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zakiaafrinaziz/Desktop/"/>
    </mc:Choice>
  </mc:AlternateContent>
  <xr:revisionPtr revIDLastSave="0" documentId="13_ncr:1_{7E16BF82-B193-F641-AB03-C0323A230A20}" xr6:coauthVersionLast="47" xr6:coauthVersionMax="47" xr10:uidLastSave="{00000000-0000-0000-0000-000000000000}"/>
  <bookViews>
    <workbookView xWindow="35900" yWindow="1540" windowWidth="28800" windowHeight="16500" activeTab="3" xr2:uid="{00000000-000D-0000-FFFF-FFFF00000000}"/>
  </bookViews>
  <sheets>
    <sheet name="Crowdfunding" sheetId="1" r:id="rId1"/>
    <sheet name="Pivot Table 1" sheetId="3" r:id="rId2"/>
    <sheet name="Pivot Table 2" sheetId="4" r:id="rId3"/>
    <sheet name="Pivot Table 3" sheetId="5" r:id="rId4"/>
    <sheet name="Bonus " sheetId="6" r:id="rId5"/>
  </sheets>
  <calcPr calcId="191029"/>
  <pivotCaches>
    <pivotCache cacheId="4" r:id="rId6"/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D13" i="6"/>
  <c r="D12" i="6"/>
  <c r="D11" i="6"/>
  <c r="D10" i="6"/>
  <c r="D9" i="6"/>
  <c r="D8" i="6"/>
  <c r="D7" i="6"/>
  <c r="D5" i="6"/>
  <c r="D6" i="6"/>
  <c r="D4" i="6"/>
  <c r="D3" i="6"/>
  <c r="D2" i="6"/>
  <c r="C2" i="6"/>
  <c r="C13" i="6"/>
  <c r="C12" i="6"/>
  <c r="C11" i="6"/>
  <c r="C10" i="6"/>
  <c r="C9" i="6"/>
  <c r="C8" i="6"/>
  <c r="C7" i="6"/>
  <c r="C6" i="6"/>
  <c r="C5" i="6"/>
  <c r="C4" i="6"/>
  <c r="C3" i="6"/>
  <c r="B13" i="6"/>
  <c r="B12" i="6"/>
  <c r="B11" i="6"/>
  <c r="B10" i="6"/>
  <c r="B9" i="6"/>
  <c r="B8" i="6"/>
  <c r="B7" i="6"/>
  <c r="B6" i="6"/>
  <c r="B5" i="6"/>
  <c r="B4" i="6"/>
  <c r="B3" i="6"/>
  <c r="B2" i="6"/>
  <c r="P3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4" i="1"/>
  <c r="P5" i="1"/>
  <c r="P6" i="1"/>
  <c r="P7" i="1"/>
  <c r="P8" i="1"/>
  <c r="P9" i="1"/>
  <c r="P10" i="1"/>
  <c r="P11" i="1"/>
  <c r="P12" i="1"/>
  <c r="P2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E13" i="6" l="1"/>
  <c r="F13" i="6" s="1"/>
  <c r="E9" i="6"/>
  <c r="G9" i="6" s="1"/>
  <c r="E5" i="6"/>
  <c r="G5" i="6" s="1"/>
  <c r="E12" i="6"/>
  <c r="G12" i="6" s="1"/>
  <c r="E8" i="6"/>
  <c r="G8" i="6" s="1"/>
  <c r="E4" i="6"/>
  <c r="F4" i="6" s="1"/>
  <c r="E11" i="6"/>
  <c r="H11" i="6" s="1"/>
  <c r="E7" i="6"/>
  <c r="H7" i="6" s="1"/>
  <c r="E3" i="6"/>
  <c r="F3" i="6" s="1"/>
  <c r="E2" i="6"/>
  <c r="H2" i="6" s="1"/>
  <c r="E10" i="6"/>
  <c r="F10" i="6" s="1"/>
  <c r="E6" i="6"/>
  <c r="H6" i="6" s="1"/>
  <c r="F2" i="6" l="1"/>
  <c r="G13" i="6"/>
  <c r="H10" i="6"/>
  <c r="G2" i="6"/>
  <c r="F8" i="6"/>
  <c r="H4" i="6"/>
  <c r="G4" i="6"/>
  <c r="H13" i="6"/>
  <c r="G3" i="6"/>
  <c r="F9" i="6"/>
  <c r="H3" i="6"/>
  <c r="G10" i="6"/>
  <c r="F11" i="6"/>
  <c r="F12" i="6"/>
  <c r="H9" i="6"/>
  <c r="G6" i="6"/>
  <c r="H12" i="6"/>
  <c r="F7" i="6"/>
  <c r="G7" i="6"/>
  <c r="H5" i="6"/>
  <c r="F5" i="6"/>
  <c r="G11" i="6"/>
  <c r="F6" i="6"/>
  <c r="H8" i="6"/>
</calcChain>
</file>

<file path=xl/sharedStrings.xml><?xml version="1.0" encoding="utf-8"?>
<sst xmlns="http://schemas.openxmlformats.org/spreadsheetml/2006/main" count="8121" uniqueCount="2106">
  <si>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</si>
  <si>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</si>
  <si>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</si>
  <si>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</si>
  <si>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</si>
  <si>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</si>
  <si>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</si>
  <si>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</si>
  <si>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</si>
  <si>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</si>
  <si>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</si>
  <si>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</si>
  <si>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</si>
  <si>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</si>
  <si>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</si>
  <si>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</si>
  <si>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</si>
  <si>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</si>
  <si>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</si>
  <si>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</si>
  <si>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</si>
  <si>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</si>
  <si>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</si>
  <si>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</si>
  <si>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</si>
  <si>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</si>
  <si>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</si>
  <si>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</si>
  <si>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</si>
  <si>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</si>
  <si>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</si>
  <si>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</si>
  <si>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</si>
  <si>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</si>
  <si>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</si>
  <si>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</si>
  <si>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</si>
  <si>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</si>
  <si>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</si>
  <si>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</si>
  <si>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</si>
  <si>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</si>
  <si>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</si>
  <si>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</si>
  <si>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</si>
  <si>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</si>
  <si>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</si>
  <si>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</si>
  <si>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</si>
  <si>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</si>
  <si>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</si>
  <si>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</si>
  <si>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</si>
  <si>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</si>
  <si>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</si>
  <si>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</si>
  <si>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</si>
  <si>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</si>
  <si>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</si>
  <si>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</si>
  <si>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</si>
  <si>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</si>
  <si>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</si>
  <si>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</si>
  <si>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</si>
  <si>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</si>
  <si>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</si>
  <si>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</si>
  <si>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</si>
  <si>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</si>
  <si>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</si>
  <si>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</si>
  <si>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</si>
  <si>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</si>
  <si>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</si>
  <si>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</si>
  <si>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</si>
  <si>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</si>
  <si>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</si>
  <si>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</si>
  <si>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</si>
  <si>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</si>
  <si>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</si>
  <si>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</si>
  <si>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</si>
  <si>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</si>
  <si>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</si>
  <si>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</si>
  <si>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</si>
  <si>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</si>
  <si>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</si>
  <si>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</si>
  <si>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</si>
  <si>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</si>
  <si>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</si>
  <si>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</si>
  <si>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</si>
  <si>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</si>
  <si>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</si>
  <si>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</si>
  <si>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</si>
  <si>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</si>
  <si>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</si>
  <si>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</si>
  <si>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</si>
  <si>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</si>
  <si>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</si>
  <si>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</si>
  <si>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</si>
  <si>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</si>
  <si>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</si>
  <si>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</si>
  <si>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</si>
  <si>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</si>
  <si>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</si>
  <si>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</si>
  <si>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</si>
  <si>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</si>
  <si>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</si>
  <si>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</si>
  <si>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</si>
  <si>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</si>
  <si>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</si>
  <si>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</si>
  <si>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</si>
  <si>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</si>
  <si>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</si>
  <si>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</si>
  <si>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</si>
  <si>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</si>
  <si>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</si>
  <si>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</si>
  <si>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</si>
  <si>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</si>
  <si>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</si>
  <si>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</si>
  <si>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</si>
  <si>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</si>
  <si>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</si>
  <si>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</si>
  <si>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</si>
  <si>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</si>
  <si>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</si>
  <si>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</si>
  <si>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</si>
  <si>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</si>
  <si>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</si>
  <si>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</si>
  <si>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</si>
  <si>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</si>
  <si>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</si>
  <si>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</si>
  <si>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</si>
  <si>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</si>
  <si>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</si>
  <si>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</si>
  <si>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</si>
  <si>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</si>
  <si>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</si>
  <si>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</si>
  <si>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</si>
  <si>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</si>
  <si>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</si>
  <si>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</si>
  <si>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</si>
  <si>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</si>
  <si>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</si>
  <si>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</si>
  <si>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</si>
  <si>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</si>
  <si>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</si>
  <si>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</si>
  <si>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</si>
  <si>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</si>
  <si>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</si>
  <si>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</si>
  <si>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</si>
  <si>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</si>
  <si>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</si>
  <si>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</si>
  <si>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</si>
  <si>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</si>
  <si>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</si>
  <si>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</si>
  <si>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</si>
  <si>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</si>
  <si>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</si>
  <si>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</si>
  <si>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</si>
  <si>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</si>
  <si>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</si>
  <si>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</si>
  <si>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</si>
  <si>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</si>
  <si>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</si>
  <si>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</si>
  <si>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</si>
  <si>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</si>
  <si>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</si>
  <si>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</si>
  <si>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</si>
  <si>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</si>
  <si>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</si>
  <si>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</si>
  <si>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</si>
  <si>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</si>
  <si>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</si>
  <si>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</si>
  <si>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</si>
  <si>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</si>
  <si>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</si>
  <si>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</si>
  <si>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</si>
  <si>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</si>
  <si>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</si>
  <si>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</si>
  <si>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</si>
  <si>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</si>
  <si>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</si>
  <si>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</si>
  <si>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</si>
  <si>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</si>
  <si>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</si>
  <si>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</si>
  <si>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</si>
  <si>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</si>
  <si>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</si>
  <si>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</si>
  <si>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</si>
  <si>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</si>
  <si>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</si>
  <si>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</si>
  <si>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</si>
  <si>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</si>
  <si>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</si>
  <si>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</si>
  <si>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</si>
  <si>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</si>
  <si>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</si>
  <si>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</si>
  <si>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</si>
  <si>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</si>
  <si>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</si>
  <si>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</si>
  <si>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</si>
  <si>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</si>
  <si>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</si>
  <si>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</si>
  <si>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</si>
  <si>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</si>
  <si>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</si>
  <si>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</si>
  <si>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</si>
  <si>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</si>
  <si>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</si>
  <si>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</si>
  <si>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</si>
  <si>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</si>
  <si>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</si>
  <si>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</si>
  <si>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</si>
  <si>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</si>
  <si>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</si>
  <si>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</si>
  <si>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</si>
  <si>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</si>
  <si>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</si>
  <si>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</si>
  <si>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</si>
  <si>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</si>
  <si>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</si>
  <si>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</si>
  <si>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</si>
  <si>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</si>
  <si>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</si>
  <si>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</si>
  <si>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</si>
  <si>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</si>
  <si>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</si>
  <si>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</si>
  <si>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</si>
  <si>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</si>
  <si>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</si>
  <si>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</si>
  <si>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</si>
  <si>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</si>
  <si>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</si>
  <si>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</si>
  <si>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</si>
  <si>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</si>
  <si>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</si>
  <si>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</si>
  <si>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</si>
  <si>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</si>
  <si>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</si>
  <si>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</si>
  <si>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</si>
  <si>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</si>
  <si>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</si>
  <si>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</si>
  <si>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</si>
  <si>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</si>
  <si>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</si>
  <si>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</si>
  <si>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</si>
  <si>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</si>
  <si>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</si>
  <si>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</si>
  <si>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</si>
  <si>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</si>
  <si>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</si>
  <si>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</si>
  <si>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</si>
  <si>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</si>
  <si>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</si>
  <si>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</si>
  <si>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</si>
  <si>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</si>
  <si>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</si>
  <si>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</si>
  <si>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</si>
  <si>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</si>
  <si>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</si>
  <si>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</si>
  <si>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</si>
  <si>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</si>
  <si>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</si>
  <si>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</si>
  <si>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</si>
  <si>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</si>
  <si>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</si>
  <si>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</si>
  <si>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</si>
  <si>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</si>
  <si>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</si>
  <si>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</si>
  <si>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</si>
  <si>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</si>
  <si>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</si>
  <si>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</si>
  <si>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</si>
  <si>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</si>
  <si>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</si>
  <si>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</si>
  <si>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</si>
  <si>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</si>
  <si>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</si>
  <si>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</si>
  <si>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</si>
  <si>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</si>
  <si>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</si>
  <si>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</si>
  <si>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</si>
  <si>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</si>
  <si>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</si>
  <si>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</si>
  <si>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</si>
  <si>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</si>
  <si>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</si>
  <si>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</si>
  <si>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</si>
  <si>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</si>
  <si>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</si>
  <si>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</si>
  <si>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</si>
  <si>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</si>
  <si>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</si>
  <si>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</si>
  <si>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</si>
  <si>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</si>
  <si>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</si>
  <si>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</si>
  <si>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</si>
  <si>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</si>
  <si>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</si>
  <si>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</si>
  <si>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</si>
  <si>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</si>
  <si>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</si>
  <si>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</si>
  <si>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</si>
  <si>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</si>
  <si>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</si>
  <si>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</si>
  <si>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</si>
  <si>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</si>
  <si>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</si>
  <si>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</si>
  <si>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</si>
  <si>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</si>
  <si>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</si>
  <si>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</si>
  <si>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</si>
  <si>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</si>
  <si>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</si>
  <si>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</si>
  <si>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</si>
  <si>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</si>
  <si>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</si>
  <si>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</si>
  <si>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</si>
  <si>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</si>
  <si>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</si>
  <si>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</si>
  <si>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</si>
  <si>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</si>
  <si>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</si>
  <si>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</si>
  <si>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</si>
  <si>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</si>
  <si>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</si>
  <si>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</si>
  <si>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</si>
  <si>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</si>
  <si>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</si>
  <si>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</si>
  <si>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</si>
  <si>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</si>
  <si>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</si>
  <si>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</si>
  <si>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</si>
  <si>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</si>
  <si>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</si>
  <si>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</si>
  <si>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</si>
  <si>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</si>
  <si>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</si>
  <si>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</si>
  <si>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</si>
  <si>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</si>
  <si>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</si>
  <si>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</si>
  <si>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</si>
  <si>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</si>
  <si>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</si>
  <si>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</si>
  <si>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</si>
  <si>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</si>
  <si>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</si>
  <si>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</si>
  <si>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</si>
  <si>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</si>
  <si>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</si>
  <si>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</si>
  <si>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</si>
  <si>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</si>
  <si>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</si>
  <si>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</si>
  <si>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</si>
  <si>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</si>
  <si>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</si>
  <si>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</si>
  <si>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</si>
  <si>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</si>
  <si>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</si>
  <si>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</si>
  <si>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</si>
  <si>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</si>
  <si>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</si>
  <si>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</si>
  <si>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</si>
  <si>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</si>
  <si>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</si>
  <si>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</si>
  <si>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</si>
  <si>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</si>
  <si>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</si>
  <si>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</si>
  <si>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</si>
  <si>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</si>
  <si>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</si>
  <si>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</si>
  <si>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</si>
  <si>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</si>
  <si>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</si>
  <si>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</si>
  <si>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</si>
  <si>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</si>
  <si>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</si>
  <si>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</si>
  <si>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</si>
  <si>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</si>
  <si>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</si>
  <si>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</si>
  <si>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</si>
  <si>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</si>
  <si>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</si>
  <si>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</si>
  <si>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</si>
  <si>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</si>
  <si>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</si>
  <si>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</si>
  <si>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</si>
  <si>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</si>
  <si>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</si>
  <si>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</si>
  <si>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</si>
  <si>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</si>
  <si>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</si>
  <si>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</si>
  <si>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</si>
  <si>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</si>
  <si>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</si>
  <si>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</si>
  <si>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</si>
  <si>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</si>
  <si>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</si>
  <si>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</si>
  <si>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</si>
  <si>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</si>
  <si>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</si>
  <si>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</si>
  <si>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</si>
  <si>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</si>
  <si>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</si>
  <si>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</si>
  <si>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</si>
  <si>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</si>
  <si>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</si>
  <si>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</si>
  <si>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</si>
  <si>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</si>
  <si>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</si>
  <si>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</si>
  <si>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</si>
  <si>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</si>
  <si>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</si>
  <si>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</si>
  <si>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</si>
  <si>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</si>
  <si>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</si>
  <si>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</si>
  <si>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</si>
  <si>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</si>
  <si>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</si>
  <si>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</si>
  <si>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</si>
  <si>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</si>
  <si>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</si>
  <si>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</si>
  <si>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</si>
  <si>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</si>
  <si>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</si>
  <si>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</si>
  <si>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</si>
  <si>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</si>
  <si>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</si>
  <si>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</si>
  <si>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</si>
  <si>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</si>
  <si>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</si>
  <si>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</si>
  <si>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</si>
  <si>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</si>
  <si>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</si>
  <si>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</si>
  <si>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</si>
  <si>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</si>
  <si>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</si>
  <si>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</si>
  <si>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</si>
  <si>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</si>
  <si>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</si>
  <si>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</si>
  <si>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</si>
  <si>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</si>
  <si>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</si>
  <si>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</si>
  <si>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</si>
  <si>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</si>
  <si>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</si>
  <si>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</si>
  <si>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</si>
  <si>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</si>
  <si>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</si>
  <si>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</si>
  <si>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</si>
  <si>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</si>
  <si>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</si>
  <si>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</si>
  <si>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</si>
  <si>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</si>
  <si>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</si>
  <si>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</si>
  <si>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</si>
  <si>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</si>
  <si>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</si>
  <si>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</si>
  <si>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</si>
  <si>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</si>
  <si>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</si>
  <si>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</si>
  <si>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</si>
  <si>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</si>
  <si>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</si>
  <si>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</si>
  <si>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</si>
  <si>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</si>
  <si>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</si>
  <si>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</si>
  <si>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</si>
  <si>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</si>
  <si>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</si>
  <si>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</si>
  <si>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</si>
  <si>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</si>
  <si>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</si>
  <si>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</si>
  <si>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</si>
  <si>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</si>
  <si>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</si>
  <si>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</si>
  <si>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</si>
  <si>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</si>
  <si>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</si>
  <si>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</si>
  <si>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</si>
  <si>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</si>
  <si>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</si>
  <si>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</si>
  <si>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</si>
  <si>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</si>
  <si>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</si>
  <si>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</si>
  <si>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</si>
  <si>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</si>
  <si>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</si>
  <si>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</si>
  <si>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</si>
  <si>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</si>
  <si>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</si>
  <si>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</si>
  <si>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</si>
  <si>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</si>
  <si>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</si>
  <si>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</si>
  <si>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</si>
  <si>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</si>
  <si>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</si>
  <si>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</si>
  <si>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</si>
  <si>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</si>
  <si>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</si>
  <si>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</si>
  <si>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</si>
  <si>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</si>
  <si>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</si>
  <si>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</si>
  <si>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</si>
  <si>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</si>
  <si>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</si>
  <si>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</si>
  <si>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</si>
  <si>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</si>
  <si>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</si>
  <si>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</si>
  <si>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</si>
  <si>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</si>
  <si>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</si>
  <si>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</si>
  <si>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</si>
  <si>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</si>
  <si>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</si>
  <si>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</si>
  <si>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</si>
  <si>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</si>
  <si>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</si>
  <si>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</si>
  <si>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</si>
  <si>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</si>
  <si>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</si>
  <si>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</si>
  <si>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</si>
  <si>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</si>
  <si>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</si>
  <si>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</si>
  <si>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</si>
  <si>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</si>
  <si>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</si>
  <si>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</si>
  <si>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</si>
  <si>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</si>
  <si>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</si>
  <si>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</si>
  <si>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</si>
  <si>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</si>
  <si>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</si>
  <si>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</si>
  <si>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</si>
  <si>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</si>
  <si>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</si>
  <si>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</si>
  <si>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</si>
  <si>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</si>
  <si>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</si>
  <si>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</si>
  <si>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</si>
  <si>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</si>
  <si>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</si>
  <si>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</si>
  <si>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</si>
  <si>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</si>
  <si>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</si>
  <si>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</si>
  <si>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</si>
  <si>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</si>
  <si>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</si>
  <si>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</si>
  <si>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</si>
  <si>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</si>
  <si>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</si>
  <si>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</si>
  <si>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</si>
  <si>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</si>
  <si>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</si>
  <si>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</si>
  <si>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</si>
  <si>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</si>
  <si>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</si>
  <si>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</si>
  <si>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</si>
  <si>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</si>
  <si>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</si>
  <si>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</si>
  <si>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</si>
  <si>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</si>
  <si>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</si>
  <si>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</si>
  <si>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</si>
  <si>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</si>
  <si>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</si>
  <si>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</si>
  <si>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</si>
  <si>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</si>
  <si>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</si>
  <si>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</si>
  <si>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</si>
  <si>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</si>
  <si>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</si>
  <si>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</si>
  <si>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</si>
  <si>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</si>
  <si>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</si>
  <si>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</si>
  <si>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</si>
  <si>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</si>
  <si>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</si>
  <si>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</si>
  <si>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</si>
  <si>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</si>
  <si>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</si>
  <si>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</si>
  <si>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</si>
  <si>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</si>
  <si>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</si>
  <si>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</si>
  <si>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</si>
  <si>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</si>
  <si>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</si>
  <si>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</si>
  <si>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</si>
  <si>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</si>
  <si>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</si>
  <si>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</si>
  <si>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</si>
  <si>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</si>
  <si>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</si>
  <si>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</si>
  <si>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</si>
  <si>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</si>
  <si>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</si>
  <si>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</si>
  <si>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</si>
  <si>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</si>
  <si>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</si>
  <si>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</si>
  <si>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</si>
  <si>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</si>
  <si>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</si>
  <si>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</si>
  <si>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</si>
  <si>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</si>
  <si>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</si>
  <si>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</si>
  <si>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</si>
  <si>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</si>
  <si>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</si>
  <si>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</si>
  <si>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</si>
  <si>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</si>
  <si>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</si>
  <si>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</si>
  <si>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</si>
  <si>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</si>
  <si>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</si>
  <si>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</si>
  <si>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</si>
  <si>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</si>
  <si>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</si>
  <si>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</si>
  <si>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</si>
  <si>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</si>
  <si>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</si>
  <si>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</si>
  <si>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</si>
  <si>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</si>
  <si>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</si>
  <si>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</si>
  <si>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</si>
  <si>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</si>
  <si>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</si>
  <si>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</si>
  <si>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</si>
  <si>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</si>
  <si>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</si>
  <si>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</si>
  <si>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</si>
  <si>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</si>
  <si>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</si>
  <si>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</si>
  <si>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</si>
  <si>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</si>
  <si>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</si>
  <si>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</si>
  <si>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</si>
  <si>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</si>
  <si>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</si>
  <si>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</si>
  <si>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</si>
  <si>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</si>
  <si>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</si>
  <si>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</si>
  <si>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</si>
  <si>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</si>
  <si>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</si>
  <si>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</si>
  <si>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</si>
  <si>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</si>
  <si>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</si>
  <si>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</si>
  <si>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</si>
  <si>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</si>
  <si>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</si>
  <si>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</si>
  <si>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</si>
  <si>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</si>
  <si>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</si>
  <si>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</si>
  <si>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</si>
  <si>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</si>
  <si>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</si>
  <si>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</si>
  <si>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</si>
  <si>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</si>
  <si>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</si>
  <si>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</si>
  <si>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</si>
  <si>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</si>
  <si>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</si>
  <si>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</si>
  <si>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</si>
  <si>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</si>
  <si>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</si>
  <si>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</si>
  <si>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</si>
  <si>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</si>
  <si>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</si>
  <si>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</si>
  <si>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</si>
  <si>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</si>
  <si>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</si>
  <si>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</si>
  <si>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</si>
  <si>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</si>
  <si>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</si>
  <si>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</si>
  <si>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</si>
  <si>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</si>
  <si>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</si>
  <si>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</si>
  <si>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</si>
  <si>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</si>
  <si>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</si>
  <si>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</si>
  <si>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</si>
  <si>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</si>
  <si>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</si>
  <si>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</si>
  <si>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</si>
  <si>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</si>
  <si>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</si>
  <si>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</si>
  <si>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</si>
  <si>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</si>
  <si>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</si>
  <si>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</si>
  <si>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</si>
  <si>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</si>
  <si>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</si>
  <si>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</si>
  <si>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</si>
  <si>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</si>
  <si>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</si>
  <si>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</si>
  <si>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</si>
  <si>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</si>
  <si>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</si>
  <si>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</si>
  <si>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</si>
  <si>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</si>
  <si>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</si>
  <si>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</si>
  <si>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</si>
  <si>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</si>
  <si>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</si>
  <si>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</si>
  <si>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</si>
  <si>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</si>
  <si>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</si>
  <si>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</si>
  <si>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</si>
  <si>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</si>
  <si>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</si>
  <si>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</si>
  <si>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</si>
  <si>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</si>
  <si>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</si>
  <si>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</si>
  <si>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</si>
  <si>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</si>
  <si>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</si>
  <si>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</si>
  <si>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</si>
  <si>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</si>
  <si>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</si>
  <si>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</si>
  <si>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</si>
  <si>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</si>
  <si>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</si>
  <si>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</si>
  <si>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</si>
  <si>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</si>
  <si>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</si>
  <si>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</si>
  <si>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</si>
  <si>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</si>
  <si>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</si>
  <si>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</si>
  <si>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</si>
  <si>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</si>
  <si>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</si>
  <si>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</si>
  <si>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</si>
  <si>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</si>
  <si>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</si>
  <si>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</si>
  <si>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</si>
  <si>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</si>
  <si>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</si>
  <si>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</si>
  <si>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</si>
  <si>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</si>
  <si>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</si>
  <si>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</si>
  <si>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</si>
  <si>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</si>
  <si>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</si>
  <si>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</si>
  <si>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</si>
  <si>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</si>
  <si>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</si>
  <si>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</si>
  <si>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</si>
  <si>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</si>
  <si>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</si>
  <si>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</si>
  <si>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</si>
  <si>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</si>
  <si>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</si>
  <si>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</si>
  <si>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</si>
  <si>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</si>
  <si>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</si>
  <si>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</si>
  <si>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</si>
  <si>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</si>
  <si>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</si>
  <si>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</si>
  <si>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</si>
  <si>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</si>
  <si>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</si>
  <si>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</si>
  <si>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</si>
  <si>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</si>
  <si>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</si>
  <si>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</si>
  <si>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</si>
  <si>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</si>
  <si>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</si>
  <si>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</si>
  <si>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</si>
  <si>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</si>
  <si>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</si>
  <si>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</si>
  <si>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</si>
  <si>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</si>
  <si>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</si>
  <si>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</si>
  <si>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</si>
  <si>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</si>
  <si>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</si>
  <si>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</si>
  <si>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</si>
  <si>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</si>
  <si>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</si>
  <si>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</si>
  <si>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</si>
  <si>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</si>
  <si>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</si>
  <si>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</si>
  <si>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</si>
  <si>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</si>
  <si>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</si>
  <si>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</si>
  <si>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</si>
  <si>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</si>
  <si>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</si>
  <si>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</si>
  <si>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</si>
  <si>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</si>
  <si>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</si>
  <si>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</si>
  <si>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</si>
  <si>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</si>
  <si>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</si>
  <si>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</si>
  <si>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</si>
  <si>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</si>
  <si>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</si>
  <si>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</si>
  <si>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</si>
  <si>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</si>
  <si>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</si>
  <si>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</si>
  <si>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</si>
  <si>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</si>
  <si>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</si>
  <si>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</si>
  <si>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</si>
  <si>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</si>
  <si>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</si>
  <si>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</si>
  <si>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</si>
  <si>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</si>
  <si>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</si>
  <si>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</si>
  <si>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</si>
  <si>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</si>
  <si>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</si>
  <si>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</si>
  <si>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</si>
  <si>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</si>
  <si>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</si>
  <si>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</si>
  <si>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</si>
  <si>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</si>
  <si>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</si>
  <si>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</si>
  <si>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</si>
  <si>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</si>
  <si>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</si>
  <si>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</si>
  <si>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</si>
  <si>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</si>
  <si>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</si>
  <si>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</si>
  <si>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</si>
  <si>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</si>
  <si>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</si>
  <si>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</si>
  <si>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</si>
  <si>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</si>
  <si>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</si>
  <si>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</si>
  <si>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</si>
  <si>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</si>
  <si>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</si>
  <si>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</si>
  <si>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</si>
  <si>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</si>
  <si>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</si>
  <si>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</si>
  <si>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</si>
  <si>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</si>
  <si>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</si>
  <si>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</si>
  <si>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</si>
  <si>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</si>
  <si>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</si>
  <si>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</si>
  <si>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</si>
  <si>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</si>
  <si>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</si>
  <si>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</si>
  <si>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</si>
  <si>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</si>
  <si>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</si>
  <si>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</si>
  <si>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</si>
  <si>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</si>
  <si>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</si>
  <si>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</si>
  <si>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</si>
  <si>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</si>
  <si>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</si>
  <si>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</si>
  <si>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</si>
  <si>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</si>
  <si>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</si>
  <si>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</si>
  <si>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</si>
  <si>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</si>
  <si>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</si>
  <si>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</si>
  <si>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</si>
  <si>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</si>
  <si>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</si>
  <si>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</si>
  <si>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</si>
  <si>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</si>
  <si>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</si>
  <si>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</si>
  <si>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</si>
  <si>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</si>
  <si>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</si>
  <si>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</si>
  <si>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</si>
  <si>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</si>
  <si>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</si>
  <si>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</si>
  <si>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</si>
  <si>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</si>
  <si>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</si>
  <si>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</si>
  <si>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</si>
  <si>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</si>
  <si>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</si>
  <si>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</si>
  <si>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</si>
  <si>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</si>
  <si>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</si>
  <si>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</si>
  <si>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</si>
  <si>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</si>
  <si>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</si>
  <si>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</si>
  <si>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</si>
  <si>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</si>
  <si>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</si>
  <si>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</si>
  <si>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</si>
  <si>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</si>
  <si>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</si>
  <si>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</si>
  <si>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</si>
  <si>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</si>
  <si>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</si>
  <si>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</si>
  <si>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</si>
  <si>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</si>
  <si>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</si>
  <si>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</si>
  <si>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</si>
  <si>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</si>
  <si>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</si>
  <si>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</si>
  <si>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</si>
  <si>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</si>
  <si>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</si>
  <si>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</si>
  <si>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</si>
  <si>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</si>
  <si>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</si>
  <si>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</si>
  <si>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</si>
  <si>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</si>
  <si>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</si>
  <si>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</si>
  <si>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</si>
  <si>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</si>
  <si>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</si>
  <si>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</si>
  <si>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</si>
  <si>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</si>
  <si>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</si>
  <si>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</si>
  <si>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</si>
  <si>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</si>
  <si>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</si>
  <si>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</si>
  <si>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</si>
  <si>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</si>
  <si>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</si>
  <si>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</si>
  <si>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</si>
  <si>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</si>
  <si>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</si>
  <si>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</si>
  <si>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</si>
  <si>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</si>
  <si>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</si>
  <si>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</si>
  <si>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</si>
  <si>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</si>
  <si>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</si>
  <si>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</si>
  <si>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</si>
  <si>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</si>
  <si>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</si>
  <si>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</si>
  <si>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</si>
  <si>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</si>
  <si>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</si>
  <si>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</si>
  <si>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</si>
  <si>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</si>
  <si>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</si>
  <si>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</si>
  <si>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</si>
  <si>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</si>
  <si>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</si>
  <si>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</si>
  <si>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</si>
  <si>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</si>
  <si>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</si>
  <si>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</si>
  <si>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</si>
  <si>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</si>
  <si>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</si>
  <si>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</si>
  <si>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</si>
  <si>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</si>
  <si>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</si>
  <si>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</si>
  <si>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</si>
  <si>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</si>
  <si>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</si>
  <si>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</si>
  <si>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</si>
  <si>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</si>
  <si>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</si>
  <si>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</si>
  <si>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</si>
  <si>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</si>
  <si>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</si>
  <si>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</si>
  <si>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</si>
  <si>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</si>
  <si>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</si>
  <si>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</si>
  <si>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</si>
  <si>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</si>
  <si>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</si>
  <si>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</si>
  <si>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</si>
  <si>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</si>
  <si>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</si>
  <si>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</si>
  <si>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</si>
  <si>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</si>
  <si>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</si>
  <si>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</si>
  <si>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</si>
  <si>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</si>
  <si>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</si>
  <si>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</si>
  <si>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</si>
  <si>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</si>
  <si>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</si>
  <si>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</si>
  <si>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</si>
  <si>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</si>
  <si>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</si>
  <si>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</si>
  <si>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</si>
  <si>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</si>
  <si>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</si>
  <si>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</si>
  <si>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</si>
  <si>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</si>
  <si>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</si>
  <si>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</si>
  <si>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</si>
  <si>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</si>
  <si>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</si>
  <si>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</si>
  <si>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</si>
  <si>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</si>
  <si>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</si>
  <si>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</si>
  <si>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</si>
  <si>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</si>
  <si>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</si>
  <si>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</si>
  <si>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</si>
  <si>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</si>
  <si>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</si>
  <si>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</si>
  <si>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</si>
  <si>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</si>
  <si>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</si>
  <si>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</si>
  <si>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</si>
  <si>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</si>
  <si>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</si>
  <si>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</si>
  <si>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</si>
  <si>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</si>
  <si>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</si>
  <si>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</si>
  <si>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</si>
  <si>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</si>
  <si>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</si>
  <si>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</si>
  <si>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</si>
  <si>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</si>
  <si>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</si>
  <si>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</si>
  <si>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</si>
  <si>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</si>
  <si>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</si>
  <si>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</si>
  <si>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</si>
  <si>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</si>
  <si>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</si>
  <si>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</si>
  <si>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</si>
  <si>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</si>
  <si>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</si>
  <si>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</si>
  <si>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</si>
  <si>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</si>
  <si>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</si>
  <si>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</si>
  <si>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</si>
  <si>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</si>
  <si>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</si>
  <si>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</si>
  <si>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</si>
  <si>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</si>
  <si>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</si>
  <si>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</si>
  <si>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</si>
  <si>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</si>
  <si>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</si>
  <si>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</si>
  <si>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</si>
  <si>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</si>
  <si>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</si>
  <si>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</si>
  <si>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</si>
  <si>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</si>
  <si>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</si>
  <si>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</si>
  <si>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</si>
  <si>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</si>
  <si>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</si>
  <si>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</si>
  <si>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</si>
  <si>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</si>
  <si>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</si>
  <si>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</si>
  <si>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</si>
  <si>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</si>
  <si>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</si>
  <si>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</si>
  <si>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</si>
  <si>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</si>
  <si>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</si>
  <si>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</si>
  <si>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</si>
  <si>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</si>
  <si>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</si>
  <si>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</si>
  <si>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</si>
  <si>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</si>
  <si>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</si>
  <si>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</si>
  <si>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</si>
  <si>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</si>
  <si>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</si>
  <si>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</si>
  <si>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</si>
  <si>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</si>
  <si>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</si>
  <si>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</si>
  <si>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</si>
  <si>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</si>
  <si>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</si>
  <si>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</si>
  <si>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</si>
  <si>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</si>
  <si>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</si>
  <si>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</si>
  <si>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</si>
  <si>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</si>
  <si>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</si>
  <si>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</si>
  <si>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</si>
  <si>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</si>
  <si>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</si>
  <si>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</si>
  <si>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</si>
  <si>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</si>
  <si>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</si>
  <si>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</si>
  <si>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</si>
  <si>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</si>
  <si>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</si>
  <si>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</si>
  <si>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</si>
  <si>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</si>
  <si>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</si>
  <si>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</si>
  <si>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</si>
  <si>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</si>
  <si>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</si>
  <si>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</si>
  <si>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</si>
  <si>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</si>
  <si>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</si>
  <si>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</si>
  <si>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</si>
  <si>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</si>
  <si>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</si>
  <si>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</si>
  <si>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</si>
  <si>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</si>
  <si>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</si>
  <si>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</si>
  <si>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</si>
  <si>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</si>
  <si>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</si>
  <si>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</si>
  <si>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</si>
  <si>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</si>
  <si>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</si>
  <si>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</si>
  <si>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</si>
  <si>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</si>
  <si>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</si>
  <si>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</si>
  <si>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</si>
  <si>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</si>
  <si>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</si>
  <si>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</si>
  <si>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</si>
  <si>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</si>
  <si>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</si>
  <si>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</si>
  <si>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</si>
  <si>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</si>
  <si>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</si>
  <si>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</si>
  <si>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</si>
  <si>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</si>
  <si>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</si>
  <si>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</si>
  <si>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</si>
  <si>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</si>
  <si>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</si>
  <si>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</si>
  <si>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</si>
  <si>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</si>
  <si>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</si>
  <si>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</si>
  <si>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</si>
  <si>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</si>
  <si>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</si>
  <si>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</si>
  <si>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</si>
  <si>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</si>
  <si>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</si>
  <si>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</si>
  <si>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</si>
  <si>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</si>
  <si>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</si>
  <si>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</si>
  <si>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</si>
  <si>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</si>
  <si>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</si>
  <si>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</si>
  <si>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</si>
  <si>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</si>
  <si>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</si>
  <si>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</si>
  <si>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</si>
  <si>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</si>
  <si>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</si>
  <si>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</si>
  <si>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</si>
  <si>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</si>
  <si>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</si>
  <si>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</si>
  <si>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</si>
  <si>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</si>
  <si>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</si>
  <si>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</si>
  <si>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</si>
  <si>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</si>
  <si>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</si>
  <si>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</si>
  <si>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</si>
  <si>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</si>
  <si>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</si>
  <si>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</si>
  <si>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</si>
  <si>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</si>
  <si>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</si>
  <si>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</si>
  <si>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</si>
  <si>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</si>
  <si>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</si>
  <si>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</si>
  <si>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</si>
  <si>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</si>
  <si>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</si>
  <si>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</si>
  <si>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</si>
  <si>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</si>
  <si>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</si>
  <si>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</si>
  <si>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</si>
  <si>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</si>
  <si>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</si>
  <si>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</si>
  <si>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</si>
  <si>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</si>
  <si>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</si>
  <si>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</si>
  <si>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</si>
  <si>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</si>
  <si>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</si>
  <si>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</si>
  <si>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</si>
  <si>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</si>
  <si>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</si>
  <si>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</si>
  <si>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</si>
  <si>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</si>
  <si>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</si>
  <si>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</si>
  <si>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</si>
  <si>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</si>
  <si>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</si>
  <si>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</si>
  <si>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</si>
  <si>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</si>
  <si>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</si>
  <si>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</si>
  <si>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</si>
  <si>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</si>
  <si>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</si>
  <si>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</si>
  <si>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</si>
  <si>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</si>
  <si>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</si>
  <si>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</si>
  <si>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</si>
  <si>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</si>
  <si>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</si>
  <si>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</si>
  <si>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</si>
  <si>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</si>
  <si>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</si>
  <si>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</si>
  <si>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</si>
  <si>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</si>
  <si>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</si>
  <si>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</si>
  <si>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</si>
  <si>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</si>
  <si>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</si>
  <si>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</si>
  <si>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</si>
  <si>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</si>
  <si>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</si>
  <si>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</si>
  <si>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</si>
  <si>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</si>
  <si>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</si>
  <si>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</si>
  <si>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</si>
  <si>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</si>
  <si>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</si>
  <si>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</si>
  <si>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</si>
  <si>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</si>
  <si>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</si>
  <si>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</si>
  <si>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</si>
  <si>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</si>
  <si>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</si>
  <si>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</si>
  <si>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</si>
  <si>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</si>
  <si>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</si>
  <si>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</si>
  <si>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</si>
  <si>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</si>
  <si>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</si>
  <si>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</si>
  <si>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</si>
  <si>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</si>
  <si>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</si>
  <si>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</si>
  <si>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</si>
  <si>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</si>
  <si>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</si>
  <si>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</si>
  <si>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</si>
  <si>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</si>
  <si>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</si>
  <si>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</si>
  <si>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</si>
  <si>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</si>
  <si>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</si>
  <si>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</si>
  <si>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</si>
  <si>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</si>
  <si>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</si>
  <si>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</si>
  <si>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</si>
  <si>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</si>
  <si>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</si>
  <si>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</si>
  <si>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</si>
  <si>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</si>
  <si>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</si>
  <si>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</si>
  <si>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</si>
  <si>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</si>
  <si>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</si>
  <si>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</si>
  <si>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</si>
  <si>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</si>
  <si>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</si>
  <si>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</si>
  <si>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</si>
  <si>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</si>
  <si>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</si>
  <si>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</si>
  <si>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</si>
  <si>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</si>
  <si>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</si>
  <si>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</si>
  <si>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</si>
  <si>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</si>
  <si>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</si>
  <si>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</si>
  <si>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</si>
  <si>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</si>
  <si>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</si>
  <si>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</si>
  <si>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</si>
  <si>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</si>
  <si>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</si>
  <si>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</si>
  <si>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</si>
  <si>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</si>
  <si>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</si>
  <si>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</si>
  <si>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</si>
  <si>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</si>
  <si>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</si>
  <si>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</si>
  <si>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</si>
  <si>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</si>
  <si>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</si>
  <si>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</si>
  <si>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</si>
  <si>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</si>
  <si>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</si>
  <si>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</si>
  <si>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</si>
  <si>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</si>
  <si>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</si>
  <si>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</si>
  <si>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</si>
  <si>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</si>
  <si>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</si>
  <si>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</si>
  <si>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</si>
  <si>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</si>
  <si>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</si>
  <si>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</si>
  <si>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</si>
  <si>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</si>
  <si>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</si>
  <si>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</si>
  <si>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</si>
  <si>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</si>
  <si>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</si>
  <si>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</si>
  <si>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</si>
  <si>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</si>
  <si>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</si>
  <si>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</si>
  <si>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</si>
  <si>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</si>
  <si>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</si>
  <si>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</si>
  <si>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</si>
  <si>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</si>
  <si>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</si>
  <si>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</si>
  <si>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</si>
  <si>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</si>
  <si>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</si>
  <si>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</si>
  <si>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</si>
  <si>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</si>
  <si>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</si>
  <si>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</si>
  <si>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</si>
  <si>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</si>
  <si>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</si>
  <si>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</si>
  <si>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</si>
  <si>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</si>
  <si>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</si>
  <si>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</si>
  <si>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</si>
  <si>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</si>
  <si>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</si>
  <si>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</si>
  <si>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</si>
  <si>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</si>
  <si>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</si>
  <si>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</si>
  <si>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</si>
  <si>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</si>
  <si>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</si>
  <si>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</si>
  <si>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</si>
  <si>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</si>
  <si>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</si>
  <si>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</si>
  <si>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</si>
  <si>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</si>
  <si>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</si>
  <si>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</si>
  <si>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</si>
  <si>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</si>
  <si>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</si>
  <si>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</si>
  <si>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</si>
  <si>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</si>
  <si>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</si>
  <si>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</si>
  <si>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</si>
  <si>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</si>
  <si>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</si>
  <si>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</si>
  <si>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</si>
  <si>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</si>
  <si>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</si>
  <si>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</si>
  <si>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</si>
  <si>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</si>
  <si>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</si>
  <si>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</si>
  <si>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</si>
  <si>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</si>
  <si>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</si>
  <si>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</si>
  <si>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</si>
  <si>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</si>
  <si>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</si>
  <si>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</si>
  <si>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</si>
  <si>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</si>
  <si>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</si>
  <si>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</si>
  <si>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</si>
  <si>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</si>
  <si>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</si>
  <si>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</si>
  <si>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</si>
  <si>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</si>
  <si>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</si>
  <si>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</si>
  <si>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</si>
  <si>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</si>
  <si>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</si>
  <si>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</si>
  <si>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</si>
  <si>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</si>
  <si>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</si>
  <si>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</si>
  <si>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</si>
  <si>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</si>
  <si>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</si>
  <si>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</si>
  <si>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</si>
  <si>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</si>
  <si>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</si>
  <si>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</si>
  <si>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</si>
  <si>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</si>
  <si>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</si>
  <si>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</si>
  <si>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</si>
  <si>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</si>
  <si>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</si>
  <si>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</si>
  <si>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</si>
  <si>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</si>
  <si>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</si>
  <si>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</si>
  <si>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</si>
  <si>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</si>
  <si>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</si>
  <si>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</si>
  <si>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</si>
  <si>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</si>
  <si>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</si>
  <si>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</si>
  <si>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</si>
  <si>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</si>
  <si>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</si>
  <si>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</si>
  <si>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</si>
  <si>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</si>
  <si>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</si>
  <si>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</si>
  <si>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</si>
  <si>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</si>
  <si>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</si>
  <si>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</si>
  <si>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</si>
  <si>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</si>
  <si>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</si>
  <si>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</si>
  <si>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</si>
  <si>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</si>
  <si>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</si>
  <si>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</si>
  <si>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</si>
  <si>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</si>
  <si>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</si>
  <si>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</si>
  <si>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</si>
  <si>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</si>
  <si>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</si>
  <si>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</si>
  <si>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</si>
  <si>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</si>
  <si>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</si>
  <si>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</si>
  <si>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</si>
  <si>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</si>
  <si>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</si>
  <si>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</si>
  <si>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</si>
  <si>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</si>
  <si>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</si>
  <si>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</si>
  <si>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</si>
  <si>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</si>
  <si>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</si>
  <si>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</si>
  <si>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</si>
  <si>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</si>
  <si>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</si>
  <si>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</si>
  <si>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</si>
  <si>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</si>
  <si>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</si>
  <si>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</si>
  <si>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</si>
  <si>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</si>
  <si>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</si>
  <si>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</si>
  <si>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</si>
  <si>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</si>
  <si>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</si>
  <si>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</si>
  <si>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</si>
  <si>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</si>
  <si>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</si>
  <si>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</si>
  <si>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</si>
  <si>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</si>
  <si>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</si>
  <si>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</si>
  <si>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</si>
  <si>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</si>
  <si>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</si>
  <si>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</si>
  <si>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</si>
  <si>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</si>
  <si>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</si>
  <si>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</si>
  <si>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</si>
  <si>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</si>
  <si>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</si>
  <si>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</si>
  <si>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</si>
  <si>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</si>
  <si>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</si>
  <si>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</si>
  <si>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</si>
  <si>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</si>
  <si>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</si>
  <si>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</si>
  <si>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</si>
  <si>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</si>
  <si>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</si>
  <si>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</si>
  <si>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</si>
  <si>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</si>
  <si>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</si>
  <si>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</si>
  <si>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</si>
  <si>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</si>
  <si>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</si>
  <si>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</si>
  <si>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</si>
  <si>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</si>
  <si>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</si>
  <si>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</si>
  <si>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</si>
  <si>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</si>
  <si>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</si>
  <si>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</si>
  <si>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</si>
  <si>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</si>
  <si>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</si>
  <si>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</si>
  <si>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</si>
  <si>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</si>
  <si>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</si>
  <si>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</si>
  <si>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</si>
  <si>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</si>
  <si>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</si>
  <si>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</si>
  <si>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</si>
  <si>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</si>
  <si>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</si>
  <si>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</si>
  <si>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</si>
  <si>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</si>
  <si>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</si>
  <si>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</si>
  <si>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</si>
  <si>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</si>
  <si>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</si>
  <si>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</si>
  <si>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</si>
  <si>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</si>
  <si>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</si>
  <si>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</si>
  <si>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</si>
  <si>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</si>
  <si>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</si>
  <si>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</si>
  <si>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</si>
  <si>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</si>
  <si>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</si>
  <si>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</si>
  <si>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</si>
  <si>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</si>
  <si>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</si>
  <si>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</si>
  <si>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</si>
  <si>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</si>
  <si>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</si>
  <si>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</si>
  <si>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</si>
  <si>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</si>
  <si>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</si>
  <si>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</si>
  <si>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</si>
  <si>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</si>
  <si>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</si>
  <si>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</si>
  <si>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</si>
  <si>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</si>
  <si>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</si>
  <si>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</si>
  <si>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</si>
  <si>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</si>
  <si>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</si>
  <si>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</si>
  <si>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</si>
  <si>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</si>
  <si>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</si>
  <si>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</si>
  <si>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</si>
  <si>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</si>
  <si>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</si>
  <si>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</si>
  <si>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</si>
  <si>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</si>
  <si>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</si>
  <si>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</si>
  <si>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</si>
  <si>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</si>
  <si>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</si>
  <si>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</si>
  <si>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</si>
  <si>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</si>
  <si>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</si>
  <si>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</si>
  <si>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</si>
  <si>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</si>
  <si>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</si>
  <si>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</si>
  <si>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</si>
  <si>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</si>
  <si>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</si>
  <si>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</si>
  <si>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</si>
  <si>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</si>
  <si>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</si>
  <si>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</si>
  <si>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</si>
  <si>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</si>
  <si>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</si>
  <si>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</si>
  <si>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</si>
  <si>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</si>
  <si>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</si>
  <si>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</si>
  <si>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</si>
  <si>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</si>
  <si>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</si>
  <si>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</si>
  <si>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</si>
  <si>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</si>
  <si>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</si>
  <si>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</si>
  <si>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</si>
  <si>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</si>
  <si>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</si>
  <si>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</si>
  <si>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</si>
  <si>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</si>
  <si>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</si>
  <si>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</si>
  <si>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</si>
  <si>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</si>
  <si>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</si>
  <si>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</si>
  <si>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</si>
  <si>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</si>
  <si>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</si>
  <si>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</si>
  <si>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</si>
  <si>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</si>
  <si>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</si>
  <si>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</si>
  <si>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</si>
  <si>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</si>
  <si>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</si>
  <si>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Count of outcome</t>
  </si>
  <si>
    <t>Row Labels</t>
  </si>
  <si>
    <t>Grand Total</t>
  </si>
  <si>
    <t>Column Labels</t>
  </si>
  <si>
    <t>Date Created Conversion</t>
  </si>
  <si>
    <t>Date Ended 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</si>
  <si>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</si>
  <si>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</si>
  <si>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</si>
  <si>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</si>
  <si>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</si>
  <si>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</si>
  <si>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</si>
  <si>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</si>
  <si>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</si>
  <si>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</si>
  <si>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</si>
  <si>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</si>
  <si>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</si>
  <si>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</si>
  <si>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</si>
  <si>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</si>
  <si>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</si>
  <si>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</si>
  <si>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</si>
  <si>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</si>
  <si>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</si>
  <si>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</si>
  <si>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</si>
  <si>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</si>
  <si>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</si>
  <si>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</si>
  <si>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</si>
  <si>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</si>
  <si>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</si>
  <si>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</si>
  <si>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</si>
  <si>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Greater than 50000</t>
  </si>
  <si>
    <t>35000 to 39999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</si>
</sst>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vertical="center"/>
    </xf>
    <xf numFmtId="0" fontId="16" fillId="33" borderId="11" xfId="0" applyFont="1" applyFill="1" applyBorder="1"/>
    <xf numFmtId="0" fontId="16" fillId="33" borderId="12" xfId="0" applyFont="1" applyFill="1" applyBorder="1"/>
    <xf numFmtId="0" fontId="16" fillId="0" borderId="13" xfId="0" applyFont="1" applyBorder="1" applyAlignment="1">
      <alignment horizontal="center" vertical="top"/>
    </xf>
    <xf numFmtId="9" fontId="0" fillId="0" borderId="0" xfId="0" applyNumberFormat="1"/>
    <xf numFmtId="9" fontId="0" fillId="0" borderId="14" xfId="0" applyNumberFormat="1" applyBorder="1"/>
    <xf numFmtId="0" fontId="16" fillId="0" borderId="15" xfId="0" applyFont="1" applyBorder="1" applyAlignment="1">
      <alignment horizontal="center" vertical="top"/>
    </xf>
    <xf numFmtId="0" fontId="0" fillId="0" borderId="16" xfId="0" applyBorder="1"/>
    <xf numFmtId="9" fontId="0" fillId="0" borderId="16" xfId="0" applyNumberFormat="1" applyBorder="1"/>
    <xf numFmtId="9" fontId="0" fillId="0" borderId="17" xfId="0" applyNumberFormat="1" applyBorder="1"/>
    <xf numFmtId="0" fontId="16" fillId="33" borderId="0" xfId="0" applyFont="1" applyFill="1" applyAlignment="1">
      <alignment horizontal="center" wrapText="1"/>
    </xf>
    <xf numFmtId="1" fontId="16" fillId="33" borderId="0" xfId="0" applyNumberFormat="1" applyFont="1" applyFill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1!Outcome Based on Parent Category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alpha val="91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alpha val="91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alpha val="91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alpha val="91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alpha val="91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alpha val="91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7093576891965227E-2"/>
          <c:y val="0.12173913043478261"/>
          <c:w val="0.8558814494742123"/>
          <c:h val="0.827847826086956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D-CD4B-8E46-E2A966D2BB67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D0-C147-A4F2-308E82AE8B2A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D0-C147-A4F2-308E82AE8B2A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D0-C147-A4F2-308E82AE8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58121679"/>
        <c:axId val="1022601327"/>
      </c:barChart>
      <c:catAx>
        <c:axId val="35812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alpha val="91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01327"/>
        <c:crosses val="autoZero"/>
        <c:auto val="1"/>
        <c:lblAlgn val="ctr"/>
        <c:lblOffset val="100"/>
        <c:noMultiLvlLbl val="0"/>
      </c:catAx>
      <c:valAx>
        <c:axId val="102260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alpha val="91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12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alpha val="91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87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>
              <a:alpha val="91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9693624745504942E-2"/>
          <c:y val="1.5847860538827259E-2"/>
          <c:w val="0.90107251780443332"/>
          <c:h val="0.9284150891598138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0E-164E-961C-7E3FC4E13886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2F-2342-A56C-31F3B7760AB4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2F-2342-A56C-31F3B7760AB4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2F-2342-A56C-31F3B7760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74714319"/>
        <c:axId val="370502095"/>
      </c:barChart>
      <c:catAx>
        <c:axId val="37471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502095"/>
        <c:crosses val="autoZero"/>
        <c:auto val="1"/>
        <c:lblAlgn val="ctr"/>
        <c:lblOffset val="100"/>
        <c:noMultiLvlLbl val="0"/>
      </c:catAx>
      <c:valAx>
        <c:axId val="37050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1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01458117035254"/>
          <c:y val="2.8266423357664234E-2"/>
          <c:w val="0.87236275599739066"/>
          <c:h val="0.93760948905109487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6-7444-BF25-B782E4E6E271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BF6-7444-BF25-B782E4E6E271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BF6-7444-BF25-B782E4E6E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904831"/>
        <c:axId val="1013036383"/>
      </c:lineChart>
      <c:catAx>
        <c:axId val="36190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036383"/>
        <c:crosses val="autoZero"/>
        <c:auto val="1"/>
        <c:lblAlgn val="ctr"/>
        <c:lblOffset val="100"/>
        <c:noMultiLvlLbl val="0"/>
      </c:catAx>
      <c:valAx>
        <c:axId val="101303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90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rgbClr val="FF0000"/>
                </a:solidFill>
              </a:rPr>
              <a:t>Outcomes</a:t>
            </a:r>
            <a:r>
              <a:rPr lang="en-GB" sz="1800" b="1" baseline="0">
                <a:solidFill>
                  <a:srgbClr val="FF0000"/>
                </a:solidFill>
              </a:rPr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'Bonus '!$A$1:$A$13</c:f>
              <c:strCache>
                <c:ptCount val="13"/>
                <c:pt idx="0">
                  <c:v>Goal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50000</c:v>
                </c:pt>
              </c:strCache>
            </c:strRef>
          </c:cat>
          <c:val>
            <c:numRef>
              <c:f>'Bonus 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63-3748-A3FB-139C78E6130F}"/>
            </c:ext>
          </c:extLst>
        </c:ser>
        <c:ser>
          <c:idx val="1"/>
          <c:order val="1"/>
          <c:tx>
            <c:strRef>
              <c:f>'Bonus 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'Bonus '!$A$1:$A$13</c:f>
              <c:strCache>
                <c:ptCount val="13"/>
                <c:pt idx="0">
                  <c:v>Goal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50000</c:v>
                </c:pt>
              </c:strCache>
            </c:strRef>
          </c:cat>
          <c:val>
            <c:numRef>
              <c:f>'Bonus 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63-3748-A3FB-139C78E6130F}"/>
            </c:ext>
          </c:extLst>
        </c:ser>
        <c:ser>
          <c:idx val="2"/>
          <c:order val="2"/>
          <c:tx>
            <c:strRef>
              <c:f>'Bonus 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'Bonus '!$A$1:$A$13</c:f>
              <c:strCache>
                <c:ptCount val="13"/>
                <c:pt idx="0">
                  <c:v>Goal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50000</c:v>
                </c:pt>
              </c:strCache>
            </c:strRef>
          </c:cat>
          <c:val>
            <c:numRef>
              <c:f>'Bonus 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363-3748-A3FB-139C78E61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705824"/>
        <c:axId val="585733088"/>
      </c:lineChart>
      <c:catAx>
        <c:axId val="58570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733088"/>
        <c:crosses val="autoZero"/>
        <c:auto val="1"/>
        <c:lblAlgn val="ctr"/>
        <c:lblOffset val="100"/>
        <c:noMultiLvlLbl val="0"/>
      </c:catAx>
      <c:valAx>
        <c:axId val="5857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7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11</xdr:row>
      <xdr:rowOff>190500</xdr:rowOff>
    </xdr:from>
    <xdr:to>
      <xdr:col>19</xdr:col>
      <xdr:colOff>76200</xdr:colOff>
      <xdr:row>44</xdr:row>
      <xdr:rowOff>12700</xdr:rowOff>
    </xdr:to>
    <xdr:graphicFrame macro="">
      <xdr:nvGraphicFramePr>
        <xdr:cNvPr id="2" name="Crowd Funding">
          <a:extLst>
            <a:ext uri="{FF2B5EF4-FFF2-40B4-BE49-F238E27FC236}">
              <a16:creationId xmlns:a16="http://schemas.microsoft.com/office/drawing/2014/main" id="{2B54C59A-DB4F-2D79-BB64-CEB6033EE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546100</xdr:colOff>
      <xdr:row>5</xdr:row>
      <xdr:rowOff>139700</xdr:rowOff>
    </xdr:from>
    <xdr:to>
      <xdr:col>21</xdr:col>
      <xdr:colOff>393700</xdr:colOff>
      <xdr:row>45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251AB2-A179-E9FB-C0DF-E8C72F4B3D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7</xdr:row>
      <xdr:rowOff>25400</xdr:rowOff>
    </xdr:from>
    <xdr:to>
      <xdr:col>18</xdr:col>
      <xdr:colOff>558800</xdr:colOff>
      <xdr:row>42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248244-4DED-AC45-DCEE-E97A1AC46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16</xdr:row>
      <xdr:rowOff>139700</xdr:rowOff>
    </xdr:from>
    <xdr:to>
      <xdr:col>14</xdr:col>
      <xdr:colOff>381000</xdr:colOff>
      <xdr:row>46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B9087-DCA0-58DD-F5C5-DEB1D43F5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86.461978125" createdVersion="8" refreshedVersion="8" minRefreshableVersion="3" recordCount="1000" xr:uid="{869D2D9D-C9CE-924F-9B71-B853CB552C04}">
  <cacheSource type="worksheet">
    <worksheetSource ref="C1:R1001" sheet="Crowdfunding"/>
  </cacheSource>
  <cacheFields count="16"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0">
      <sharedItems containsSemiMixedTypes="0" containsString="0" containsNumber="1" minValue="0" maxValue="102127.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86.485745833335" createdVersion="8" refreshedVersion="8" minRefreshableVersion="3" recordCount="1000" xr:uid="{023478A3-E558-BE40-95E4-A2FF52C5BD72}">
  <cacheSource type="worksheet">
    <worksheetSource ref="C1:T1001" sheet="Crowdfunding"/>
  </cacheSource>
  <cacheFields count="20"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0">
      <sharedItems containsSemiMixedTypes="0" containsString="0" containsNumber="1" minValue="0" maxValue="102127.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9" base="16">
        <rangePr groupBy="months" startDate="2010-01-09T06:00:00" endDate="2020-01-27T06:00:00"/>
        <groupItems count="14">
          <s v="&lt;9/1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1/20"/>
        </groupItems>
      </fieldGroup>
    </cacheField>
    <cacheField name="Date Ended 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6">
        <rangePr groupBy="quarters" startDate="2010-01-09T06:00:00" endDate="2020-01-27T06:00:00"/>
        <groupItems count="6">
          <s v="&lt;9/1/10"/>
          <s v="Qtr1"/>
          <s v="Qtr2"/>
          <s v="Qtr3"/>
          <s v="Qtr4"/>
          <s v="&gt;27/1/20"/>
        </groupItems>
      </fieldGroup>
    </cacheField>
    <cacheField name="Years" numFmtId="0" databaseField="0">
      <fieldGroup base="16">
        <rangePr groupBy="years" startDate="2010-01-09T06:00:00" endDate="2020-01-27T06:00:00"/>
        <groupItems count="13">
          <s v="&lt;9/1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1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s v="Managed bottom-line architecture"/>
    <n v="1400"/>
    <n v="14560"/>
    <x v="1"/>
    <n v="158"/>
    <x v="1"/>
    <s v="USD"/>
    <n v="1408424400"/>
    <n v="1408597200"/>
    <b v="0"/>
    <b v="1"/>
    <s v="music/rock"/>
    <n v="1040"/>
    <n v="7359"/>
    <x v="1"/>
    <x v="1"/>
  </r>
  <r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71974"/>
    <x v="2"/>
    <x v="2"/>
  </r>
  <r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250.5"/>
    <x v="1"/>
    <x v="1"/>
  </r>
  <r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2659"/>
    <x v="3"/>
    <x v="3"/>
  </r>
  <r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6684.5"/>
    <x v="3"/>
    <x v="3"/>
  </r>
  <r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554"/>
    <x v="4"/>
    <x v="4"/>
  </r>
  <r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7484"/>
    <x v="3"/>
    <x v="3"/>
  </r>
  <r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11327"/>
    <x v="3"/>
    <x v="3"/>
  </r>
  <r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1626"/>
    <x v="1"/>
    <x v="5"/>
  </r>
  <r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7029"/>
    <x v="4"/>
    <x v="6"/>
  </r>
  <r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528.5"/>
    <x v="3"/>
    <x v="3"/>
  </r>
  <r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2842"/>
    <x v="4"/>
    <x v="6"/>
  </r>
  <r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5196.5"/>
    <x v="1"/>
    <x v="7"/>
  </r>
  <r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514.5"/>
    <x v="1"/>
    <x v="7"/>
  </r>
  <r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19433"/>
    <x v="2"/>
    <x v="8"/>
  </r>
  <r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5570.5"/>
    <x v="5"/>
    <x v="9"/>
  </r>
  <r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68047"/>
    <x v="4"/>
    <x v="10"/>
  </r>
  <r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3112"/>
    <x v="3"/>
    <x v="3"/>
  </r>
  <r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15502.5"/>
    <x v="3"/>
    <x v="3"/>
  </r>
  <r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74666"/>
    <x v="4"/>
    <x v="6"/>
  </r>
  <r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19545.5"/>
    <x v="3"/>
    <x v="3"/>
  </r>
  <r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38290"/>
    <x v="3"/>
    <x v="3"/>
  </r>
  <r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7542"/>
    <x v="4"/>
    <x v="4"/>
  </r>
  <r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53465"/>
    <x v="2"/>
    <x v="8"/>
  </r>
  <r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6033.5"/>
    <x v="6"/>
    <x v="11"/>
  </r>
  <r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26647"/>
    <x v="3"/>
    <x v="3"/>
  </r>
  <r>
    <s v="Diverse transitional migration"/>
    <n v="2000"/>
    <n v="1599"/>
    <x v="0"/>
    <n v="15"/>
    <x v="1"/>
    <s v="USD"/>
    <n v="1443848400"/>
    <n v="1444539600"/>
    <b v="0"/>
    <b v="0"/>
    <s v="music/rock"/>
    <n v="79.95"/>
    <n v="807"/>
    <x v="1"/>
    <x v="1"/>
  </r>
  <r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9927.5"/>
    <x v="3"/>
    <x v="3"/>
  </r>
  <r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76285.5"/>
    <x v="4"/>
    <x v="12"/>
  </r>
  <r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7292"/>
    <x v="4"/>
    <x v="10"/>
  </r>
  <r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5538"/>
    <x v="6"/>
    <x v="11"/>
  </r>
  <r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44991.5"/>
    <x v="4"/>
    <x v="4"/>
  </r>
  <r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97542.5"/>
    <x v="3"/>
    <x v="3"/>
  </r>
  <r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7095"/>
    <x v="4"/>
    <x v="4"/>
  </r>
  <r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296.5"/>
    <x v="4"/>
    <x v="6"/>
  </r>
  <r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558.5"/>
    <x v="3"/>
    <x v="3"/>
  </r>
  <r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5723"/>
    <x v="5"/>
    <x v="13"/>
  </r>
  <r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5109.5"/>
    <x v="7"/>
    <x v="14"/>
  </r>
  <r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2557.5"/>
    <x v="3"/>
    <x v="3"/>
  </r>
  <r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38"/>
    <x v="2"/>
    <x v="8"/>
  </r>
  <r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6017.5"/>
    <x v="1"/>
    <x v="1"/>
  </r>
  <r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4106.5"/>
    <x v="0"/>
    <x v="0"/>
  </r>
  <r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86964.5"/>
    <x v="5"/>
    <x v="15"/>
  </r>
  <r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5319.5"/>
    <x v="5"/>
    <x v="13"/>
  </r>
  <r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2289"/>
    <x v="3"/>
    <x v="3"/>
  </r>
  <r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2169.5"/>
    <x v="1"/>
    <x v="1"/>
  </r>
  <r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3639"/>
    <x v="3"/>
    <x v="3"/>
  </r>
  <r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65646.5"/>
    <x v="3"/>
    <x v="3"/>
  </r>
  <r>
    <s v="Sharable holistic interface"/>
    <n v="7200"/>
    <n v="13653"/>
    <x v="1"/>
    <n v="303"/>
    <x v="1"/>
    <s v="USD"/>
    <n v="1571547600"/>
    <n v="1575439200"/>
    <b v="0"/>
    <b v="0"/>
    <s v="music/rock"/>
    <n v="189.625"/>
    <n v="6978"/>
    <x v="1"/>
    <x v="1"/>
  </r>
  <r>
    <s v="Down-sized system-worthy secured line"/>
    <n v="100"/>
    <n v="2"/>
    <x v="0"/>
    <n v="1"/>
    <x v="6"/>
    <s v="EUR"/>
    <n v="1375333200"/>
    <n v="1377752400"/>
    <b v="0"/>
    <b v="0"/>
    <s v="music/metal"/>
    <n v="2"/>
    <n v="1.5"/>
    <x v="1"/>
    <x v="16"/>
  </r>
  <r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73355"/>
    <x v="2"/>
    <x v="8"/>
  </r>
  <r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1267"/>
    <x v="3"/>
    <x v="3"/>
  </r>
  <r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6282.5"/>
    <x v="4"/>
    <x v="6"/>
  </r>
  <r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2756"/>
    <x v="2"/>
    <x v="8"/>
  </r>
  <r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5938.5"/>
    <x v="1"/>
    <x v="17"/>
  </r>
  <r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5828.5"/>
    <x v="2"/>
    <x v="8"/>
  </r>
  <r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222"/>
    <x v="6"/>
    <x v="11"/>
  </r>
  <r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3171.5"/>
    <x v="3"/>
    <x v="3"/>
  </r>
  <r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1989.5"/>
    <x v="3"/>
    <x v="3"/>
  </r>
  <r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68798.5"/>
    <x v="3"/>
    <x v="3"/>
  </r>
  <r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93501.5"/>
    <x v="3"/>
    <x v="3"/>
  </r>
  <r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7350.5"/>
    <x v="2"/>
    <x v="2"/>
  </r>
  <r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281"/>
    <x v="3"/>
    <x v="3"/>
  </r>
  <r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1386"/>
    <x v="2"/>
    <x v="2"/>
  </r>
  <r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7320.5"/>
    <x v="3"/>
    <x v="3"/>
  </r>
  <r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659.5"/>
    <x v="3"/>
    <x v="3"/>
  </r>
  <r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60978.5"/>
    <x v="2"/>
    <x v="8"/>
  </r>
  <r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7377"/>
    <x v="3"/>
    <x v="3"/>
  </r>
  <r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959"/>
    <x v="3"/>
    <x v="3"/>
  </r>
  <r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80432"/>
    <x v="3"/>
    <x v="3"/>
  </r>
  <r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3280"/>
    <x v="3"/>
    <x v="3"/>
  </r>
  <r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2038"/>
    <x v="4"/>
    <x v="10"/>
  </r>
  <r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4670.5"/>
    <x v="1"/>
    <x v="17"/>
  </r>
  <r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2430.5"/>
    <x v="1"/>
    <x v="16"/>
  </r>
  <r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7388"/>
    <x v="7"/>
    <x v="14"/>
  </r>
  <r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48838.5"/>
    <x v="3"/>
    <x v="3"/>
  </r>
  <r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2258"/>
    <x v="4"/>
    <x v="10"/>
  </r>
  <r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6933"/>
    <x v="5"/>
    <x v="18"/>
  </r>
  <r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20533"/>
    <x v="3"/>
    <x v="3"/>
  </r>
  <r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3569.5"/>
    <x v="6"/>
    <x v="11"/>
  </r>
  <r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19134"/>
    <x v="1"/>
    <x v="1"/>
  </r>
  <r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7576.5"/>
    <x v="6"/>
    <x v="11"/>
  </r>
  <r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20498"/>
    <x v="1"/>
    <x v="5"/>
  </r>
  <r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20969"/>
    <x v="2"/>
    <x v="8"/>
  </r>
  <r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3250.5"/>
    <x v="1"/>
    <x v="7"/>
  </r>
  <r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304"/>
    <x v="3"/>
    <x v="3"/>
  </r>
  <r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62261"/>
    <x v="1"/>
    <x v="1"/>
  </r>
  <r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6314.5"/>
    <x v="5"/>
    <x v="18"/>
  </r>
  <r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4342"/>
    <x v="3"/>
    <x v="3"/>
  </r>
  <r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3119"/>
    <x v="3"/>
    <x v="3"/>
  </r>
  <r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37683.5"/>
    <x v="5"/>
    <x v="18"/>
  </r>
  <r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26136.5"/>
    <x v="6"/>
    <x v="11"/>
  </r>
  <r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33243.5"/>
    <x v="3"/>
    <x v="3"/>
  </r>
  <r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493.5"/>
    <x v="2"/>
    <x v="2"/>
  </r>
  <r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522"/>
    <x v="4"/>
    <x v="4"/>
  </r>
  <r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76922"/>
    <x v="3"/>
    <x v="3"/>
  </r>
  <r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6080"/>
    <x v="0"/>
    <x v="0"/>
  </r>
  <r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17085.5"/>
    <x v="6"/>
    <x v="11"/>
  </r>
  <r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7557.5"/>
    <x v="3"/>
    <x v="3"/>
  </r>
  <r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4678.5"/>
    <x v="1"/>
    <x v="5"/>
  </r>
  <r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5379"/>
    <x v="2"/>
    <x v="8"/>
  </r>
  <r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1249"/>
    <x v="1"/>
    <x v="5"/>
  </r>
  <r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6270"/>
    <x v="1"/>
    <x v="7"/>
  </r>
  <r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4962"/>
    <x v="2"/>
    <x v="2"/>
  </r>
  <r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7076.5"/>
    <x v="3"/>
    <x v="3"/>
  </r>
  <r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3306.5"/>
    <x v="3"/>
    <x v="3"/>
  </r>
  <r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4506"/>
    <x v="4"/>
    <x v="4"/>
  </r>
  <r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1569.5"/>
    <x v="4"/>
    <x v="19"/>
  </r>
  <r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10801.5"/>
    <x v="0"/>
    <x v="0"/>
  </r>
  <r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37164.5"/>
    <x v="5"/>
    <x v="15"/>
  </r>
  <r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6498"/>
    <x v="2"/>
    <x v="2"/>
  </r>
  <r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6284"/>
    <x v="0"/>
    <x v="0"/>
  </r>
  <r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6971"/>
    <x v="2"/>
    <x v="8"/>
  </r>
  <r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74343"/>
    <x v="5"/>
    <x v="13"/>
  </r>
  <r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3204.5"/>
    <x v="3"/>
    <x v="3"/>
  </r>
  <r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4399"/>
    <x v="4"/>
    <x v="19"/>
  </r>
  <r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3209"/>
    <x v="7"/>
    <x v="14"/>
  </r>
  <r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5451"/>
    <x v="4"/>
    <x v="4"/>
  </r>
  <r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57027"/>
    <x v="6"/>
    <x v="20"/>
  </r>
  <r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50132"/>
    <x v="6"/>
    <x v="11"/>
  </r>
  <r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45721"/>
    <x v="5"/>
    <x v="13"/>
  </r>
  <r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16877"/>
    <x v="3"/>
    <x v="3"/>
  </r>
  <r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4828"/>
    <x v="7"/>
    <x v="14"/>
  </r>
  <r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327.5"/>
    <x v="3"/>
    <x v="3"/>
  </r>
  <r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35195.5"/>
    <x v="3"/>
    <x v="3"/>
  </r>
  <r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26869.5"/>
    <x v="3"/>
    <x v="3"/>
  </r>
  <r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21564"/>
    <x v="1"/>
    <x v="1"/>
  </r>
  <r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2405.5"/>
    <x v="0"/>
    <x v="0"/>
  </r>
  <r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7729"/>
    <x v="4"/>
    <x v="6"/>
  </r>
  <r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84279.5"/>
    <x v="2"/>
    <x v="2"/>
  </r>
  <r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1961.5"/>
    <x v="3"/>
    <x v="3"/>
  </r>
  <r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7072"/>
    <x v="1"/>
    <x v="21"/>
  </r>
  <r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45114"/>
    <x v="4"/>
    <x v="4"/>
  </r>
  <r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2802.5"/>
    <x v="3"/>
    <x v="3"/>
  </r>
  <r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1389.5"/>
    <x v="4"/>
    <x v="6"/>
  </r>
  <r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2381"/>
    <x v="5"/>
    <x v="9"/>
  </r>
  <r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4665.5"/>
    <x v="6"/>
    <x v="20"/>
  </r>
  <r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9786"/>
    <x v="2"/>
    <x v="8"/>
  </r>
  <r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230"/>
    <x v="4"/>
    <x v="4"/>
  </r>
  <r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33197"/>
    <x v="2"/>
    <x v="2"/>
  </r>
  <r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5809.5"/>
    <x v="2"/>
    <x v="2"/>
  </r>
  <r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3696"/>
    <x v="1"/>
    <x v="7"/>
  </r>
  <r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5877"/>
    <x v="3"/>
    <x v="3"/>
  </r>
  <r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29948"/>
    <x v="2"/>
    <x v="8"/>
  </r>
  <r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784.5"/>
    <x v="3"/>
    <x v="3"/>
  </r>
  <r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768"/>
    <x v="3"/>
    <x v="3"/>
  </r>
  <r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5681"/>
    <x v="2"/>
    <x v="8"/>
  </r>
  <r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13.5"/>
    <x v="1"/>
    <x v="7"/>
  </r>
  <r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44752"/>
    <x v="1"/>
    <x v="5"/>
  </r>
  <r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89474.5"/>
    <x v="1"/>
    <x v="7"/>
  </r>
  <r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90896.5"/>
    <x v="3"/>
    <x v="3"/>
  </r>
  <r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50854.5"/>
    <x v="1"/>
    <x v="7"/>
  </r>
  <r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45950"/>
    <x v="3"/>
    <x v="3"/>
  </r>
  <r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13646.5"/>
    <x v="1"/>
    <x v="1"/>
  </r>
  <r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1121"/>
    <x v="7"/>
    <x v="14"/>
  </r>
  <r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2340.5"/>
    <x v="1"/>
    <x v="1"/>
  </r>
  <r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96521.5"/>
    <x v="3"/>
    <x v="3"/>
  </r>
  <r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6574.5"/>
    <x v="2"/>
    <x v="8"/>
  </r>
  <r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2187.5"/>
    <x v="2"/>
    <x v="2"/>
  </r>
  <r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4645.5"/>
    <x v="1"/>
    <x v="1"/>
  </r>
  <r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4555"/>
    <x v="7"/>
    <x v="14"/>
  </r>
  <r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76075.5"/>
    <x v="3"/>
    <x v="3"/>
  </r>
  <r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56392.5"/>
    <x v="2"/>
    <x v="2"/>
  </r>
  <r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6841.5"/>
    <x v="7"/>
    <x v="14"/>
  </r>
  <r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5475"/>
    <x v="3"/>
    <x v="3"/>
  </r>
  <r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20531"/>
    <x v="1"/>
    <x v="7"/>
  </r>
  <r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50039"/>
    <x v="4"/>
    <x v="12"/>
  </r>
  <r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2797.5"/>
    <x v="1"/>
    <x v="7"/>
  </r>
  <r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263"/>
    <x v="5"/>
    <x v="18"/>
  </r>
  <r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344.5"/>
    <x v="4"/>
    <x v="4"/>
  </r>
  <r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79598"/>
    <x v="3"/>
    <x v="3"/>
  </r>
  <r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2708"/>
    <x v="2"/>
    <x v="8"/>
  </r>
  <r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24294.5"/>
    <x v="3"/>
    <x v="3"/>
  </r>
  <r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43421"/>
    <x v="3"/>
    <x v="3"/>
  </r>
  <r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82166"/>
    <x v="3"/>
    <x v="3"/>
  </r>
  <r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568.5"/>
    <x v="0"/>
    <x v="0"/>
  </r>
  <r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81361"/>
    <x v="3"/>
    <x v="3"/>
  </r>
  <r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7421.5"/>
    <x v="2"/>
    <x v="8"/>
  </r>
  <r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2725.5"/>
    <x v="2"/>
    <x v="2"/>
  </r>
  <r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99534"/>
    <x v="3"/>
    <x v="3"/>
  </r>
  <r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1805.5"/>
    <x v="1"/>
    <x v="1"/>
  </r>
  <r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5445"/>
    <x v="3"/>
    <x v="3"/>
  </r>
  <r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68.5"/>
    <x v="4"/>
    <x v="19"/>
  </r>
  <r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14622"/>
    <x v="3"/>
    <x v="3"/>
  </r>
  <r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69913"/>
    <x v="4"/>
    <x v="12"/>
  </r>
  <r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1330"/>
    <x v="3"/>
    <x v="3"/>
  </r>
  <r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22722.5"/>
    <x v="3"/>
    <x v="3"/>
  </r>
  <r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281"/>
    <x v="3"/>
    <x v="3"/>
  </r>
  <r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1637"/>
    <x v="3"/>
    <x v="3"/>
  </r>
  <r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4380"/>
    <x v="1"/>
    <x v="1"/>
  </r>
  <r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1538.5"/>
    <x v="1"/>
    <x v="7"/>
  </r>
  <r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4421"/>
    <x v="1"/>
    <x v="16"/>
  </r>
  <r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28840.5"/>
    <x v="1"/>
    <x v="5"/>
  </r>
  <r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2639"/>
    <x v="2"/>
    <x v="8"/>
  </r>
  <r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553.5"/>
    <x v="4"/>
    <x v="6"/>
  </r>
  <r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104.5"/>
    <x v="1"/>
    <x v="5"/>
  </r>
  <r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490.5"/>
    <x v="1"/>
    <x v="1"/>
  </r>
  <r>
    <s v="Reduced dedicated capability"/>
    <n v="100"/>
    <n v="2"/>
    <x v="0"/>
    <n v="1"/>
    <x v="0"/>
    <s v="CAD"/>
    <n v="1269493200"/>
    <n v="1270443600"/>
    <b v="0"/>
    <b v="0"/>
    <s v="theater/plays"/>
    <n v="2"/>
    <n v="1.5"/>
    <x v="3"/>
    <x v="3"/>
  </r>
  <r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7231"/>
    <x v="2"/>
    <x v="2"/>
  </r>
  <r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3312.5"/>
    <x v="0"/>
    <x v="0"/>
  </r>
  <r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98955.5"/>
    <x v="3"/>
    <x v="3"/>
  </r>
  <r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1284.5"/>
    <x v="1"/>
    <x v="17"/>
  </r>
  <r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2847"/>
    <x v="3"/>
    <x v="3"/>
  </r>
  <r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1776.5"/>
    <x v="5"/>
    <x v="13"/>
  </r>
  <r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2150"/>
    <x v="1"/>
    <x v="1"/>
  </r>
  <r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100581.5"/>
    <x v="4"/>
    <x v="4"/>
  </r>
  <r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21010"/>
    <x v="4"/>
    <x v="4"/>
  </r>
  <r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3282"/>
    <x v="4"/>
    <x v="22"/>
  </r>
  <r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50362.5"/>
    <x v="3"/>
    <x v="3"/>
  </r>
  <r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6234"/>
    <x v="3"/>
    <x v="3"/>
  </r>
  <r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87919"/>
    <x v="1"/>
    <x v="7"/>
  </r>
  <r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7244.5"/>
    <x v="1"/>
    <x v="1"/>
  </r>
  <r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3083.5"/>
    <x v="3"/>
    <x v="3"/>
  </r>
  <r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95268"/>
    <x v="3"/>
    <x v="3"/>
  </r>
  <r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29422.5"/>
    <x v="4"/>
    <x v="22"/>
  </r>
  <r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6353"/>
    <x v="4"/>
    <x v="12"/>
  </r>
  <r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70018"/>
    <x v="4"/>
    <x v="10"/>
  </r>
  <r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42"/>
    <x v="3"/>
    <x v="3"/>
  </r>
  <r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61004.5"/>
    <x v="0"/>
    <x v="0"/>
  </r>
  <r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3380.5"/>
    <x v="7"/>
    <x v="14"/>
  </r>
  <r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41414"/>
    <x v="3"/>
    <x v="3"/>
  </r>
  <r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95239.5"/>
    <x v="4"/>
    <x v="22"/>
  </r>
  <r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91139"/>
    <x v="1"/>
    <x v="1"/>
  </r>
  <r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5555.5"/>
    <x v="7"/>
    <x v="14"/>
  </r>
  <r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51847"/>
    <x v="6"/>
    <x v="20"/>
  </r>
  <r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83910"/>
    <x v="4"/>
    <x v="10"/>
  </r>
  <r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84174.5"/>
    <x v="6"/>
    <x v="20"/>
  </r>
  <r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5092.5"/>
    <x v="6"/>
    <x v="11"/>
  </r>
  <r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2795"/>
    <x v="3"/>
    <x v="3"/>
  </r>
  <r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2957.5"/>
    <x v="3"/>
    <x v="3"/>
  </r>
  <r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3031"/>
    <x v="4"/>
    <x v="10"/>
  </r>
  <r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4165"/>
    <x v="6"/>
    <x v="11"/>
  </r>
  <r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1840.5"/>
    <x v="4"/>
    <x v="10"/>
  </r>
  <r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2190"/>
    <x v="1"/>
    <x v="1"/>
  </r>
  <r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7575.5"/>
    <x v="4"/>
    <x v="10"/>
  </r>
  <r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5117.5"/>
    <x v="3"/>
    <x v="3"/>
  </r>
  <r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1584"/>
    <x v="2"/>
    <x v="8"/>
  </r>
  <r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2454"/>
    <x v="3"/>
    <x v="3"/>
  </r>
  <r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86706.5"/>
    <x v="5"/>
    <x v="9"/>
  </r>
  <r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5489.5"/>
    <x v="1"/>
    <x v="1"/>
  </r>
  <r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5239"/>
    <x v="3"/>
    <x v="3"/>
  </r>
  <r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2020.5"/>
    <x v="3"/>
    <x v="3"/>
  </r>
  <r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7492.5"/>
    <x v="3"/>
    <x v="3"/>
  </r>
  <r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7435.5"/>
    <x v="2"/>
    <x v="2"/>
  </r>
  <r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3271"/>
    <x v="5"/>
    <x v="13"/>
  </r>
  <r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660.5"/>
    <x v="6"/>
    <x v="20"/>
  </r>
  <r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87280"/>
    <x v="5"/>
    <x v="18"/>
  </r>
  <r>
    <s v="Future-proofed directional synergy"/>
    <n v="100"/>
    <n v="3"/>
    <x v="0"/>
    <n v="1"/>
    <x v="1"/>
    <s v="USD"/>
    <n v="1264399200"/>
    <n v="1267423200"/>
    <b v="0"/>
    <b v="0"/>
    <s v="music/rock"/>
    <n v="3"/>
    <n v="2"/>
    <x v="1"/>
    <x v="1"/>
  </r>
  <r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1970.5"/>
    <x v="3"/>
    <x v="3"/>
  </r>
  <r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3161"/>
    <x v="3"/>
    <x v="3"/>
  </r>
  <r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54748"/>
    <x v="4"/>
    <x v="6"/>
  </r>
  <r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4296.5"/>
    <x v="5"/>
    <x v="9"/>
  </r>
  <r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49216"/>
    <x v="1"/>
    <x v="1"/>
  </r>
  <r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487"/>
    <x v="1"/>
    <x v="1"/>
  </r>
  <r>
    <s v="Decentralized exuding strategy"/>
    <n v="5700"/>
    <n v="8322"/>
    <x v="1"/>
    <n v="92"/>
    <x v="1"/>
    <s v="USD"/>
    <n v="1362463200"/>
    <n v="1363669200"/>
    <b v="0"/>
    <b v="0"/>
    <s v="theater/plays"/>
    <n v="146"/>
    <n v="4207"/>
    <x v="3"/>
    <x v="3"/>
  </r>
  <r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6805"/>
    <x v="3"/>
    <x v="3"/>
  </r>
  <r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5446.5"/>
    <x v="7"/>
    <x v="14"/>
  </r>
  <r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5098"/>
    <x v="1"/>
    <x v="1"/>
  </r>
  <r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13378.5"/>
    <x v="1"/>
    <x v="1"/>
  </r>
  <r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2717.5"/>
    <x v="1"/>
    <x v="7"/>
  </r>
  <r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77.5"/>
    <x v="7"/>
    <x v="14"/>
  </r>
  <r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85443.5"/>
    <x v="3"/>
    <x v="3"/>
  </r>
  <r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3058.5"/>
    <x v="3"/>
    <x v="3"/>
  </r>
  <r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44542"/>
    <x v="1"/>
    <x v="17"/>
  </r>
  <r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73339"/>
    <x v="3"/>
    <x v="3"/>
  </r>
  <r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1378"/>
    <x v="4"/>
    <x v="4"/>
  </r>
  <r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4464.5"/>
    <x v="4"/>
    <x v="19"/>
  </r>
  <r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4575"/>
    <x v="6"/>
    <x v="11"/>
  </r>
  <r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1007"/>
    <x v="7"/>
    <x v="14"/>
  </r>
  <r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78621.5"/>
    <x v="3"/>
    <x v="3"/>
  </r>
  <r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5493"/>
    <x v="3"/>
    <x v="3"/>
  </r>
  <r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394"/>
    <x v="3"/>
    <x v="3"/>
  </r>
  <r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4767.5"/>
    <x v="5"/>
    <x v="18"/>
  </r>
  <r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2728.5"/>
    <x v="6"/>
    <x v="11"/>
  </r>
  <r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3774"/>
    <x v="3"/>
    <x v="3"/>
  </r>
  <r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4445"/>
    <x v="2"/>
    <x v="2"/>
  </r>
  <r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7101"/>
    <x v="3"/>
    <x v="3"/>
  </r>
  <r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7464.5"/>
    <x v="4"/>
    <x v="10"/>
  </r>
  <r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6307"/>
    <x v="3"/>
    <x v="3"/>
  </r>
  <r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4604.5"/>
    <x v="4"/>
    <x v="19"/>
  </r>
  <r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773"/>
    <x v="1"/>
    <x v="1"/>
  </r>
  <r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4142.5"/>
    <x v="2"/>
    <x v="2"/>
  </r>
  <r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3305.5"/>
    <x v="3"/>
    <x v="3"/>
  </r>
  <r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9870.5"/>
    <x v="3"/>
    <x v="3"/>
  </r>
  <r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6694.5"/>
    <x v="1"/>
    <x v="5"/>
  </r>
  <r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2806.5"/>
    <x v="1"/>
    <x v="16"/>
  </r>
  <r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6905.5"/>
    <x v="3"/>
    <x v="3"/>
  </r>
  <r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46315"/>
    <x v="4"/>
    <x v="4"/>
  </r>
  <r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4163"/>
    <x v="2"/>
    <x v="2"/>
  </r>
  <r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363.5"/>
    <x v="0"/>
    <x v="0"/>
  </r>
  <r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548.5"/>
    <x v="3"/>
    <x v="3"/>
  </r>
  <r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110.5"/>
    <x v="3"/>
    <x v="3"/>
  </r>
  <r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5339.5"/>
    <x v="3"/>
    <x v="3"/>
  </r>
  <r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1695"/>
    <x v="3"/>
    <x v="3"/>
  </r>
  <r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3444.5"/>
    <x v="3"/>
    <x v="3"/>
  </r>
  <r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2554.5"/>
    <x v="1"/>
    <x v="1"/>
  </r>
  <r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1001.5"/>
    <x v="0"/>
    <x v="0"/>
  </r>
  <r>
    <s v="Focused executive core"/>
    <n v="100"/>
    <n v="5"/>
    <x v="0"/>
    <n v="1"/>
    <x v="3"/>
    <s v="DKK"/>
    <n v="1504069200"/>
    <n v="1504155600"/>
    <b v="0"/>
    <b v="1"/>
    <s v="publishing/nonfiction"/>
    <n v="5"/>
    <n v="3"/>
    <x v="5"/>
    <x v="9"/>
  </r>
  <r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6198.5"/>
    <x v="4"/>
    <x v="4"/>
  </r>
  <r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12239.5"/>
    <x v="3"/>
    <x v="3"/>
  </r>
  <r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1420.5"/>
    <x v="1"/>
    <x v="7"/>
  </r>
  <r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5805.5"/>
    <x v="4"/>
    <x v="4"/>
  </r>
  <r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4049.5"/>
    <x v="3"/>
    <x v="3"/>
  </r>
  <r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260.5"/>
    <x v="3"/>
    <x v="3"/>
  </r>
  <r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22066"/>
    <x v="5"/>
    <x v="13"/>
  </r>
  <r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44181.5"/>
    <x v="3"/>
    <x v="3"/>
  </r>
  <r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1581"/>
    <x v="1"/>
    <x v="7"/>
  </r>
  <r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801"/>
    <x v="6"/>
    <x v="11"/>
  </r>
  <r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6466.5"/>
    <x v="3"/>
    <x v="3"/>
  </r>
  <r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93543.5"/>
    <x v="3"/>
    <x v="3"/>
  </r>
  <r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4460"/>
    <x v="1"/>
    <x v="1"/>
  </r>
  <r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2129.5"/>
    <x v="4"/>
    <x v="4"/>
  </r>
  <r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625.5"/>
    <x v="3"/>
    <x v="3"/>
  </r>
  <r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3254.5"/>
    <x v="0"/>
    <x v="0"/>
  </r>
  <r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649.5"/>
    <x v="3"/>
    <x v="3"/>
  </r>
  <r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460"/>
    <x v="1"/>
    <x v="1"/>
  </r>
  <r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1657.5"/>
    <x v="2"/>
    <x v="2"/>
  </r>
  <r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4086"/>
    <x v="5"/>
    <x v="13"/>
  </r>
  <r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81445"/>
    <x v="4"/>
    <x v="12"/>
  </r>
  <r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100772.5"/>
    <x v="3"/>
    <x v="3"/>
  </r>
  <r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1087"/>
    <x v="4"/>
    <x v="4"/>
  </r>
  <r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5977.5"/>
    <x v="3"/>
    <x v="3"/>
  </r>
  <r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2985"/>
    <x v="3"/>
    <x v="3"/>
  </r>
  <r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1727"/>
    <x v="4"/>
    <x v="10"/>
  </r>
  <r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517.5"/>
    <x v="3"/>
    <x v="3"/>
  </r>
  <r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67133.5"/>
    <x v="1"/>
    <x v="1"/>
  </r>
  <r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844"/>
    <x v="6"/>
    <x v="11"/>
  </r>
  <r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31857.5"/>
    <x v="4"/>
    <x v="4"/>
  </r>
  <r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416.5"/>
    <x v="0"/>
    <x v="0"/>
  </r>
  <r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20933"/>
    <x v="2"/>
    <x v="8"/>
  </r>
  <r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6076.5"/>
    <x v="3"/>
    <x v="3"/>
  </r>
  <r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62325.5"/>
    <x v="1"/>
    <x v="1"/>
  </r>
  <r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100455.5"/>
    <x v="1"/>
    <x v="1"/>
  </r>
  <r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34837"/>
    <x v="1"/>
    <x v="1"/>
  </r>
  <r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58579.5"/>
    <x v="3"/>
    <x v="3"/>
  </r>
  <r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63366"/>
    <x v="3"/>
    <x v="3"/>
  </r>
  <r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55135.5"/>
    <x v="3"/>
    <x v="3"/>
  </r>
  <r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17678.5"/>
    <x v="7"/>
    <x v="14"/>
  </r>
  <r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49017"/>
    <x v="1"/>
    <x v="7"/>
  </r>
  <r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16096"/>
    <x v="3"/>
    <x v="3"/>
  </r>
  <r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2500"/>
    <x v="3"/>
    <x v="3"/>
  </r>
  <r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41894.5"/>
    <x v="6"/>
    <x v="11"/>
  </r>
  <r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11745"/>
    <x v="4"/>
    <x v="6"/>
  </r>
  <r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391.5"/>
    <x v="1"/>
    <x v="7"/>
  </r>
  <r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399"/>
    <x v="2"/>
    <x v="2"/>
  </r>
  <r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73153"/>
    <x v="0"/>
    <x v="0"/>
  </r>
  <r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48440.5"/>
    <x v="3"/>
    <x v="3"/>
  </r>
  <r>
    <s v="Pre-emptive neutral capacity"/>
    <n v="100"/>
    <n v="5"/>
    <x v="0"/>
    <n v="1"/>
    <x v="1"/>
    <s v="USD"/>
    <n v="1432098000"/>
    <n v="1433653200"/>
    <b v="0"/>
    <b v="1"/>
    <s v="music/jazz"/>
    <n v="5"/>
    <n v="3"/>
    <x v="1"/>
    <x v="17"/>
  </r>
  <r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8322"/>
    <x v="1"/>
    <x v="1"/>
  </r>
  <r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505"/>
    <x v="3"/>
    <x v="3"/>
  </r>
  <r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69832"/>
    <x v="3"/>
    <x v="3"/>
  </r>
  <r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3814"/>
    <x v="4"/>
    <x v="4"/>
  </r>
  <r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1163.5"/>
    <x v="2"/>
    <x v="8"/>
  </r>
  <r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1735.5"/>
    <x v="3"/>
    <x v="3"/>
  </r>
  <r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2147"/>
    <x v="6"/>
    <x v="11"/>
  </r>
  <r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584.5"/>
    <x v="7"/>
    <x v="14"/>
  </r>
  <r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067.5"/>
    <x v="4"/>
    <x v="10"/>
  </r>
  <r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69003.5"/>
    <x v="3"/>
    <x v="3"/>
  </r>
  <r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4817"/>
    <x v="3"/>
    <x v="3"/>
  </r>
  <r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6973"/>
    <x v="1"/>
    <x v="1"/>
  </r>
  <r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4234.5"/>
    <x v="1"/>
    <x v="1"/>
  </r>
  <r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366.5"/>
    <x v="1"/>
    <x v="7"/>
  </r>
  <r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5923.5"/>
    <x v="3"/>
    <x v="3"/>
  </r>
  <r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5379.5"/>
    <x v="3"/>
    <x v="3"/>
  </r>
  <r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972.5"/>
    <x v="3"/>
    <x v="3"/>
  </r>
  <r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7300"/>
    <x v="4"/>
    <x v="4"/>
  </r>
  <r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7448.5"/>
    <x v="4"/>
    <x v="19"/>
  </r>
  <r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92465.5"/>
    <x v="3"/>
    <x v="3"/>
  </r>
  <r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65293"/>
    <x v="3"/>
    <x v="3"/>
  </r>
  <r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7246.5"/>
    <x v="4"/>
    <x v="4"/>
  </r>
  <r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83198.5"/>
    <x v="3"/>
    <x v="3"/>
  </r>
  <r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11257"/>
    <x v="4"/>
    <x v="4"/>
  </r>
  <r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752"/>
    <x v="1"/>
    <x v="7"/>
  </r>
  <r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6203"/>
    <x v="1"/>
    <x v="1"/>
  </r>
  <r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2612.5"/>
    <x v="3"/>
    <x v="3"/>
  </r>
  <r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12618.5"/>
    <x v="4"/>
    <x v="4"/>
  </r>
  <r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1478"/>
    <x v="3"/>
    <x v="3"/>
  </r>
  <r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2046"/>
    <x v="3"/>
    <x v="3"/>
  </r>
  <r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4952"/>
    <x v="3"/>
    <x v="3"/>
  </r>
  <r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2935"/>
    <x v="7"/>
    <x v="14"/>
  </r>
  <r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194"/>
    <x v="0"/>
    <x v="0"/>
  </r>
  <r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100789"/>
    <x v="4"/>
    <x v="4"/>
  </r>
  <r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28998"/>
    <x v="5"/>
    <x v="9"/>
  </r>
  <r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52311"/>
    <x v="3"/>
    <x v="3"/>
  </r>
  <r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21609.5"/>
    <x v="2"/>
    <x v="8"/>
  </r>
  <r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6541.5"/>
    <x v="1"/>
    <x v="7"/>
  </r>
  <r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51252"/>
    <x v="3"/>
    <x v="3"/>
  </r>
  <r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2263.5"/>
    <x v="7"/>
    <x v="14"/>
  </r>
  <r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272"/>
    <x v="5"/>
    <x v="9"/>
  </r>
  <r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34577"/>
    <x v="2"/>
    <x v="8"/>
  </r>
  <r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73423.5"/>
    <x v="1"/>
    <x v="17"/>
  </r>
  <r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894.5"/>
    <x v="4"/>
    <x v="4"/>
  </r>
  <r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729"/>
    <x v="3"/>
    <x v="3"/>
  </r>
  <r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39308"/>
    <x v="4"/>
    <x v="6"/>
  </r>
  <r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7268.5"/>
    <x v="1"/>
    <x v="1"/>
  </r>
  <r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6162.5"/>
    <x v="4"/>
    <x v="10"/>
  </r>
  <r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31534"/>
    <x v="1"/>
    <x v="7"/>
  </r>
  <r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1.5"/>
    <x v="7"/>
    <x v="14"/>
  </r>
  <r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7035.5"/>
    <x v="3"/>
    <x v="3"/>
  </r>
  <r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1493"/>
    <x v="4"/>
    <x v="12"/>
  </r>
  <r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85917.5"/>
    <x v="3"/>
    <x v="3"/>
  </r>
  <r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78279"/>
    <x v="3"/>
    <x v="3"/>
  </r>
  <r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13481"/>
    <x v="3"/>
    <x v="3"/>
  </r>
  <r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36114"/>
    <x v="4"/>
    <x v="4"/>
  </r>
  <r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6292"/>
    <x v="3"/>
    <x v="3"/>
  </r>
  <r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6141.5"/>
    <x v="4"/>
    <x v="4"/>
  </r>
  <r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31759"/>
    <x v="1"/>
    <x v="1"/>
  </r>
  <r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28323.5"/>
    <x v="6"/>
    <x v="20"/>
  </r>
  <r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4121.5"/>
    <x v="3"/>
    <x v="3"/>
  </r>
  <r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7090"/>
    <x v="5"/>
    <x v="13"/>
  </r>
  <r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59358.5"/>
    <x v="4"/>
    <x v="10"/>
  </r>
  <r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82451"/>
    <x v="0"/>
    <x v="0"/>
  </r>
  <r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6485"/>
    <x v="3"/>
    <x v="3"/>
  </r>
  <r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30223"/>
    <x v="4"/>
    <x v="4"/>
  </r>
  <r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479"/>
    <x v="3"/>
    <x v="3"/>
  </r>
  <r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981"/>
    <x v="4"/>
    <x v="4"/>
  </r>
  <r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72836"/>
    <x v="2"/>
    <x v="2"/>
  </r>
  <r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3258.5"/>
    <x v="3"/>
    <x v="3"/>
  </r>
  <r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3066.5"/>
    <x v="2"/>
    <x v="8"/>
  </r>
  <r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640"/>
    <x v="3"/>
    <x v="3"/>
  </r>
  <r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7942.5"/>
    <x v="0"/>
    <x v="0"/>
  </r>
  <r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1073.5"/>
    <x v="1"/>
    <x v="7"/>
  </r>
  <r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3929.5"/>
    <x v="7"/>
    <x v="14"/>
  </r>
  <r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5266"/>
    <x v="3"/>
    <x v="3"/>
  </r>
  <r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99772"/>
    <x v="3"/>
    <x v="3"/>
  </r>
  <r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23892"/>
    <x v="4"/>
    <x v="10"/>
  </r>
  <r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7664.5"/>
    <x v="7"/>
    <x v="14"/>
  </r>
  <r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2785.5"/>
    <x v="3"/>
    <x v="3"/>
  </r>
  <r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4955.5"/>
    <x v="3"/>
    <x v="3"/>
  </r>
  <r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3230"/>
    <x v="3"/>
    <x v="3"/>
  </r>
  <r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33273.5"/>
    <x v="4"/>
    <x v="4"/>
  </r>
  <r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456.5"/>
    <x v="3"/>
    <x v="3"/>
  </r>
  <r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89916.5"/>
    <x v="3"/>
    <x v="3"/>
  </r>
  <r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6963.5"/>
    <x v="1"/>
    <x v="17"/>
  </r>
  <r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080.5"/>
    <x v="4"/>
    <x v="10"/>
  </r>
  <r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7537"/>
    <x v="3"/>
    <x v="3"/>
  </r>
  <r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51596.5"/>
    <x v="4"/>
    <x v="22"/>
  </r>
  <r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84542.5"/>
    <x v="4"/>
    <x v="19"/>
  </r>
  <r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888"/>
    <x v="2"/>
    <x v="8"/>
  </r>
  <r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5437"/>
    <x v="3"/>
    <x v="3"/>
  </r>
  <r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1661"/>
    <x v="3"/>
    <x v="3"/>
  </r>
  <r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5617"/>
    <x v="1"/>
    <x v="7"/>
  </r>
  <r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5454.5"/>
    <x v="3"/>
    <x v="3"/>
  </r>
  <r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882.5"/>
    <x v="2"/>
    <x v="8"/>
  </r>
  <r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19096.5"/>
    <x v="4"/>
    <x v="19"/>
  </r>
  <r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22994.5"/>
    <x v="6"/>
    <x v="11"/>
  </r>
  <r>
    <s v="Public-key coherent ability"/>
    <n v="900"/>
    <n v="8703"/>
    <x v="1"/>
    <n v="86"/>
    <x v="3"/>
    <s v="DKK"/>
    <n v="1551852000"/>
    <n v="1553317200"/>
    <b v="0"/>
    <b v="0"/>
    <s v="games/video games"/>
    <n v="967"/>
    <n v="4394.5"/>
    <x v="6"/>
    <x v="11"/>
  </r>
  <r>
    <s v="Up-sized composite success"/>
    <n v="100"/>
    <n v="4"/>
    <x v="0"/>
    <n v="1"/>
    <x v="0"/>
    <s v="CAD"/>
    <n v="1540098000"/>
    <n v="1542088800"/>
    <b v="0"/>
    <b v="0"/>
    <s v="film &amp; video/animation"/>
    <n v="4"/>
    <n v="2.5"/>
    <x v="4"/>
    <x v="10"/>
  </r>
  <r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94294"/>
    <x v="1"/>
    <x v="1"/>
  </r>
  <r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1538"/>
    <x v="4"/>
    <x v="6"/>
  </r>
  <r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51965"/>
    <x v="4"/>
    <x v="22"/>
  </r>
  <r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901"/>
    <x v="4"/>
    <x v="6"/>
  </r>
  <r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70815.5"/>
    <x v="3"/>
    <x v="3"/>
  </r>
  <r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77021.5"/>
    <x v="1"/>
    <x v="7"/>
  </r>
  <r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689"/>
    <x v="3"/>
    <x v="3"/>
  </r>
  <r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60413"/>
    <x v="3"/>
    <x v="3"/>
  </r>
  <r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2889.5"/>
    <x v="4"/>
    <x v="4"/>
  </r>
  <r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2084.5"/>
    <x v="3"/>
    <x v="3"/>
  </r>
  <r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70717"/>
    <x v="4"/>
    <x v="6"/>
  </r>
  <r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29134.5"/>
    <x v="6"/>
    <x v="20"/>
  </r>
  <r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73685"/>
    <x v="4"/>
    <x v="10"/>
  </r>
  <r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48728"/>
    <x v="3"/>
    <x v="3"/>
  </r>
  <r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4454.5"/>
    <x v="5"/>
    <x v="18"/>
  </r>
  <r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2013"/>
    <x v="2"/>
    <x v="8"/>
  </r>
  <r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4096"/>
    <x v="2"/>
    <x v="2"/>
  </r>
  <r>
    <s v="Streamlined neutral analyzer"/>
    <n v="4000"/>
    <n v="1620"/>
    <x v="0"/>
    <n v="16"/>
    <x v="1"/>
    <s v="USD"/>
    <n v="1555218000"/>
    <n v="1556600400"/>
    <b v="0"/>
    <b v="0"/>
    <s v="theater/plays"/>
    <n v="40.5"/>
    <n v="818"/>
    <x v="3"/>
    <x v="3"/>
  </r>
  <r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5243.5"/>
    <x v="4"/>
    <x v="6"/>
  </r>
  <r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5335"/>
    <x v="2"/>
    <x v="8"/>
  </r>
  <r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41.5"/>
    <x v="0"/>
    <x v="0"/>
  </r>
  <r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30458.5"/>
    <x v="1"/>
    <x v="1"/>
  </r>
  <r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4506.5"/>
    <x v="1"/>
    <x v="5"/>
  </r>
  <r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7374"/>
    <x v="4"/>
    <x v="19"/>
  </r>
  <r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4321.5"/>
    <x v="5"/>
    <x v="18"/>
  </r>
  <r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29121"/>
    <x v="5"/>
    <x v="13"/>
  </r>
  <r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2363"/>
    <x v="4"/>
    <x v="22"/>
  </r>
  <r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82679.5"/>
    <x v="2"/>
    <x v="8"/>
  </r>
  <r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6241.5"/>
    <x v="0"/>
    <x v="0"/>
  </r>
  <r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4371.5"/>
    <x v="7"/>
    <x v="14"/>
  </r>
  <r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80734.5"/>
    <x v="3"/>
    <x v="3"/>
  </r>
  <r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349"/>
    <x v="5"/>
    <x v="13"/>
  </r>
  <r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24395"/>
    <x v="3"/>
    <x v="3"/>
  </r>
  <r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39296.5"/>
    <x v="0"/>
    <x v="0"/>
  </r>
  <r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14246"/>
    <x v="3"/>
    <x v="3"/>
  </r>
  <r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61.5"/>
    <x v="5"/>
    <x v="18"/>
  </r>
  <r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99685"/>
    <x v="3"/>
    <x v="3"/>
  </r>
  <r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5889"/>
    <x v="3"/>
    <x v="3"/>
  </r>
  <r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4712"/>
    <x v="2"/>
    <x v="8"/>
  </r>
  <r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2370"/>
    <x v="8"/>
    <x v="23"/>
  </r>
  <r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87940"/>
    <x v="0"/>
    <x v="0"/>
  </r>
  <r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23213"/>
    <x v="4"/>
    <x v="12"/>
  </r>
  <r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3289"/>
    <x v="7"/>
    <x v="14"/>
  </r>
  <r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6976"/>
    <x v="2"/>
    <x v="8"/>
  </r>
  <r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729.5"/>
    <x v="3"/>
    <x v="3"/>
  </r>
  <r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860.5"/>
    <x v="4"/>
    <x v="10"/>
  </r>
  <r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1734.5"/>
    <x v="2"/>
    <x v="8"/>
  </r>
  <r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23448"/>
    <x v="2"/>
    <x v="2"/>
  </r>
  <r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40407.5"/>
    <x v="4"/>
    <x v="4"/>
  </r>
  <r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4769.5"/>
    <x v="4"/>
    <x v="4"/>
  </r>
  <r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537.5"/>
    <x v="6"/>
    <x v="11"/>
  </r>
  <r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23221.5"/>
    <x v="4"/>
    <x v="6"/>
  </r>
  <r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3493"/>
    <x v="1"/>
    <x v="1"/>
  </r>
  <r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6422"/>
    <x v="5"/>
    <x v="15"/>
  </r>
  <r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84701"/>
    <x v="3"/>
    <x v="3"/>
  </r>
  <r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28"/>
    <x v="2"/>
    <x v="2"/>
  </r>
  <r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98738.5"/>
    <x v="3"/>
    <x v="3"/>
  </r>
  <r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60384"/>
    <x v="3"/>
    <x v="3"/>
  </r>
  <r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4710"/>
    <x v="4"/>
    <x v="6"/>
  </r>
  <r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17930"/>
    <x v="3"/>
    <x v="3"/>
  </r>
  <r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6458.5"/>
    <x v="6"/>
    <x v="11"/>
  </r>
  <r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1647.5"/>
    <x v="4"/>
    <x v="19"/>
  </r>
  <r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15825.5"/>
    <x v="1"/>
    <x v="1"/>
  </r>
  <r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2465"/>
    <x v="3"/>
    <x v="3"/>
  </r>
  <r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27085"/>
    <x v="5"/>
    <x v="9"/>
  </r>
  <r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3343"/>
    <x v="0"/>
    <x v="0"/>
  </r>
  <r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316"/>
    <x v="4"/>
    <x v="10"/>
  </r>
  <r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91287.5"/>
    <x v="1"/>
    <x v="1"/>
  </r>
  <r>
    <s v="Organic radical collaboration"/>
    <n v="800"/>
    <n v="3406"/>
    <x v="1"/>
    <n v="32"/>
    <x v="1"/>
    <s v="USD"/>
    <n v="1555650000"/>
    <n v="1555909200"/>
    <b v="0"/>
    <b v="0"/>
    <s v="theater/plays"/>
    <n v="425.75"/>
    <n v="1719"/>
    <x v="3"/>
    <x v="3"/>
  </r>
  <r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5715"/>
    <x v="4"/>
    <x v="6"/>
  </r>
  <r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290"/>
    <x v="4"/>
    <x v="12"/>
  </r>
  <r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3196"/>
    <x v="4"/>
    <x v="12"/>
  </r>
  <r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1557.5"/>
    <x v="3"/>
    <x v="3"/>
  </r>
  <r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915.5"/>
    <x v="2"/>
    <x v="8"/>
  </r>
  <r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6545.5"/>
    <x v="3"/>
    <x v="3"/>
  </r>
  <r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97280"/>
    <x v="4"/>
    <x v="10"/>
  </r>
  <r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3653.5"/>
    <x v="1"/>
    <x v="7"/>
  </r>
  <r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291.5"/>
    <x v="6"/>
    <x v="11"/>
  </r>
  <r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49056"/>
    <x v="5"/>
    <x v="13"/>
  </r>
  <r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90989"/>
    <x v="6"/>
    <x v="11"/>
  </r>
  <r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4086"/>
    <x v="3"/>
    <x v="3"/>
  </r>
  <r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93152"/>
    <x v="1"/>
    <x v="7"/>
  </r>
  <r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6814"/>
    <x v="4"/>
    <x v="6"/>
  </r>
  <r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367.5"/>
    <x v="3"/>
    <x v="3"/>
  </r>
  <r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7418.5"/>
    <x v="5"/>
    <x v="13"/>
  </r>
  <r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49993.5"/>
    <x v="4"/>
    <x v="4"/>
  </r>
  <r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29165"/>
    <x v="6"/>
    <x v="20"/>
  </r>
  <r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3598.5"/>
    <x v="0"/>
    <x v="0"/>
  </r>
  <r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7172"/>
    <x v="7"/>
    <x v="14"/>
  </r>
  <r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21740.5"/>
    <x v="6"/>
    <x v="20"/>
  </r>
  <r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989.5"/>
    <x v="1"/>
    <x v="7"/>
  </r>
  <r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022"/>
    <x v="6"/>
    <x v="11"/>
  </r>
  <r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3913"/>
    <x v="1"/>
    <x v="1"/>
  </r>
  <r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83399.5"/>
    <x v="3"/>
    <x v="3"/>
  </r>
  <r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3479"/>
    <x v="3"/>
    <x v="3"/>
  </r>
  <r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6376.5"/>
    <x v="4"/>
    <x v="6"/>
  </r>
  <r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91029.5"/>
    <x v="3"/>
    <x v="3"/>
  </r>
  <r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42302.5"/>
    <x v="2"/>
    <x v="8"/>
  </r>
  <r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2.5"/>
    <x v="1"/>
    <x v="7"/>
  </r>
  <r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54188.5"/>
    <x v="2"/>
    <x v="2"/>
  </r>
  <r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4479"/>
    <x v="3"/>
    <x v="3"/>
  </r>
  <r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38025"/>
    <x v="1"/>
    <x v="1"/>
  </r>
  <r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7481"/>
    <x v="1"/>
    <x v="7"/>
  </r>
  <r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7112"/>
    <x v="1"/>
    <x v="1"/>
  </r>
  <r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6294.5"/>
    <x v="5"/>
    <x v="18"/>
  </r>
  <r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6090.5"/>
    <x v="4"/>
    <x v="22"/>
  </r>
  <r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4046"/>
    <x v="3"/>
    <x v="3"/>
  </r>
  <r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53671.5"/>
    <x v="3"/>
    <x v="3"/>
  </r>
  <r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81004.5"/>
    <x v="4"/>
    <x v="10"/>
  </r>
  <r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44.5"/>
    <x v="3"/>
    <x v="3"/>
  </r>
  <r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647.5"/>
    <x v="1"/>
    <x v="1"/>
  </r>
  <r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2596"/>
    <x v="4"/>
    <x v="4"/>
  </r>
  <r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1591.5"/>
    <x v="3"/>
    <x v="3"/>
  </r>
  <r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98881"/>
    <x v="3"/>
    <x v="3"/>
  </r>
  <r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2080.5"/>
    <x v="1"/>
    <x v="5"/>
  </r>
  <r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7554.5"/>
    <x v="1"/>
    <x v="1"/>
  </r>
  <r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69934"/>
    <x v="3"/>
    <x v="3"/>
  </r>
  <r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24147"/>
    <x v="4"/>
    <x v="10"/>
  </r>
  <r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49044.5"/>
    <x v="1"/>
    <x v="1"/>
  </r>
  <r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1665"/>
    <x v="4"/>
    <x v="12"/>
  </r>
  <r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2495"/>
    <x v="1"/>
    <x v="1"/>
  </r>
  <r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3898"/>
    <x v="8"/>
    <x v="23"/>
  </r>
  <r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5055.5"/>
    <x v="0"/>
    <x v="0"/>
  </r>
  <r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26489.5"/>
    <x v="3"/>
    <x v="3"/>
  </r>
  <r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3181"/>
    <x v="3"/>
    <x v="3"/>
  </r>
  <r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791.5"/>
    <x v="1"/>
    <x v="17"/>
  </r>
  <r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8206.5"/>
    <x v="4"/>
    <x v="22"/>
  </r>
  <r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3178"/>
    <x v="1"/>
    <x v="17"/>
  </r>
  <r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76347"/>
    <x v="3"/>
    <x v="3"/>
  </r>
  <r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1956"/>
    <x v="2"/>
    <x v="2"/>
  </r>
  <r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2286.5"/>
    <x v="6"/>
    <x v="11"/>
  </r>
  <r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30921.5"/>
    <x v="4"/>
    <x v="4"/>
  </r>
  <r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52434"/>
    <x v="2"/>
    <x v="2"/>
  </r>
  <r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6600.5"/>
    <x v="5"/>
    <x v="18"/>
  </r>
  <r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3392"/>
    <x v="1"/>
    <x v="1"/>
  </r>
  <r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3504"/>
    <x v="0"/>
    <x v="0"/>
  </r>
  <r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62942.5"/>
    <x v="3"/>
    <x v="3"/>
  </r>
  <r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2607.5"/>
    <x v="4"/>
    <x v="4"/>
  </r>
  <r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2955"/>
    <x v="5"/>
    <x v="15"/>
  </r>
  <r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3164"/>
    <x v="6"/>
    <x v="11"/>
  </r>
  <r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10248"/>
    <x v="3"/>
    <x v="3"/>
  </r>
  <r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96147"/>
    <x v="4"/>
    <x v="10"/>
  </r>
  <r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5662"/>
    <x v="3"/>
    <x v="3"/>
  </r>
  <r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74112"/>
    <x v="3"/>
    <x v="3"/>
  </r>
  <r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029"/>
    <x v="4"/>
    <x v="6"/>
  </r>
  <r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75483.5"/>
    <x v="3"/>
    <x v="3"/>
  </r>
  <r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89138.5"/>
    <x v="1"/>
    <x v="1"/>
  </r>
  <r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2597"/>
    <x v="4"/>
    <x v="4"/>
  </r>
  <r>
    <s v="Cross-platform tertiary array"/>
    <n v="100"/>
    <n v="5"/>
    <x v="0"/>
    <n v="1"/>
    <x v="4"/>
    <s v="GBP"/>
    <n v="1375160400"/>
    <n v="1376197200"/>
    <b v="0"/>
    <b v="0"/>
    <s v="food/food trucks"/>
    <n v="5"/>
    <n v="3"/>
    <x v="0"/>
    <x v="0"/>
  </r>
  <r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606"/>
    <x v="2"/>
    <x v="8"/>
  </r>
  <r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46158"/>
    <x v="3"/>
    <x v="3"/>
  </r>
  <r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3222"/>
    <x v="3"/>
    <x v="3"/>
  </r>
  <r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77147.5"/>
    <x v="3"/>
    <x v="3"/>
  </r>
  <r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3142.5"/>
    <x v="5"/>
    <x v="9"/>
  </r>
  <r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3282.5"/>
    <x v="1"/>
    <x v="1"/>
  </r>
  <r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91448.5"/>
    <x v="0"/>
    <x v="0"/>
  </r>
  <r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5695.5"/>
    <x v="1"/>
    <x v="17"/>
  </r>
  <r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6079.5"/>
    <x v="4"/>
    <x v="22"/>
  </r>
  <r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92881"/>
    <x v="3"/>
    <x v="3"/>
  </r>
  <r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575.5"/>
    <x v="3"/>
    <x v="3"/>
  </r>
  <r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418.5"/>
    <x v="1"/>
    <x v="5"/>
  </r>
  <r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970"/>
    <x v="3"/>
    <x v="3"/>
  </r>
  <r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20964"/>
    <x v="3"/>
    <x v="3"/>
  </r>
  <r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7329"/>
    <x v="3"/>
    <x v="3"/>
  </r>
  <r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6183.5"/>
    <x v="1"/>
    <x v="7"/>
  </r>
  <r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1775.5"/>
    <x v="3"/>
    <x v="3"/>
  </r>
  <r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49117.5"/>
    <x v="5"/>
    <x v="9"/>
  </r>
  <r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28202.5"/>
    <x v="3"/>
    <x v="3"/>
  </r>
  <r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5826.5"/>
    <x v="7"/>
    <x v="14"/>
  </r>
  <r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80406.5"/>
    <x v="3"/>
    <x v="3"/>
  </r>
  <r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2990"/>
    <x v="1"/>
    <x v="7"/>
  </r>
  <r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76749.5"/>
    <x v="3"/>
    <x v="3"/>
  </r>
  <r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7340.5"/>
    <x v="7"/>
    <x v="14"/>
  </r>
  <r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2932.5"/>
    <x v="3"/>
    <x v="3"/>
  </r>
  <r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697"/>
    <x v="3"/>
    <x v="3"/>
  </r>
  <r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5631"/>
    <x v="0"/>
    <x v="0"/>
  </r>
  <r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1490"/>
    <x v="1"/>
    <x v="7"/>
  </r>
  <r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28113"/>
    <x v="3"/>
    <x v="3"/>
  </r>
  <r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3030"/>
    <x v="3"/>
    <x v="3"/>
  </r>
  <r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93409.5"/>
    <x v="3"/>
    <x v="3"/>
  </r>
  <r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5590"/>
    <x v="3"/>
    <x v="3"/>
  </r>
  <r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2837"/>
    <x v="4"/>
    <x v="10"/>
  </r>
  <r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47241"/>
    <x v="4"/>
    <x v="19"/>
  </r>
  <r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80428"/>
    <x v="4"/>
    <x v="19"/>
  </r>
  <r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65097.5"/>
    <x v="4"/>
    <x v="10"/>
  </r>
  <r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3407.5"/>
    <x v="3"/>
    <x v="3"/>
  </r>
  <r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4706"/>
    <x v="3"/>
    <x v="3"/>
  </r>
  <r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2438.5"/>
    <x v="4"/>
    <x v="6"/>
  </r>
  <r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10013"/>
    <x v="3"/>
    <x v="3"/>
  </r>
  <r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735.5"/>
    <x v="3"/>
    <x v="3"/>
  </r>
  <r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6755.5"/>
    <x v="2"/>
    <x v="8"/>
  </r>
  <r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16680.5"/>
    <x v="3"/>
    <x v="3"/>
  </r>
  <r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42456"/>
    <x v="3"/>
    <x v="3"/>
  </r>
  <r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91590"/>
    <x v="1"/>
    <x v="1"/>
  </r>
  <r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45181.5"/>
    <x v="6"/>
    <x v="11"/>
  </r>
  <r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940.5"/>
    <x v="5"/>
    <x v="18"/>
  </r>
  <r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31448.5"/>
    <x v="0"/>
    <x v="0"/>
  </r>
  <r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29802.5"/>
    <x v="3"/>
    <x v="3"/>
  </r>
  <r>
    <s v="Optional asymmetric success"/>
    <n v="100"/>
    <n v="2"/>
    <x v="0"/>
    <n v="1"/>
    <x v="1"/>
    <s v="USD"/>
    <n v="1404795600"/>
    <n v="1407128400"/>
    <b v="0"/>
    <b v="0"/>
    <s v="music/jazz"/>
    <n v="2"/>
    <n v="1.5"/>
    <x v="1"/>
    <x v="17"/>
  </r>
  <r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88953.5"/>
    <x v="4"/>
    <x v="12"/>
  </r>
  <r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6546.5"/>
    <x v="2"/>
    <x v="2"/>
  </r>
  <r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7133.5"/>
    <x v="2"/>
    <x v="2"/>
  </r>
  <r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90476"/>
    <x v="1"/>
    <x v="16"/>
  </r>
  <r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6738"/>
    <x v="7"/>
    <x v="14"/>
  </r>
  <r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25191.5"/>
    <x v="0"/>
    <x v="0"/>
  </r>
  <r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419"/>
    <x v="4"/>
    <x v="22"/>
  </r>
  <r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15992"/>
    <x v="1"/>
    <x v="1"/>
  </r>
  <r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28880"/>
    <x v="4"/>
    <x v="4"/>
  </r>
  <r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3757.5"/>
    <x v="3"/>
    <x v="3"/>
  </r>
  <r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29312"/>
    <x v="1"/>
    <x v="17"/>
  </r>
  <r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4518.5"/>
    <x v="3"/>
    <x v="3"/>
  </r>
  <r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3905.5"/>
    <x v="3"/>
    <x v="3"/>
  </r>
  <r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13817"/>
    <x v="1"/>
    <x v="17"/>
  </r>
  <r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6245.5"/>
    <x v="4"/>
    <x v="4"/>
  </r>
  <r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1005"/>
    <x v="3"/>
    <x v="3"/>
  </r>
  <r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6287"/>
    <x v="8"/>
    <x v="23"/>
  </r>
  <r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2834.5"/>
    <x v="3"/>
    <x v="3"/>
  </r>
  <r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88320.5"/>
    <x v="3"/>
    <x v="3"/>
  </r>
  <r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38528"/>
    <x v="1"/>
    <x v="7"/>
  </r>
  <r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60100"/>
    <x v="3"/>
    <x v="3"/>
  </r>
  <r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57558.5"/>
    <x v="3"/>
    <x v="3"/>
  </r>
  <r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1251.5"/>
    <x v="1"/>
    <x v="7"/>
  </r>
  <r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29234"/>
    <x v="7"/>
    <x v="14"/>
  </r>
  <r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6130"/>
    <x v="8"/>
    <x v="23"/>
  </r>
  <r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59692"/>
    <x v="7"/>
    <x v="14"/>
  </r>
  <r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2271.5"/>
    <x v="5"/>
    <x v="13"/>
  </r>
  <r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9047"/>
    <x v="4"/>
    <x v="6"/>
  </r>
  <r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7437"/>
    <x v="0"/>
    <x v="0"/>
  </r>
  <r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72388.5"/>
    <x v="6"/>
    <x v="20"/>
  </r>
  <r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80347"/>
    <x v="3"/>
    <x v="3"/>
  </r>
  <r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4106"/>
    <x v="3"/>
    <x v="3"/>
  </r>
  <r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4195.5"/>
    <x v="3"/>
    <x v="3"/>
  </r>
  <r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3855"/>
    <x v="5"/>
    <x v="9"/>
  </r>
  <r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47713.5"/>
    <x v="3"/>
    <x v="3"/>
  </r>
  <r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7257.5"/>
    <x v="2"/>
    <x v="8"/>
  </r>
  <r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7124.5"/>
    <x v="3"/>
    <x v="3"/>
  </r>
  <r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6312"/>
    <x v="4"/>
    <x v="19"/>
  </r>
  <r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3708.5"/>
    <x v="2"/>
    <x v="2"/>
  </r>
  <r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174"/>
    <x v="4"/>
    <x v="4"/>
  </r>
  <r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678"/>
    <x v="4"/>
    <x v="4"/>
  </r>
  <r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2757.5"/>
    <x v="1"/>
    <x v="1"/>
  </r>
  <r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58572"/>
    <x v="3"/>
    <x v="3"/>
  </r>
  <r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3867.5"/>
    <x v="3"/>
    <x v="3"/>
  </r>
  <r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59"/>
    <x v="1"/>
    <x v="1"/>
  </r>
  <r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48888.5"/>
    <x v="3"/>
    <x v="3"/>
  </r>
  <r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102127.5"/>
    <x v="1"/>
    <x v="5"/>
  </r>
  <r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95475"/>
    <x v="2"/>
    <x v="8"/>
  </r>
  <r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3150.5"/>
    <x v="4"/>
    <x v="6"/>
  </r>
  <r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2"/>
    <x v="2"/>
    <x v="8"/>
  </r>
  <r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45917"/>
    <x v="3"/>
    <x v="3"/>
  </r>
  <r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2396.5"/>
    <x v="2"/>
    <x v="8"/>
  </r>
  <r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9883"/>
    <x v="5"/>
    <x v="18"/>
  </r>
  <r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5399"/>
    <x v="4"/>
    <x v="10"/>
  </r>
  <r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5036.5"/>
    <x v="5"/>
    <x v="9"/>
  </r>
  <r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69965.5"/>
    <x v="2"/>
    <x v="2"/>
  </r>
  <r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5873.5"/>
    <x v="4"/>
    <x v="6"/>
  </r>
  <r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6078.5"/>
    <x v="3"/>
    <x v="3"/>
  </r>
  <r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070"/>
    <x v="3"/>
    <x v="3"/>
  </r>
  <r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3241.5"/>
    <x v="3"/>
    <x v="3"/>
  </r>
  <r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637"/>
    <x v="3"/>
    <x v="3"/>
  </r>
  <r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463.5"/>
    <x v="3"/>
    <x v="3"/>
  </r>
  <r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5638.5"/>
    <x v="5"/>
    <x v="15"/>
  </r>
  <r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91910.5"/>
    <x v="1"/>
    <x v="1"/>
  </r>
  <r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14763"/>
    <x v="6"/>
    <x v="20"/>
  </r>
  <r>
    <s v="Advanced modular moderator"/>
    <n v="2000"/>
    <n v="10353"/>
    <x v="1"/>
    <n v="157"/>
    <x v="1"/>
    <s v="USD"/>
    <n v="1373432400"/>
    <n v="1375851600"/>
    <b v="0"/>
    <b v="1"/>
    <s v="theater/plays"/>
    <n v="517.65"/>
    <n v="5255"/>
    <x v="3"/>
    <x v="3"/>
  </r>
  <r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7211.5"/>
    <x v="4"/>
    <x v="4"/>
  </r>
  <r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4307"/>
    <x v="2"/>
    <x v="8"/>
  </r>
  <r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5340"/>
    <x v="5"/>
    <x v="13"/>
  </r>
  <r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1632.5"/>
    <x v="3"/>
    <x v="3"/>
  </r>
  <r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2744.5"/>
    <x v="1"/>
    <x v="1"/>
  </r>
  <r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39471"/>
    <x v="4"/>
    <x v="4"/>
  </r>
  <r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6697"/>
    <x v="3"/>
    <x v="3"/>
  </r>
  <r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5691"/>
    <x v="3"/>
    <x v="3"/>
  </r>
  <r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49482.5"/>
    <x v="6"/>
    <x v="20"/>
  </r>
  <r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24375.5"/>
    <x v="3"/>
    <x v="3"/>
  </r>
  <r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7433"/>
    <x v="2"/>
    <x v="2"/>
  </r>
  <r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372.5"/>
    <x v="3"/>
    <x v="3"/>
  </r>
  <r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5259.5"/>
    <x v="4"/>
    <x v="6"/>
  </r>
  <r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59959"/>
    <x v="2"/>
    <x v="8"/>
  </r>
  <r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719.5"/>
    <x v="2"/>
    <x v="2"/>
  </r>
  <r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54371.5"/>
    <x v="1"/>
    <x v="1"/>
  </r>
  <r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42123.5"/>
    <x v="1"/>
    <x v="16"/>
  </r>
  <r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6970"/>
    <x v="3"/>
    <x v="3"/>
  </r>
  <r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6697.5"/>
    <x v="7"/>
    <x v="14"/>
  </r>
  <r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1281"/>
    <x v="5"/>
    <x v="9"/>
  </r>
  <r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604"/>
    <x v="1"/>
    <x v="7"/>
  </r>
  <r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786"/>
    <x v="3"/>
    <x v="3"/>
  </r>
  <r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45.5"/>
    <x v="1"/>
    <x v="7"/>
  </r>
  <r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804"/>
    <x v="3"/>
    <x v="3"/>
  </r>
  <r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7140"/>
    <x v="3"/>
    <x v="3"/>
  </r>
  <r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6817.5"/>
    <x v="1"/>
    <x v="5"/>
  </r>
  <r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60.5"/>
    <x v="3"/>
    <x v="3"/>
  </r>
  <r>
    <s v="Intuitive exuding initiative"/>
    <n v="2000"/>
    <n v="14240"/>
    <x v="1"/>
    <n v="140"/>
    <x v="1"/>
    <s v="USD"/>
    <n v="1533877200"/>
    <n v="1534050000"/>
    <b v="0"/>
    <b v="1"/>
    <s v="theater/plays"/>
    <n v="712"/>
    <n v="7190"/>
    <x v="3"/>
    <x v="3"/>
  </r>
  <r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1062.5"/>
    <x v="2"/>
    <x v="8"/>
  </r>
  <r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60984"/>
    <x v="2"/>
    <x v="2"/>
  </r>
  <r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5747"/>
    <x v="3"/>
    <x v="3"/>
  </r>
  <r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34375.5"/>
    <x v="4"/>
    <x v="10"/>
  </r>
  <r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6946.5"/>
    <x v="2"/>
    <x v="8"/>
  </r>
  <r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4316.5"/>
    <x v="5"/>
    <x v="9"/>
  </r>
  <r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2738"/>
    <x v="3"/>
    <x v="3"/>
  </r>
  <r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6101"/>
    <x v="7"/>
    <x v="14"/>
  </r>
  <r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60904"/>
    <x v="3"/>
    <x v="3"/>
  </r>
  <r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3892"/>
    <x v="3"/>
    <x v="3"/>
  </r>
  <r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5092.5"/>
    <x v="3"/>
    <x v="3"/>
  </r>
  <r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2905"/>
    <x v="4"/>
    <x v="6"/>
  </r>
  <r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84261.5"/>
    <x v="1"/>
    <x v="1"/>
  </r>
  <r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57944.5"/>
    <x v="1"/>
    <x v="5"/>
  </r>
  <r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8401"/>
    <x v="6"/>
    <x v="11"/>
  </r>
  <r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7293"/>
    <x v="1"/>
    <x v="1"/>
  </r>
  <r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3152"/>
    <x v="1"/>
    <x v="17"/>
  </r>
  <r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3286.5"/>
    <x v="3"/>
    <x v="3"/>
  </r>
  <r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4079"/>
    <x v="1"/>
    <x v="1"/>
  </r>
  <r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61.5"/>
    <x v="1"/>
    <x v="7"/>
  </r>
  <r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6950.5"/>
    <x v="4"/>
    <x v="22"/>
  </r>
  <r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27942.5"/>
    <x v="5"/>
    <x v="18"/>
  </r>
  <r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5619"/>
    <x v="3"/>
    <x v="3"/>
  </r>
  <r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56258"/>
    <x v="6"/>
    <x v="11"/>
  </r>
  <r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929"/>
    <x v="3"/>
    <x v="3"/>
  </r>
  <r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397.5"/>
    <x v="3"/>
    <x v="3"/>
  </r>
  <r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87362.5"/>
    <x v="1"/>
    <x v="7"/>
  </r>
  <r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51769"/>
    <x v="3"/>
    <x v="3"/>
  </r>
  <r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3426.5"/>
    <x v="2"/>
    <x v="2"/>
  </r>
  <r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489"/>
    <x v="1"/>
    <x v="1"/>
  </r>
  <r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7412"/>
    <x v="3"/>
    <x v="3"/>
  </r>
  <r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23331.5"/>
    <x v="3"/>
    <x v="3"/>
  </r>
  <r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208.5"/>
    <x v="4"/>
    <x v="10"/>
  </r>
  <r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44062"/>
    <x v="3"/>
    <x v="3"/>
  </r>
  <r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2792.5"/>
    <x v="4"/>
    <x v="6"/>
  </r>
  <r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2235"/>
    <x v="3"/>
    <x v="3"/>
  </r>
  <r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5571"/>
    <x v="4"/>
    <x v="10"/>
  </r>
  <r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5294.5"/>
    <x v="1"/>
    <x v="1"/>
  </r>
  <r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52921.5"/>
    <x v="2"/>
    <x v="2"/>
  </r>
  <r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6533"/>
    <x v="4"/>
    <x v="10"/>
  </r>
  <r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576.5"/>
    <x v="1"/>
    <x v="17"/>
  </r>
  <r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30926.5"/>
    <x v="1"/>
    <x v="1"/>
  </r>
  <r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602.5"/>
    <x v="4"/>
    <x v="10"/>
  </r>
  <r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1698"/>
    <x v="3"/>
    <x v="3"/>
  </r>
  <r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28943.5"/>
    <x v="3"/>
    <x v="3"/>
  </r>
  <r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273"/>
    <x v="0"/>
    <x v="0"/>
  </r>
  <r>
    <s v="Reduced 6thgeneration intranet"/>
    <n v="2000"/>
    <n v="680"/>
    <x v="0"/>
    <n v="7"/>
    <x v="1"/>
    <s v="USD"/>
    <n v="1372222800"/>
    <n v="1374642000"/>
    <b v="0"/>
    <b v="1"/>
    <s v="theater/plays"/>
    <n v="34"/>
    <n v="343.5"/>
    <x v="3"/>
    <x v="3"/>
  </r>
  <r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6613"/>
    <x v="5"/>
    <x v="9"/>
  </r>
  <r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4193"/>
    <x v="1"/>
    <x v="1"/>
  </r>
  <r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526.5"/>
    <x v="4"/>
    <x v="6"/>
  </r>
  <r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2176.5"/>
    <x v="6"/>
    <x v="20"/>
  </r>
  <r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258.5"/>
    <x v="2"/>
    <x v="2"/>
  </r>
  <r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3264.5"/>
    <x v="3"/>
    <x v="3"/>
  </r>
  <r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37373.5"/>
    <x v="3"/>
    <x v="3"/>
  </r>
  <r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2386.5"/>
    <x v="7"/>
    <x v="14"/>
  </r>
  <r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6179"/>
    <x v="7"/>
    <x v="14"/>
  </r>
  <r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3380"/>
    <x v="3"/>
    <x v="3"/>
  </r>
  <r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602.5"/>
    <x v="1"/>
    <x v="1"/>
  </r>
  <r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2499.5"/>
    <x v="4"/>
    <x v="4"/>
  </r>
  <r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4169"/>
    <x v="4"/>
    <x v="6"/>
  </r>
  <r>
    <s v="Automated uniform concept"/>
    <n v="700"/>
    <n v="1848"/>
    <x v="1"/>
    <n v="43"/>
    <x v="1"/>
    <s v="USD"/>
    <n v="1571115600"/>
    <n v="1574920800"/>
    <b v="0"/>
    <b v="1"/>
    <s v="theater/plays"/>
    <n v="264"/>
    <n v="945.5"/>
    <x v="3"/>
    <x v="3"/>
  </r>
  <r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01"/>
    <x v="0"/>
    <x v="0"/>
  </r>
  <r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5322"/>
    <x v="4"/>
    <x v="4"/>
  </r>
  <r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6290.5"/>
    <x v="3"/>
    <x v="3"/>
  </r>
  <r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35999.5"/>
    <x v="6"/>
    <x v="11"/>
  </r>
  <r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68722.5"/>
    <x v="5"/>
    <x v="9"/>
  </r>
  <r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3864.5"/>
    <x v="6"/>
    <x v="11"/>
  </r>
  <r>
    <s v="Visionary 24hour analyzer"/>
    <n v="3200"/>
    <n v="2950"/>
    <x v="0"/>
    <n v="36"/>
    <x v="3"/>
    <s v="DKK"/>
    <n v="1464325200"/>
    <n v="1464498000"/>
    <b v="0"/>
    <b v="1"/>
    <s v="music/rock"/>
    <n v="92.1875"/>
    <n v="1493"/>
    <x v="1"/>
    <x v="1"/>
  </r>
  <r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5952"/>
    <x v="1"/>
    <x v="1"/>
  </r>
  <r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7141.5"/>
    <x v="3"/>
    <x v="3"/>
  </r>
  <r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95840.5"/>
    <x v="5"/>
    <x v="9"/>
  </r>
  <r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3866.5"/>
    <x v="3"/>
    <x v="3"/>
  </r>
  <r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2278"/>
    <x v="6"/>
    <x v="11"/>
  </r>
  <r>
    <s v="Cross-group heuristic forecast"/>
    <n v="1500"/>
    <n v="12009"/>
    <x v="1"/>
    <n v="279"/>
    <x v="4"/>
    <s v="GBP"/>
    <n v="1532840400"/>
    <n v="1533963600"/>
    <b v="0"/>
    <b v="1"/>
    <s v="music/rock"/>
    <n v="800.6"/>
    <n v="6144"/>
    <x v="1"/>
    <x v="1"/>
  </r>
  <r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7241.5"/>
    <x v="4"/>
    <x v="4"/>
  </r>
  <r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95541"/>
    <x v="1"/>
    <x v="1"/>
  </r>
  <r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7446"/>
    <x v="1"/>
    <x v="1"/>
  </r>
  <r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54398"/>
    <x v="5"/>
    <x v="9"/>
  </r>
  <r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7053.5"/>
    <x v="4"/>
    <x v="12"/>
  </r>
  <r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495.5"/>
    <x v="3"/>
    <x v="3"/>
  </r>
  <r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3108"/>
    <x v="4"/>
    <x v="6"/>
  </r>
  <r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2484.5"/>
    <x v="3"/>
    <x v="3"/>
  </r>
  <r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2541.5"/>
    <x v="3"/>
    <x v="3"/>
  </r>
  <r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723"/>
    <x v="3"/>
    <x v="3"/>
  </r>
  <r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55025"/>
    <x v="7"/>
    <x v="14"/>
  </r>
  <r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68726.5"/>
    <x v="5"/>
    <x v="18"/>
  </r>
  <r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5444"/>
    <x v="5"/>
    <x v="18"/>
  </r>
  <r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5673.5"/>
    <x v="3"/>
    <x v="3"/>
  </r>
  <r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39556.5"/>
    <x v="2"/>
    <x v="2"/>
  </r>
  <r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3090"/>
    <x v="1"/>
    <x v="7"/>
  </r>
  <r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76378.5"/>
    <x v="1"/>
    <x v="17"/>
  </r>
  <r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4575.5"/>
    <x v="3"/>
    <x v="3"/>
  </r>
  <r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7400.5"/>
    <x v="4"/>
    <x v="4"/>
  </r>
  <r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60058"/>
    <x v="3"/>
    <x v="3"/>
  </r>
  <r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6573"/>
    <x v="2"/>
    <x v="2"/>
  </r>
  <r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4289.5"/>
    <x v="2"/>
    <x v="8"/>
  </r>
  <r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1368"/>
    <x v="7"/>
    <x v="14"/>
  </r>
  <r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4420.5"/>
    <x v="4"/>
    <x v="4"/>
  </r>
  <r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69720.5"/>
    <x v="2"/>
    <x v="2"/>
  </r>
  <r>
    <s v="Phased empowering success"/>
    <n v="1000"/>
    <n v="5085"/>
    <x v="1"/>
    <n v="48"/>
    <x v="1"/>
    <s v="USD"/>
    <n v="1532149200"/>
    <n v="1535259600"/>
    <b v="1"/>
    <b v="1"/>
    <s v="technology/web"/>
    <n v="508.5"/>
    <n v="2566.5"/>
    <x v="2"/>
    <x v="2"/>
  </r>
  <r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5642"/>
    <x v="0"/>
    <x v="0"/>
  </r>
  <r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5501.5"/>
    <x v="4"/>
    <x v="6"/>
  </r>
  <r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4612"/>
    <x v="1"/>
    <x v="7"/>
  </r>
  <r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6314"/>
    <x v="1"/>
    <x v="5"/>
  </r>
  <r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1268"/>
    <x v="6"/>
    <x v="11"/>
  </r>
  <r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56484.5"/>
    <x v="1"/>
    <x v="7"/>
  </r>
  <r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98485.5"/>
    <x v="5"/>
    <x v="13"/>
  </r>
  <r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12204"/>
    <x v="3"/>
    <x v="3"/>
  </r>
  <r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4358"/>
    <x v="0"/>
    <x v="0"/>
  </r>
  <r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819"/>
    <x v="4"/>
    <x v="12"/>
  </r>
  <r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1406.5"/>
    <x v="0"/>
    <x v="0"/>
  </r>
  <r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1328.5"/>
    <x v="3"/>
    <x v="3"/>
  </r>
  <r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2549"/>
    <x v="2"/>
    <x v="8"/>
  </r>
  <r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4740"/>
    <x v="3"/>
    <x v="3"/>
  </r>
  <r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3322.5"/>
    <x v="3"/>
    <x v="3"/>
  </r>
  <r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816"/>
    <x v="4"/>
    <x v="19"/>
  </r>
  <r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7363.5"/>
    <x v="4"/>
    <x v="12"/>
  </r>
  <r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76893.5"/>
    <x v="3"/>
    <x v="3"/>
  </r>
  <r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39971.5"/>
    <x v="7"/>
    <x v="14"/>
  </r>
  <r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4048.5"/>
    <x v="0"/>
    <x v="0"/>
  </r>
  <r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6532.5"/>
    <x v="3"/>
    <x v="3"/>
  </r>
  <r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19451"/>
    <x v="4"/>
    <x v="6"/>
  </r>
  <r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3520.5"/>
    <x v="3"/>
    <x v="3"/>
  </r>
  <r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98616"/>
    <x v="3"/>
    <x v="3"/>
  </r>
  <r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4036.5"/>
    <x v="4"/>
    <x v="22"/>
  </r>
  <r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0577.5"/>
    <x v="7"/>
    <x v="14"/>
  </r>
  <r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71913"/>
    <x v="7"/>
    <x v="14"/>
  </r>
  <r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2766"/>
    <x v="1"/>
    <x v="1"/>
  </r>
  <r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1084"/>
    <x v="7"/>
    <x v="14"/>
  </r>
  <r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63928.5"/>
    <x v="0"/>
    <x v="0"/>
  </r>
  <r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512"/>
    <x v="1"/>
    <x v="16"/>
  </r>
  <r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2745.5"/>
    <x v="5"/>
    <x v="9"/>
  </r>
  <r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97757.5"/>
    <x v="1"/>
    <x v="5"/>
  </r>
  <r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16058.5"/>
    <x v="3"/>
    <x v="3"/>
  </r>
  <r>
    <s v="Balanced demand-driven definition"/>
    <n v="800"/>
    <n v="2960"/>
    <x v="1"/>
    <n v="80"/>
    <x v="1"/>
    <s v="USD"/>
    <n v="1421820000"/>
    <n v="1422165600"/>
    <b v="0"/>
    <b v="0"/>
    <s v="theater/plays"/>
    <n v="370"/>
    <n v="1520"/>
    <x v="3"/>
    <x v="3"/>
  </r>
  <r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41"/>
    <x v="4"/>
    <x v="12"/>
  </r>
  <r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5630"/>
    <x v="3"/>
    <x v="3"/>
  </r>
  <r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1090.5"/>
    <x v="3"/>
    <x v="3"/>
  </r>
  <r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4785"/>
    <x v="1"/>
    <x v="7"/>
  </r>
  <r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1160"/>
    <x v="3"/>
    <x v="3"/>
  </r>
  <r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6232"/>
    <x v="3"/>
    <x v="3"/>
  </r>
  <r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4815"/>
    <x v="1"/>
    <x v="5"/>
  </r>
  <r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78659.5"/>
    <x v="1"/>
    <x v="7"/>
  </r>
  <r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3961.5"/>
    <x v="4"/>
    <x v="4"/>
  </r>
  <r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008.5"/>
    <x v="5"/>
    <x v="18"/>
  </r>
  <r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84.5"/>
    <x v="4"/>
    <x v="4"/>
  </r>
  <r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1632"/>
    <x v="4"/>
    <x v="19"/>
  </r>
  <r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5607.5"/>
    <x v="3"/>
    <x v="3"/>
  </r>
  <r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77399"/>
    <x v="0"/>
    <x v="0"/>
  </r>
  <r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1232"/>
    <x v="3"/>
    <x v="3"/>
  </r>
  <r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47606"/>
    <x v="4"/>
    <x v="4"/>
  </r>
  <r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6371.5"/>
    <x v="1"/>
    <x v="17"/>
  </r>
  <r>
    <s v="Enhanced uniform service-desk"/>
    <n v="100"/>
    <n v="2"/>
    <x v="0"/>
    <n v="1"/>
    <x v="1"/>
    <s v="USD"/>
    <n v="1411102800"/>
    <n v="1411189200"/>
    <b v="0"/>
    <b v="1"/>
    <s v="technology/web"/>
    <n v="2"/>
    <n v="1.5"/>
    <x v="2"/>
    <x v="2"/>
  </r>
  <r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4452.5"/>
    <x v="1"/>
    <x v="1"/>
  </r>
  <r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1822"/>
    <x v="2"/>
    <x v="2"/>
  </r>
  <r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361.5"/>
    <x v="5"/>
    <x v="9"/>
  </r>
  <r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05.5"/>
    <x v="5"/>
    <x v="15"/>
  </r>
  <r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6595.5"/>
    <x v="3"/>
    <x v="3"/>
  </r>
  <r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577.5"/>
    <x v="4"/>
    <x v="4"/>
  </r>
  <r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942"/>
    <x v="3"/>
    <x v="3"/>
  </r>
  <r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62942"/>
    <x v="6"/>
    <x v="11"/>
  </r>
  <r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4350.5"/>
    <x v="3"/>
    <x v="3"/>
  </r>
  <r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5255.5"/>
    <x v="3"/>
    <x v="3"/>
  </r>
  <r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6000.5"/>
    <x v="2"/>
    <x v="2"/>
  </r>
  <r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244.5"/>
    <x v="4"/>
    <x v="6"/>
  </r>
  <r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18029.5"/>
    <x v="4"/>
    <x v="6"/>
  </r>
  <r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1908.5"/>
    <x v="3"/>
    <x v="3"/>
  </r>
  <r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98901"/>
    <x v="4"/>
    <x v="19"/>
  </r>
  <r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697.5"/>
    <x v="7"/>
    <x v="14"/>
  </r>
  <r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1062"/>
    <x v="4"/>
    <x v="12"/>
  </r>
  <r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4588.5"/>
    <x v="5"/>
    <x v="15"/>
  </r>
  <r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10570"/>
    <x v="3"/>
    <x v="3"/>
  </r>
  <r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4965.5"/>
    <x v="4"/>
    <x v="10"/>
  </r>
  <r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624"/>
    <x v="2"/>
    <x v="2"/>
  </r>
  <r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6350.5"/>
    <x v="1"/>
    <x v="21"/>
  </r>
  <r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2042"/>
    <x v="3"/>
    <x v="3"/>
  </r>
  <r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97290.5"/>
    <x v="3"/>
    <x v="3"/>
  </r>
  <r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3393.5"/>
    <x v="3"/>
    <x v="3"/>
  </r>
  <r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796"/>
    <x v="0"/>
    <x v="0"/>
  </r>
  <r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1669"/>
    <x v="3"/>
    <x v="3"/>
  </r>
  <r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100081.5"/>
    <x v="2"/>
    <x v="2"/>
  </r>
  <r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068"/>
    <x v="3"/>
    <x v="3"/>
  </r>
  <r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2007.5"/>
    <x v="3"/>
    <x v="3"/>
  </r>
  <r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2920.5"/>
    <x v="3"/>
    <x v="3"/>
  </r>
  <r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2513.5"/>
    <x v="1"/>
    <x v="1"/>
  </r>
  <r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88458.5"/>
    <x v="3"/>
    <x v="3"/>
  </r>
  <r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5692.5"/>
    <x v="3"/>
    <x v="3"/>
  </r>
  <r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5072"/>
    <x v="3"/>
    <x v="3"/>
  </r>
  <r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55.5"/>
    <x v="3"/>
    <x v="3"/>
  </r>
  <r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42933.5"/>
    <x v="4"/>
    <x v="4"/>
  </r>
  <r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5094.5"/>
    <x v="5"/>
    <x v="13"/>
  </r>
  <r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1953"/>
    <x v="6"/>
    <x v="11"/>
  </r>
  <r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3113.5"/>
    <x v="2"/>
    <x v="2"/>
  </r>
  <r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2846.5"/>
    <x v="3"/>
    <x v="3"/>
  </r>
  <r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3136"/>
    <x v="3"/>
    <x v="3"/>
  </r>
  <r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6041.5"/>
    <x v="0"/>
    <x v="0"/>
  </r>
  <r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4202.5"/>
    <x v="7"/>
    <x v="14"/>
  </r>
  <r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28748"/>
    <x v="7"/>
    <x v="14"/>
  </r>
  <r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7709.5"/>
    <x v="3"/>
    <x v="3"/>
  </r>
  <r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487"/>
    <x v="3"/>
    <x v="3"/>
  </r>
  <r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039"/>
    <x v="4"/>
    <x v="4"/>
  </r>
  <r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861.5"/>
    <x v="2"/>
    <x v="2"/>
  </r>
  <r>
    <s v="Persistent content-based methodology"/>
    <n v="100"/>
    <n v="5"/>
    <x v="0"/>
    <n v="1"/>
    <x v="1"/>
    <s v="USD"/>
    <n v="1555390800"/>
    <n v="1555822800"/>
    <b v="0"/>
    <b v="1"/>
    <s v="theater/plays"/>
    <n v="5"/>
    <n v="3"/>
    <x v="3"/>
    <x v="3"/>
  </r>
  <r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80307.5"/>
    <x v="1"/>
    <x v="1"/>
  </r>
  <r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52126.5"/>
    <x v="4"/>
    <x v="4"/>
  </r>
  <r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1000.5"/>
    <x v="4"/>
    <x v="22"/>
  </r>
  <r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78966"/>
    <x v="2"/>
    <x v="2"/>
  </r>
  <r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3921.5"/>
    <x v="3"/>
    <x v="3"/>
  </r>
  <r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18264"/>
    <x v="4"/>
    <x v="22"/>
  </r>
  <r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6282.5"/>
    <x v="3"/>
    <x v="3"/>
  </r>
  <r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4096.5"/>
    <x v="4"/>
    <x v="10"/>
  </r>
  <r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3380.5"/>
    <x v="5"/>
    <x v="18"/>
  </r>
  <r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2366.5"/>
    <x v="2"/>
    <x v="2"/>
  </r>
  <r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3477.5"/>
    <x v="5"/>
    <x v="18"/>
  </r>
  <r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5461.5"/>
    <x v="0"/>
    <x v="0"/>
  </r>
  <r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2555.5"/>
    <x v="7"/>
    <x v="14"/>
  </r>
  <r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6659.5"/>
    <x v="3"/>
    <x v="3"/>
  </r>
  <r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354"/>
    <x v="1"/>
    <x v="1"/>
  </r>
  <r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6856.5"/>
    <x v="3"/>
    <x v="3"/>
  </r>
  <r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61355.5"/>
    <x v="1"/>
    <x v="21"/>
  </r>
  <r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4115.5"/>
    <x v="0"/>
    <x v="0"/>
  </r>
  <r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4321.5"/>
    <x v="3"/>
    <x v="3"/>
  </r>
  <r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29126.5"/>
    <x v="3"/>
    <x v="3"/>
  </r>
  <r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719"/>
    <x v="4"/>
    <x v="19"/>
  </r>
  <r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49602.5"/>
    <x v="2"/>
    <x v="2"/>
  </r>
  <r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3214"/>
    <x v="3"/>
    <x v="3"/>
  </r>
  <r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1511.5"/>
    <x v="1"/>
    <x v="7"/>
  </r>
  <r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4250.5"/>
    <x v="3"/>
    <x v="3"/>
  </r>
  <r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6513"/>
    <x v="3"/>
    <x v="3"/>
  </r>
  <r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2622"/>
    <x v="0"/>
    <x v="0"/>
  </r>
  <r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4366.5"/>
    <x v="6"/>
    <x v="11"/>
  </r>
  <r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43629.5"/>
    <x v="3"/>
    <x v="3"/>
  </r>
  <r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39686"/>
    <x v="5"/>
    <x v="9"/>
  </r>
  <r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6132"/>
    <x v="2"/>
    <x v="2"/>
  </r>
  <r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3095"/>
    <x v="4"/>
    <x v="4"/>
  </r>
  <r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95365"/>
    <x v="4"/>
    <x v="4"/>
  </r>
  <r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5145.5"/>
    <x v="3"/>
    <x v="3"/>
  </r>
  <r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59464"/>
    <x v="1"/>
    <x v="1"/>
  </r>
  <r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1618"/>
    <x v="1"/>
    <x v="1"/>
  </r>
  <r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6960.5"/>
    <x v="4"/>
    <x v="4"/>
  </r>
  <r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2481.5"/>
    <x v="5"/>
    <x v="15"/>
  </r>
  <r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6108"/>
    <x v="5"/>
    <x v="18"/>
  </r>
  <r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3451.5"/>
    <x v="4"/>
    <x v="6"/>
  </r>
  <r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5666"/>
    <x v="1"/>
    <x v="1"/>
  </r>
  <r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6677.5"/>
    <x v="4"/>
    <x v="6"/>
  </r>
  <r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3841.5"/>
    <x v="7"/>
    <x v="14"/>
  </r>
  <r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37457.5"/>
    <x v="5"/>
    <x v="18"/>
  </r>
  <r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7629.5"/>
    <x v="0"/>
    <x v="0"/>
  </r>
  <r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2463"/>
    <x v="3"/>
    <x v="3"/>
  </r>
  <r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2371"/>
    <x v="3"/>
    <x v="3"/>
  </r>
  <r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9098.5"/>
    <x v="1"/>
    <x v="7"/>
  </r>
  <r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31970.5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7359"/>
    <x v="1"/>
    <s v="rock"/>
    <x v="1"/>
    <d v="2014-08-21T05:00:00"/>
  </r>
  <r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71974"/>
    <x v="2"/>
    <s v="web"/>
    <x v="2"/>
    <d v="2013-11-19T06:00:00"/>
  </r>
  <r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250.5"/>
    <x v="1"/>
    <s v="rock"/>
    <x v="3"/>
    <d v="2019-09-20T05:00:00"/>
  </r>
  <r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2659"/>
    <x v="3"/>
    <s v="plays"/>
    <x v="4"/>
    <d v="2019-01-24T06:00:00"/>
  </r>
  <r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6684.5"/>
    <x v="3"/>
    <s v="plays"/>
    <x v="5"/>
    <d v="2012-09-08T05:00:00"/>
  </r>
  <r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554"/>
    <x v="4"/>
    <s v="documentary"/>
    <x v="6"/>
    <d v="2017-09-14T05:00:00"/>
  </r>
  <r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7484"/>
    <x v="3"/>
    <s v="plays"/>
    <x v="7"/>
    <d v="2015-08-15T05:00:00"/>
  </r>
  <r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11327"/>
    <x v="3"/>
    <s v="plays"/>
    <x v="8"/>
    <d v="2010-08-11T05:00:00"/>
  </r>
  <r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1626"/>
    <x v="1"/>
    <s v="electric music"/>
    <x v="9"/>
    <d v="2013-11-07T06:00:00"/>
  </r>
  <r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7029"/>
    <x v="4"/>
    <s v="drama"/>
    <x v="10"/>
    <d v="2010-10-01T05:00:00"/>
  </r>
  <r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528.5"/>
    <x v="3"/>
    <s v="plays"/>
    <x v="11"/>
    <d v="2010-09-27T05:00:00"/>
  </r>
  <r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2842"/>
    <x v="4"/>
    <s v="drama"/>
    <x v="12"/>
    <d v="2019-10-30T05:00:00"/>
  </r>
  <r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5196.5"/>
    <x v="1"/>
    <s v="indie rock"/>
    <x v="13"/>
    <d v="2016-06-23T05:00:00"/>
  </r>
  <r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514.5"/>
    <x v="1"/>
    <s v="indie rock"/>
    <x v="14"/>
    <d v="2012-04-02T05:00:00"/>
  </r>
  <r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19433"/>
    <x v="2"/>
    <s v="wearables"/>
    <x v="15"/>
    <d v="2019-12-14T06:00:00"/>
  </r>
  <r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5570.5"/>
    <x v="5"/>
    <s v="nonfiction"/>
    <x v="16"/>
    <d v="2014-02-13T06:00:00"/>
  </r>
  <r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68047"/>
    <x v="4"/>
    <s v="animation"/>
    <x v="17"/>
    <d v="2011-01-13T06:00:00"/>
  </r>
  <r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3112"/>
    <x v="3"/>
    <s v="plays"/>
    <x v="18"/>
    <d v="2018-09-16T05:00:00"/>
  </r>
  <r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15502.5"/>
    <x v="3"/>
    <s v="plays"/>
    <x v="19"/>
    <d v="2019-03-25T05:00:00"/>
  </r>
  <r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74666"/>
    <x v="4"/>
    <s v="drama"/>
    <x v="20"/>
    <d v="2014-07-28T05:00:00"/>
  </r>
  <r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19545.5"/>
    <x v="3"/>
    <s v="plays"/>
    <x v="21"/>
    <d v="2011-09-18T05:00:00"/>
  </r>
  <r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38290"/>
    <x v="3"/>
    <s v="plays"/>
    <x v="22"/>
    <d v="2018-04-18T05:00:00"/>
  </r>
  <r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7542"/>
    <x v="4"/>
    <s v="documentary"/>
    <x v="23"/>
    <d v="2019-04-08T05:00:00"/>
  </r>
  <r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53465"/>
    <x v="2"/>
    <s v="wearables"/>
    <x v="24"/>
    <d v="2014-06-23T05:00:00"/>
  </r>
  <r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6033.5"/>
    <x v="6"/>
    <s v="video games"/>
    <x v="25"/>
    <d v="2011-06-07T05:00:00"/>
  </r>
  <r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26647"/>
    <x v="3"/>
    <s v="plays"/>
    <x v="26"/>
    <d v="2018-08-27T05:00:00"/>
  </r>
  <r>
    <s v="Diverse transitional migration"/>
    <n v="2000"/>
    <n v="1599"/>
    <x v="0"/>
    <n v="15"/>
    <s v="US"/>
    <s v="USD"/>
    <n v="1443848400"/>
    <n v="1444539600"/>
    <b v="0"/>
    <b v="0"/>
    <s v="music/rock"/>
    <n v="79.95"/>
    <n v="807"/>
    <x v="1"/>
    <s v="rock"/>
    <x v="27"/>
    <d v="2015-10-11T05:00:00"/>
  </r>
  <r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9927.5"/>
    <x v="3"/>
    <s v="plays"/>
    <x v="28"/>
    <d v="2010-03-04T06:00:00"/>
  </r>
  <r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76285.5"/>
    <x v="4"/>
    <s v="shorts"/>
    <x v="29"/>
    <d v="2018-08-29T05:00:00"/>
  </r>
  <r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7292"/>
    <x v="4"/>
    <s v="animation"/>
    <x v="30"/>
    <d v="2019-05-29T05:00:00"/>
  </r>
  <r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5538"/>
    <x v="6"/>
    <s v="video games"/>
    <x v="31"/>
    <d v="2016-02-02T06:00:00"/>
  </r>
  <r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44991.5"/>
    <x v="4"/>
    <s v="documentary"/>
    <x v="32"/>
    <d v="2018-02-06T06:00:00"/>
  </r>
  <r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97542.5"/>
    <x v="3"/>
    <s v="plays"/>
    <x v="33"/>
    <d v="2014-11-11T06:00:00"/>
  </r>
  <r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7095"/>
    <x v="4"/>
    <s v="documentary"/>
    <x v="34"/>
    <d v="2017-03-28T05:00:00"/>
  </r>
  <r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296.5"/>
    <x v="4"/>
    <s v="drama"/>
    <x v="35"/>
    <d v="2019-03-02T06:00:00"/>
  </r>
  <r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558.5"/>
    <x v="3"/>
    <s v="plays"/>
    <x v="36"/>
    <d v="2011-03-23T05:00:00"/>
  </r>
  <r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5723"/>
    <x v="5"/>
    <s v="fiction"/>
    <x v="37"/>
    <d v="2019-11-08T06:00:00"/>
  </r>
  <r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5109.5"/>
    <x v="7"/>
    <s v="photography books"/>
    <x v="38"/>
    <d v="2010-10-23T05:00:00"/>
  </r>
  <r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2557.5"/>
    <x v="3"/>
    <s v="plays"/>
    <x v="39"/>
    <d v="2013-03-11T05:00:00"/>
  </r>
  <r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38"/>
    <x v="2"/>
    <s v="wearables"/>
    <x v="40"/>
    <d v="2010-06-24T05:00:00"/>
  </r>
  <r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6017.5"/>
    <x v="1"/>
    <s v="rock"/>
    <x v="41"/>
    <d v="2012-09-30T05:00:00"/>
  </r>
  <r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4106.5"/>
    <x v="0"/>
    <s v="food trucks"/>
    <x v="42"/>
    <d v="2011-07-13T05:00:00"/>
  </r>
  <r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86964.5"/>
    <x v="5"/>
    <s v="radio &amp; podcasts"/>
    <x v="43"/>
    <d v="2014-08-09T05:00:00"/>
  </r>
  <r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5319.5"/>
    <x v="5"/>
    <s v="fiction"/>
    <x v="44"/>
    <d v="2019-03-18T05:00:00"/>
  </r>
  <r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2289"/>
    <x v="3"/>
    <s v="plays"/>
    <x v="45"/>
    <d v="2016-11-17T06:00:00"/>
  </r>
  <r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2169.5"/>
    <x v="1"/>
    <s v="rock"/>
    <x v="46"/>
    <d v="2010-07-31T05:00:00"/>
  </r>
  <r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3639"/>
    <x v="3"/>
    <s v="plays"/>
    <x v="47"/>
    <d v="2014-04-28T05:00:00"/>
  </r>
  <r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65646.5"/>
    <x v="3"/>
    <s v="plays"/>
    <x v="48"/>
    <d v="2015-07-07T05:00:00"/>
  </r>
  <r>
    <s v="Sharable holistic interface"/>
    <n v="7200"/>
    <n v="13653"/>
    <x v="1"/>
    <n v="303"/>
    <s v="US"/>
    <s v="USD"/>
    <n v="1571547600"/>
    <n v="1575439200"/>
    <b v="0"/>
    <b v="0"/>
    <s v="music/rock"/>
    <n v="189.625"/>
    <n v="6978"/>
    <x v="1"/>
    <s v="rock"/>
    <x v="49"/>
    <d v="2019-12-04T06:00:00"/>
  </r>
  <r>
    <s v="Down-sized system-worthy secured line"/>
    <n v="100"/>
    <n v="2"/>
    <x v="0"/>
    <n v="1"/>
    <s v="IT"/>
    <s v="EUR"/>
    <n v="1375333200"/>
    <n v="1377752400"/>
    <b v="0"/>
    <b v="0"/>
    <s v="music/metal"/>
    <n v="2"/>
    <n v="1.5"/>
    <x v="1"/>
    <s v="metal"/>
    <x v="50"/>
    <d v="2013-08-29T05:00:00"/>
  </r>
  <r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73355"/>
    <x v="2"/>
    <s v="wearables"/>
    <x v="51"/>
    <d v="2012-04-12T05:00:00"/>
  </r>
  <r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1267"/>
    <x v="3"/>
    <s v="plays"/>
    <x v="52"/>
    <d v="2010-09-19T05:00:00"/>
  </r>
  <r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6282.5"/>
    <x v="4"/>
    <s v="drama"/>
    <x v="53"/>
    <d v="2014-06-28T05:00:00"/>
  </r>
  <r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2756"/>
    <x v="2"/>
    <s v="wearables"/>
    <x v="54"/>
    <d v="2018-03-17T05:00:00"/>
  </r>
  <r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5938.5"/>
    <x v="1"/>
    <s v="jazz"/>
    <x v="55"/>
    <d v="2018-08-04T05:00:00"/>
  </r>
  <r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5828.5"/>
    <x v="2"/>
    <s v="wearables"/>
    <x v="56"/>
    <d v="2015-01-17T06:00:00"/>
  </r>
  <r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222"/>
    <x v="6"/>
    <s v="video games"/>
    <x v="57"/>
    <d v="2017-09-13T05:00:00"/>
  </r>
  <r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3171.5"/>
    <x v="3"/>
    <s v="plays"/>
    <x v="58"/>
    <d v="2015-10-04T05:00:00"/>
  </r>
  <r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1989.5"/>
    <x v="3"/>
    <s v="plays"/>
    <x v="59"/>
    <d v="2017-06-27T05:00:00"/>
  </r>
  <r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68798.5"/>
    <x v="3"/>
    <s v="plays"/>
    <x v="60"/>
    <d v="2012-07-20T05:00:00"/>
  </r>
  <r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93501.5"/>
    <x v="3"/>
    <s v="plays"/>
    <x v="61"/>
    <d v="2011-04-02T05:00:00"/>
  </r>
  <r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7350.5"/>
    <x v="2"/>
    <s v="web"/>
    <x v="62"/>
    <d v="2015-06-06T05:00:00"/>
  </r>
  <r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281"/>
    <x v="3"/>
    <s v="plays"/>
    <x v="63"/>
    <d v="2017-05-04T05:00:00"/>
  </r>
  <r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1386"/>
    <x v="2"/>
    <s v="web"/>
    <x v="64"/>
    <d v="2018-07-17T05:00:00"/>
  </r>
  <r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7320.5"/>
    <x v="3"/>
    <s v="plays"/>
    <x v="65"/>
    <d v="2011-02-03T06:00:00"/>
  </r>
  <r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659.5"/>
    <x v="3"/>
    <s v="plays"/>
    <x v="66"/>
    <d v="2015-04-13T05:00:00"/>
  </r>
  <r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60978.5"/>
    <x v="2"/>
    <s v="wearables"/>
    <x v="67"/>
    <d v="2010-01-30T06:00:00"/>
  </r>
  <r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7377"/>
    <x v="3"/>
    <s v="plays"/>
    <x v="68"/>
    <d v="2017-09-12T05:00:00"/>
  </r>
  <r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959"/>
    <x v="3"/>
    <s v="plays"/>
    <x v="69"/>
    <d v="2011-01-22T06:00:00"/>
  </r>
  <r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80432"/>
    <x v="3"/>
    <s v="plays"/>
    <x v="70"/>
    <d v="2010-12-21T06:00:00"/>
  </r>
  <r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3280"/>
    <x v="3"/>
    <s v="plays"/>
    <x v="71"/>
    <d v="2019-12-04T06:00:00"/>
  </r>
  <r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2038"/>
    <x v="4"/>
    <s v="animation"/>
    <x v="72"/>
    <d v="2015-08-06T05:00:00"/>
  </r>
  <r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4670.5"/>
    <x v="1"/>
    <s v="jazz"/>
    <x v="73"/>
    <d v="2016-11-30T06:00:00"/>
  </r>
  <r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2430.5"/>
    <x v="1"/>
    <s v="metal"/>
    <x v="74"/>
    <d v="2016-03-28T05:00:00"/>
  </r>
  <r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7388"/>
    <x v="7"/>
    <s v="photography books"/>
    <x v="75"/>
    <d v="2018-07-23T05:00:00"/>
  </r>
  <r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48838.5"/>
    <x v="3"/>
    <s v="plays"/>
    <x v="76"/>
    <d v="2015-03-13T05:00:00"/>
  </r>
  <r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2258"/>
    <x v="4"/>
    <s v="animation"/>
    <x v="77"/>
    <d v="2010-10-11T05:00:00"/>
  </r>
  <r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6933"/>
    <x v="5"/>
    <s v="translations"/>
    <x v="78"/>
    <d v="2018-04-17T05:00:00"/>
  </r>
  <r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20533"/>
    <x v="3"/>
    <s v="plays"/>
    <x v="79"/>
    <d v="2018-06-21T05:00:00"/>
  </r>
  <r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3569.5"/>
    <x v="6"/>
    <s v="video games"/>
    <x v="80"/>
    <d v="2017-09-28T05:00:00"/>
  </r>
  <r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19134"/>
    <x v="1"/>
    <s v="rock"/>
    <x v="81"/>
    <d v="2017-12-18T06:00:00"/>
  </r>
  <r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7576.5"/>
    <x v="6"/>
    <s v="video games"/>
    <x v="82"/>
    <d v="2019-01-24T06:00:00"/>
  </r>
  <r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20498"/>
    <x v="1"/>
    <s v="electric music"/>
    <x v="83"/>
    <d v="2016-08-19T05:00:00"/>
  </r>
  <r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20969"/>
    <x v="2"/>
    <s v="wearables"/>
    <x v="84"/>
    <d v="2012-08-07T05:00:00"/>
  </r>
  <r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3250.5"/>
    <x v="1"/>
    <s v="indie rock"/>
    <x v="85"/>
    <d v="2011-09-19T05:00:00"/>
  </r>
  <r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304"/>
    <x v="3"/>
    <s v="plays"/>
    <x v="86"/>
    <d v="2015-05-17T05:00:00"/>
  </r>
  <r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62261"/>
    <x v="1"/>
    <s v="rock"/>
    <x v="87"/>
    <d v="2011-03-19T05:00:00"/>
  </r>
  <r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6314.5"/>
    <x v="5"/>
    <s v="translations"/>
    <x v="88"/>
    <d v="2015-05-08T05:00:00"/>
  </r>
  <r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4342"/>
    <x v="3"/>
    <s v="plays"/>
    <x v="89"/>
    <d v="2010-04-17T05:00:00"/>
  </r>
  <r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3119"/>
    <x v="3"/>
    <s v="plays"/>
    <x v="90"/>
    <d v="2016-02-25T06:00:00"/>
  </r>
  <r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37683.5"/>
    <x v="5"/>
    <s v="translations"/>
    <x v="91"/>
    <d v="2016-09-03T05:00:00"/>
  </r>
  <r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26136.5"/>
    <x v="6"/>
    <s v="video games"/>
    <x v="92"/>
    <d v="2010-06-24T05:00:00"/>
  </r>
  <r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33243.5"/>
    <x v="3"/>
    <s v="plays"/>
    <x v="93"/>
    <d v="2012-10-24T05:00:00"/>
  </r>
  <r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493.5"/>
    <x v="2"/>
    <s v="web"/>
    <x v="94"/>
    <d v="2019-04-18T05:00:00"/>
  </r>
  <r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522"/>
    <x v="4"/>
    <s v="documentary"/>
    <x v="95"/>
    <d v="2019-10-21T05:00:00"/>
  </r>
  <r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76922"/>
    <x v="3"/>
    <s v="plays"/>
    <x v="96"/>
    <d v="2011-03-23T05:00:00"/>
  </r>
  <r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6080"/>
    <x v="0"/>
    <s v="food trucks"/>
    <x v="48"/>
    <d v="2015-08-18T05:00:00"/>
  </r>
  <r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17085.5"/>
    <x v="6"/>
    <s v="video games"/>
    <x v="97"/>
    <d v="2015-07-31T05:00:00"/>
  </r>
  <r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7557.5"/>
    <x v="3"/>
    <s v="plays"/>
    <x v="98"/>
    <d v="2014-12-24T06:00:00"/>
  </r>
  <r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4678.5"/>
    <x v="1"/>
    <s v="electric music"/>
    <x v="100"/>
    <d v="2015-02-28T06:00:00"/>
  </r>
  <r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5379"/>
    <x v="2"/>
    <s v="wearables"/>
    <x v="101"/>
    <d v="2018-05-21T05:00:00"/>
  </r>
  <r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1249"/>
    <x v="1"/>
    <s v="electric music"/>
    <x v="102"/>
    <d v="2010-11-02T05:00:00"/>
  </r>
  <r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6270"/>
    <x v="1"/>
    <s v="indie rock"/>
    <x v="103"/>
    <d v="2017-05-24T05:00:00"/>
  </r>
  <r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4962"/>
    <x v="2"/>
    <s v="web"/>
    <x v="104"/>
    <d v="2013-04-20T05:00:00"/>
  </r>
  <r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7076.5"/>
    <x v="3"/>
    <s v="plays"/>
    <x v="105"/>
    <d v="2019-09-13T05:00:00"/>
  </r>
  <r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3306.5"/>
    <x v="3"/>
    <s v="plays"/>
    <x v="106"/>
    <d v="2018-05-10T05:00:00"/>
  </r>
  <r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4506"/>
    <x v="4"/>
    <s v="documentary"/>
    <x v="107"/>
    <d v="2012-05-13T05:00:00"/>
  </r>
  <r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1569.5"/>
    <x v="4"/>
    <s v="television"/>
    <x v="108"/>
    <d v="2014-01-14T06:00:00"/>
  </r>
  <r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10801.5"/>
    <x v="0"/>
    <s v="food trucks"/>
    <x v="109"/>
    <d v="2018-09-30T05:00:00"/>
  </r>
  <r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37164.5"/>
    <x v="5"/>
    <s v="radio &amp; podcasts"/>
    <x v="110"/>
    <d v="2012-09-28T05:00:00"/>
  </r>
  <r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6498"/>
    <x v="2"/>
    <s v="web"/>
    <x v="111"/>
    <d v="2014-09-08T05:00:00"/>
  </r>
  <r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6284"/>
    <x v="0"/>
    <s v="food trucks"/>
    <x v="112"/>
    <d v="2017-09-19T05:00:00"/>
  </r>
  <r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6971"/>
    <x v="2"/>
    <s v="wearables"/>
    <x v="113"/>
    <d v="2019-04-10T05:00:00"/>
  </r>
  <r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74343"/>
    <x v="5"/>
    <s v="fiction"/>
    <x v="114"/>
    <d v="2017-12-22T06:00:00"/>
  </r>
  <r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3204.5"/>
    <x v="3"/>
    <s v="plays"/>
    <x v="115"/>
    <d v="2015-09-19T05:00:00"/>
  </r>
  <r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4399"/>
    <x v="4"/>
    <s v="television"/>
    <x v="116"/>
    <d v="2011-09-28T05:00:00"/>
  </r>
  <r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3209"/>
    <x v="7"/>
    <s v="photography books"/>
    <x v="117"/>
    <d v="2014-02-01T06:00:00"/>
  </r>
  <r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5451"/>
    <x v="4"/>
    <s v="documentary"/>
    <x v="118"/>
    <d v="2014-07-03T05:00:00"/>
  </r>
  <r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57027"/>
    <x v="6"/>
    <s v="mobile games"/>
    <x v="119"/>
    <d v="2015-04-21T05:00:00"/>
  </r>
  <r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50132"/>
    <x v="6"/>
    <s v="video games"/>
    <x v="33"/>
    <d v="2014-10-18T05:00:00"/>
  </r>
  <r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45721"/>
    <x v="5"/>
    <s v="fiction"/>
    <x v="120"/>
    <d v="2014-12-24T06:00:00"/>
  </r>
  <r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16877"/>
    <x v="3"/>
    <s v="plays"/>
    <x v="121"/>
    <d v="2015-11-27T06:00:00"/>
  </r>
  <r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4828"/>
    <x v="7"/>
    <s v="photography books"/>
    <x v="122"/>
    <d v="2019-07-05T05:00:00"/>
  </r>
  <r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327.5"/>
    <x v="3"/>
    <s v="plays"/>
    <x v="123"/>
    <d v="2018-09-23T05:00:00"/>
  </r>
  <r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35195.5"/>
    <x v="3"/>
    <s v="plays"/>
    <x v="124"/>
    <d v="2016-09-11T05:00:00"/>
  </r>
  <r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26869.5"/>
    <x v="3"/>
    <s v="plays"/>
    <x v="125"/>
    <d v="2010-05-15T05:00:00"/>
  </r>
  <r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21564"/>
    <x v="1"/>
    <s v="rock"/>
    <x v="126"/>
    <d v="2010-09-09T05:00:00"/>
  </r>
  <r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2405.5"/>
    <x v="0"/>
    <s v="food trucks"/>
    <x v="127"/>
    <d v="2015-02-28T06:00:00"/>
  </r>
  <r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7729"/>
    <x v="4"/>
    <s v="drama"/>
    <x v="128"/>
    <d v="2011-11-11T06:00:00"/>
  </r>
  <r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84279.5"/>
    <x v="2"/>
    <s v="web"/>
    <x v="129"/>
    <d v="2013-12-12T06:00:00"/>
  </r>
  <r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1961.5"/>
    <x v="3"/>
    <s v="plays"/>
    <x v="130"/>
    <d v="2018-01-28T06:00:00"/>
  </r>
  <r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7072"/>
    <x v="1"/>
    <s v="world music"/>
    <x v="131"/>
    <d v="2011-09-03T05:00:00"/>
  </r>
  <r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45114"/>
    <x v="4"/>
    <s v="documentary"/>
    <x v="132"/>
    <d v="2011-08-07T05:00:00"/>
  </r>
  <r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2802.5"/>
    <x v="3"/>
    <s v="plays"/>
    <x v="133"/>
    <d v="2013-03-12T05:00:00"/>
  </r>
  <r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1389.5"/>
    <x v="4"/>
    <s v="drama"/>
    <x v="134"/>
    <d v="2014-06-19T05:00:00"/>
  </r>
  <r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2381"/>
    <x v="5"/>
    <s v="nonfiction"/>
    <x v="135"/>
    <d v="2010-10-12T05:00:00"/>
  </r>
  <r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4665.5"/>
    <x v="6"/>
    <s v="mobile games"/>
    <x v="136"/>
    <d v="2012-10-04T05:00:00"/>
  </r>
  <r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9786"/>
    <x v="2"/>
    <s v="wearables"/>
    <x v="137"/>
    <d v="2015-05-07T05:00:00"/>
  </r>
  <r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230"/>
    <x v="4"/>
    <s v="documentary"/>
    <x v="138"/>
    <d v="2018-03-02T06:00:00"/>
  </r>
  <r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33197"/>
    <x v="2"/>
    <s v="web"/>
    <x v="139"/>
    <d v="2015-06-18T05:00:00"/>
  </r>
  <r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5809.5"/>
    <x v="2"/>
    <s v="web"/>
    <x v="107"/>
    <d v="2012-05-17T05:00:00"/>
  </r>
  <r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3696"/>
    <x v="1"/>
    <s v="indie rock"/>
    <x v="140"/>
    <d v="2010-07-18T05:00:00"/>
  </r>
  <r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5877"/>
    <x v="3"/>
    <s v="plays"/>
    <x v="141"/>
    <d v="2019-06-25T05:00:00"/>
  </r>
  <r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29948"/>
    <x v="2"/>
    <s v="wearables"/>
    <x v="142"/>
    <d v="2014-09-12T05:00:00"/>
  </r>
  <r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784.5"/>
    <x v="3"/>
    <s v="plays"/>
    <x v="143"/>
    <d v="2011-11-28T06:00:00"/>
  </r>
  <r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768"/>
    <x v="3"/>
    <s v="plays"/>
    <x v="144"/>
    <d v="2016-06-19T05:00:00"/>
  </r>
  <r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5681"/>
    <x v="2"/>
    <s v="wearables"/>
    <x v="145"/>
    <d v="2017-08-03T05:00:00"/>
  </r>
  <r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13.5"/>
    <x v="1"/>
    <s v="indie rock"/>
    <x v="146"/>
    <d v="2013-02-22T06:00:00"/>
  </r>
  <r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44752"/>
    <x v="1"/>
    <s v="electric music"/>
    <x v="148"/>
    <d v="2014-07-30T05:00:00"/>
  </r>
  <r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89474.5"/>
    <x v="1"/>
    <s v="indie rock"/>
    <x v="149"/>
    <d v="2017-02-24T06:00:00"/>
  </r>
  <r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90896.5"/>
    <x v="3"/>
    <s v="plays"/>
    <x v="150"/>
    <d v="2012-10-25T05:00:00"/>
  </r>
  <r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50854.5"/>
    <x v="1"/>
    <s v="indie rock"/>
    <x v="151"/>
    <d v="2016-06-04T05:00:00"/>
  </r>
  <r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45950"/>
    <x v="3"/>
    <s v="plays"/>
    <x v="152"/>
    <d v="2010-04-09T05:00:00"/>
  </r>
  <r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13646.5"/>
    <x v="1"/>
    <s v="rock"/>
    <x v="153"/>
    <d v="2019-10-29T05:00:00"/>
  </r>
  <r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1121"/>
    <x v="7"/>
    <s v="photography books"/>
    <x v="154"/>
    <d v="2014-01-11T06:00:00"/>
  </r>
  <r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2340.5"/>
    <x v="1"/>
    <s v="rock"/>
    <x v="155"/>
    <d v="2015-12-09T06:00:00"/>
  </r>
  <r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96521.5"/>
    <x v="3"/>
    <s v="plays"/>
    <x v="156"/>
    <d v="2019-04-14T05:00:00"/>
  </r>
  <r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6574.5"/>
    <x v="2"/>
    <s v="wearables"/>
    <x v="157"/>
    <d v="2019-05-13T05:00:00"/>
  </r>
  <r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2187.5"/>
    <x v="2"/>
    <s v="web"/>
    <x v="158"/>
    <d v="2015-09-29T05:00:00"/>
  </r>
  <r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4645.5"/>
    <x v="1"/>
    <s v="rock"/>
    <x v="159"/>
    <d v="2019-01-07T06:00:00"/>
  </r>
  <r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4555"/>
    <x v="7"/>
    <s v="photography books"/>
    <x v="160"/>
    <d v="2017-12-08T06:00:00"/>
  </r>
  <r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76075.5"/>
    <x v="3"/>
    <s v="plays"/>
    <x v="161"/>
    <d v="2017-10-09T05:00:00"/>
  </r>
  <r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56392.5"/>
    <x v="2"/>
    <s v="web"/>
    <x v="162"/>
    <d v="2017-09-02T05:00:00"/>
  </r>
  <r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6841.5"/>
    <x v="7"/>
    <s v="photography books"/>
    <x v="163"/>
    <d v="2010-12-26T06:00:00"/>
  </r>
  <r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5475"/>
    <x v="3"/>
    <s v="plays"/>
    <x v="164"/>
    <d v="2013-06-20T05:00:00"/>
  </r>
  <r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20531"/>
    <x v="1"/>
    <s v="indie rock"/>
    <x v="165"/>
    <d v="2019-03-17T05:00:00"/>
  </r>
  <r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50039"/>
    <x v="4"/>
    <s v="shorts"/>
    <x v="166"/>
    <d v="2012-07-15T05:00:00"/>
  </r>
  <r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2797.5"/>
    <x v="1"/>
    <s v="indie rock"/>
    <x v="167"/>
    <d v="2017-08-10T05:00:00"/>
  </r>
  <r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263"/>
    <x v="5"/>
    <s v="translations"/>
    <x v="168"/>
    <d v="2014-04-11T05:00:00"/>
  </r>
  <r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344.5"/>
    <x v="4"/>
    <s v="documentary"/>
    <x v="169"/>
    <d v="2014-08-03T05:00:00"/>
  </r>
  <r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79598"/>
    <x v="3"/>
    <s v="plays"/>
    <x v="170"/>
    <d v="2013-05-24T05:00:00"/>
  </r>
  <r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2708"/>
    <x v="2"/>
    <s v="wearables"/>
    <x v="171"/>
    <d v="2015-10-06T05:00:00"/>
  </r>
  <r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24294.5"/>
    <x v="3"/>
    <s v="plays"/>
    <x v="172"/>
    <d v="2016-09-19T05:00:00"/>
  </r>
  <r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43421"/>
    <x v="3"/>
    <s v="plays"/>
    <x v="173"/>
    <d v="2016-09-12T05:00:00"/>
  </r>
  <r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82166"/>
    <x v="3"/>
    <s v="plays"/>
    <x v="174"/>
    <d v="2010-12-10T06:00:00"/>
  </r>
  <r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568.5"/>
    <x v="0"/>
    <s v="food trucks"/>
    <x v="175"/>
    <d v="2017-09-30T05:00:00"/>
  </r>
  <r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81361"/>
    <x v="3"/>
    <s v="plays"/>
    <x v="176"/>
    <d v="2013-03-18T05:00:00"/>
  </r>
  <r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7421.5"/>
    <x v="2"/>
    <s v="wearables"/>
    <x v="177"/>
    <d v="2010-03-27T05:00:00"/>
  </r>
  <r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2725.5"/>
    <x v="2"/>
    <s v="web"/>
    <x v="178"/>
    <d v="2017-10-22T05:00:00"/>
  </r>
  <r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99534"/>
    <x v="3"/>
    <s v="plays"/>
    <x v="179"/>
    <d v="2019-07-01T05:00:00"/>
  </r>
  <r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1805.5"/>
    <x v="1"/>
    <s v="rock"/>
    <x v="180"/>
    <d v="2010-09-22T05:00:00"/>
  </r>
  <r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5445"/>
    <x v="3"/>
    <s v="plays"/>
    <x v="181"/>
    <d v="2019-05-04T05:00:00"/>
  </r>
  <r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68.5"/>
    <x v="4"/>
    <s v="television"/>
    <x v="182"/>
    <d v="2018-05-24T05:00:00"/>
  </r>
  <r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14622"/>
    <x v="3"/>
    <s v="plays"/>
    <x v="183"/>
    <d v="2014-06-07T05:00:00"/>
  </r>
  <r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69913"/>
    <x v="4"/>
    <s v="shorts"/>
    <x v="184"/>
    <d v="2013-03-23T05:00:00"/>
  </r>
  <r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1330"/>
    <x v="3"/>
    <s v="plays"/>
    <x v="185"/>
    <d v="2014-12-03T06:00:00"/>
  </r>
  <r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22722.5"/>
    <x v="3"/>
    <s v="plays"/>
    <x v="186"/>
    <d v="2016-03-04T06:00:00"/>
  </r>
  <r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281"/>
    <x v="3"/>
    <s v="plays"/>
    <x v="187"/>
    <d v="2013-06-05T05:00:00"/>
  </r>
  <r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1637"/>
    <x v="3"/>
    <s v="plays"/>
    <x v="188"/>
    <d v="2019-03-15T05:00:00"/>
  </r>
  <r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4380"/>
    <x v="1"/>
    <s v="rock"/>
    <x v="189"/>
    <d v="2014-07-01T05:00:00"/>
  </r>
  <r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1538.5"/>
    <x v="1"/>
    <s v="indie rock"/>
    <x v="190"/>
    <d v="2018-04-12T05:00:00"/>
  </r>
  <r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4421"/>
    <x v="1"/>
    <s v="metal"/>
    <x v="191"/>
    <d v="2015-09-30T05:00:00"/>
  </r>
  <r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28840.5"/>
    <x v="1"/>
    <s v="electric music"/>
    <x v="192"/>
    <d v="2018-08-05T05:00:00"/>
  </r>
  <r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2639"/>
    <x v="2"/>
    <s v="wearables"/>
    <x v="173"/>
    <d v="2016-09-22T05:00:00"/>
  </r>
  <r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553.5"/>
    <x v="4"/>
    <s v="drama"/>
    <x v="193"/>
    <d v="2017-07-07T05:00:00"/>
  </r>
  <r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104.5"/>
    <x v="1"/>
    <s v="electric music"/>
    <x v="194"/>
    <d v="2010-09-04T05:00:00"/>
  </r>
  <r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490.5"/>
    <x v="1"/>
    <s v="rock"/>
    <x v="195"/>
    <d v="2015-07-11T05:00:00"/>
  </r>
  <r>
    <s v="Reduced dedicated capability"/>
    <n v="100"/>
    <n v="2"/>
    <x v="0"/>
    <n v="1"/>
    <s v="CA"/>
    <s v="CAD"/>
    <n v="1269493200"/>
    <n v="1270443600"/>
    <b v="0"/>
    <b v="0"/>
    <s v="theater/plays"/>
    <n v="2"/>
    <n v="1.5"/>
    <x v="3"/>
    <s v="plays"/>
    <x v="152"/>
    <d v="2010-04-05T05:00:00"/>
  </r>
  <r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7231"/>
    <x v="2"/>
    <s v="web"/>
    <x v="196"/>
    <d v="2014-08-12T05:00:00"/>
  </r>
  <r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3312.5"/>
    <x v="0"/>
    <s v="food trucks"/>
    <x v="197"/>
    <d v="2011-10-06T05:00:00"/>
  </r>
  <r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98955.5"/>
    <x v="3"/>
    <s v="plays"/>
    <x v="198"/>
    <d v="2017-01-19T06:00:00"/>
  </r>
  <r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1284.5"/>
    <x v="1"/>
    <s v="jazz"/>
    <x v="199"/>
    <d v="2011-04-13T05:00:00"/>
  </r>
  <r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2847"/>
    <x v="3"/>
    <s v="plays"/>
    <x v="200"/>
    <d v="2018-10-29T05:00:00"/>
  </r>
  <r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1776.5"/>
    <x v="5"/>
    <s v="fiction"/>
    <x v="201"/>
    <d v="2010-03-08T06:00:00"/>
  </r>
  <r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2150"/>
    <x v="1"/>
    <s v="rock"/>
    <x v="202"/>
    <d v="2018-09-17T05:00:00"/>
  </r>
  <r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100581.5"/>
    <x v="4"/>
    <s v="documentary"/>
    <x v="203"/>
    <d v="2017-12-03T06:00:00"/>
  </r>
  <r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21010"/>
    <x v="4"/>
    <s v="documentary"/>
    <x v="204"/>
    <d v="2016-05-13T05:00:00"/>
  </r>
  <r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3282"/>
    <x v="4"/>
    <s v="science fiction"/>
    <x v="205"/>
    <d v="2017-03-30T05:00:00"/>
  </r>
  <r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50362.5"/>
    <x v="3"/>
    <s v="plays"/>
    <x v="206"/>
    <d v="2013-09-20T05:00:00"/>
  </r>
  <r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6234"/>
    <x v="3"/>
    <s v="plays"/>
    <x v="207"/>
    <d v="2020-01-30T06:00:00"/>
  </r>
  <r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87919"/>
    <x v="1"/>
    <s v="indie rock"/>
    <x v="208"/>
    <d v="2010-11-14T06:00:00"/>
  </r>
  <r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7244.5"/>
    <x v="1"/>
    <s v="rock"/>
    <x v="209"/>
    <d v="2010-08-25T05:00:00"/>
  </r>
  <r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3083.5"/>
    <x v="3"/>
    <s v="plays"/>
    <x v="210"/>
    <d v="2019-02-15T06:00:00"/>
  </r>
  <r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95268"/>
    <x v="3"/>
    <s v="plays"/>
    <x v="211"/>
    <d v="2011-11-24T06:00:00"/>
  </r>
  <r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29422.5"/>
    <x v="4"/>
    <s v="science fiction"/>
    <x v="212"/>
    <d v="2019-05-07T05:00:00"/>
  </r>
  <r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6353"/>
    <x v="4"/>
    <s v="shorts"/>
    <x v="213"/>
    <d v="2011-12-15T06:00:00"/>
  </r>
  <r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70018"/>
    <x v="4"/>
    <s v="animation"/>
    <x v="214"/>
    <d v="2012-08-28T05:00:00"/>
  </r>
  <r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42"/>
    <x v="3"/>
    <s v="plays"/>
    <x v="215"/>
    <d v="2011-07-19T05:00:00"/>
  </r>
  <r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61004.5"/>
    <x v="0"/>
    <s v="food trucks"/>
    <x v="216"/>
    <d v="2012-06-23T05:00:00"/>
  </r>
  <r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3380.5"/>
    <x v="7"/>
    <s v="photography books"/>
    <x v="217"/>
    <d v="2014-10-03T05:00:00"/>
  </r>
  <r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41414"/>
    <x v="3"/>
    <s v="plays"/>
    <x v="218"/>
    <d v="2016-03-30T05:00:00"/>
  </r>
  <r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95239.5"/>
    <x v="4"/>
    <s v="science fiction"/>
    <x v="219"/>
    <d v="2014-11-08T06:00:00"/>
  </r>
  <r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91139"/>
    <x v="1"/>
    <s v="rock"/>
    <x v="220"/>
    <d v="2014-05-03T05:00:00"/>
  </r>
  <r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5555.5"/>
    <x v="7"/>
    <s v="photography books"/>
    <x v="221"/>
    <d v="2010-05-15T05:00:00"/>
  </r>
  <r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51847"/>
    <x v="6"/>
    <s v="mobile games"/>
    <x v="222"/>
    <d v="2015-05-21T05:00:00"/>
  </r>
  <r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83910"/>
    <x v="4"/>
    <s v="animation"/>
    <x v="172"/>
    <d v="2016-09-25T05:00:00"/>
  </r>
  <r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84174.5"/>
    <x v="6"/>
    <s v="mobile games"/>
    <x v="223"/>
    <d v="2017-07-19T05:00:00"/>
  </r>
  <r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5092.5"/>
    <x v="6"/>
    <s v="video games"/>
    <x v="224"/>
    <d v="2019-12-06T06:00:00"/>
  </r>
  <r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2795"/>
    <x v="3"/>
    <s v="plays"/>
    <x v="225"/>
    <d v="2013-07-18T05:00:00"/>
  </r>
  <r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2957.5"/>
    <x v="3"/>
    <s v="plays"/>
    <x v="226"/>
    <d v="2016-07-26T05:00:00"/>
  </r>
  <r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3031"/>
    <x v="4"/>
    <s v="animation"/>
    <x v="227"/>
    <d v="2011-06-28T05:00:00"/>
  </r>
  <r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4165"/>
    <x v="6"/>
    <s v="video games"/>
    <x v="228"/>
    <d v="2017-08-29T05:00:00"/>
  </r>
  <r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1840.5"/>
    <x v="4"/>
    <s v="animation"/>
    <x v="229"/>
    <d v="2017-02-18T06:00:00"/>
  </r>
  <r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2190"/>
    <x v="1"/>
    <s v="rock"/>
    <x v="230"/>
    <d v="2019-07-02T05:00:00"/>
  </r>
  <r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7575.5"/>
    <x v="4"/>
    <s v="animation"/>
    <x v="231"/>
    <d v="2014-04-27T05:00:00"/>
  </r>
  <r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5117.5"/>
    <x v="3"/>
    <s v="plays"/>
    <x v="232"/>
    <d v="2018-01-08T06:00:00"/>
  </r>
  <r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1584"/>
    <x v="2"/>
    <s v="wearables"/>
    <x v="233"/>
    <d v="2015-09-02T05:00:00"/>
  </r>
  <r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2454"/>
    <x v="3"/>
    <s v="plays"/>
    <x v="194"/>
    <d v="2010-08-07T05:00:00"/>
  </r>
  <r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86706.5"/>
    <x v="5"/>
    <s v="nonfiction"/>
    <x v="234"/>
    <d v="2014-04-23T05:00:00"/>
  </r>
  <r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5489.5"/>
    <x v="1"/>
    <s v="rock"/>
    <x v="235"/>
    <d v="2017-05-20T05:00:00"/>
  </r>
  <r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5239"/>
    <x v="3"/>
    <s v="plays"/>
    <x v="236"/>
    <d v="2018-03-07T06:00:00"/>
  </r>
  <r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2020.5"/>
    <x v="3"/>
    <s v="plays"/>
    <x v="237"/>
    <d v="2014-09-04T05:00:00"/>
  </r>
  <r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7492.5"/>
    <x v="3"/>
    <s v="plays"/>
    <x v="238"/>
    <d v="2014-04-08T05:00:00"/>
  </r>
  <r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7435.5"/>
    <x v="2"/>
    <s v="web"/>
    <x v="239"/>
    <d v="2013-08-09T05:00:00"/>
  </r>
  <r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3271"/>
    <x v="5"/>
    <s v="fiction"/>
    <x v="240"/>
    <d v="2017-01-06T06:00:00"/>
  </r>
  <r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660.5"/>
    <x v="6"/>
    <s v="mobile games"/>
    <x v="241"/>
    <d v="2015-01-05T06:00:00"/>
  </r>
  <r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87280"/>
    <x v="5"/>
    <s v="translations"/>
    <x v="242"/>
    <d v="2015-01-09T06:00:00"/>
  </r>
  <r>
    <s v="Future-proofed directional synergy"/>
    <n v="100"/>
    <n v="3"/>
    <x v="0"/>
    <n v="1"/>
    <s v="US"/>
    <s v="USD"/>
    <n v="1264399200"/>
    <n v="1267423200"/>
    <b v="0"/>
    <b v="0"/>
    <s v="music/rock"/>
    <n v="3"/>
    <n v="2"/>
    <x v="1"/>
    <s v="rock"/>
    <x v="67"/>
    <d v="2010-03-01T06:00:00"/>
  </r>
  <r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1970.5"/>
    <x v="3"/>
    <s v="plays"/>
    <x v="243"/>
    <d v="2012-12-11T06:00:00"/>
  </r>
  <r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3161"/>
    <x v="3"/>
    <s v="plays"/>
    <x v="244"/>
    <d v="2013-10-30T05:00:00"/>
  </r>
  <r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54748"/>
    <x v="4"/>
    <s v="drama"/>
    <x v="245"/>
    <d v="2011-04-20T05:00:00"/>
  </r>
  <r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4296.5"/>
    <x v="5"/>
    <s v="nonfiction"/>
    <x v="246"/>
    <d v="2017-02-23T06:00:00"/>
  </r>
  <r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49216"/>
    <x v="1"/>
    <s v="rock"/>
    <x v="247"/>
    <d v="2011-02-21T06:00:00"/>
  </r>
  <r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487"/>
    <x v="1"/>
    <s v="rock"/>
    <x v="248"/>
    <d v="2016-03-01T06:00:00"/>
  </r>
  <r>
    <s v="Decentralized exuding strategy"/>
    <n v="5700"/>
    <n v="8322"/>
    <x v="1"/>
    <n v="92"/>
    <s v="US"/>
    <s v="USD"/>
    <n v="1362463200"/>
    <n v="1363669200"/>
    <b v="0"/>
    <b v="0"/>
    <s v="theater/plays"/>
    <n v="146"/>
    <n v="4207"/>
    <x v="3"/>
    <s v="plays"/>
    <x v="249"/>
    <d v="2013-03-19T05:00:00"/>
  </r>
  <r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6805"/>
    <x v="3"/>
    <s v="plays"/>
    <x v="250"/>
    <d v="2016-12-28T06:00:00"/>
  </r>
  <r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5446.5"/>
    <x v="7"/>
    <s v="photography books"/>
    <x v="251"/>
    <d v="2012-12-27T06:00:00"/>
  </r>
  <r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5098"/>
    <x v="1"/>
    <s v="rock"/>
    <x v="136"/>
    <d v="2012-10-10T05:00:00"/>
  </r>
  <r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13378.5"/>
    <x v="1"/>
    <s v="rock"/>
    <x v="252"/>
    <d v="2010-08-29T05:00:00"/>
  </r>
  <r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2717.5"/>
    <x v="1"/>
    <s v="indie rock"/>
    <x v="253"/>
    <d v="2011-05-01T05:00:00"/>
  </r>
  <r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77.5"/>
    <x v="7"/>
    <s v="photography books"/>
    <x v="254"/>
    <d v="2010-01-09T06:00:00"/>
  </r>
  <r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85443.5"/>
    <x v="3"/>
    <s v="plays"/>
    <x v="255"/>
    <d v="2013-02-28T06:00:00"/>
  </r>
  <r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3058.5"/>
    <x v="3"/>
    <s v="plays"/>
    <x v="256"/>
    <d v="2016-02-16T06:00:00"/>
  </r>
  <r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44542"/>
    <x v="1"/>
    <s v="jazz"/>
    <x v="257"/>
    <d v="2014-12-10T06:00:00"/>
  </r>
  <r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73339"/>
    <x v="3"/>
    <s v="plays"/>
    <x v="258"/>
    <d v="2012-11-09T06:00:00"/>
  </r>
  <r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1378"/>
    <x v="4"/>
    <s v="documentary"/>
    <x v="259"/>
    <d v="2012-11-19T06:00:00"/>
  </r>
  <r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4464.5"/>
    <x v="4"/>
    <s v="television"/>
    <x v="260"/>
    <d v="2019-02-21T06:00:00"/>
  </r>
  <r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4575"/>
    <x v="6"/>
    <s v="video games"/>
    <x v="261"/>
    <d v="2010-12-04T06:00:00"/>
  </r>
  <r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1007"/>
    <x v="7"/>
    <s v="photography books"/>
    <x v="262"/>
    <d v="2016-01-07T06:00:00"/>
  </r>
  <r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78621.5"/>
    <x v="3"/>
    <s v="plays"/>
    <x v="263"/>
    <d v="2019-08-04T05:00:00"/>
  </r>
  <r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5493"/>
    <x v="3"/>
    <s v="plays"/>
    <x v="264"/>
    <d v="2017-09-20T05:00:00"/>
  </r>
  <r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394"/>
    <x v="3"/>
    <s v="plays"/>
    <x v="265"/>
    <d v="2017-11-11T06:00:00"/>
  </r>
  <r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4767.5"/>
    <x v="5"/>
    <s v="translations"/>
    <x v="266"/>
    <d v="2019-04-14T05:00:00"/>
  </r>
  <r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2728.5"/>
    <x v="6"/>
    <s v="video games"/>
    <x v="267"/>
    <d v="2012-04-24T05:00:00"/>
  </r>
  <r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3774"/>
    <x v="3"/>
    <s v="plays"/>
    <x v="268"/>
    <d v="2010-07-21T05:00:00"/>
  </r>
  <r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4445"/>
    <x v="2"/>
    <s v="web"/>
    <x v="269"/>
    <d v="2012-12-21T06:00:00"/>
  </r>
  <r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7101"/>
    <x v="3"/>
    <s v="plays"/>
    <x v="270"/>
    <d v="2018-09-06T05:00:00"/>
  </r>
  <r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7464.5"/>
    <x v="4"/>
    <s v="animation"/>
    <x v="271"/>
    <d v="2017-11-27T06:00:00"/>
  </r>
  <r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6307"/>
    <x v="3"/>
    <s v="plays"/>
    <x v="272"/>
    <d v="2012-04-01T05:00:00"/>
  </r>
  <r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4604.5"/>
    <x v="4"/>
    <s v="television"/>
    <x v="73"/>
    <d v="2016-12-03T06:00:00"/>
  </r>
  <r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773"/>
    <x v="1"/>
    <s v="rock"/>
    <x v="273"/>
    <d v="2016-06-04T05:00:00"/>
  </r>
  <r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4142.5"/>
    <x v="2"/>
    <s v="web"/>
    <x v="274"/>
    <d v="2012-05-06T05:00:00"/>
  </r>
  <r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3305.5"/>
    <x v="3"/>
    <s v="plays"/>
    <x v="275"/>
    <d v="2016-10-18T05:00:00"/>
  </r>
  <r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9870.5"/>
    <x v="3"/>
    <s v="plays"/>
    <x v="276"/>
    <d v="2016-11-30T06:00:00"/>
  </r>
  <r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6694.5"/>
    <x v="1"/>
    <s v="electric music"/>
    <x v="277"/>
    <d v="2015-04-28T05:00:00"/>
  </r>
  <r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2806.5"/>
    <x v="1"/>
    <s v="metal"/>
    <x v="278"/>
    <d v="2012-03-15T05:00:00"/>
  </r>
  <r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6905.5"/>
    <x v="3"/>
    <s v="plays"/>
    <x v="279"/>
    <d v="2015-08-06T05:00:00"/>
  </r>
  <r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46315"/>
    <x v="4"/>
    <s v="documentary"/>
    <x v="280"/>
    <d v="2013-06-11T05:00:00"/>
  </r>
  <r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4163"/>
    <x v="2"/>
    <s v="web"/>
    <x v="281"/>
    <d v="2011-10-19T05:00:00"/>
  </r>
  <r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363.5"/>
    <x v="0"/>
    <s v="food trucks"/>
    <x v="282"/>
    <d v="2012-04-03T05:00:00"/>
  </r>
  <r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548.5"/>
    <x v="3"/>
    <s v="plays"/>
    <x v="283"/>
    <d v="2010-10-14T05:00:00"/>
  </r>
  <r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110.5"/>
    <x v="3"/>
    <s v="plays"/>
    <x v="284"/>
    <d v="2018-11-07T06:00:00"/>
  </r>
  <r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5339.5"/>
    <x v="3"/>
    <s v="plays"/>
    <x v="285"/>
    <d v="2013-11-09T06:00:00"/>
  </r>
  <r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1695"/>
    <x v="3"/>
    <s v="plays"/>
    <x v="286"/>
    <d v="2019-02-19T06:00:00"/>
  </r>
  <r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3444.5"/>
    <x v="3"/>
    <s v="plays"/>
    <x v="287"/>
    <d v="2014-01-23T06:00:00"/>
  </r>
  <r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2554.5"/>
    <x v="1"/>
    <s v="rock"/>
    <x v="288"/>
    <d v="2016-03-15T05:00:00"/>
  </r>
  <r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1001.5"/>
    <x v="0"/>
    <s v="food trucks"/>
    <x v="289"/>
    <d v="2016-04-28T05:00:00"/>
  </r>
  <r>
    <s v="Focused executive core"/>
    <n v="100"/>
    <n v="5"/>
    <x v="0"/>
    <n v="1"/>
    <s v="DK"/>
    <s v="DKK"/>
    <n v="1504069200"/>
    <n v="1504155600"/>
    <b v="0"/>
    <b v="1"/>
    <s v="publishing/nonfiction"/>
    <n v="5"/>
    <n v="3"/>
    <x v="5"/>
    <s v="nonfiction"/>
    <x v="290"/>
    <d v="2017-08-31T05:00:00"/>
  </r>
  <r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6198.5"/>
    <x v="4"/>
    <s v="documentary"/>
    <x v="291"/>
    <d v="2015-03-15T05:00:00"/>
  </r>
  <r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12239.5"/>
    <x v="3"/>
    <s v="plays"/>
    <x v="292"/>
    <d v="2018-09-16T05:00:00"/>
  </r>
  <r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1420.5"/>
    <x v="1"/>
    <s v="indie rock"/>
    <x v="293"/>
    <d v="2016-01-12T06:00:00"/>
  </r>
  <r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5805.5"/>
    <x v="4"/>
    <s v="documentary"/>
    <x v="294"/>
    <d v="2016-09-17T05:00:00"/>
  </r>
  <r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4049.5"/>
    <x v="3"/>
    <s v="plays"/>
    <x v="295"/>
    <d v="2016-04-29T05:00:00"/>
  </r>
  <r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260.5"/>
    <x v="3"/>
    <s v="plays"/>
    <x v="296"/>
    <d v="2017-07-17T05:00:00"/>
  </r>
  <r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22066"/>
    <x v="5"/>
    <s v="fiction"/>
    <x v="297"/>
    <d v="2012-06-26T05:00:00"/>
  </r>
  <r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44181.5"/>
    <x v="3"/>
    <s v="plays"/>
    <x v="298"/>
    <d v="2011-04-19T05:00:00"/>
  </r>
  <r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1581"/>
    <x v="1"/>
    <s v="indie rock"/>
    <x v="299"/>
    <d v="2011-10-11T05:00:00"/>
  </r>
  <r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801"/>
    <x v="6"/>
    <s v="video games"/>
    <x v="300"/>
    <d v="2010-04-25T05:00:00"/>
  </r>
  <r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6466.5"/>
    <x v="3"/>
    <s v="plays"/>
    <x v="247"/>
    <d v="2011-02-28T06:00:00"/>
  </r>
  <r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93543.5"/>
    <x v="3"/>
    <s v="plays"/>
    <x v="244"/>
    <d v="2013-11-01T05:00:00"/>
  </r>
  <r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4460"/>
    <x v="1"/>
    <s v="rock"/>
    <x v="301"/>
    <d v="2012-02-29T06:00:00"/>
  </r>
  <r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2129.5"/>
    <x v="4"/>
    <s v="documentary"/>
    <x v="188"/>
    <d v="2019-03-17T05:00:00"/>
  </r>
  <r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625.5"/>
    <x v="3"/>
    <s v="plays"/>
    <x v="302"/>
    <d v="2014-06-22T05:00:00"/>
  </r>
  <r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3254.5"/>
    <x v="0"/>
    <s v="food trucks"/>
    <x v="303"/>
    <d v="2019-11-20T06:00:00"/>
  </r>
  <r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649.5"/>
    <x v="3"/>
    <s v="plays"/>
    <x v="304"/>
    <d v="2017-05-27T05:00:00"/>
  </r>
  <r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460"/>
    <x v="1"/>
    <s v="rock"/>
    <x v="305"/>
    <d v="2014-02-16T06:00:00"/>
  </r>
  <r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1657.5"/>
    <x v="2"/>
    <s v="web"/>
    <x v="306"/>
    <d v="2010-09-05T05:00:00"/>
  </r>
  <r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4086"/>
    <x v="5"/>
    <s v="fiction"/>
    <x v="307"/>
    <d v="2011-05-19T05:00:00"/>
  </r>
  <r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81445"/>
    <x v="4"/>
    <s v="shorts"/>
    <x v="308"/>
    <d v="2011-04-09T05:00:00"/>
  </r>
  <r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100772.5"/>
    <x v="3"/>
    <s v="plays"/>
    <x v="309"/>
    <d v="2010-12-08T06:00:00"/>
  </r>
  <r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1087"/>
    <x v="4"/>
    <s v="documentary"/>
    <x v="310"/>
    <d v="2014-03-29T05:00:00"/>
  </r>
  <r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5977.5"/>
    <x v="3"/>
    <s v="plays"/>
    <x v="311"/>
    <d v="2015-07-03T05:00:00"/>
  </r>
  <r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2985"/>
    <x v="3"/>
    <s v="plays"/>
    <x v="79"/>
    <d v="2018-07-09T05:00:00"/>
  </r>
  <r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1727"/>
    <x v="4"/>
    <s v="animation"/>
    <x v="312"/>
    <d v="2016-01-01T06:00:00"/>
  </r>
  <r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517.5"/>
    <x v="3"/>
    <s v="plays"/>
    <x v="313"/>
    <d v="2019-09-01T05:00:00"/>
  </r>
  <r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67133.5"/>
    <x v="1"/>
    <s v="rock"/>
    <x v="314"/>
    <d v="2018-12-11T06:00:00"/>
  </r>
  <r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844"/>
    <x v="6"/>
    <s v="video games"/>
    <x v="315"/>
    <d v="2016-12-23T06:00:00"/>
  </r>
  <r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31857.5"/>
    <x v="4"/>
    <s v="documentary"/>
    <x v="316"/>
    <d v="2017-12-09T06:00:00"/>
  </r>
  <r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416.5"/>
    <x v="0"/>
    <s v="food trucks"/>
    <x v="317"/>
    <d v="2011-12-20T06:00:00"/>
  </r>
  <r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20933"/>
    <x v="2"/>
    <s v="wearables"/>
    <x v="318"/>
    <d v="2013-03-29T05:00:00"/>
  </r>
  <r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6076.5"/>
    <x v="3"/>
    <s v="plays"/>
    <x v="319"/>
    <d v="2018-12-18T06:00:00"/>
  </r>
  <r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62325.5"/>
    <x v="1"/>
    <s v="rock"/>
    <x v="32"/>
    <d v="2018-01-17T06:00:00"/>
  </r>
  <r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100455.5"/>
    <x v="1"/>
    <s v="rock"/>
    <x v="320"/>
    <d v="2019-11-28T06:00:00"/>
  </r>
  <r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34837"/>
    <x v="1"/>
    <s v="rock"/>
    <x v="321"/>
    <d v="2010-12-16T06:00:00"/>
  </r>
  <r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58579.5"/>
    <x v="3"/>
    <s v="plays"/>
    <x v="322"/>
    <d v="2019-11-12T06:00:00"/>
  </r>
  <r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63366"/>
    <x v="3"/>
    <s v="plays"/>
    <x v="323"/>
    <d v="2011-11-04T05:00:00"/>
  </r>
  <r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55135.5"/>
    <x v="3"/>
    <s v="plays"/>
    <x v="324"/>
    <d v="2017-08-16T05:00:00"/>
  </r>
  <r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17678.5"/>
    <x v="7"/>
    <s v="photography books"/>
    <x v="325"/>
    <d v="2011-12-13T06:00:00"/>
  </r>
  <r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49017"/>
    <x v="1"/>
    <s v="indie rock"/>
    <x v="326"/>
    <d v="2015-09-04T05:00:00"/>
  </r>
  <r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16096"/>
    <x v="3"/>
    <s v="plays"/>
    <x v="327"/>
    <d v="2013-08-01T05:00:00"/>
  </r>
  <r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2500"/>
    <x v="3"/>
    <s v="plays"/>
    <x v="328"/>
    <d v="2014-01-11T06:00:00"/>
  </r>
  <r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41894.5"/>
    <x v="6"/>
    <s v="video games"/>
    <x v="329"/>
    <d v="2018-03-03T06:00:00"/>
  </r>
  <r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11745"/>
    <x v="4"/>
    <s v="drama"/>
    <x v="330"/>
    <d v="2015-07-10T05:00:00"/>
  </r>
  <r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391.5"/>
    <x v="1"/>
    <s v="indie rock"/>
    <x v="331"/>
    <d v="2017-10-18T05:00:00"/>
  </r>
  <r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399"/>
    <x v="2"/>
    <s v="web"/>
    <x v="332"/>
    <d v="2015-03-07T06:00:00"/>
  </r>
  <r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73153"/>
    <x v="0"/>
    <s v="food trucks"/>
    <x v="333"/>
    <d v="2017-03-01T06:00:00"/>
  </r>
  <r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48440.5"/>
    <x v="3"/>
    <s v="plays"/>
    <x v="296"/>
    <d v="2017-08-13T05:00:00"/>
  </r>
  <r>
    <s v="Pre-emptive neutral capacity"/>
    <n v="100"/>
    <n v="5"/>
    <x v="0"/>
    <n v="1"/>
    <s v="US"/>
    <s v="USD"/>
    <n v="1432098000"/>
    <n v="1433653200"/>
    <b v="0"/>
    <b v="1"/>
    <s v="music/jazz"/>
    <n v="5"/>
    <n v="3"/>
    <x v="1"/>
    <s v="jazz"/>
    <x v="334"/>
    <d v="2015-06-07T05:00:00"/>
  </r>
  <r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8322"/>
    <x v="1"/>
    <s v="rock"/>
    <x v="335"/>
    <d v="2015-09-07T05:00:00"/>
  </r>
  <r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505"/>
    <x v="3"/>
    <s v="plays"/>
    <x v="336"/>
    <d v="2015-11-15T06:00:00"/>
  </r>
  <r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69832"/>
    <x v="3"/>
    <s v="plays"/>
    <x v="337"/>
    <d v="2019-07-06T05:00:00"/>
  </r>
  <r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3814"/>
    <x v="4"/>
    <s v="documentary"/>
    <x v="338"/>
    <d v="2013-09-10T05:00:00"/>
  </r>
  <r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1163.5"/>
    <x v="2"/>
    <s v="wearables"/>
    <x v="339"/>
    <d v="2017-03-03T06:00:00"/>
  </r>
  <r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1735.5"/>
    <x v="3"/>
    <s v="plays"/>
    <x v="340"/>
    <d v="2012-01-23T06:00:00"/>
  </r>
  <r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2147"/>
    <x v="6"/>
    <s v="video games"/>
    <x v="341"/>
    <d v="2015-09-28T05:00:00"/>
  </r>
  <r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584.5"/>
    <x v="7"/>
    <s v="photography books"/>
    <x v="342"/>
    <d v="2018-08-13T05:00:00"/>
  </r>
  <r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067.5"/>
    <x v="4"/>
    <s v="animation"/>
    <x v="343"/>
    <d v="2011-09-03T05:00:00"/>
  </r>
  <r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69003.5"/>
    <x v="3"/>
    <s v="plays"/>
    <x v="344"/>
    <d v="2011-01-15T06:00:00"/>
  </r>
  <r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4817"/>
    <x v="3"/>
    <s v="plays"/>
    <x v="345"/>
    <d v="2017-10-31T05:00:00"/>
  </r>
  <r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6973"/>
    <x v="1"/>
    <s v="rock"/>
    <x v="65"/>
    <d v="2011-03-06T06:00:00"/>
  </r>
  <r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4234.5"/>
    <x v="1"/>
    <s v="rock"/>
    <x v="346"/>
    <d v="2011-12-28T06:00:00"/>
  </r>
  <r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366.5"/>
    <x v="1"/>
    <s v="indie rock"/>
    <x v="347"/>
    <d v="2018-04-04T05:00:00"/>
  </r>
  <r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5923.5"/>
    <x v="3"/>
    <s v="plays"/>
    <x v="348"/>
    <d v="2017-01-25T06:00:00"/>
  </r>
  <r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5379.5"/>
    <x v="3"/>
    <s v="plays"/>
    <x v="349"/>
    <d v="2011-01-04T06:00:00"/>
  </r>
  <r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972.5"/>
    <x v="3"/>
    <s v="plays"/>
    <x v="350"/>
    <d v="2014-11-11T06:00:00"/>
  </r>
  <r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7300"/>
    <x v="4"/>
    <s v="documentary"/>
    <x v="351"/>
    <d v="2010-11-05T05:00:00"/>
  </r>
  <r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7448.5"/>
    <x v="4"/>
    <s v="television"/>
    <x v="352"/>
    <d v="2013-03-14T05:00:00"/>
  </r>
  <r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92465.5"/>
    <x v="3"/>
    <s v="plays"/>
    <x v="353"/>
    <d v="2019-04-21T05:00:00"/>
  </r>
  <r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65293"/>
    <x v="3"/>
    <s v="plays"/>
    <x v="354"/>
    <d v="2015-03-31T05:00:00"/>
  </r>
  <r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7246.5"/>
    <x v="4"/>
    <s v="documentary"/>
    <x v="355"/>
    <d v="2015-01-28T06:00:00"/>
  </r>
  <r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83198.5"/>
    <x v="3"/>
    <s v="plays"/>
    <x v="356"/>
    <d v="2017-08-25T05:00:00"/>
  </r>
  <r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11257"/>
    <x v="4"/>
    <s v="documentary"/>
    <x v="357"/>
    <d v="2019-01-16T06:00:00"/>
  </r>
  <r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752"/>
    <x v="1"/>
    <s v="indie rock"/>
    <x v="358"/>
    <d v="2015-12-12T06:00:00"/>
  </r>
  <r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6203"/>
    <x v="1"/>
    <s v="rock"/>
    <x v="359"/>
    <d v="2014-07-12T05:00:00"/>
  </r>
  <r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2612.5"/>
    <x v="3"/>
    <s v="plays"/>
    <x v="12"/>
    <d v="2019-11-05T06:00:00"/>
  </r>
  <r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12618.5"/>
    <x v="4"/>
    <s v="documentary"/>
    <x v="360"/>
    <d v="2018-06-28T05:00:00"/>
  </r>
  <r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1478"/>
    <x v="3"/>
    <s v="plays"/>
    <x v="361"/>
    <d v="2011-11-10T06:00:00"/>
  </r>
  <r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2046"/>
    <x v="3"/>
    <s v="plays"/>
    <x v="362"/>
    <d v="2013-06-28T05:00:00"/>
  </r>
  <r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4952"/>
    <x v="3"/>
    <s v="plays"/>
    <x v="363"/>
    <d v="2015-07-24T05:00:00"/>
  </r>
  <r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2935"/>
    <x v="7"/>
    <s v="photography books"/>
    <x v="364"/>
    <d v="2017-11-04T05:00:00"/>
  </r>
  <r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194"/>
    <x v="0"/>
    <s v="food trucks"/>
    <x v="210"/>
    <d v="2019-02-19T06:00:00"/>
  </r>
  <r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100789"/>
    <x v="4"/>
    <s v="documentary"/>
    <x v="365"/>
    <d v="2017-03-09T06:00:00"/>
  </r>
  <r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28998"/>
    <x v="5"/>
    <s v="nonfiction"/>
    <x v="366"/>
    <d v="2019-04-30T05:00:00"/>
  </r>
  <r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52311"/>
    <x v="3"/>
    <s v="plays"/>
    <x v="367"/>
    <d v="2010-07-08T05:00:00"/>
  </r>
  <r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21609.5"/>
    <x v="2"/>
    <s v="wearables"/>
    <x v="368"/>
    <d v="2012-06-17T05:00:00"/>
  </r>
  <r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6541.5"/>
    <x v="1"/>
    <s v="indie rock"/>
    <x v="369"/>
    <d v="2012-01-06T06:00:00"/>
  </r>
  <r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51252"/>
    <x v="3"/>
    <s v="plays"/>
    <x v="370"/>
    <d v="2010-11-24T06:00:00"/>
  </r>
  <r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2263.5"/>
    <x v="7"/>
    <s v="photography books"/>
    <x v="371"/>
    <d v="2013-09-28T05:00:00"/>
  </r>
  <r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272"/>
    <x v="5"/>
    <s v="nonfiction"/>
    <x v="287"/>
    <d v="2014-01-16T06:00:00"/>
  </r>
  <r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34577"/>
    <x v="2"/>
    <s v="wearables"/>
    <x v="372"/>
    <d v="2011-01-08T06:00:00"/>
  </r>
  <r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73423.5"/>
    <x v="1"/>
    <s v="jazz"/>
    <x v="373"/>
    <d v="2017-07-18T05:00:00"/>
  </r>
  <r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894.5"/>
    <x v="4"/>
    <s v="documentary"/>
    <x v="374"/>
    <d v="2013-08-08T05:00:00"/>
  </r>
  <r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729"/>
    <x v="3"/>
    <s v="plays"/>
    <x v="375"/>
    <d v="2011-12-09T06:00:00"/>
  </r>
  <r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39308"/>
    <x v="4"/>
    <s v="drama"/>
    <x v="376"/>
    <d v="2018-10-13T05:00:00"/>
  </r>
  <r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7268.5"/>
    <x v="1"/>
    <s v="rock"/>
    <x v="377"/>
    <d v="2013-05-29T05:00:00"/>
  </r>
  <r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6162.5"/>
    <x v="4"/>
    <s v="animation"/>
    <x v="378"/>
    <d v="2018-05-10T05:00:00"/>
  </r>
  <r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31534"/>
    <x v="1"/>
    <s v="indie rock"/>
    <x v="379"/>
    <d v="2011-02-09T06:00:00"/>
  </r>
  <r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1.5"/>
    <x v="7"/>
    <s v="photography books"/>
    <x v="380"/>
    <d v="2013-09-07T05:00:00"/>
  </r>
  <r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7035.5"/>
    <x v="3"/>
    <s v="plays"/>
    <x v="381"/>
    <d v="2019-10-27T05:00:00"/>
  </r>
  <r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1493"/>
    <x v="4"/>
    <s v="shorts"/>
    <x v="382"/>
    <d v="2012-02-22T06:00:00"/>
  </r>
  <r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85917.5"/>
    <x v="3"/>
    <s v="plays"/>
    <x v="125"/>
    <d v="2010-06-17T05:00:00"/>
  </r>
  <r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78279"/>
    <x v="3"/>
    <s v="plays"/>
    <x v="383"/>
    <d v="2017-11-17T06:00:00"/>
  </r>
  <r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13481"/>
    <x v="3"/>
    <s v="plays"/>
    <x v="384"/>
    <d v="2018-07-24T05:00:00"/>
  </r>
  <r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36114"/>
    <x v="4"/>
    <s v="documentary"/>
    <x v="385"/>
    <d v="2013-02-11T06:00:00"/>
  </r>
  <r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6292"/>
    <x v="3"/>
    <s v="plays"/>
    <x v="386"/>
    <d v="2019-10-20T05:00:00"/>
  </r>
  <r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6141.5"/>
    <x v="4"/>
    <s v="documentary"/>
    <x v="387"/>
    <d v="2016-07-10T05:00:00"/>
  </r>
  <r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31759"/>
    <x v="1"/>
    <s v="rock"/>
    <x v="388"/>
    <d v="2017-04-22T05:00:00"/>
  </r>
  <r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28323.5"/>
    <x v="6"/>
    <s v="mobile games"/>
    <x v="277"/>
    <d v="2015-04-28T05:00:00"/>
  </r>
  <r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4121.5"/>
    <x v="3"/>
    <s v="plays"/>
    <x v="389"/>
    <d v="2017-05-31T05:00:00"/>
  </r>
  <r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7090"/>
    <x v="5"/>
    <s v="fiction"/>
    <x v="390"/>
    <d v="2014-01-13T06:00:00"/>
  </r>
  <r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59358.5"/>
    <x v="4"/>
    <s v="animation"/>
    <x v="391"/>
    <d v="2018-12-24T06:00:00"/>
  </r>
  <r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82451"/>
    <x v="0"/>
    <s v="food trucks"/>
    <x v="392"/>
    <d v="2010-04-28T05:00:00"/>
  </r>
  <r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6485"/>
    <x v="3"/>
    <s v="plays"/>
    <x v="393"/>
    <d v="2012-01-30T06:00:00"/>
  </r>
  <r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30223"/>
    <x v="4"/>
    <s v="documentary"/>
    <x v="394"/>
    <d v="2011-01-26T06:00:00"/>
  </r>
  <r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479"/>
    <x v="3"/>
    <s v="plays"/>
    <x v="395"/>
    <d v="2018-11-27T06:00:00"/>
  </r>
  <r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981"/>
    <x v="4"/>
    <s v="documentary"/>
    <x v="396"/>
    <d v="2012-05-07T05:00:00"/>
  </r>
  <r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72836"/>
    <x v="2"/>
    <s v="web"/>
    <x v="397"/>
    <d v="2011-12-28T06:00:00"/>
  </r>
  <r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3258.5"/>
    <x v="3"/>
    <s v="plays"/>
    <x v="398"/>
    <d v="2017-07-09T05:00:00"/>
  </r>
  <r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3066.5"/>
    <x v="2"/>
    <s v="wearables"/>
    <x v="399"/>
    <d v="2017-07-29T05:00:00"/>
  </r>
  <r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640"/>
    <x v="3"/>
    <s v="plays"/>
    <x v="400"/>
    <d v="2010-05-07T05:00:00"/>
  </r>
  <r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7942.5"/>
    <x v="0"/>
    <s v="food trucks"/>
    <x v="116"/>
    <d v="2011-09-24T05:00:00"/>
  </r>
  <r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1073.5"/>
    <x v="1"/>
    <s v="indie rock"/>
    <x v="401"/>
    <d v="2018-04-24T05:00:00"/>
  </r>
  <r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3929.5"/>
    <x v="7"/>
    <s v="photography books"/>
    <x v="402"/>
    <d v="2015-08-03T05:00:00"/>
  </r>
  <r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5266"/>
    <x v="3"/>
    <s v="plays"/>
    <x v="403"/>
    <d v="2013-03-06T06:00:00"/>
  </r>
  <r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99772"/>
    <x v="3"/>
    <s v="plays"/>
    <x v="404"/>
    <d v="2014-10-15T05:00:00"/>
  </r>
  <r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23892"/>
    <x v="4"/>
    <s v="animation"/>
    <x v="405"/>
    <d v="2011-02-18T06:00:00"/>
  </r>
  <r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7664.5"/>
    <x v="7"/>
    <s v="photography books"/>
    <x v="406"/>
    <d v="2014-03-10T05:00:00"/>
  </r>
  <r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2785.5"/>
    <x v="3"/>
    <s v="plays"/>
    <x v="407"/>
    <d v="2019-11-02T05:00:00"/>
  </r>
  <r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4955.5"/>
    <x v="3"/>
    <s v="plays"/>
    <x v="408"/>
    <d v="2018-07-09T05:00:00"/>
  </r>
  <r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3230"/>
    <x v="3"/>
    <s v="plays"/>
    <x v="409"/>
    <d v="2014-05-22T05:00:00"/>
  </r>
  <r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33273.5"/>
    <x v="4"/>
    <s v="documentary"/>
    <x v="410"/>
    <d v="2013-12-11T06:00:00"/>
  </r>
  <r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456.5"/>
    <x v="3"/>
    <s v="plays"/>
    <x v="411"/>
    <d v="2016-12-15T06:00:00"/>
  </r>
  <r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89916.5"/>
    <x v="3"/>
    <s v="plays"/>
    <x v="412"/>
    <d v="2014-12-27T06:00:00"/>
  </r>
  <r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6963.5"/>
    <x v="1"/>
    <s v="jazz"/>
    <x v="413"/>
    <d v="2019-04-21T05:00:00"/>
  </r>
  <r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080.5"/>
    <x v="4"/>
    <s v="animation"/>
    <x v="414"/>
    <d v="2015-09-16T05:00:00"/>
  </r>
  <r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7537"/>
    <x v="3"/>
    <s v="plays"/>
    <x v="415"/>
    <d v="2013-04-03T05:00:00"/>
  </r>
  <r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51596.5"/>
    <x v="4"/>
    <s v="science fiction"/>
    <x v="416"/>
    <d v="2016-11-13T06:00:00"/>
  </r>
  <r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84542.5"/>
    <x v="4"/>
    <s v="television"/>
    <x v="417"/>
    <d v="2017-07-10T05:00:00"/>
  </r>
  <r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888"/>
    <x v="2"/>
    <s v="wearables"/>
    <x v="418"/>
    <d v="2012-05-24T05:00:00"/>
  </r>
  <r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5437"/>
    <x v="3"/>
    <s v="plays"/>
    <x v="419"/>
    <d v="2017-09-18T05:00:00"/>
  </r>
  <r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1661"/>
    <x v="3"/>
    <s v="plays"/>
    <x v="420"/>
    <d v="2010-10-19T05:00:00"/>
  </r>
  <r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5617"/>
    <x v="1"/>
    <s v="indie rock"/>
    <x v="421"/>
    <d v="2011-07-26T05:00:00"/>
  </r>
  <r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5454.5"/>
    <x v="3"/>
    <s v="plays"/>
    <x v="422"/>
    <d v="2010-12-24T06:00:00"/>
  </r>
  <r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882.5"/>
    <x v="2"/>
    <s v="wearables"/>
    <x v="423"/>
    <d v="2012-12-20T06:00:00"/>
  </r>
  <r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19096.5"/>
    <x v="4"/>
    <s v="television"/>
    <x v="424"/>
    <d v="2018-01-04T06:00:00"/>
  </r>
  <r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22994.5"/>
    <x v="6"/>
    <s v="video games"/>
    <x v="425"/>
    <d v="2013-04-16T05:00:00"/>
  </r>
  <r>
    <s v="Public-key coherent ability"/>
    <n v="900"/>
    <n v="8703"/>
    <x v="1"/>
    <n v="86"/>
    <s v="DK"/>
    <s v="DKK"/>
    <n v="1551852000"/>
    <n v="1553317200"/>
    <b v="0"/>
    <b v="0"/>
    <s v="games/video games"/>
    <n v="967"/>
    <n v="4394.5"/>
    <x v="6"/>
    <s v="video games"/>
    <x v="426"/>
    <d v="2019-03-23T05:00:00"/>
  </r>
  <r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2.5"/>
    <x v="4"/>
    <s v="animation"/>
    <x v="427"/>
    <d v="2018-11-13T06:00:00"/>
  </r>
  <r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94294"/>
    <x v="1"/>
    <s v="rock"/>
    <x v="428"/>
    <d v="2017-08-19T05:00:00"/>
  </r>
  <r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1538"/>
    <x v="4"/>
    <s v="drama"/>
    <x v="429"/>
    <d v="2010-07-07T05:00:00"/>
  </r>
  <r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51965"/>
    <x v="4"/>
    <s v="science fiction"/>
    <x v="411"/>
    <d v="2017-01-11T06:00:00"/>
  </r>
  <r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901"/>
    <x v="4"/>
    <s v="drama"/>
    <x v="430"/>
    <d v="2013-11-26T06:00:00"/>
  </r>
  <r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70815.5"/>
    <x v="3"/>
    <s v="plays"/>
    <x v="431"/>
    <d v="2011-10-16T05:00:00"/>
  </r>
  <r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77021.5"/>
    <x v="1"/>
    <s v="indie rock"/>
    <x v="432"/>
    <d v="2018-02-10T06:00:00"/>
  </r>
  <r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689"/>
    <x v="3"/>
    <s v="plays"/>
    <x v="433"/>
    <d v="2016-10-16T05:00:00"/>
  </r>
  <r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60413"/>
    <x v="3"/>
    <s v="plays"/>
    <x v="434"/>
    <d v="2010-05-11T05:00:00"/>
  </r>
  <r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2889.5"/>
    <x v="4"/>
    <s v="documentary"/>
    <x v="435"/>
    <d v="2015-01-22T06:00:00"/>
  </r>
  <r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2084.5"/>
    <x v="3"/>
    <s v="plays"/>
    <x v="8"/>
    <d v="2010-08-12T05:00:00"/>
  </r>
  <r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70717"/>
    <x v="4"/>
    <s v="drama"/>
    <x v="436"/>
    <d v="2014-05-18T05:00:00"/>
  </r>
  <r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29134.5"/>
    <x v="6"/>
    <s v="mobile games"/>
    <x v="385"/>
    <d v="2013-03-09T06:00:00"/>
  </r>
  <r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73685"/>
    <x v="4"/>
    <s v="animation"/>
    <x v="437"/>
    <d v="2014-01-04T06:00:00"/>
  </r>
  <r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48728"/>
    <x v="3"/>
    <s v="plays"/>
    <x v="438"/>
    <d v="2018-02-25T06:00:00"/>
  </r>
  <r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4454.5"/>
    <x v="5"/>
    <s v="translations"/>
    <x v="439"/>
    <d v="2018-02-05T06:00:00"/>
  </r>
  <r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2013"/>
    <x v="2"/>
    <s v="wearables"/>
    <x v="440"/>
    <d v="2013-06-07T05:00:00"/>
  </r>
  <r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4096"/>
    <x v="2"/>
    <s v="web"/>
    <x v="441"/>
    <d v="2015-11-30T06:00:00"/>
  </r>
  <r>
    <s v="Streamlined neutral analyzer"/>
    <n v="4000"/>
    <n v="1620"/>
    <x v="0"/>
    <n v="16"/>
    <s v="US"/>
    <s v="USD"/>
    <n v="1555218000"/>
    <n v="1556600400"/>
    <b v="0"/>
    <b v="0"/>
    <s v="theater/plays"/>
    <n v="40.5"/>
    <n v="818"/>
    <x v="3"/>
    <s v="plays"/>
    <x v="442"/>
    <d v="2019-04-30T05:00:00"/>
  </r>
  <r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5243.5"/>
    <x v="4"/>
    <s v="drama"/>
    <x v="443"/>
    <d v="2015-05-20T05:00:00"/>
  </r>
  <r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5335"/>
    <x v="2"/>
    <s v="wearables"/>
    <x v="315"/>
    <d v="2016-12-19T06:00:00"/>
  </r>
  <r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41.5"/>
    <x v="0"/>
    <s v="food trucks"/>
    <x v="444"/>
    <d v="2012-05-02T05:00:00"/>
  </r>
  <r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30458.5"/>
    <x v="1"/>
    <s v="rock"/>
    <x v="445"/>
    <d v="2019-05-04T05:00:00"/>
  </r>
  <r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4506.5"/>
    <x v="1"/>
    <s v="electric music"/>
    <x v="446"/>
    <d v="2018-06-27T05:00:00"/>
  </r>
  <r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7374"/>
    <x v="4"/>
    <s v="television"/>
    <x v="447"/>
    <d v="2014-12-17T06:00:00"/>
  </r>
  <r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4321.5"/>
    <x v="5"/>
    <s v="translations"/>
    <x v="448"/>
    <d v="2013-06-29T05:00:00"/>
  </r>
  <r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29121"/>
    <x v="5"/>
    <s v="fiction"/>
    <x v="342"/>
    <d v="2018-08-16T05:00:00"/>
  </r>
  <r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2363"/>
    <x v="4"/>
    <s v="science fiction"/>
    <x v="449"/>
    <d v="2011-07-23T05:00:00"/>
  </r>
  <r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82679.5"/>
    <x v="2"/>
    <s v="wearables"/>
    <x v="450"/>
    <d v="2015-03-21T05:00:00"/>
  </r>
  <r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6241.5"/>
    <x v="0"/>
    <s v="food trucks"/>
    <x v="451"/>
    <d v="2017-07-31T05:00:00"/>
  </r>
  <r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4371.5"/>
    <x v="7"/>
    <s v="photography books"/>
    <x v="452"/>
    <d v="2010-03-20T05:00:00"/>
  </r>
  <r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80734.5"/>
    <x v="3"/>
    <s v="plays"/>
    <x v="453"/>
    <d v="2014-11-12T06:00:00"/>
  </r>
  <r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349"/>
    <x v="5"/>
    <s v="fiction"/>
    <x v="454"/>
    <d v="2012-03-06T06:00:00"/>
  </r>
  <r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24395"/>
    <x v="3"/>
    <s v="plays"/>
    <x v="455"/>
    <d v="2019-12-19T06:00:00"/>
  </r>
  <r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39296.5"/>
    <x v="0"/>
    <s v="food trucks"/>
    <x v="456"/>
    <d v="2014-09-22T05:00:00"/>
  </r>
  <r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14246"/>
    <x v="3"/>
    <s v="plays"/>
    <x v="457"/>
    <d v="2019-07-21T05:00:00"/>
  </r>
  <r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61.5"/>
    <x v="5"/>
    <s v="translations"/>
    <x v="458"/>
    <d v="2018-03-24T05:00:00"/>
  </r>
  <r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99685"/>
    <x v="3"/>
    <s v="plays"/>
    <x v="459"/>
    <d v="2017-05-23T05:00:00"/>
  </r>
  <r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5889"/>
    <x v="3"/>
    <s v="plays"/>
    <x v="460"/>
    <d v="2016-02-20T06:00:00"/>
  </r>
  <r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4712"/>
    <x v="2"/>
    <s v="wearables"/>
    <x v="461"/>
    <d v="2010-08-21T05:00:00"/>
  </r>
  <r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2370"/>
    <x v="8"/>
    <s v="audio"/>
    <x v="462"/>
    <d v="2019-11-24T06:00:00"/>
  </r>
  <r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87940"/>
    <x v="0"/>
    <s v="food trucks"/>
    <x v="463"/>
    <d v="2013-07-27T05:00:00"/>
  </r>
  <r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23213"/>
    <x v="4"/>
    <s v="shorts"/>
    <x v="464"/>
    <d v="2010-07-12T05:00:00"/>
  </r>
  <r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3289"/>
    <x v="7"/>
    <s v="photography books"/>
    <x v="465"/>
    <d v="2019-07-12T05:00:00"/>
  </r>
  <r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6976"/>
    <x v="2"/>
    <s v="wearables"/>
    <x v="466"/>
    <d v="2012-03-23T05:00:00"/>
  </r>
  <r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729.5"/>
    <x v="3"/>
    <s v="plays"/>
    <x v="467"/>
    <d v="2014-06-14T05:00:00"/>
  </r>
  <r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860.5"/>
    <x v="4"/>
    <s v="animation"/>
    <x v="468"/>
    <d v="2017-06-07T05:00:00"/>
  </r>
  <r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1734.5"/>
    <x v="2"/>
    <s v="wearables"/>
    <x v="469"/>
    <d v="2016-12-20T06:00:00"/>
  </r>
  <r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23448"/>
    <x v="2"/>
    <s v="web"/>
    <x v="470"/>
    <d v="2015-01-03T06:00:00"/>
  </r>
  <r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40407.5"/>
    <x v="4"/>
    <s v="documentary"/>
    <x v="471"/>
    <d v="2016-03-20T05:00:00"/>
  </r>
  <r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4769.5"/>
    <x v="4"/>
    <s v="documentary"/>
    <x v="473"/>
    <d v="2013-03-14T05:00:00"/>
  </r>
  <r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537.5"/>
    <x v="6"/>
    <s v="video games"/>
    <x v="474"/>
    <d v="2012-08-25T05:00:00"/>
  </r>
  <r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23221.5"/>
    <x v="4"/>
    <s v="drama"/>
    <x v="72"/>
    <d v="2015-07-21T05:00:00"/>
  </r>
  <r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3493"/>
    <x v="1"/>
    <s v="rock"/>
    <x v="443"/>
    <d v="2015-05-19T05:00:00"/>
  </r>
  <r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6422"/>
    <x v="5"/>
    <s v="radio &amp; podcasts"/>
    <x v="475"/>
    <d v="2013-04-19T05:00:00"/>
  </r>
  <r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84701"/>
    <x v="3"/>
    <s v="plays"/>
    <x v="81"/>
    <d v="2017-12-10T06:00:00"/>
  </r>
  <r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28"/>
    <x v="2"/>
    <s v="web"/>
    <x v="476"/>
    <d v="2013-05-28T05:00:00"/>
  </r>
  <r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98738.5"/>
    <x v="3"/>
    <s v="plays"/>
    <x v="192"/>
    <d v="2018-08-19T05:00:00"/>
  </r>
  <r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60384"/>
    <x v="3"/>
    <s v="plays"/>
    <x v="477"/>
    <d v="2012-05-15T05:00:00"/>
  </r>
  <r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4710"/>
    <x v="4"/>
    <s v="drama"/>
    <x v="478"/>
    <d v="2018-06-24T05:00:00"/>
  </r>
  <r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17930"/>
    <x v="3"/>
    <s v="plays"/>
    <x v="479"/>
    <d v="2019-08-04T05:00:00"/>
  </r>
  <r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6458.5"/>
    <x v="6"/>
    <s v="video games"/>
    <x v="480"/>
    <d v="2014-07-06T05:00:00"/>
  </r>
  <r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1647.5"/>
    <x v="4"/>
    <s v="television"/>
    <x v="180"/>
    <d v="2010-09-11T05:00:00"/>
  </r>
  <r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15825.5"/>
    <x v="1"/>
    <s v="rock"/>
    <x v="481"/>
    <d v="2013-12-11T06:00:00"/>
  </r>
  <r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2465"/>
    <x v="3"/>
    <s v="plays"/>
    <x v="482"/>
    <d v="2011-12-25T06:00:00"/>
  </r>
  <r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27085"/>
    <x v="5"/>
    <s v="nonfiction"/>
    <x v="194"/>
    <d v="2010-09-13T05:00:00"/>
  </r>
  <r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3343"/>
    <x v="0"/>
    <s v="food trucks"/>
    <x v="483"/>
    <d v="2017-05-10T05:00:00"/>
  </r>
  <r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316"/>
    <x v="4"/>
    <s v="animation"/>
    <x v="484"/>
    <d v="2018-02-25T06:00:00"/>
  </r>
  <r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91287.5"/>
    <x v="1"/>
    <s v="rock"/>
    <x v="355"/>
    <d v="2015-01-22T06:00:00"/>
  </r>
  <r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719"/>
    <x v="3"/>
    <s v="plays"/>
    <x v="485"/>
    <d v="2019-04-22T05:00:00"/>
  </r>
  <r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5715"/>
    <x v="4"/>
    <s v="drama"/>
    <x v="486"/>
    <d v="2016-08-29T05:00:00"/>
  </r>
  <r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290"/>
    <x v="4"/>
    <s v="shorts"/>
    <x v="487"/>
    <d v="2012-07-15T05:00:00"/>
  </r>
  <r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3196"/>
    <x v="4"/>
    <s v="shorts"/>
    <x v="488"/>
    <d v="2010-03-09T06:00:00"/>
  </r>
  <r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1557.5"/>
    <x v="3"/>
    <s v="plays"/>
    <x v="489"/>
    <d v="2010-05-09T05:00:00"/>
  </r>
  <r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915.5"/>
    <x v="2"/>
    <s v="wearables"/>
    <x v="490"/>
    <d v="2010-11-27T06:00:00"/>
  </r>
  <r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6545.5"/>
    <x v="3"/>
    <s v="plays"/>
    <x v="312"/>
    <d v="2016-02-01T06:00:00"/>
  </r>
  <r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97280"/>
    <x v="4"/>
    <s v="animation"/>
    <x v="491"/>
    <d v="2016-03-12T06:00:00"/>
  </r>
  <r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3653.5"/>
    <x v="1"/>
    <s v="indie rock"/>
    <x v="492"/>
    <d v="2014-01-07T06:00:00"/>
  </r>
  <r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291.5"/>
    <x v="6"/>
    <s v="video games"/>
    <x v="493"/>
    <d v="2014-06-07T05:00:00"/>
  </r>
  <r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49056"/>
    <x v="5"/>
    <s v="fiction"/>
    <x v="494"/>
    <d v="2010-09-14T05:00:00"/>
  </r>
  <r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90989"/>
    <x v="6"/>
    <s v="video games"/>
    <x v="495"/>
    <d v="2014-01-06T06:00:00"/>
  </r>
  <r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4086"/>
    <x v="3"/>
    <s v="plays"/>
    <x v="496"/>
    <d v="2018-01-26T06:00:00"/>
  </r>
  <r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93152"/>
    <x v="1"/>
    <s v="indie rock"/>
    <x v="497"/>
    <d v="2013-08-29T05:00:00"/>
  </r>
  <r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6814"/>
    <x v="4"/>
    <s v="drama"/>
    <x v="498"/>
    <d v="2018-08-18T05:00:00"/>
  </r>
  <r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367.5"/>
    <x v="3"/>
    <s v="plays"/>
    <x v="499"/>
    <d v="2018-06-10T05:00:00"/>
  </r>
  <r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7418.5"/>
    <x v="5"/>
    <s v="fiction"/>
    <x v="500"/>
    <d v="2010-09-19T05:00:00"/>
  </r>
  <r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49993.5"/>
    <x v="4"/>
    <s v="documentary"/>
    <x v="501"/>
    <d v="2018-09-22T05:00:00"/>
  </r>
  <r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29165"/>
    <x v="6"/>
    <s v="mobile games"/>
    <x v="502"/>
    <d v="2013-10-08T05:00:00"/>
  </r>
  <r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3598.5"/>
    <x v="0"/>
    <s v="food trucks"/>
    <x v="503"/>
    <d v="2019-07-07T05:00:00"/>
  </r>
  <r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7172"/>
    <x v="7"/>
    <s v="photography books"/>
    <x v="504"/>
    <d v="2018-05-27T05:00:00"/>
  </r>
  <r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21740.5"/>
    <x v="6"/>
    <s v="mobile games"/>
    <x v="505"/>
    <d v="2015-07-06T05:00:00"/>
  </r>
  <r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989.5"/>
    <x v="1"/>
    <s v="indie rock"/>
    <x v="506"/>
    <d v="2016-02-21T06:00:00"/>
  </r>
  <r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022"/>
    <x v="6"/>
    <s v="video games"/>
    <x v="507"/>
    <d v="2013-09-26T05:00:00"/>
  </r>
  <r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3913"/>
    <x v="1"/>
    <s v="rock"/>
    <x v="508"/>
    <d v="2016-01-21T06:00:00"/>
  </r>
  <r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83399.5"/>
    <x v="3"/>
    <s v="plays"/>
    <x v="509"/>
    <d v="2020-01-14T06:00:00"/>
  </r>
  <r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3479"/>
    <x v="3"/>
    <s v="plays"/>
    <x v="510"/>
    <d v="2018-09-20T05:00:00"/>
  </r>
  <r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6376.5"/>
    <x v="4"/>
    <s v="drama"/>
    <x v="511"/>
    <d v="2015-02-06T06:00:00"/>
  </r>
  <r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91029.5"/>
    <x v="3"/>
    <s v="plays"/>
    <x v="512"/>
    <d v="2016-04-14T05:00:00"/>
  </r>
  <r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42302.5"/>
    <x v="2"/>
    <s v="wearables"/>
    <x v="513"/>
    <d v="2013-06-06T05:00:00"/>
  </r>
  <r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2.5"/>
    <x v="1"/>
    <s v="indie rock"/>
    <x v="514"/>
    <d v="2012-03-21T05:00:00"/>
  </r>
  <r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54188.5"/>
    <x v="2"/>
    <s v="web"/>
    <x v="515"/>
    <d v="2015-01-29T06:00:00"/>
  </r>
  <r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4479"/>
    <x v="3"/>
    <s v="plays"/>
    <x v="516"/>
    <d v="2016-11-28T06:00:00"/>
  </r>
  <r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38025"/>
    <x v="1"/>
    <s v="rock"/>
    <x v="517"/>
    <d v="2011-01-03T06:00:00"/>
  </r>
  <r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7481"/>
    <x v="1"/>
    <s v="indie rock"/>
    <x v="518"/>
    <d v="2016-12-25T06:00:00"/>
  </r>
  <r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7112"/>
    <x v="1"/>
    <s v="rock"/>
    <x v="519"/>
    <d v="2014-05-03T05:00:00"/>
  </r>
  <r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6294.5"/>
    <x v="5"/>
    <s v="translations"/>
    <x v="520"/>
    <d v="2011-09-13T05:00:00"/>
  </r>
  <r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6090.5"/>
    <x v="4"/>
    <s v="science fiction"/>
    <x v="521"/>
    <d v="2015-10-05T05:00:00"/>
  </r>
  <r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4046"/>
    <x v="3"/>
    <s v="plays"/>
    <x v="522"/>
    <d v="2016-04-07T05:00:00"/>
  </r>
  <r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53671.5"/>
    <x v="3"/>
    <s v="plays"/>
    <x v="523"/>
    <d v="2016-08-09T05:00:00"/>
  </r>
  <r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81004.5"/>
    <x v="4"/>
    <s v="animation"/>
    <x v="524"/>
    <d v="2011-12-28T06:00:00"/>
  </r>
  <r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44.5"/>
    <x v="3"/>
    <s v="plays"/>
    <x v="525"/>
    <d v="2011-10-19T05:00:00"/>
  </r>
  <r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647.5"/>
    <x v="1"/>
    <s v="rock"/>
    <x v="188"/>
    <d v="2019-03-14T05:00:00"/>
  </r>
  <r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2596"/>
    <x v="4"/>
    <s v="documentary"/>
    <x v="526"/>
    <d v="2018-12-03T06:00:00"/>
  </r>
  <r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1591.5"/>
    <x v="3"/>
    <s v="plays"/>
    <x v="527"/>
    <d v="2015-03-23T05:00:00"/>
  </r>
  <r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98881"/>
    <x v="3"/>
    <s v="plays"/>
    <x v="528"/>
    <d v="2011-12-05T06:00:00"/>
  </r>
  <r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2080.5"/>
    <x v="1"/>
    <s v="electric music"/>
    <x v="522"/>
    <d v="2016-03-18T05:00:00"/>
  </r>
  <r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7554.5"/>
    <x v="1"/>
    <s v="rock"/>
    <x v="529"/>
    <d v="2014-07-12T05:00:00"/>
  </r>
  <r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69934"/>
    <x v="3"/>
    <s v="plays"/>
    <x v="530"/>
    <d v="2010-08-29T05:00:00"/>
  </r>
  <r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24147"/>
    <x v="4"/>
    <s v="animation"/>
    <x v="531"/>
    <d v="2011-01-23T06:00:00"/>
  </r>
  <r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49044.5"/>
    <x v="1"/>
    <s v="rock"/>
    <x v="515"/>
    <d v="2014-12-26T06:00:00"/>
  </r>
  <r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1665"/>
    <x v="4"/>
    <s v="shorts"/>
    <x v="532"/>
    <d v="2015-08-05T05:00:00"/>
  </r>
  <r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2495"/>
    <x v="1"/>
    <s v="rock"/>
    <x v="533"/>
    <d v="2015-10-14T05:00:00"/>
  </r>
  <r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3898"/>
    <x v="8"/>
    <s v="audio"/>
    <x v="409"/>
    <d v="2014-05-04T05:00:00"/>
  </r>
  <r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5055.5"/>
    <x v="0"/>
    <s v="food trucks"/>
    <x v="534"/>
    <d v="2019-12-17T06:00:00"/>
  </r>
  <r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26489.5"/>
    <x v="3"/>
    <s v="plays"/>
    <x v="53"/>
    <d v="2014-05-23T05:00:00"/>
  </r>
  <r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3181"/>
    <x v="3"/>
    <s v="plays"/>
    <x v="535"/>
    <d v="2017-11-18T06:00:00"/>
  </r>
  <r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791.5"/>
    <x v="1"/>
    <s v="jazz"/>
    <x v="536"/>
    <d v="2011-04-06T05:00:00"/>
  </r>
  <r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8206.5"/>
    <x v="4"/>
    <s v="science fiction"/>
    <x v="537"/>
    <d v="2011-12-04T06:00:00"/>
  </r>
  <r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3178"/>
    <x v="1"/>
    <s v="jazz"/>
    <x v="538"/>
    <d v="2011-08-19T05:00:00"/>
  </r>
  <r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76347"/>
    <x v="3"/>
    <s v="plays"/>
    <x v="539"/>
    <d v="2014-03-06T06:00:00"/>
  </r>
  <r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1956"/>
    <x v="2"/>
    <s v="web"/>
    <x v="540"/>
    <d v="2011-05-14T05:00:00"/>
  </r>
  <r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2286.5"/>
    <x v="6"/>
    <s v="video games"/>
    <x v="505"/>
    <d v="2015-06-15T05:00:00"/>
  </r>
  <r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30921.5"/>
    <x v="4"/>
    <s v="documentary"/>
    <x v="541"/>
    <d v="2012-03-08T06:00:00"/>
  </r>
  <r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52434"/>
    <x v="2"/>
    <s v="web"/>
    <x v="542"/>
    <d v="2012-05-09T05:00:00"/>
  </r>
  <r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6600.5"/>
    <x v="5"/>
    <s v="translations"/>
    <x v="543"/>
    <d v="2010-03-28T05:00:00"/>
  </r>
  <r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3392"/>
    <x v="1"/>
    <s v="rock"/>
    <x v="544"/>
    <d v="2010-12-06T06:00:00"/>
  </r>
  <r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3504"/>
    <x v="0"/>
    <s v="food trucks"/>
    <x v="35"/>
    <d v="2019-03-12T05:00:00"/>
  </r>
  <r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62942.5"/>
    <x v="3"/>
    <s v="plays"/>
    <x v="152"/>
    <d v="2010-04-25T05:00:00"/>
  </r>
  <r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2607.5"/>
    <x v="4"/>
    <s v="documentary"/>
    <x v="545"/>
    <d v="2015-07-12T05:00:00"/>
  </r>
  <r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2955"/>
    <x v="5"/>
    <s v="radio &amp; podcasts"/>
    <x v="546"/>
    <d v="2015-01-01T06:00:00"/>
  </r>
  <r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3164"/>
    <x v="6"/>
    <s v="video games"/>
    <x v="547"/>
    <d v="2010-07-24T05:00:00"/>
  </r>
  <r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10248"/>
    <x v="3"/>
    <s v="plays"/>
    <x v="548"/>
    <d v="2014-06-08T05:00:00"/>
  </r>
  <r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96147"/>
    <x v="4"/>
    <s v="animation"/>
    <x v="549"/>
    <d v="2014-04-08T05:00:00"/>
  </r>
  <r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5662"/>
    <x v="3"/>
    <s v="plays"/>
    <x v="550"/>
    <d v="2016-06-30T05:00:00"/>
  </r>
  <r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74112"/>
    <x v="3"/>
    <s v="plays"/>
    <x v="551"/>
    <d v="2010-04-06T05:00:00"/>
  </r>
  <r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029"/>
    <x v="4"/>
    <s v="drama"/>
    <x v="552"/>
    <d v="2016-03-12T06:00:00"/>
  </r>
  <r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75483.5"/>
    <x v="3"/>
    <s v="plays"/>
    <x v="462"/>
    <d v="2019-12-05T06:00:00"/>
  </r>
  <r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89138.5"/>
    <x v="1"/>
    <s v="rock"/>
    <x v="553"/>
    <d v="2010-07-14T05:00:00"/>
  </r>
  <r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2597"/>
    <x v="4"/>
    <s v="documentary"/>
    <x v="554"/>
    <d v="2015-02-20T06:00:00"/>
  </r>
  <r>
    <s v="Cross-platform tertiary array"/>
    <n v="100"/>
    <n v="5"/>
    <x v="0"/>
    <n v="1"/>
    <s v="GB"/>
    <s v="GBP"/>
    <n v="1375160400"/>
    <n v="1376197200"/>
    <b v="0"/>
    <b v="0"/>
    <s v="food/food trucks"/>
    <n v="5"/>
    <n v="3"/>
    <x v="0"/>
    <s v="food trucks"/>
    <x v="555"/>
    <d v="2013-08-11T05:00:00"/>
  </r>
  <r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606"/>
    <x v="2"/>
    <s v="wearables"/>
    <x v="548"/>
    <d v="2014-06-16T05:00:00"/>
  </r>
  <r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46158"/>
    <x v="3"/>
    <s v="plays"/>
    <x v="62"/>
    <d v="2015-06-16T05:00:00"/>
  </r>
  <r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3222"/>
    <x v="3"/>
    <s v="plays"/>
    <x v="556"/>
    <d v="2019-05-15T05:00:00"/>
  </r>
  <r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77147.5"/>
    <x v="3"/>
    <s v="plays"/>
    <x v="557"/>
    <d v="2011-02-12T06:00:00"/>
  </r>
  <r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3142.5"/>
    <x v="5"/>
    <s v="nonfiction"/>
    <x v="27"/>
    <d v="2015-11-13T06:00:00"/>
  </r>
  <r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3282.5"/>
    <x v="1"/>
    <s v="rock"/>
    <x v="558"/>
    <d v="2016-03-18T05:00:00"/>
  </r>
  <r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91448.5"/>
    <x v="0"/>
    <s v="food trucks"/>
    <x v="559"/>
    <d v="2014-03-25T05:00:00"/>
  </r>
  <r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5695.5"/>
    <x v="1"/>
    <s v="jazz"/>
    <x v="426"/>
    <d v="2019-03-10T06:00:00"/>
  </r>
  <r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6079.5"/>
    <x v="4"/>
    <s v="science fiction"/>
    <x v="560"/>
    <d v="2019-02-02T06:00:00"/>
  </r>
  <r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92881"/>
    <x v="3"/>
    <s v="plays"/>
    <x v="561"/>
    <d v="2012-12-30T06:00:00"/>
  </r>
  <r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575.5"/>
    <x v="3"/>
    <s v="plays"/>
    <x v="562"/>
    <d v="2013-08-06T05:00:00"/>
  </r>
  <r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418.5"/>
    <x v="1"/>
    <s v="electric music"/>
    <x v="563"/>
    <d v="2010-11-15T06:00:00"/>
  </r>
  <r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970"/>
    <x v="3"/>
    <s v="plays"/>
    <x v="564"/>
    <d v="2017-09-04T05:00:00"/>
  </r>
  <r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20964"/>
    <x v="3"/>
    <s v="plays"/>
    <x v="565"/>
    <d v="2017-01-29T06:00:00"/>
  </r>
  <r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7329"/>
    <x v="3"/>
    <s v="plays"/>
    <x v="566"/>
    <d v="2016-05-09T05:00:00"/>
  </r>
  <r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6183.5"/>
    <x v="1"/>
    <s v="indie rock"/>
    <x v="567"/>
    <d v="2013-09-21T05:00:00"/>
  </r>
  <r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1775.5"/>
    <x v="3"/>
    <s v="plays"/>
    <x v="568"/>
    <d v="2014-06-14T05:00:00"/>
  </r>
  <r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49117.5"/>
    <x v="5"/>
    <s v="nonfiction"/>
    <x v="569"/>
    <d v="2013-05-23T05:00:00"/>
  </r>
  <r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28202.5"/>
    <x v="3"/>
    <s v="plays"/>
    <x v="570"/>
    <d v="2011-05-07T05:00:00"/>
  </r>
  <r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5826.5"/>
    <x v="7"/>
    <s v="photography books"/>
    <x v="571"/>
    <d v="2016-07-12T05:00:00"/>
  </r>
  <r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80406.5"/>
    <x v="3"/>
    <s v="plays"/>
    <x v="572"/>
    <d v="2016-09-18T05:00:00"/>
  </r>
  <r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2990"/>
    <x v="1"/>
    <s v="indie rock"/>
    <x v="573"/>
    <d v="2018-05-11T05:00:00"/>
  </r>
  <r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76749.5"/>
    <x v="3"/>
    <s v="plays"/>
    <x v="574"/>
    <d v="2015-07-21T05:00:00"/>
  </r>
  <r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7340.5"/>
    <x v="7"/>
    <s v="photography books"/>
    <x v="511"/>
    <d v="2015-01-31T06:00:00"/>
  </r>
  <r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2932.5"/>
    <x v="3"/>
    <s v="plays"/>
    <x v="575"/>
    <d v="2020-02-10T06:00:00"/>
  </r>
  <r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697"/>
    <x v="3"/>
    <s v="plays"/>
    <x v="576"/>
    <d v="2010-10-07T05:00:00"/>
  </r>
  <r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5631"/>
    <x v="0"/>
    <s v="food trucks"/>
    <x v="577"/>
    <d v="2010-07-10T05:00:00"/>
  </r>
  <r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1490"/>
    <x v="1"/>
    <s v="indie rock"/>
    <x v="578"/>
    <d v="2010-10-07T05:00:00"/>
  </r>
  <r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28113"/>
    <x v="3"/>
    <s v="plays"/>
    <x v="579"/>
    <d v="2016-07-08T05:00:00"/>
  </r>
  <r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3030"/>
    <x v="3"/>
    <s v="plays"/>
    <x v="580"/>
    <d v="2019-05-12T05:00:00"/>
  </r>
  <r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93409.5"/>
    <x v="3"/>
    <s v="plays"/>
    <x v="581"/>
    <d v="2019-03-30T05:00:00"/>
  </r>
  <r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5590"/>
    <x v="3"/>
    <s v="plays"/>
    <x v="582"/>
    <d v="2014-11-20T06:00:00"/>
  </r>
  <r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2837"/>
    <x v="4"/>
    <s v="animation"/>
    <x v="336"/>
    <d v="2015-11-11T06:00:00"/>
  </r>
  <r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47241"/>
    <x v="4"/>
    <s v="television"/>
    <x v="583"/>
    <d v="2017-04-08T05:00:00"/>
  </r>
  <r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80428"/>
    <x v="4"/>
    <s v="television"/>
    <x v="584"/>
    <d v="2013-03-13T05:00:00"/>
  </r>
  <r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65097.5"/>
    <x v="4"/>
    <s v="animation"/>
    <x v="585"/>
    <d v="2012-03-03T06:00:00"/>
  </r>
  <r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3407.5"/>
    <x v="3"/>
    <s v="plays"/>
    <x v="586"/>
    <d v="2016-11-22T06:00:00"/>
  </r>
  <r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4706"/>
    <x v="3"/>
    <s v="plays"/>
    <x v="587"/>
    <d v="2010-08-08T05:00:00"/>
  </r>
  <r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2438.5"/>
    <x v="4"/>
    <s v="drama"/>
    <x v="588"/>
    <d v="2018-07-28T05:00:00"/>
  </r>
  <r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10013"/>
    <x v="3"/>
    <s v="plays"/>
    <x v="589"/>
    <d v="2016-01-21T06:00:00"/>
  </r>
  <r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735.5"/>
    <x v="3"/>
    <s v="plays"/>
    <x v="590"/>
    <d v="2017-03-20T05:00:00"/>
  </r>
  <r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6755.5"/>
    <x v="2"/>
    <s v="wearables"/>
    <x v="591"/>
    <d v="2018-12-26T06:00:00"/>
  </r>
  <r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16680.5"/>
    <x v="3"/>
    <s v="plays"/>
    <x v="592"/>
    <d v="2017-03-19T05:00:00"/>
  </r>
  <r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42456"/>
    <x v="3"/>
    <s v="plays"/>
    <x v="593"/>
    <d v="2019-01-03T06:00:00"/>
  </r>
  <r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91590"/>
    <x v="1"/>
    <s v="rock"/>
    <x v="594"/>
    <d v="2018-10-17T05:00:00"/>
  </r>
  <r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45181.5"/>
    <x v="6"/>
    <s v="video games"/>
    <x v="595"/>
    <d v="2013-03-24T05:00:00"/>
  </r>
  <r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940.5"/>
    <x v="5"/>
    <s v="translations"/>
    <x v="596"/>
    <d v="2018-05-03T05:00:00"/>
  </r>
  <r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31448.5"/>
    <x v="0"/>
    <s v="food trucks"/>
    <x v="597"/>
    <d v="2017-07-24T05:00:00"/>
  </r>
  <r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29802.5"/>
    <x v="3"/>
    <s v="plays"/>
    <x v="598"/>
    <d v="2010-10-31T05:00:00"/>
  </r>
  <r>
    <s v="Optional asymmetric success"/>
    <n v="100"/>
    <n v="2"/>
    <x v="0"/>
    <n v="1"/>
    <s v="US"/>
    <s v="USD"/>
    <n v="1404795600"/>
    <n v="1407128400"/>
    <b v="0"/>
    <b v="0"/>
    <s v="music/jazz"/>
    <n v="2"/>
    <n v="1.5"/>
    <x v="1"/>
    <s v="jazz"/>
    <x v="599"/>
    <d v="2014-08-04T05:00:00"/>
  </r>
  <r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88953.5"/>
    <x v="4"/>
    <s v="shorts"/>
    <x v="600"/>
    <d v="2014-03-09T06:00:00"/>
  </r>
  <r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6546.5"/>
    <x v="2"/>
    <s v="web"/>
    <x v="601"/>
    <d v="2016-09-17T05:00:00"/>
  </r>
  <r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7133.5"/>
    <x v="2"/>
    <s v="web"/>
    <x v="602"/>
    <d v="2016-04-10T05:00:00"/>
  </r>
  <r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90476"/>
    <x v="1"/>
    <s v="metal"/>
    <x v="335"/>
    <d v="2015-08-29T05:00:00"/>
  </r>
  <r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6738"/>
    <x v="7"/>
    <s v="photography books"/>
    <x v="603"/>
    <d v="2017-03-15T05:00:00"/>
  </r>
  <r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25191.5"/>
    <x v="0"/>
    <s v="food trucks"/>
    <x v="604"/>
    <d v="2018-01-02T06:00:00"/>
  </r>
  <r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419"/>
    <x v="4"/>
    <s v="science fiction"/>
    <x v="605"/>
    <d v="2018-01-12T06:00:00"/>
  </r>
  <r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15992"/>
    <x v="1"/>
    <s v="rock"/>
    <x v="606"/>
    <d v="2015-09-22T05:00:00"/>
  </r>
  <r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28880"/>
    <x v="4"/>
    <s v="documentary"/>
    <x v="65"/>
    <d v="2011-01-28T06:00:00"/>
  </r>
  <r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3757.5"/>
    <x v="3"/>
    <s v="plays"/>
    <x v="607"/>
    <d v="2015-08-30T05:00:00"/>
  </r>
  <r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29312"/>
    <x v="1"/>
    <s v="jazz"/>
    <x v="608"/>
    <d v="2012-04-27T05:00:00"/>
  </r>
  <r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4518.5"/>
    <x v="3"/>
    <s v="plays"/>
    <x v="609"/>
    <d v="2018-12-13T06:00:00"/>
  </r>
  <r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3905.5"/>
    <x v="3"/>
    <s v="plays"/>
    <x v="610"/>
    <d v="2010-10-30T05:00:00"/>
  </r>
  <r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13817"/>
    <x v="1"/>
    <s v="jazz"/>
    <x v="541"/>
    <d v="2012-03-01T06:00:00"/>
  </r>
  <r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6245.5"/>
    <x v="4"/>
    <s v="documentary"/>
    <x v="611"/>
    <d v="2011-07-23T05:00:00"/>
  </r>
  <r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1005"/>
    <x v="3"/>
    <s v="plays"/>
    <x v="612"/>
    <d v="2013-09-05T05:00:00"/>
  </r>
  <r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6287"/>
    <x v="8"/>
    <s v="audio"/>
    <x v="613"/>
    <d v="2014-09-19T05:00:00"/>
  </r>
  <r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2834.5"/>
    <x v="3"/>
    <s v="plays"/>
    <x v="614"/>
    <d v="2012-08-13T05:00:00"/>
  </r>
  <r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88320.5"/>
    <x v="3"/>
    <s v="plays"/>
    <x v="615"/>
    <d v="2017-07-05T05:00:00"/>
  </r>
  <r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38528"/>
    <x v="1"/>
    <s v="indie rock"/>
    <x v="90"/>
    <d v="2016-03-08T06:00:00"/>
  </r>
  <r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60100"/>
    <x v="3"/>
    <s v="plays"/>
    <x v="616"/>
    <d v="2010-08-04T05:00:00"/>
  </r>
  <r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57558.5"/>
    <x v="3"/>
    <s v="plays"/>
    <x v="617"/>
    <d v="2018-03-31T05:00:00"/>
  </r>
  <r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1251.5"/>
    <x v="1"/>
    <s v="indie rock"/>
    <x v="618"/>
    <d v="2016-05-06T05:00:00"/>
  </r>
  <r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29234"/>
    <x v="7"/>
    <s v="photography books"/>
    <x v="619"/>
    <d v="2011-10-05T05:00:00"/>
  </r>
  <r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6130"/>
    <x v="8"/>
    <s v="audio"/>
    <x v="620"/>
    <d v="2019-09-18T05:00:00"/>
  </r>
  <r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59692"/>
    <x v="7"/>
    <s v="photography books"/>
    <x v="621"/>
    <d v="2012-10-05T05:00:00"/>
  </r>
  <r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2271.5"/>
    <x v="5"/>
    <s v="fiction"/>
    <x v="622"/>
    <d v="2016-08-29T05:00:00"/>
  </r>
  <r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9047"/>
    <x v="4"/>
    <s v="drama"/>
    <x v="35"/>
    <d v="2019-01-21T06:00:00"/>
  </r>
  <r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7437"/>
    <x v="0"/>
    <s v="food trucks"/>
    <x v="623"/>
    <d v="2019-10-23T05:00:00"/>
  </r>
  <r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72388.5"/>
    <x v="6"/>
    <s v="mobile games"/>
    <x v="624"/>
    <d v="2019-12-16T06:00:00"/>
  </r>
  <r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80347"/>
    <x v="3"/>
    <s v="plays"/>
    <x v="625"/>
    <d v="2011-12-27T06:00:00"/>
  </r>
  <r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4106"/>
    <x v="3"/>
    <s v="plays"/>
    <x v="626"/>
    <d v="2013-12-20T06:00:00"/>
  </r>
  <r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4195.5"/>
    <x v="3"/>
    <s v="plays"/>
    <x v="627"/>
    <d v="2018-09-18T05:00:00"/>
  </r>
  <r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3855"/>
    <x v="5"/>
    <s v="nonfiction"/>
    <x v="628"/>
    <d v="2010-07-19T05:00:00"/>
  </r>
  <r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47713.5"/>
    <x v="3"/>
    <s v="plays"/>
    <x v="629"/>
    <d v="2015-09-16T05:00:00"/>
  </r>
  <r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7257.5"/>
    <x v="2"/>
    <s v="wearables"/>
    <x v="630"/>
    <d v="2018-04-07T05:00:00"/>
  </r>
  <r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7124.5"/>
    <x v="3"/>
    <s v="plays"/>
    <x v="631"/>
    <d v="2017-03-15T05:00:00"/>
  </r>
  <r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6312"/>
    <x v="4"/>
    <s v="television"/>
    <x v="632"/>
    <d v="2019-01-26T06:00:00"/>
  </r>
  <r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3708.5"/>
    <x v="2"/>
    <s v="web"/>
    <x v="633"/>
    <d v="2013-11-10T06:00:00"/>
  </r>
  <r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174"/>
    <x v="4"/>
    <s v="documentary"/>
    <x v="634"/>
    <d v="2011-12-03T06:00:00"/>
  </r>
  <r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678"/>
    <x v="4"/>
    <s v="documentary"/>
    <x v="635"/>
    <d v="2012-10-20T05:00:00"/>
  </r>
  <r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2757.5"/>
    <x v="1"/>
    <s v="rock"/>
    <x v="636"/>
    <d v="2019-07-27T05:00:00"/>
  </r>
  <r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58572"/>
    <x v="3"/>
    <s v="plays"/>
    <x v="637"/>
    <d v="2017-11-03T05:00:00"/>
  </r>
  <r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3867.5"/>
    <x v="3"/>
    <s v="plays"/>
    <x v="638"/>
    <d v="2018-01-03T06:00:00"/>
  </r>
  <r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59"/>
    <x v="1"/>
    <s v="rock"/>
    <x v="639"/>
    <d v="2015-11-30T06:00:00"/>
  </r>
  <r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48888.5"/>
    <x v="3"/>
    <s v="plays"/>
    <x v="640"/>
    <d v="2015-04-21T05:00:00"/>
  </r>
  <r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102127.5"/>
    <x v="1"/>
    <s v="electric music"/>
    <x v="641"/>
    <d v="2018-04-02T05:00:00"/>
  </r>
  <r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95475"/>
    <x v="2"/>
    <s v="wearables"/>
    <x v="642"/>
    <d v="2011-12-08T06:00:00"/>
  </r>
  <r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3150.5"/>
    <x v="4"/>
    <s v="drama"/>
    <x v="230"/>
    <d v="2019-06-26T05:00:00"/>
  </r>
  <r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2"/>
    <x v="2"/>
    <s v="wearables"/>
    <x v="67"/>
    <d v="2010-02-09T06:00:00"/>
  </r>
  <r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45917"/>
    <x v="3"/>
    <s v="plays"/>
    <x v="643"/>
    <d v="2011-04-03T05:00:00"/>
  </r>
  <r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2396.5"/>
    <x v="2"/>
    <s v="wearables"/>
    <x v="644"/>
    <d v="2013-07-27T05:00:00"/>
  </r>
  <r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9883"/>
    <x v="5"/>
    <s v="translations"/>
    <x v="645"/>
    <d v="2012-05-08T05:00:00"/>
  </r>
  <r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5399"/>
    <x v="4"/>
    <s v="animation"/>
    <x v="646"/>
    <d v="2016-07-19T05:00:00"/>
  </r>
  <r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5036.5"/>
    <x v="5"/>
    <s v="nonfiction"/>
    <x v="626"/>
    <d v="2013-12-15T06:00:00"/>
  </r>
  <r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69965.5"/>
    <x v="2"/>
    <s v="web"/>
    <x v="647"/>
    <d v="2019-01-14T06:00:00"/>
  </r>
  <r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5873.5"/>
    <x v="4"/>
    <s v="drama"/>
    <x v="159"/>
    <d v="2019-01-13T06:00:00"/>
  </r>
  <r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6078.5"/>
    <x v="3"/>
    <s v="plays"/>
    <x v="648"/>
    <d v="2017-06-01T05:00:00"/>
  </r>
  <r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070"/>
    <x v="3"/>
    <s v="plays"/>
    <x v="267"/>
    <d v="2012-04-26T05:00:00"/>
  </r>
  <r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3241.5"/>
    <x v="3"/>
    <s v="plays"/>
    <x v="649"/>
    <d v="2018-07-21T05:00:00"/>
  </r>
  <r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637"/>
    <x v="3"/>
    <s v="plays"/>
    <x v="248"/>
    <d v="2016-01-26T06:00:00"/>
  </r>
  <r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463.5"/>
    <x v="3"/>
    <s v="plays"/>
    <x v="571"/>
    <d v="2016-08-18T05:00:00"/>
  </r>
  <r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5638.5"/>
    <x v="5"/>
    <s v="radio &amp; podcasts"/>
    <x v="650"/>
    <d v="2016-09-03T05:00:00"/>
  </r>
  <r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91910.5"/>
    <x v="1"/>
    <s v="rock"/>
    <x v="1"/>
    <d v="2014-08-20T05:00:00"/>
  </r>
  <r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14763"/>
    <x v="6"/>
    <s v="mobile games"/>
    <x v="651"/>
    <d v="2010-08-12T05:00:00"/>
  </r>
  <r>
    <s v="Advanced modular moderator"/>
    <n v="2000"/>
    <n v="10353"/>
    <x v="1"/>
    <n v="157"/>
    <s v="US"/>
    <s v="USD"/>
    <n v="1373432400"/>
    <n v="1375851600"/>
    <b v="0"/>
    <b v="1"/>
    <s v="theater/plays"/>
    <n v="517.65"/>
    <n v="5255"/>
    <x v="3"/>
    <s v="plays"/>
    <x v="652"/>
    <d v="2013-08-07T05:00:00"/>
  </r>
  <r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7211.5"/>
    <x v="4"/>
    <s v="documentary"/>
    <x v="653"/>
    <d v="2011-09-12T05:00:00"/>
  </r>
  <r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4307"/>
    <x v="2"/>
    <s v="wearables"/>
    <x v="654"/>
    <d v="2013-07-13T05:00:00"/>
  </r>
  <r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5340"/>
    <x v="5"/>
    <s v="fiction"/>
    <x v="655"/>
    <d v="2012-06-09T05:00:00"/>
  </r>
  <r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1632.5"/>
    <x v="3"/>
    <s v="plays"/>
    <x v="656"/>
    <d v="2018-03-07T06:00:00"/>
  </r>
  <r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2744.5"/>
    <x v="1"/>
    <s v="rock"/>
    <x v="657"/>
    <d v="2018-04-10T05:00:00"/>
  </r>
  <r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39471"/>
    <x v="4"/>
    <s v="documentary"/>
    <x v="265"/>
    <d v="2017-12-03T06:00:00"/>
  </r>
  <r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6697"/>
    <x v="3"/>
    <s v="plays"/>
    <x v="658"/>
    <d v="2016-03-23T05:00:00"/>
  </r>
  <r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5691"/>
    <x v="3"/>
    <s v="plays"/>
    <x v="659"/>
    <d v="2014-10-24T05:00:00"/>
  </r>
  <r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49482.5"/>
    <x v="6"/>
    <s v="mobile games"/>
    <x v="660"/>
    <d v="2014-11-17T06:00:00"/>
  </r>
  <r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24375.5"/>
    <x v="3"/>
    <s v="plays"/>
    <x v="661"/>
    <d v="2010-10-31T05:00:00"/>
  </r>
  <r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7433"/>
    <x v="2"/>
    <s v="web"/>
    <x v="4"/>
    <d v="2019-03-19T05:00:00"/>
  </r>
  <r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372.5"/>
    <x v="3"/>
    <s v="plays"/>
    <x v="662"/>
    <d v="2016-06-05T05:00:00"/>
  </r>
  <r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5259.5"/>
    <x v="4"/>
    <s v="drama"/>
    <x v="663"/>
    <d v="2013-02-06T06:00:00"/>
  </r>
  <r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59959"/>
    <x v="2"/>
    <s v="wearables"/>
    <x v="664"/>
    <d v="2015-05-29T05:00:00"/>
  </r>
  <r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719.5"/>
    <x v="2"/>
    <s v="web"/>
    <x v="665"/>
    <d v="2017-07-24T05:00:00"/>
  </r>
  <r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54371.5"/>
    <x v="1"/>
    <s v="rock"/>
    <x v="666"/>
    <d v="2017-04-14T05:00:00"/>
  </r>
  <r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42123.5"/>
    <x v="1"/>
    <s v="metal"/>
    <x v="43"/>
    <d v="2014-08-06T05:00:00"/>
  </r>
  <r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6970"/>
    <x v="3"/>
    <s v="plays"/>
    <x v="667"/>
    <d v="2017-02-09T06:00:00"/>
  </r>
  <r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6697.5"/>
    <x v="7"/>
    <s v="photography books"/>
    <x v="668"/>
    <d v="2016-04-06T05:00:00"/>
  </r>
  <r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1281"/>
    <x v="5"/>
    <s v="nonfiction"/>
    <x v="669"/>
    <d v="2015-02-24T06:00:00"/>
  </r>
  <r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604"/>
    <x v="1"/>
    <s v="indie rock"/>
    <x v="670"/>
    <d v="2016-11-23T06:00:00"/>
  </r>
  <r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786"/>
    <x v="3"/>
    <s v="plays"/>
    <x v="671"/>
    <d v="2014-12-08T06:00:00"/>
  </r>
  <r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45.5"/>
    <x v="1"/>
    <s v="indie rock"/>
    <x v="672"/>
    <d v="2012-06-30T05:00:00"/>
  </r>
  <r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804"/>
    <x v="3"/>
    <s v="plays"/>
    <x v="673"/>
    <d v="2017-02-06T06:00:00"/>
  </r>
  <r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7140"/>
    <x v="3"/>
    <s v="plays"/>
    <x v="674"/>
    <d v="2010-05-24T05:00:00"/>
  </r>
  <r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6817.5"/>
    <x v="1"/>
    <s v="electric music"/>
    <x v="675"/>
    <d v="2010-03-02T06:00:00"/>
  </r>
  <r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60.5"/>
    <x v="3"/>
    <s v="plays"/>
    <x v="676"/>
    <d v="2015-10-27T05:00:00"/>
  </r>
  <r>
    <s v="Intuitive exuding initiative"/>
    <n v="2000"/>
    <n v="14240"/>
    <x v="1"/>
    <n v="140"/>
    <s v="US"/>
    <s v="USD"/>
    <n v="1533877200"/>
    <n v="1534050000"/>
    <b v="0"/>
    <b v="1"/>
    <s v="theater/plays"/>
    <n v="712"/>
    <n v="7190"/>
    <x v="3"/>
    <s v="plays"/>
    <x v="342"/>
    <d v="2018-08-12T05:00:00"/>
  </r>
  <r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1062.5"/>
    <x v="2"/>
    <s v="wearables"/>
    <x v="677"/>
    <d v="2010-06-26T05:00:00"/>
  </r>
  <r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60984"/>
    <x v="2"/>
    <s v="web"/>
    <x v="678"/>
    <d v="2011-10-14T05:00:00"/>
  </r>
  <r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5747"/>
    <x v="3"/>
    <s v="plays"/>
    <x v="679"/>
    <d v="2010-09-13T05:00:00"/>
  </r>
  <r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34375.5"/>
    <x v="4"/>
    <s v="animation"/>
    <x v="680"/>
    <d v="2010-03-26T05:00:00"/>
  </r>
  <r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6946.5"/>
    <x v="2"/>
    <s v="wearables"/>
    <x v="681"/>
    <d v="2014-10-20T05:00:00"/>
  </r>
  <r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4316.5"/>
    <x v="5"/>
    <s v="nonfiction"/>
    <x v="683"/>
    <d v="2016-04-01T05:00:00"/>
  </r>
  <r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2738"/>
    <x v="3"/>
    <s v="plays"/>
    <x v="684"/>
    <d v="2010-08-23T05:00:00"/>
  </r>
  <r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6101"/>
    <x v="7"/>
    <s v="photography books"/>
    <x v="674"/>
    <d v="2010-06-07T05:00:00"/>
  </r>
  <r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60904"/>
    <x v="3"/>
    <s v="plays"/>
    <x v="685"/>
    <d v="2012-12-20T06:00:00"/>
  </r>
  <r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3892"/>
    <x v="3"/>
    <s v="plays"/>
    <x v="605"/>
    <d v="2018-01-08T06:00:00"/>
  </r>
  <r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5092.5"/>
    <x v="3"/>
    <s v="plays"/>
    <x v="686"/>
    <d v="2015-01-26T06:00:00"/>
  </r>
  <r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2905"/>
    <x v="4"/>
    <s v="drama"/>
    <x v="687"/>
    <d v="2011-05-16T05:00:00"/>
  </r>
  <r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84261.5"/>
    <x v="1"/>
    <s v="rock"/>
    <x v="688"/>
    <d v="2014-11-02T05:00:00"/>
  </r>
  <r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57944.5"/>
    <x v="1"/>
    <s v="electric music"/>
    <x v="689"/>
    <d v="2018-03-07T06:00:00"/>
  </r>
  <r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8401"/>
    <x v="6"/>
    <s v="video games"/>
    <x v="690"/>
    <d v="2019-08-30T05:00:00"/>
  </r>
  <r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7293"/>
    <x v="1"/>
    <s v="rock"/>
    <x v="691"/>
    <d v="2017-07-27T05:00:00"/>
  </r>
  <r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3152"/>
    <x v="1"/>
    <s v="jazz"/>
    <x v="692"/>
    <d v="2012-12-09T06:00:00"/>
  </r>
  <r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3286.5"/>
    <x v="3"/>
    <s v="plays"/>
    <x v="693"/>
    <d v="2012-06-12T05:00:00"/>
  </r>
  <r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4079"/>
    <x v="1"/>
    <s v="rock"/>
    <x v="694"/>
    <d v="2011-05-21T05:00:00"/>
  </r>
  <r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61.5"/>
    <x v="1"/>
    <s v="indie rock"/>
    <x v="695"/>
    <d v="2017-05-10T05:00:00"/>
  </r>
  <r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6950.5"/>
    <x v="4"/>
    <s v="science fiction"/>
    <x v="123"/>
    <d v="2018-09-20T05:00:00"/>
  </r>
  <r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27942.5"/>
    <x v="5"/>
    <s v="translations"/>
    <x v="696"/>
    <d v="2015-11-20T06:00:00"/>
  </r>
  <r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5619"/>
    <x v="3"/>
    <s v="plays"/>
    <x v="626"/>
    <d v="2013-12-26T06:00:00"/>
  </r>
  <r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56258"/>
    <x v="6"/>
    <s v="video games"/>
    <x v="697"/>
    <d v="2013-09-10T05:00:00"/>
  </r>
  <r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929"/>
    <x v="3"/>
    <s v="plays"/>
    <x v="698"/>
    <d v="2014-04-21T05:00:00"/>
  </r>
  <r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397.5"/>
    <x v="3"/>
    <s v="plays"/>
    <x v="699"/>
    <d v="2019-02-22T06:00:00"/>
  </r>
  <r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87362.5"/>
    <x v="1"/>
    <s v="indie rock"/>
    <x v="700"/>
    <d v="2019-02-13T06:00:00"/>
  </r>
  <r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51769"/>
    <x v="3"/>
    <s v="plays"/>
    <x v="701"/>
    <d v="2017-04-23T05:00:00"/>
  </r>
  <r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3426.5"/>
    <x v="2"/>
    <s v="web"/>
    <x v="702"/>
    <d v="2016-07-03T05:00:00"/>
  </r>
  <r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489"/>
    <x v="1"/>
    <s v="rock"/>
    <x v="703"/>
    <d v="2014-11-16T06:00:00"/>
  </r>
  <r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7412"/>
    <x v="3"/>
    <s v="plays"/>
    <x v="704"/>
    <d v="2019-07-22T05:00:00"/>
  </r>
  <r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23331.5"/>
    <x v="3"/>
    <s v="plays"/>
    <x v="431"/>
    <d v="2011-10-22T05:00:00"/>
  </r>
  <r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208.5"/>
    <x v="4"/>
    <s v="animation"/>
    <x v="705"/>
    <d v="2011-08-18T05:00:00"/>
  </r>
  <r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44062"/>
    <x v="3"/>
    <s v="plays"/>
    <x v="706"/>
    <d v="2015-08-23T05:00:00"/>
  </r>
  <r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2792.5"/>
    <x v="4"/>
    <s v="drama"/>
    <x v="707"/>
    <d v="2016-08-10T05:00:00"/>
  </r>
  <r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2235"/>
    <x v="3"/>
    <s v="plays"/>
    <x v="708"/>
    <d v="2010-12-21T06:00:00"/>
  </r>
  <r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5571"/>
    <x v="4"/>
    <s v="animation"/>
    <x v="709"/>
    <d v="2011-03-29T05:00:00"/>
  </r>
  <r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5294.5"/>
    <x v="1"/>
    <s v="rock"/>
    <x v="710"/>
    <d v="2013-12-24T06:00:00"/>
  </r>
  <r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52921.5"/>
    <x v="2"/>
    <s v="web"/>
    <x v="711"/>
    <d v="2016-03-17T05:00:00"/>
  </r>
  <r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6533"/>
    <x v="4"/>
    <s v="animation"/>
    <x v="157"/>
    <d v="2019-05-31T05:00:00"/>
  </r>
  <r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576.5"/>
    <x v="1"/>
    <s v="jazz"/>
    <x v="630"/>
    <d v="2018-04-03T05:00:00"/>
  </r>
  <r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30926.5"/>
    <x v="1"/>
    <s v="rock"/>
    <x v="712"/>
    <d v="2011-05-30T05:00:00"/>
  </r>
  <r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602.5"/>
    <x v="4"/>
    <s v="animation"/>
    <x v="93"/>
    <d v="2012-11-10T06:00:00"/>
  </r>
  <r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1698"/>
    <x v="3"/>
    <s v="plays"/>
    <x v="713"/>
    <d v="2014-07-03T05:00:00"/>
  </r>
  <r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28943.5"/>
    <x v="3"/>
    <s v="plays"/>
    <x v="714"/>
    <d v="2010-02-20T06:00:00"/>
  </r>
  <r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273"/>
    <x v="0"/>
    <s v="food trucks"/>
    <x v="715"/>
    <d v="2016-12-27T06:00:00"/>
  </r>
  <r>
    <s v="Reduced 6thgeneration intranet"/>
    <n v="2000"/>
    <n v="680"/>
    <x v="0"/>
    <n v="7"/>
    <s v="US"/>
    <s v="USD"/>
    <n v="1372222800"/>
    <n v="1374642000"/>
    <b v="0"/>
    <b v="1"/>
    <s v="theater/plays"/>
    <n v="34"/>
    <n v="343.5"/>
    <x v="3"/>
    <s v="plays"/>
    <x v="716"/>
    <d v="2013-07-24T05:00:00"/>
  </r>
  <r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6613"/>
    <x v="5"/>
    <s v="nonfiction"/>
    <x v="448"/>
    <d v="2013-06-29T05:00:00"/>
  </r>
  <r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4193"/>
    <x v="1"/>
    <s v="rock"/>
    <x v="717"/>
    <d v="2018-01-03T06:00:00"/>
  </r>
  <r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526.5"/>
    <x v="4"/>
    <s v="drama"/>
    <x v="718"/>
    <d v="2016-11-04T05:00:00"/>
  </r>
  <r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2176.5"/>
    <x v="6"/>
    <s v="mobile games"/>
    <x v="719"/>
    <d v="2014-08-15T05:00:00"/>
  </r>
  <r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258.5"/>
    <x v="2"/>
    <s v="web"/>
    <x v="720"/>
    <d v="2019-01-22T06:00:00"/>
  </r>
  <r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3264.5"/>
    <x v="3"/>
    <s v="plays"/>
    <x v="721"/>
    <d v="2012-06-28T05:00:00"/>
  </r>
  <r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37373.5"/>
    <x v="3"/>
    <s v="plays"/>
    <x v="722"/>
    <d v="2016-02-03T06:00:00"/>
  </r>
  <r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2386.5"/>
    <x v="7"/>
    <s v="photography books"/>
    <x v="723"/>
    <d v="2020-01-22T06:00:00"/>
  </r>
  <r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6179"/>
    <x v="7"/>
    <s v="photography books"/>
    <x v="704"/>
    <d v="2019-07-06T05:00:00"/>
  </r>
  <r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3380"/>
    <x v="3"/>
    <s v="plays"/>
    <x v="724"/>
    <d v="2019-03-02T06:00:00"/>
  </r>
  <r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602.5"/>
    <x v="1"/>
    <s v="rock"/>
    <x v="725"/>
    <d v="2018-01-22T06:00:00"/>
  </r>
  <r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2499.5"/>
    <x v="4"/>
    <s v="documentary"/>
    <x v="660"/>
    <d v="2015-01-05T06:00:00"/>
  </r>
  <r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4169"/>
    <x v="4"/>
    <s v="drama"/>
    <x v="726"/>
    <d v="2012-03-29T05:00:00"/>
  </r>
  <r>
    <s v="Automated uniform concept"/>
    <n v="700"/>
    <n v="1848"/>
    <x v="1"/>
    <n v="43"/>
    <s v="US"/>
    <s v="USD"/>
    <n v="1571115600"/>
    <n v="1574920800"/>
    <b v="0"/>
    <b v="1"/>
    <s v="theater/plays"/>
    <n v="264"/>
    <n v="945.5"/>
    <x v="3"/>
    <s v="plays"/>
    <x v="727"/>
    <d v="2019-11-28T06:00:00"/>
  </r>
  <r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01"/>
    <x v="0"/>
    <s v="food trucks"/>
    <x v="728"/>
    <d v="2016-06-03T05:00:00"/>
  </r>
  <r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5322"/>
    <x v="4"/>
    <s v="documentary"/>
    <x v="729"/>
    <d v="2012-08-15T05:00:00"/>
  </r>
  <r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6290.5"/>
    <x v="3"/>
    <s v="plays"/>
    <x v="730"/>
    <d v="2017-12-08T06:00:00"/>
  </r>
  <r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35999.5"/>
    <x v="6"/>
    <s v="video games"/>
    <x v="731"/>
    <d v="2016-01-11T06:00:00"/>
  </r>
  <r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68722.5"/>
    <x v="5"/>
    <s v="nonfiction"/>
    <x v="78"/>
    <d v="2018-04-21T05:00:00"/>
  </r>
  <r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3864.5"/>
    <x v="6"/>
    <s v="video games"/>
    <x v="732"/>
    <d v="2012-09-06T05:00:00"/>
  </r>
  <r>
    <s v="Visionary 24hour analyzer"/>
    <n v="3200"/>
    <n v="2950"/>
    <x v="0"/>
    <n v="36"/>
    <s v="DK"/>
    <s v="DKK"/>
    <n v="1464325200"/>
    <n v="1464498000"/>
    <b v="0"/>
    <b v="1"/>
    <s v="music/rock"/>
    <n v="92.1875"/>
    <n v="1493"/>
    <x v="1"/>
    <s v="rock"/>
    <x v="733"/>
    <d v="2016-05-29T05:00:00"/>
  </r>
  <r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5952"/>
    <x v="1"/>
    <s v="rock"/>
    <x v="734"/>
    <d v="2017-12-25T06:00:00"/>
  </r>
  <r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7141.5"/>
    <x v="3"/>
    <s v="plays"/>
    <x v="406"/>
    <d v="2014-02-12T06:00:00"/>
  </r>
  <r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95840.5"/>
    <x v="5"/>
    <s v="nonfiction"/>
    <x v="735"/>
    <d v="2019-06-01T05:00:00"/>
  </r>
  <r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3866.5"/>
    <x v="3"/>
    <s v="plays"/>
    <x v="736"/>
    <d v="2019-02-03T06:00:00"/>
  </r>
  <r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2278"/>
    <x v="6"/>
    <s v="video games"/>
    <x v="737"/>
    <d v="2012-12-09T06:00:00"/>
  </r>
  <r>
    <s v="Cross-group heuristic forecast"/>
    <n v="1500"/>
    <n v="12009"/>
    <x v="1"/>
    <n v="279"/>
    <s v="GB"/>
    <s v="GBP"/>
    <n v="1532840400"/>
    <n v="1533963600"/>
    <b v="0"/>
    <b v="1"/>
    <s v="music/rock"/>
    <n v="800.6"/>
    <n v="6144"/>
    <x v="1"/>
    <s v="rock"/>
    <x v="192"/>
    <d v="2018-08-11T05:00:00"/>
  </r>
  <r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7241.5"/>
    <x v="4"/>
    <s v="documentary"/>
    <x v="738"/>
    <d v="2017-03-13T05:00:00"/>
  </r>
  <r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95541"/>
    <x v="1"/>
    <s v="rock"/>
    <x v="739"/>
    <d v="2014-03-17T05:00:00"/>
  </r>
  <r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7446"/>
    <x v="1"/>
    <s v="rock"/>
    <x v="613"/>
    <d v="2014-10-05T05:00:00"/>
  </r>
  <r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54398"/>
    <x v="5"/>
    <s v="nonfiction"/>
    <x v="740"/>
    <d v="2010-07-21T05:00:00"/>
  </r>
  <r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7053.5"/>
    <x v="4"/>
    <s v="shorts"/>
    <x v="145"/>
    <d v="2017-08-06T05:00:00"/>
  </r>
  <r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495.5"/>
    <x v="3"/>
    <s v="plays"/>
    <x v="741"/>
    <d v="2011-01-10T06:00:00"/>
  </r>
  <r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3108"/>
    <x v="4"/>
    <s v="drama"/>
    <x v="742"/>
    <d v="2011-05-15T05:00:00"/>
  </r>
  <r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2484.5"/>
    <x v="3"/>
    <s v="plays"/>
    <x v="202"/>
    <d v="2018-09-22T05:00:00"/>
  </r>
  <r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2541.5"/>
    <x v="3"/>
    <s v="plays"/>
    <x v="743"/>
    <d v="2015-06-24T05:00:00"/>
  </r>
  <r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723"/>
    <x v="3"/>
    <s v="plays"/>
    <x v="744"/>
    <d v="2018-03-03T06:00:00"/>
  </r>
  <r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55025"/>
    <x v="7"/>
    <s v="photography books"/>
    <x v="745"/>
    <d v="2012-04-29T05:00:00"/>
  </r>
  <r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68726.5"/>
    <x v="5"/>
    <s v="translations"/>
    <x v="746"/>
    <d v="2015-11-25T06:00:00"/>
  </r>
  <r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5444"/>
    <x v="5"/>
    <s v="translations"/>
    <x v="747"/>
    <d v="2011-02-25T06:00:00"/>
  </r>
  <r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5673.5"/>
    <x v="3"/>
    <s v="plays"/>
    <x v="362"/>
    <d v="2013-06-29T05:00:00"/>
  </r>
  <r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39556.5"/>
    <x v="2"/>
    <s v="web"/>
    <x v="748"/>
    <d v="2015-03-06T06:00:00"/>
  </r>
  <r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3090"/>
    <x v="1"/>
    <s v="indie rock"/>
    <x v="749"/>
    <d v="2010-02-16T06:00:00"/>
  </r>
  <r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76378.5"/>
    <x v="1"/>
    <s v="jazz"/>
    <x v="643"/>
    <d v="2011-05-20T05:00:00"/>
  </r>
  <r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4575.5"/>
    <x v="3"/>
    <s v="plays"/>
    <x v="750"/>
    <d v="2018-10-06T05:00:00"/>
  </r>
  <r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7400.5"/>
    <x v="4"/>
    <s v="documentary"/>
    <x v="751"/>
    <d v="2014-05-01T05:00:00"/>
  </r>
  <r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60058"/>
    <x v="3"/>
    <s v="plays"/>
    <x v="752"/>
    <d v="2014-07-18T05:00:00"/>
  </r>
  <r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6573"/>
    <x v="2"/>
    <s v="web"/>
    <x v="753"/>
    <d v="2016-03-06T06:00:00"/>
  </r>
  <r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4289.5"/>
    <x v="2"/>
    <s v="wearables"/>
    <x v="754"/>
    <d v="2018-06-18T05:00:00"/>
  </r>
  <r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1368"/>
    <x v="7"/>
    <s v="photography books"/>
    <x v="755"/>
    <d v="2018-09-01T05:00:00"/>
  </r>
  <r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4420.5"/>
    <x v="4"/>
    <s v="documentary"/>
    <x v="756"/>
    <d v="2012-01-25T06:00:00"/>
  </r>
  <r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69720.5"/>
    <x v="2"/>
    <s v="web"/>
    <x v="757"/>
    <d v="2018-06-21T05:00:00"/>
  </r>
  <r>
    <s v="Phased empowering success"/>
    <n v="1000"/>
    <n v="5085"/>
    <x v="1"/>
    <n v="48"/>
    <s v="US"/>
    <s v="USD"/>
    <n v="1532149200"/>
    <n v="1535259600"/>
    <b v="1"/>
    <b v="1"/>
    <s v="technology/web"/>
    <n v="508.5"/>
    <n v="2566.5"/>
    <x v="2"/>
    <s v="web"/>
    <x v="758"/>
    <d v="2018-08-26T05:00:00"/>
  </r>
  <r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5642"/>
    <x v="0"/>
    <s v="food trucks"/>
    <x v="759"/>
    <d v="2018-01-10T06:00:00"/>
  </r>
  <r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5501.5"/>
    <x v="4"/>
    <s v="drama"/>
    <x v="760"/>
    <d v="2010-06-21T05:00:00"/>
  </r>
  <r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4612"/>
    <x v="1"/>
    <s v="indie rock"/>
    <x v="761"/>
    <d v="2012-02-12T06:00:00"/>
  </r>
  <r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6314"/>
    <x v="1"/>
    <s v="electric music"/>
    <x v="444"/>
    <d v="2012-06-04T05:00:00"/>
  </r>
  <r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1268"/>
    <x v="6"/>
    <s v="video games"/>
    <x v="763"/>
    <d v="2011-07-26T05:00:00"/>
  </r>
  <r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56484.5"/>
    <x v="1"/>
    <s v="indie rock"/>
    <x v="764"/>
    <d v="2011-06-25T05:00:00"/>
  </r>
  <r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98485.5"/>
    <x v="5"/>
    <s v="fiction"/>
    <x v="765"/>
    <d v="2019-12-15T06:00:00"/>
  </r>
  <r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12204"/>
    <x v="3"/>
    <s v="plays"/>
    <x v="766"/>
    <d v="2011-07-19T05:00:00"/>
  </r>
  <r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4358"/>
    <x v="0"/>
    <s v="food trucks"/>
    <x v="767"/>
    <d v="2012-05-11T05:00:00"/>
  </r>
  <r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819"/>
    <x v="4"/>
    <s v="shorts"/>
    <x v="768"/>
    <d v="2012-02-28T06:00:00"/>
  </r>
  <r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1406.5"/>
    <x v="0"/>
    <s v="food trucks"/>
    <x v="769"/>
    <d v="2018-04-28T05:00:00"/>
  </r>
  <r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1328.5"/>
    <x v="3"/>
    <s v="plays"/>
    <x v="770"/>
    <d v="2013-03-19T05:00:00"/>
  </r>
  <r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2549"/>
    <x v="2"/>
    <s v="wearables"/>
    <x v="771"/>
    <d v="2019-03-01T06:00:00"/>
  </r>
  <r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4740"/>
    <x v="3"/>
    <s v="plays"/>
    <x v="772"/>
    <d v="2010-03-29T05:00:00"/>
  </r>
  <r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3322.5"/>
    <x v="3"/>
    <s v="plays"/>
    <x v="773"/>
    <d v="2011-08-05T05:00:00"/>
  </r>
  <r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816"/>
    <x v="4"/>
    <s v="television"/>
    <x v="774"/>
    <d v="2015-07-10T05:00:00"/>
  </r>
  <r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7363.5"/>
    <x v="4"/>
    <s v="shorts"/>
    <x v="775"/>
    <d v="2016-08-24T05:00:00"/>
  </r>
  <r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76893.5"/>
    <x v="3"/>
    <s v="plays"/>
    <x v="776"/>
    <d v="2014-09-24T05:00:00"/>
  </r>
  <r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39971.5"/>
    <x v="7"/>
    <s v="photography books"/>
    <x v="777"/>
    <d v="2011-05-09T05:00:00"/>
  </r>
  <r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4048.5"/>
    <x v="0"/>
    <s v="food trucks"/>
    <x v="778"/>
    <d v="2018-10-15T05:00:00"/>
  </r>
  <r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6532.5"/>
    <x v="3"/>
    <s v="plays"/>
    <x v="779"/>
    <d v="2013-10-23T05:00:00"/>
  </r>
  <r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19451"/>
    <x v="4"/>
    <s v="drama"/>
    <x v="780"/>
    <d v="2010-07-05T05:00:00"/>
  </r>
  <r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3520.5"/>
    <x v="3"/>
    <s v="plays"/>
    <x v="335"/>
    <d v="2015-09-18T05:00:00"/>
  </r>
  <r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98616"/>
    <x v="3"/>
    <s v="plays"/>
    <x v="535"/>
    <d v="2017-11-19T06:00:00"/>
  </r>
  <r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4036.5"/>
    <x v="4"/>
    <s v="science fiction"/>
    <x v="270"/>
    <d v="2018-09-08T05:00:00"/>
  </r>
  <r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0577.5"/>
    <x v="7"/>
    <s v="photography books"/>
    <x v="781"/>
    <d v="2014-01-13T06:00:00"/>
  </r>
  <r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71913"/>
    <x v="7"/>
    <s v="photography books"/>
    <x v="782"/>
    <d v="2010-05-31T05:00:00"/>
  </r>
  <r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2766"/>
    <x v="1"/>
    <s v="rock"/>
    <x v="783"/>
    <d v="2011-01-14T06:00:00"/>
  </r>
  <r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1084"/>
    <x v="7"/>
    <s v="photography books"/>
    <x v="784"/>
    <d v="2019-07-02T05:00:00"/>
  </r>
  <r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63928.5"/>
    <x v="0"/>
    <s v="food trucks"/>
    <x v="785"/>
    <d v="2016-07-27T05:00:00"/>
  </r>
  <r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512"/>
    <x v="1"/>
    <s v="metal"/>
    <x v="786"/>
    <d v="2020-02-08T06:00:00"/>
  </r>
  <r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2745.5"/>
    <x v="5"/>
    <s v="nonfiction"/>
    <x v="787"/>
    <d v="2017-03-03T06:00:00"/>
  </r>
  <r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97757.5"/>
    <x v="1"/>
    <s v="electric music"/>
    <x v="788"/>
    <d v="2019-07-23T05:00:00"/>
  </r>
  <r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16058.5"/>
    <x v="3"/>
    <s v="plays"/>
    <x v="330"/>
    <d v="2015-08-07T05:00:00"/>
  </r>
  <r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1520"/>
    <x v="3"/>
    <s v="plays"/>
    <x v="789"/>
    <d v="2015-01-25T06:00:00"/>
  </r>
  <r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41"/>
    <x v="4"/>
    <s v="shorts"/>
    <x v="790"/>
    <d v="2010-06-30T05:00:00"/>
  </r>
  <r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5630"/>
    <x v="3"/>
    <s v="plays"/>
    <x v="791"/>
    <d v="2014-05-06T05:00:00"/>
  </r>
  <r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1090.5"/>
    <x v="3"/>
    <s v="plays"/>
    <x v="792"/>
    <d v="2010-07-14T05:00:00"/>
  </r>
  <r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4785"/>
    <x v="1"/>
    <s v="indie rock"/>
    <x v="793"/>
    <d v="2010-09-13T05:00:00"/>
  </r>
  <r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1160"/>
    <x v="3"/>
    <s v="plays"/>
    <x v="794"/>
    <d v="2015-09-02T05:00:00"/>
  </r>
  <r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6232"/>
    <x v="3"/>
    <s v="plays"/>
    <x v="795"/>
    <d v="2017-04-30T05:00:00"/>
  </r>
  <r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4815"/>
    <x v="1"/>
    <s v="electric music"/>
    <x v="796"/>
    <d v="2014-03-19T05:00:00"/>
  </r>
  <r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78659.5"/>
    <x v="1"/>
    <s v="indie rock"/>
    <x v="797"/>
    <d v="2019-06-25T05:00:00"/>
  </r>
  <r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3961.5"/>
    <x v="4"/>
    <s v="documentary"/>
    <x v="798"/>
    <d v="2012-01-16T06:00:00"/>
  </r>
  <r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008.5"/>
    <x v="5"/>
    <s v="translations"/>
    <x v="799"/>
    <d v="2010-07-01T05:00:00"/>
  </r>
  <r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84.5"/>
    <x v="4"/>
    <s v="documentary"/>
    <x v="800"/>
    <d v="2015-06-19T05:00:00"/>
  </r>
  <r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1632"/>
    <x v="4"/>
    <s v="television"/>
    <x v="801"/>
    <d v="2013-08-10T05:00:00"/>
  </r>
  <r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5607.5"/>
    <x v="3"/>
    <s v="plays"/>
    <x v="802"/>
    <d v="2018-02-12T06:00:00"/>
  </r>
  <r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77399"/>
    <x v="0"/>
    <s v="food trucks"/>
    <x v="803"/>
    <d v="2011-07-17T05:00:00"/>
  </r>
  <r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1232"/>
    <x v="3"/>
    <s v="plays"/>
    <x v="212"/>
    <d v="2019-04-30T05:00:00"/>
  </r>
  <r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47606"/>
    <x v="4"/>
    <s v="documentary"/>
    <x v="804"/>
    <d v="2019-12-22T06:00:00"/>
  </r>
  <r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6371.5"/>
    <x v="1"/>
    <s v="jazz"/>
    <x v="805"/>
    <d v="2013-10-25T05:00:00"/>
  </r>
  <r>
    <s v="Enhanced uniform service-desk"/>
    <n v="100"/>
    <n v="2"/>
    <x v="0"/>
    <n v="1"/>
    <s v="US"/>
    <s v="USD"/>
    <n v="1411102800"/>
    <n v="1411189200"/>
    <b v="0"/>
    <b v="1"/>
    <s v="technology/web"/>
    <n v="2"/>
    <n v="1.5"/>
    <x v="2"/>
    <s v="web"/>
    <x v="806"/>
    <d v="2014-09-20T05:00:00"/>
  </r>
  <r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4452.5"/>
    <x v="1"/>
    <s v="rock"/>
    <x v="807"/>
    <d v="2018-08-19T05:00:00"/>
  </r>
  <r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1822"/>
    <x v="2"/>
    <s v="web"/>
    <x v="722"/>
    <d v="2016-03-12T06:00:00"/>
  </r>
  <r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361.5"/>
    <x v="5"/>
    <s v="nonfiction"/>
    <x v="477"/>
    <d v="2012-05-20T05:00:00"/>
  </r>
  <r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05.5"/>
    <x v="5"/>
    <s v="radio &amp; podcasts"/>
    <x v="259"/>
    <d v="2012-10-08T05:00:00"/>
  </r>
  <r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6595.5"/>
    <x v="3"/>
    <s v="plays"/>
    <x v="9"/>
    <d v="2013-09-22T05:00:00"/>
  </r>
  <r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577.5"/>
    <x v="4"/>
    <s v="documentary"/>
    <x v="808"/>
    <d v="2017-06-18T05:00:00"/>
  </r>
  <r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942"/>
    <x v="3"/>
    <s v="plays"/>
    <x v="809"/>
    <d v="2011-05-04T05:00:00"/>
  </r>
  <r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62942"/>
    <x v="6"/>
    <s v="video games"/>
    <x v="444"/>
    <d v="2012-05-13T05:00:00"/>
  </r>
  <r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4350.5"/>
    <x v="3"/>
    <s v="plays"/>
    <x v="384"/>
    <d v="2018-07-01T05:00:00"/>
  </r>
  <r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5255.5"/>
    <x v="3"/>
    <s v="plays"/>
    <x v="810"/>
    <d v="2015-01-23T06:00:00"/>
  </r>
  <r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6000.5"/>
    <x v="2"/>
    <s v="web"/>
    <x v="811"/>
    <d v="2019-09-11T05:00:00"/>
  </r>
  <r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244.5"/>
    <x v="4"/>
    <s v="drama"/>
    <x v="812"/>
    <d v="2012-09-18T05:00:00"/>
  </r>
  <r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18029.5"/>
    <x v="4"/>
    <s v="drama"/>
    <x v="813"/>
    <d v="2019-05-25T05:00:00"/>
  </r>
  <r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1908.5"/>
    <x v="3"/>
    <s v="plays"/>
    <x v="814"/>
    <d v="2013-08-16T05:00:00"/>
  </r>
  <r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98901"/>
    <x v="4"/>
    <s v="television"/>
    <x v="80"/>
    <d v="2017-09-07T05:00:00"/>
  </r>
  <r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697.5"/>
    <x v="7"/>
    <s v="photography books"/>
    <x v="815"/>
    <d v="2014-12-27T06:00:00"/>
  </r>
  <r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1062"/>
    <x v="4"/>
    <s v="shorts"/>
    <x v="816"/>
    <d v="2011-07-22T05:00:00"/>
  </r>
  <r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4588.5"/>
    <x v="5"/>
    <s v="radio &amp; podcasts"/>
    <x v="474"/>
    <d v="2012-08-07T05:00:00"/>
  </r>
  <r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10570"/>
    <x v="3"/>
    <s v="plays"/>
    <x v="817"/>
    <d v="2017-11-15T06:00:00"/>
  </r>
  <r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4965.5"/>
    <x v="4"/>
    <s v="animation"/>
    <x v="818"/>
    <d v="2019-02-27T06:00:00"/>
  </r>
  <r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624"/>
    <x v="2"/>
    <s v="web"/>
    <x v="819"/>
    <d v="2012-02-26T06:00:00"/>
  </r>
  <r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6350.5"/>
    <x v="1"/>
    <s v="world music"/>
    <x v="609"/>
    <d v="2018-12-18T06:00:00"/>
  </r>
  <r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2042"/>
    <x v="3"/>
    <s v="plays"/>
    <x v="547"/>
    <d v="2010-07-15T05:00:00"/>
  </r>
  <r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97290.5"/>
    <x v="3"/>
    <s v="plays"/>
    <x v="820"/>
    <d v="2019-11-11T06:00:00"/>
  </r>
  <r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3393.5"/>
    <x v="3"/>
    <s v="plays"/>
    <x v="821"/>
    <d v="2017-10-04T05:00:00"/>
  </r>
  <r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796"/>
    <x v="0"/>
    <s v="food trucks"/>
    <x v="151"/>
    <d v="2016-05-16T05:00:00"/>
  </r>
  <r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1669"/>
    <x v="3"/>
    <s v="plays"/>
    <x v="822"/>
    <d v="2012-08-10T05:00:00"/>
  </r>
  <r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100081.5"/>
    <x v="2"/>
    <s v="web"/>
    <x v="823"/>
    <d v="2014-01-07T06:00:00"/>
  </r>
  <r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068"/>
    <x v="3"/>
    <s v="plays"/>
    <x v="824"/>
    <d v="2017-05-17T05:00:00"/>
  </r>
  <r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2007.5"/>
    <x v="3"/>
    <s v="plays"/>
    <x v="825"/>
    <d v="2015-03-04T06:00:00"/>
  </r>
  <r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2920.5"/>
    <x v="3"/>
    <s v="plays"/>
    <x v="826"/>
    <d v="2014-06-30T05:00:00"/>
  </r>
  <r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2513.5"/>
    <x v="1"/>
    <s v="rock"/>
    <x v="827"/>
    <d v="2014-03-14T05:00:00"/>
  </r>
  <r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88458.5"/>
    <x v="3"/>
    <s v="plays"/>
    <x v="828"/>
    <d v="2013-04-21T05:00:00"/>
  </r>
  <r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5692.5"/>
    <x v="3"/>
    <s v="plays"/>
    <x v="829"/>
    <d v="2016-02-28T06:00:00"/>
  </r>
  <r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5072"/>
    <x v="3"/>
    <s v="plays"/>
    <x v="830"/>
    <d v="2015-07-31T05:00:00"/>
  </r>
  <r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55.5"/>
    <x v="3"/>
    <s v="plays"/>
    <x v="831"/>
    <d v="2019-07-25T05:00:00"/>
  </r>
  <r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42933.5"/>
    <x v="4"/>
    <s v="documentary"/>
    <x v="832"/>
    <d v="2015-12-05T06:00:00"/>
  </r>
  <r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5094.5"/>
    <x v="5"/>
    <s v="fiction"/>
    <x v="833"/>
    <d v="2018-07-18T05:00:00"/>
  </r>
  <r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1953"/>
    <x v="6"/>
    <s v="video games"/>
    <x v="834"/>
    <d v="2011-05-24T05:00:00"/>
  </r>
  <r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3113.5"/>
    <x v="2"/>
    <s v="web"/>
    <x v="835"/>
    <d v="2012-12-23T06:00:00"/>
  </r>
  <r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2846.5"/>
    <x v="3"/>
    <s v="plays"/>
    <x v="836"/>
    <d v="2011-02-13T06:00:00"/>
  </r>
  <r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3136"/>
    <x v="3"/>
    <s v="plays"/>
    <x v="837"/>
    <d v="2011-01-28T06:00:00"/>
  </r>
  <r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6041.5"/>
    <x v="0"/>
    <s v="food trucks"/>
    <x v="219"/>
    <d v="2014-10-29T05:00:00"/>
  </r>
  <r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4202.5"/>
    <x v="7"/>
    <s v="photography books"/>
    <x v="365"/>
    <d v="2017-03-01T06:00:00"/>
  </r>
  <r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28748"/>
    <x v="7"/>
    <s v="photography books"/>
    <x v="838"/>
    <d v="2012-04-20T05:00:00"/>
  </r>
  <r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7709.5"/>
    <x v="3"/>
    <s v="plays"/>
    <x v="839"/>
    <d v="2011-06-18T05:00:00"/>
  </r>
  <r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487"/>
    <x v="3"/>
    <s v="plays"/>
    <x v="840"/>
    <d v="2014-10-03T05:00:00"/>
  </r>
  <r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039"/>
    <x v="4"/>
    <s v="documentary"/>
    <x v="841"/>
    <d v="2014-12-22T06:00:00"/>
  </r>
  <r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861.5"/>
    <x v="2"/>
    <s v="web"/>
    <x v="842"/>
    <d v="2015-05-07T05:00:00"/>
  </r>
  <r>
    <s v="Persistent content-based methodology"/>
    <n v="100"/>
    <n v="5"/>
    <x v="0"/>
    <n v="1"/>
    <s v="US"/>
    <s v="USD"/>
    <n v="1555390800"/>
    <n v="1555822800"/>
    <b v="0"/>
    <b v="1"/>
    <s v="theater/plays"/>
    <n v="5"/>
    <n v="3"/>
    <x v="3"/>
    <s v="plays"/>
    <x v="843"/>
    <d v="2019-04-21T05:00:00"/>
  </r>
  <r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80307.5"/>
    <x v="1"/>
    <s v="rock"/>
    <x v="844"/>
    <d v="2016-12-27T06:00:00"/>
  </r>
  <r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52126.5"/>
    <x v="4"/>
    <s v="documentary"/>
    <x v="845"/>
    <d v="2016-08-23T05:00:00"/>
  </r>
  <r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1000.5"/>
    <x v="4"/>
    <s v="science fiction"/>
    <x v="846"/>
    <d v="2016-01-25T06:00:00"/>
  </r>
  <r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78966"/>
    <x v="2"/>
    <s v="web"/>
    <x v="110"/>
    <d v="2012-10-16T05:00:00"/>
  </r>
  <r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3921.5"/>
    <x v="3"/>
    <s v="plays"/>
    <x v="847"/>
    <d v="2012-11-27T06:00:00"/>
  </r>
  <r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18264"/>
    <x v="4"/>
    <s v="science fiction"/>
    <x v="848"/>
    <d v="2015-12-26T06:00:00"/>
  </r>
  <r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6282.5"/>
    <x v="3"/>
    <s v="plays"/>
    <x v="849"/>
    <d v="2012-02-19T06:00:00"/>
  </r>
  <r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4096.5"/>
    <x v="4"/>
    <s v="animation"/>
    <x v="780"/>
    <d v="2010-07-13T05:00:00"/>
  </r>
  <r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3380.5"/>
    <x v="5"/>
    <s v="translations"/>
    <x v="140"/>
    <d v="2010-07-26T05:00:00"/>
  </r>
  <r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2366.5"/>
    <x v="2"/>
    <s v="web"/>
    <x v="850"/>
    <d v="2016-03-16T05:00:00"/>
  </r>
  <r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3477.5"/>
    <x v="5"/>
    <s v="translations"/>
    <x v="851"/>
    <d v="2011-02-21T06:00:00"/>
  </r>
  <r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5461.5"/>
    <x v="0"/>
    <s v="food trucks"/>
    <x v="852"/>
    <d v="2013-12-05T06:00:00"/>
  </r>
  <r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2555.5"/>
    <x v="7"/>
    <s v="photography books"/>
    <x v="853"/>
    <d v="2011-03-11T06:00:00"/>
  </r>
  <r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6659.5"/>
    <x v="3"/>
    <s v="plays"/>
    <x v="854"/>
    <d v="2015-05-16T05:00:00"/>
  </r>
  <r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354"/>
    <x v="1"/>
    <s v="rock"/>
    <x v="67"/>
    <d v="2010-03-06T06:00:00"/>
  </r>
  <r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6856.5"/>
    <x v="3"/>
    <s v="plays"/>
    <x v="855"/>
    <d v="2017-06-17T05:00:00"/>
  </r>
  <r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61355.5"/>
    <x v="1"/>
    <s v="world music"/>
    <x v="107"/>
    <d v="2012-05-13T05:00:00"/>
  </r>
  <r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4115.5"/>
    <x v="0"/>
    <s v="food trucks"/>
    <x v="344"/>
    <d v="2011-01-16T06:00:00"/>
  </r>
  <r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4321.5"/>
    <x v="3"/>
    <s v="plays"/>
    <x v="856"/>
    <d v="2019-12-29T06:00:00"/>
  </r>
  <r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29126.5"/>
    <x v="3"/>
    <s v="plays"/>
    <x v="857"/>
    <d v="2011-05-10T05:00:00"/>
  </r>
  <r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719"/>
    <x v="4"/>
    <s v="television"/>
    <x v="858"/>
    <d v="2013-10-14T05:00:00"/>
  </r>
  <r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49602.5"/>
    <x v="2"/>
    <s v="web"/>
    <x v="859"/>
    <d v="2014-06-11T05:00:00"/>
  </r>
  <r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3214"/>
    <x v="3"/>
    <s v="plays"/>
    <x v="860"/>
    <d v="2010-12-12T06:00:00"/>
  </r>
  <r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1511.5"/>
    <x v="1"/>
    <s v="indie rock"/>
    <x v="170"/>
    <d v="2013-05-19T05:00:00"/>
  </r>
  <r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4250.5"/>
    <x v="3"/>
    <s v="plays"/>
    <x v="861"/>
    <d v="2016-01-07T06:00:00"/>
  </r>
  <r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6513"/>
    <x v="3"/>
    <s v="plays"/>
    <x v="862"/>
    <d v="2011-02-03T06:00:00"/>
  </r>
  <r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2622"/>
    <x v="0"/>
    <s v="food trucks"/>
    <x v="863"/>
    <d v="2018-03-11T06:00:00"/>
  </r>
  <r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4366.5"/>
    <x v="6"/>
    <s v="video games"/>
    <x v="864"/>
    <d v="2016-12-04T06:00:00"/>
  </r>
  <r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43629.5"/>
    <x v="3"/>
    <s v="plays"/>
    <x v="527"/>
    <d v="2015-03-21T05:00:00"/>
  </r>
  <r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39686"/>
    <x v="5"/>
    <s v="nonfiction"/>
    <x v="865"/>
    <d v="2015-11-04T06:00:00"/>
  </r>
  <r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6132"/>
    <x v="2"/>
    <s v="web"/>
    <x v="866"/>
    <d v="2018-01-27T06:00:00"/>
  </r>
  <r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3095"/>
    <x v="4"/>
    <s v="documentary"/>
    <x v="867"/>
    <d v="2011-07-21T05:00:00"/>
  </r>
  <r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95365"/>
    <x v="4"/>
    <s v="documentary"/>
    <x v="868"/>
    <d v="2019-08-19T05:00:00"/>
  </r>
  <r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5145.5"/>
    <x v="3"/>
    <s v="plays"/>
    <x v="105"/>
    <d v="2019-10-04T05:00:00"/>
  </r>
  <r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59464"/>
    <x v="1"/>
    <s v="rock"/>
    <x v="481"/>
    <d v="2014-01-01T06:00:00"/>
  </r>
  <r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1618"/>
    <x v="1"/>
    <s v="rock"/>
    <x v="253"/>
    <d v="2011-04-19T05:00:00"/>
  </r>
  <r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6960.5"/>
    <x v="4"/>
    <s v="documentary"/>
    <x v="869"/>
    <d v="2017-05-11T05:00:00"/>
  </r>
  <r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2481.5"/>
    <x v="5"/>
    <s v="radio &amp; podcasts"/>
    <x v="864"/>
    <d v="2016-12-03T06:00:00"/>
  </r>
  <r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6108"/>
    <x v="5"/>
    <s v="translations"/>
    <x v="843"/>
    <d v="2019-04-21T05:00:00"/>
  </r>
  <r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3451.5"/>
    <x v="4"/>
    <s v="drama"/>
    <x v="289"/>
    <d v="2016-03-25T05:00:00"/>
  </r>
  <r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5666"/>
    <x v="1"/>
    <s v="rock"/>
    <x v="870"/>
    <d v="2014-09-29T05:00:00"/>
  </r>
  <r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6677.5"/>
    <x v="4"/>
    <s v="drama"/>
    <x v="871"/>
    <d v="2018-05-21T05:00:00"/>
  </r>
  <r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3841.5"/>
    <x v="7"/>
    <s v="photography books"/>
    <x v="872"/>
    <d v="2016-01-10T06:00:00"/>
  </r>
  <r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37457.5"/>
    <x v="5"/>
    <s v="translations"/>
    <x v="873"/>
    <d v="2014-10-23T05:00:00"/>
  </r>
  <r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7629.5"/>
    <x v="0"/>
    <s v="food trucks"/>
    <x v="874"/>
    <d v="2018-12-03T06:00:00"/>
  </r>
  <r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2463"/>
    <x v="3"/>
    <s v="plays"/>
    <x v="875"/>
    <d v="2013-02-01T06:00:00"/>
  </r>
  <r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2371"/>
    <x v="3"/>
    <s v="plays"/>
    <x v="876"/>
    <d v="2014-01-25T06:00:00"/>
  </r>
  <r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9098.5"/>
    <x v="1"/>
    <s v="indie rock"/>
    <x v="877"/>
    <d v="2010-02-25T06:00:00"/>
  </r>
  <r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31970.5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9EDDA9-9AE3-3C46-8258-E0D5E9512837}" name="Outcome Based on Parent Category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1">
  <location ref="A3:F14" firstHeaderRow="1" firstDataRow="2" firstDataCol="1" rowPageCount="1" colPageCount="1"/>
  <pivotFields count="16"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3"/>
        <item x="0"/>
        <item x="2"/>
        <item x="1"/>
        <item t="default"/>
      </items>
    </pivotField>
    <pivotField compact="0" outline="0" showAll="0"/>
    <pivotField axis="axisPage" compact="0" outline="0" showAll="0">
      <items count="8">
        <item x="2"/>
        <item x="0"/>
        <item x="5"/>
        <item x="3"/>
        <item x="4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axis="axisRow" compact="0" outline="0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compact="0" outline="0" showAll="0"/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Count of outcome" fld="3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42E5C0-3197-E649-B2DA-A99A3BAE6D9B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6">
    <pivotField showAll="0"/>
    <pivotField showAll="0"/>
    <pivotField showAll="0"/>
    <pivotField axis="axisCol" dataField="1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5">
    <i>
      <x/>
    </i>
    <i>
      <x v="2"/>
    </i>
    <i>
      <x v="3"/>
    </i>
    <i>
      <x v="1"/>
    </i>
    <i t="grand">
      <x/>
    </i>
  </colItems>
  <pageFields count="2">
    <pageField fld="5" hier="-1"/>
    <pageField fld="14" hier="-1"/>
  </pageFields>
  <dataFields count="1">
    <dataField name="Count of outcome" fld="3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0301C5-BC0E-F949-8C2B-E7191E5A0860}" name="PivotTable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0">
    <pivotField showAll="0"/>
    <pivotField showAll="0"/>
    <pivotField showAll="0"/>
    <pivotField axis="axisCol" dataField="1" showAll="0" sortType="ascending">
      <items count="5">
        <item x="3"/>
        <item x="0"/>
        <item h="1"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4">
    <i>
      <x/>
    </i>
    <i>
      <x v="1"/>
    </i>
    <i>
      <x v="3"/>
    </i>
    <i t="grand">
      <x/>
    </i>
  </colItems>
  <pageFields count="2">
    <pageField fld="14" hier="-1"/>
    <pageField fld="19" hier="-1"/>
  </pageFields>
  <dataFields count="1">
    <dataField name="Count of outcome" fld="3" subtotal="count" baseField="0" baseItem="0"/>
  </dataFields>
  <chartFormats count="9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92" workbookViewId="0">
      <selection activeCell="O30" sqref="O30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1" customWidth="1"/>
    <col min="7" max="7" width="13" bestFit="1" customWidth="1"/>
    <col min="10" max="11" width="11.1640625" bestFit="1" customWidth="1"/>
    <col min="14" max="14" width="28" bestFit="1" customWidth="1"/>
    <col min="15" max="15" width="13.83203125" style="2" customWidth="1"/>
    <col min="16" max="16" width="23.1640625" customWidth="1"/>
    <col min="17" max="17" width="23.5" customWidth="1"/>
    <col min="18" max="18" width="23" customWidth="1"/>
    <col min="19" max="19" width="22" customWidth="1"/>
    <col min="20" max="20" width="18.83203125" customWidth="1"/>
  </cols>
  <sheetData>
    <row r="1" spans="1:20" s="7" customFormat="1" ht="17" x14ac:dyDescent="0.2">
      <c r="A1" s="7" t="s">
        <v>2027</v>
      </c>
      <c r="B1" s="7" t="s">
        <v>0</v>
      </c>
      <c r="C1" s="19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2028</v>
      </c>
      <c r="O1" s="20" t="s">
        <v>2029</v>
      </c>
      <c r="P1" s="7" t="s">
        <v>2030</v>
      </c>
      <c r="Q1" s="7" t="s">
        <v>2031</v>
      </c>
      <c r="R1" s="7" t="s">
        <v>2032</v>
      </c>
      <c r="S1" s="7" t="s">
        <v>2071</v>
      </c>
      <c r="T1" s="7" t="s">
        <v>2072</v>
      </c>
    </row>
    <row r="2" spans="1:20" ht="17" x14ac:dyDescent="0.2">
      <c r="A2">
        <v>0</v>
      </c>
      <c r="B2" t="s">
        <v>12</v>
      </c>
      <c r="C2" s="1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2">
        <f t="shared" ref="O2:O65" si="0">(E2/D2)*100</f>
        <v>0</v>
      </c>
      <c r="P2">
        <f t="shared" ref="P2:P65" si="1">AVERAGE(E2,G2)</f>
        <v>0</v>
      </c>
      <c r="Q2" t="s">
        <v>2033</v>
      </c>
      <c r="R2" t="s">
        <v>2034</v>
      </c>
      <c r="S2" s="5">
        <f t="shared" ref="S2:S65" si="2">(((J2/60)/60)/24)+DATE(1970,1,1)</f>
        <v>42336.25</v>
      </c>
      <c r="T2" s="5">
        <f t="shared" ref="T2:T65" si="3">(((K2/60)/60)/24)+DATE(1970,1,1)</f>
        <v>42353.25</v>
      </c>
    </row>
    <row r="3" spans="1:20" ht="17" x14ac:dyDescent="0.2">
      <c r="A3">
        <v>1</v>
      </c>
      <c r="B3" t="s">
        <v>18</v>
      </c>
      <c r="C3" s="1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2">
        <f t="shared" si="0"/>
        <v>1040</v>
      </c>
      <c r="P3">
        <f t="shared" si="1"/>
        <v>7359</v>
      </c>
      <c r="Q3" t="s">
        <v>2035</v>
      </c>
      <c r="R3" t="s">
        <v>2036</v>
      </c>
      <c r="S3" s="5">
        <f t="shared" si="2"/>
        <v>41870.208333333336</v>
      </c>
      <c r="T3" s="5">
        <f t="shared" si="3"/>
        <v>41872.208333333336</v>
      </c>
    </row>
    <row r="4" spans="1:20" ht="34" x14ac:dyDescent="0.2">
      <c r="A4">
        <v>2</v>
      </c>
      <c r="B4" t="s">
        <v>24</v>
      </c>
      <c r="C4" s="1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2">
        <f t="shared" si="0"/>
        <v>131.4787822878229</v>
      </c>
      <c r="P4">
        <f t="shared" si="1"/>
        <v>71974</v>
      </c>
      <c r="Q4" t="s">
        <v>2037</v>
      </c>
      <c r="R4" t="s">
        <v>2038</v>
      </c>
      <c r="S4" s="5">
        <f t="shared" si="2"/>
        <v>41595.25</v>
      </c>
      <c r="T4" s="5">
        <f t="shared" si="3"/>
        <v>41597.25</v>
      </c>
    </row>
    <row r="5" spans="1:20" ht="34" x14ac:dyDescent="0.2">
      <c r="A5">
        <v>3</v>
      </c>
      <c r="B5" t="s">
        <v>29</v>
      </c>
      <c r="C5" s="1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2">
        <f t="shared" si="0"/>
        <v>58.976190476190467</v>
      </c>
      <c r="P5">
        <f t="shared" si="1"/>
        <v>1250.5</v>
      </c>
      <c r="Q5" t="s">
        <v>2035</v>
      </c>
      <c r="R5" t="s">
        <v>2036</v>
      </c>
      <c r="S5" s="5">
        <f t="shared" si="2"/>
        <v>43688.208333333328</v>
      </c>
      <c r="T5" s="5">
        <f t="shared" si="3"/>
        <v>43728.208333333328</v>
      </c>
    </row>
    <row r="6" spans="1:20" ht="17" x14ac:dyDescent="0.2">
      <c r="A6">
        <v>4</v>
      </c>
      <c r="B6" t="s">
        <v>31</v>
      </c>
      <c r="C6" s="1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2">
        <f t="shared" si="0"/>
        <v>69.276315789473685</v>
      </c>
      <c r="P6">
        <f t="shared" si="1"/>
        <v>2659</v>
      </c>
      <c r="Q6" t="s">
        <v>2039</v>
      </c>
      <c r="R6" t="s">
        <v>2040</v>
      </c>
      <c r="S6" s="5">
        <f t="shared" si="2"/>
        <v>43485.25</v>
      </c>
      <c r="T6" s="5">
        <f t="shared" si="3"/>
        <v>43489.25</v>
      </c>
    </row>
    <row r="7" spans="1:20" ht="17" x14ac:dyDescent="0.2">
      <c r="A7">
        <v>5</v>
      </c>
      <c r="B7" t="s">
        <v>34</v>
      </c>
      <c r="C7" s="1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2">
        <f t="shared" si="0"/>
        <v>173.61842105263159</v>
      </c>
      <c r="P7">
        <f t="shared" si="1"/>
        <v>6684.5</v>
      </c>
      <c r="Q7" t="s">
        <v>2039</v>
      </c>
      <c r="R7" t="s">
        <v>2040</v>
      </c>
      <c r="S7" s="5">
        <f t="shared" si="2"/>
        <v>41149.208333333336</v>
      </c>
      <c r="T7" s="5">
        <f t="shared" si="3"/>
        <v>41160.208333333336</v>
      </c>
    </row>
    <row r="8" spans="1:20" ht="17" x14ac:dyDescent="0.2">
      <c r="A8">
        <v>6</v>
      </c>
      <c r="B8" t="s">
        <v>38</v>
      </c>
      <c r="C8" s="1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2">
        <f t="shared" si="0"/>
        <v>20.961538461538463</v>
      </c>
      <c r="P8">
        <f t="shared" si="1"/>
        <v>554</v>
      </c>
      <c r="Q8" t="s">
        <v>2041</v>
      </c>
      <c r="R8" t="s">
        <v>2042</v>
      </c>
      <c r="S8" s="5">
        <f t="shared" si="2"/>
        <v>42991.208333333328</v>
      </c>
      <c r="T8" s="5">
        <f t="shared" si="3"/>
        <v>42992.208333333328</v>
      </c>
    </row>
    <row r="9" spans="1:20" ht="17" x14ac:dyDescent="0.2">
      <c r="A9">
        <v>7</v>
      </c>
      <c r="B9" t="s">
        <v>43</v>
      </c>
      <c r="C9" s="1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2">
        <f t="shared" si="0"/>
        <v>327.57777777777778</v>
      </c>
      <c r="P9">
        <f t="shared" si="1"/>
        <v>7484</v>
      </c>
      <c r="Q9" t="s">
        <v>2039</v>
      </c>
      <c r="R9" t="s">
        <v>2040</v>
      </c>
      <c r="S9" s="5">
        <f t="shared" si="2"/>
        <v>42229.208333333328</v>
      </c>
      <c r="T9" s="5">
        <f t="shared" si="3"/>
        <v>42231.208333333328</v>
      </c>
    </row>
    <row r="10" spans="1:20" ht="17" x14ac:dyDescent="0.2">
      <c r="A10">
        <v>8</v>
      </c>
      <c r="B10" t="s">
        <v>45</v>
      </c>
      <c r="C10" s="1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2">
        <f t="shared" si="0"/>
        <v>19.932788374205266</v>
      </c>
      <c r="P10">
        <f t="shared" si="1"/>
        <v>11327</v>
      </c>
      <c r="Q10" t="s">
        <v>2039</v>
      </c>
      <c r="R10" t="s">
        <v>2040</v>
      </c>
      <c r="S10" s="5">
        <f t="shared" si="2"/>
        <v>40399.208333333336</v>
      </c>
      <c r="T10" s="5">
        <f t="shared" si="3"/>
        <v>40401.208333333336</v>
      </c>
    </row>
    <row r="11" spans="1:20" ht="17" x14ac:dyDescent="0.2">
      <c r="A11">
        <v>9</v>
      </c>
      <c r="B11" t="s">
        <v>48</v>
      </c>
      <c r="C11" s="1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2">
        <f t="shared" si="0"/>
        <v>51.741935483870968</v>
      </c>
      <c r="P11">
        <f t="shared" si="1"/>
        <v>1626</v>
      </c>
      <c r="Q11" t="s">
        <v>2035</v>
      </c>
      <c r="R11" t="s">
        <v>2043</v>
      </c>
      <c r="S11" s="5">
        <f t="shared" si="2"/>
        <v>41536.208333333336</v>
      </c>
      <c r="T11" s="5">
        <f t="shared" si="3"/>
        <v>41585.25</v>
      </c>
    </row>
    <row r="12" spans="1:20" ht="17" x14ac:dyDescent="0.2">
      <c r="A12">
        <v>10</v>
      </c>
      <c r="B12" t="s">
        <v>51</v>
      </c>
      <c r="C12" s="1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2">
        <f t="shared" si="0"/>
        <v>266.11538461538464</v>
      </c>
      <c r="P12">
        <f t="shared" si="1"/>
        <v>7029</v>
      </c>
      <c r="Q12" t="s">
        <v>2041</v>
      </c>
      <c r="R12" t="s">
        <v>2044</v>
      </c>
      <c r="S12" s="5">
        <f t="shared" si="2"/>
        <v>40404.208333333336</v>
      </c>
      <c r="T12" s="5">
        <f t="shared" si="3"/>
        <v>40452.208333333336</v>
      </c>
    </row>
    <row r="13" spans="1:20" ht="34" x14ac:dyDescent="0.2">
      <c r="A13">
        <v>11</v>
      </c>
      <c r="B13" t="s">
        <v>54</v>
      </c>
      <c r="C13" s="1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2">
        <f t="shared" si="0"/>
        <v>48.095238095238095</v>
      </c>
      <c r="P13">
        <f t="shared" si="1"/>
        <v>1528.5</v>
      </c>
      <c r="Q13" t="s">
        <v>2039</v>
      </c>
      <c r="R13" t="s">
        <v>2040</v>
      </c>
      <c r="S13" s="5">
        <f t="shared" si="2"/>
        <v>40442.208333333336</v>
      </c>
      <c r="T13" s="5">
        <f t="shared" si="3"/>
        <v>40448.208333333336</v>
      </c>
    </row>
    <row r="14" spans="1:20" ht="17" x14ac:dyDescent="0.2">
      <c r="A14">
        <v>12</v>
      </c>
      <c r="B14" t="s">
        <v>56</v>
      </c>
      <c r="C14" s="1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2">
        <f t="shared" si="0"/>
        <v>89.349206349206341</v>
      </c>
      <c r="P14">
        <f t="shared" si="1"/>
        <v>2842</v>
      </c>
      <c r="Q14" t="s">
        <v>2041</v>
      </c>
      <c r="R14" t="s">
        <v>2044</v>
      </c>
      <c r="S14" s="5">
        <f t="shared" si="2"/>
        <v>43760.208333333328</v>
      </c>
      <c r="T14" s="5">
        <f t="shared" si="3"/>
        <v>43768.208333333328</v>
      </c>
    </row>
    <row r="15" spans="1:20" ht="34" x14ac:dyDescent="0.2">
      <c r="A15">
        <v>13</v>
      </c>
      <c r="B15" t="s">
        <v>58</v>
      </c>
      <c r="C15" s="1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2">
        <f t="shared" si="0"/>
        <v>245.11904761904765</v>
      </c>
      <c r="P15">
        <f t="shared" si="1"/>
        <v>5196.5</v>
      </c>
      <c r="Q15" t="s">
        <v>2035</v>
      </c>
      <c r="R15" t="s">
        <v>2045</v>
      </c>
      <c r="S15" s="5">
        <f t="shared" si="2"/>
        <v>42532.208333333328</v>
      </c>
      <c r="T15" s="5">
        <f t="shared" si="3"/>
        <v>42544.208333333328</v>
      </c>
    </row>
    <row r="16" spans="1:20" ht="17" x14ac:dyDescent="0.2">
      <c r="A16">
        <v>14</v>
      </c>
      <c r="B16" t="s">
        <v>61</v>
      </c>
      <c r="C16" s="1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2">
        <f t="shared" si="0"/>
        <v>66.769503546099301</v>
      </c>
      <c r="P16">
        <f t="shared" si="1"/>
        <v>9514.5</v>
      </c>
      <c r="Q16" t="s">
        <v>2035</v>
      </c>
      <c r="R16" t="s">
        <v>2045</v>
      </c>
      <c r="S16" s="5">
        <f t="shared" si="2"/>
        <v>40974.25</v>
      </c>
      <c r="T16" s="5">
        <f t="shared" si="3"/>
        <v>41001.208333333336</v>
      </c>
    </row>
    <row r="17" spans="1:20" ht="17" x14ac:dyDescent="0.2">
      <c r="A17">
        <v>15</v>
      </c>
      <c r="B17" t="s">
        <v>63</v>
      </c>
      <c r="C17" s="1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2">
        <f t="shared" si="0"/>
        <v>47.307881773399011</v>
      </c>
      <c r="P17">
        <f t="shared" si="1"/>
        <v>19433</v>
      </c>
      <c r="Q17" t="s">
        <v>2037</v>
      </c>
      <c r="R17" t="s">
        <v>2046</v>
      </c>
      <c r="S17" s="5">
        <f t="shared" si="2"/>
        <v>43809.25</v>
      </c>
      <c r="T17" s="5">
        <f t="shared" si="3"/>
        <v>43813.25</v>
      </c>
    </row>
    <row r="18" spans="1:20" ht="17" x14ac:dyDescent="0.2">
      <c r="A18">
        <v>16</v>
      </c>
      <c r="B18" t="s">
        <v>66</v>
      </c>
      <c r="C18" s="1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2">
        <f t="shared" si="0"/>
        <v>649.47058823529414</v>
      </c>
      <c r="P18">
        <f t="shared" si="1"/>
        <v>5570.5</v>
      </c>
      <c r="Q18" t="s">
        <v>2047</v>
      </c>
      <c r="R18" t="s">
        <v>2048</v>
      </c>
      <c r="S18" s="5">
        <f t="shared" si="2"/>
        <v>41661.25</v>
      </c>
      <c r="T18" s="5">
        <f t="shared" si="3"/>
        <v>41683.25</v>
      </c>
    </row>
    <row r="19" spans="1:20" ht="17" x14ac:dyDescent="0.2">
      <c r="A19">
        <v>17</v>
      </c>
      <c r="B19" t="s">
        <v>69</v>
      </c>
      <c r="C19" s="1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2">
        <f t="shared" si="0"/>
        <v>159.39125295508273</v>
      </c>
      <c r="P19">
        <f t="shared" si="1"/>
        <v>68047</v>
      </c>
      <c r="Q19" t="s">
        <v>2041</v>
      </c>
      <c r="R19" t="s">
        <v>2049</v>
      </c>
      <c r="S19" s="5">
        <f t="shared" si="2"/>
        <v>40555.25</v>
      </c>
      <c r="T19" s="5">
        <f t="shared" si="3"/>
        <v>40556.25</v>
      </c>
    </row>
    <row r="20" spans="1:20" ht="17" x14ac:dyDescent="0.2">
      <c r="A20">
        <v>18</v>
      </c>
      <c r="B20" t="s">
        <v>72</v>
      </c>
      <c r="C20" s="1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2">
        <f t="shared" si="0"/>
        <v>66.912087912087912</v>
      </c>
      <c r="P20">
        <f t="shared" si="1"/>
        <v>3112</v>
      </c>
      <c r="Q20" t="s">
        <v>2039</v>
      </c>
      <c r="R20" t="s">
        <v>2040</v>
      </c>
      <c r="S20" s="5">
        <f t="shared" si="2"/>
        <v>43351.208333333328</v>
      </c>
      <c r="T20" s="5">
        <f t="shared" si="3"/>
        <v>43359.208333333328</v>
      </c>
    </row>
    <row r="21" spans="1:20" ht="17" x14ac:dyDescent="0.2">
      <c r="A21">
        <v>19</v>
      </c>
      <c r="B21" t="s">
        <v>75</v>
      </c>
      <c r="C21" s="1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2">
        <f t="shared" si="0"/>
        <v>48.529600000000002</v>
      </c>
      <c r="P21">
        <f t="shared" si="1"/>
        <v>15502.5</v>
      </c>
      <c r="Q21" t="s">
        <v>2039</v>
      </c>
      <c r="R21" t="s">
        <v>2040</v>
      </c>
      <c r="S21" s="5">
        <f t="shared" si="2"/>
        <v>43528.25</v>
      </c>
      <c r="T21" s="5">
        <f t="shared" si="3"/>
        <v>43549.208333333328</v>
      </c>
    </row>
    <row r="22" spans="1:20" ht="17" x14ac:dyDescent="0.2">
      <c r="A22">
        <v>20</v>
      </c>
      <c r="B22" t="s">
        <v>77</v>
      </c>
      <c r="C22" s="1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2">
        <f t="shared" si="0"/>
        <v>112.24279210925646</v>
      </c>
      <c r="P22">
        <f t="shared" si="1"/>
        <v>74666</v>
      </c>
      <c r="Q22" t="s">
        <v>2041</v>
      </c>
      <c r="R22" t="s">
        <v>2044</v>
      </c>
      <c r="S22" s="5">
        <f t="shared" si="2"/>
        <v>41848.208333333336</v>
      </c>
      <c r="T22" s="5">
        <f t="shared" si="3"/>
        <v>41848.208333333336</v>
      </c>
    </row>
    <row r="23" spans="1:20" ht="17" x14ac:dyDescent="0.2">
      <c r="A23">
        <v>21</v>
      </c>
      <c r="B23" t="s">
        <v>79</v>
      </c>
      <c r="C23" s="1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2">
        <f t="shared" si="0"/>
        <v>40.992553191489364</v>
      </c>
      <c r="P23">
        <f t="shared" si="1"/>
        <v>19545.5</v>
      </c>
      <c r="Q23" t="s">
        <v>2039</v>
      </c>
      <c r="R23" t="s">
        <v>2040</v>
      </c>
      <c r="S23" s="5">
        <f t="shared" si="2"/>
        <v>40770.208333333336</v>
      </c>
      <c r="T23" s="5">
        <f t="shared" si="3"/>
        <v>40804.208333333336</v>
      </c>
    </row>
    <row r="24" spans="1:20" ht="17" x14ac:dyDescent="0.2">
      <c r="A24">
        <v>22</v>
      </c>
      <c r="B24" t="s">
        <v>81</v>
      </c>
      <c r="C24" s="1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2">
        <f t="shared" si="0"/>
        <v>128.07106598984771</v>
      </c>
      <c r="P24">
        <f t="shared" si="1"/>
        <v>38290</v>
      </c>
      <c r="Q24" t="s">
        <v>2039</v>
      </c>
      <c r="R24" t="s">
        <v>2040</v>
      </c>
      <c r="S24" s="5">
        <f t="shared" si="2"/>
        <v>43193.208333333328</v>
      </c>
      <c r="T24" s="5">
        <f t="shared" si="3"/>
        <v>43208.208333333328</v>
      </c>
    </row>
    <row r="25" spans="1:20" ht="17" x14ac:dyDescent="0.2">
      <c r="A25">
        <v>23</v>
      </c>
      <c r="B25" t="s">
        <v>83</v>
      </c>
      <c r="C25" s="1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2">
        <f t="shared" si="0"/>
        <v>332.04444444444448</v>
      </c>
      <c r="P25">
        <f t="shared" si="1"/>
        <v>7542</v>
      </c>
      <c r="Q25" t="s">
        <v>2041</v>
      </c>
      <c r="R25" t="s">
        <v>2042</v>
      </c>
      <c r="S25" s="5">
        <f t="shared" si="2"/>
        <v>43510.25</v>
      </c>
      <c r="T25" s="5">
        <f t="shared" si="3"/>
        <v>43563.208333333328</v>
      </c>
    </row>
    <row r="26" spans="1:20" ht="17" x14ac:dyDescent="0.2">
      <c r="A26">
        <v>24</v>
      </c>
      <c r="B26" t="s">
        <v>85</v>
      </c>
      <c r="C26" s="1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2">
        <f t="shared" si="0"/>
        <v>112.83225108225108</v>
      </c>
      <c r="P26">
        <f t="shared" si="1"/>
        <v>53465</v>
      </c>
      <c r="Q26" t="s">
        <v>2037</v>
      </c>
      <c r="R26" t="s">
        <v>2046</v>
      </c>
      <c r="S26" s="5">
        <f t="shared" si="2"/>
        <v>41811.208333333336</v>
      </c>
      <c r="T26" s="5">
        <f t="shared" si="3"/>
        <v>41813.208333333336</v>
      </c>
    </row>
    <row r="27" spans="1:20" ht="17" x14ac:dyDescent="0.2">
      <c r="A27">
        <v>25</v>
      </c>
      <c r="B27" t="s">
        <v>87</v>
      </c>
      <c r="C27" s="1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2">
        <f t="shared" si="0"/>
        <v>216.43636363636364</v>
      </c>
      <c r="P27">
        <f t="shared" si="1"/>
        <v>6033.5</v>
      </c>
      <c r="Q27" t="s">
        <v>2050</v>
      </c>
      <c r="R27" t="s">
        <v>2051</v>
      </c>
      <c r="S27" s="5">
        <f t="shared" si="2"/>
        <v>40681.208333333336</v>
      </c>
      <c r="T27" s="5">
        <f t="shared" si="3"/>
        <v>40701.208333333336</v>
      </c>
    </row>
    <row r="28" spans="1:20" ht="17" x14ac:dyDescent="0.2">
      <c r="A28">
        <v>26</v>
      </c>
      <c r="B28" t="s">
        <v>90</v>
      </c>
      <c r="C28" s="1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2">
        <f t="shared" si="0"/>
        <v>48.199069767441863</v>
      </c>
      <c r="P28">
        <f t="shared" si="1"/>
        <v>26647</v>
      </c>
      <c r="Q28" t="s">
        <v>2039</v>
      </c>
      <c r="R28" t="s">
        <v>2040</v>
      </c>
      <c r="S28" s="5">
        <f t="shared" si="2"/>
        <v>43312.208333333328</v>
      </c>
      <c r="T28" s="5">
        <f t="shared" si="3"/>
        <v>43339.208333333328</v>
      </c>
    </row>
    <row r="29" spans="1:20" ht="17" x14ac:dyDescent="0.2">
      <c r="A29">
        <v>27</v>
      </c>
      <c r="B29" t="s">
        <v>92</v>
      </c>
      <c r="C29" s="1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2">
        <f t="shared" si="0"/>
        <v>79.95</v>
      </c>
      <c r="P29">
        <f t="shared" si="1"/>
        <v>807</v>
      </c>
      <c r="Q29" t="s">
        <v>2035</v>
      </c>
      <c r="R29" t="s">
        <v>2036</v>
      </c>
      <c r="S29" s="5">
        <f t="shared" si="2"/>
        <v>42280.208333333328</v>
      </c>
      <c r="T29" s="5">
        <f t="shared" si="3"/>
        <v>42288.208333333328</v>
      </c>
    </row>
    <row r="30" spans="1:20" ht="17" x14ac:dyDescent="0.2">
      <c r="A30">
        <v>28</v>
      </c>
      <c r="B30" t="s">
        <v>94</v>
      </c>
      <c r="C30" s="1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2">
        <f t="shared" si="0"/>
        <v>105.22553516819573</v>
      </c>
      <c r="P30">
        <f t="shared" si="1"/>
        <v>69927.5</v>
      </c>
      <c r="Q30" t="s">
        <v>2039</v>
      </c>
      <c r="R30" t="s">
        <v>2040</v>
      </c>
      <c r="S30" s="5">
        <f t="shared" si="2"/>
        <v>40218.25</v>
      </c>
      <c r="T30" s="5">
        <f t="shared" si="3"/>
        <v>40241.25</v>
      </c>
    </row>
    <row r="31" spans="1:20" ht="17" x14ac:dyDescent="0.2">
      <c r="A31">
        <v>29</v>
      </c>
      <c r="B31" t="s">
        <v>96</v>
      </c>
      <c r="C31" s="1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2">
        <f t="shared" si="0"/>
        <v>328.89978213507629</v>
      </c>
      <c r="P31">
        <f t="shared" si="1"/>
        <v>76285.5</v>
      </c>
      <c r="Q31" t="s">
        <v>2041</v>
      </c>
      <c r="R31" t="s">
        <v>2052</v>
      </c>
      <c r="S31" s="5">
        <f t="shared" si="2"/>
        <v>43301.208333333328</v>
      </c>
      <c r="T31" s="5">
        <f t="shared" si="3"/>
        <v>43341.208333333328</v>
      </c>
    </row>
    <row r="32" spans="1:20" ht="17" x14ac:dyDescent="0.2">
      <c r="A32">
        <v>30</v>
      </c>
      <c r="B32" t="s">
        <v>101</v>
      </c>
      <c r="C32" s="1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2">
        <f t="shared" si="0"/>
        <v>160.61111111111111</v>
      </c>
      <c r="P32">
        <f t="shared" si="1"/>
        <v>7292</v>
      </c>
      <c r="Q32" t="s">
        <v>2041</v>
      </c>
      <c r="R32" t="s">
        <v>2049</v>
      </c>
      <c r="S32" s="5">
        <f t="shared" si="2"/>
        <v>43609.208333333328</v>
      </c>
      <c r="T32" s="5">
        <f t="shared" si="3"/>
        <v>43614.208333333328</v>
      </c>
    </row>
    <row r="33" spans="1:20" ht="17" x14ac:dyDescent="0.2">
      <c r="A33">
        <v>31</v>
      </c>
      <c r="B33" t="s">
        <v>103</v>
      </c>
      <c r="C33" s="1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2">
        <f t="shared" si="0"/>
        <v>310</v>
      </c>
      <c r="P33">
        <f t="shared" si="1"/>
        <v>5538</v>
      </c>
      <c r="Q33" t="s">
        <v>2050</v>
      </c>
      <c r="R33" t="s">
        <v>2051</v>
      </c>
      <c r="S33" s="5">
        <f t="shared" si="2"/>
        <v>42374.25</v>
      </c>
      <c r="T33" s="5">
        <f t="shared" si="3"/>
        <v>42402.25</v>
      </c>
    </row>
    <row r="34" spans="1:20" ht="17" x14ac:dyDescent="0.2">
      <c r="A34">
        <v>32</v>
      </c>
      <c r="B34" t="s">
        <v>105</v>
      </c>
      <c r="C34" s="1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2">
        <f t="shared" si="0"/>
        <v>86.807920792079202</v>
      </c>
      <c r="P34">
        <f t="shared" si="1"/>
        <v>44991.5</v>
      </c>
      <c r="Q34" t="s">
        <v>2041</v>
      </c>
      <c r="R34" t="s">
        <v>2042</v>
      </c>
      <c r="S34" s="5">
        <f t="shared" si="2"/>
        <v>43110.25</v>
      </c>
      <c r="T34" s="5">
        <f t="shared" si="3"/>
        <v>43137.25</v>
      </c>
    </row>
    <row r="35" spans="1:20" ht="17" x14ac:dyDescent="0.2">
      <c r="A35">
        <v>33</v>
      </c>
      <c r="B35" t="s">
        <v>109</v>
      </c>
      <c r="C35" s="1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2">
        <f t="shared" si="0"/>
        <v>377.82071713147411</v>
      </c>
      <c r="P35">
        <f t="shared" si="1"/>
        <v>97542.5</v>
      </c>
      <c r="Q35" t="s">
        <v>2039</v>
      </c>
      <c r="R35" t="s">
        <v>2040</v>
      </c>
      <c r="S35" s="5">
        <f t="shared" si="2"/>
        <v>41917.208333333336</v>
      </c>
      <c r="T35" s="5">
        <f t="shared" si="3"/>
        <v>41954.25</v>
      </c>
    </row>
    <row r="36" spans="1:20" ht="34" x14ac:dyDescent="0.2">
      <c r="A36">
        <v>34</v>
      </c>
      <c r="B36" t="s">
        <v>111</v>
      </c>
      <c r="C36" s="1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2">
        <f t="shared" si="0"/>
        <v>150.80645161290323</v>
      </c>
      <c r="P36">
        <f t="shared" si="1"/>
        <v>7095</v>
      </c>
      <c r="Q36" t="s">
        <v>2041</v>
      </c>
      <c r="R36" t="s">
        <v>2042</v>
      </c>
      <c r="S36" s="5">
        <f t="shared" si="2"/>
        <v>42817.208333333328</v>
      </c>
      <c r="T36" s="5">
        <f t="shared" si="3"/>
        <v>42822.208333333328</v>
      </c>
    </row>
    <row r="37" spans="1:20" ht="17" x14ac:dyDescent="0.2">
      <c r="A37">
        <v>35</v>
      </c>
      <c r="B37" t="s">
        <v>113</v>
      </c>
      <c r="C37" s="1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2">
        <f t="shared" si="0"/>
        <v>150.30119521912351</v>
      </c>
      <c r="P37">
        <f t="shared" si="1"/>
        <v>95296.5</v>
      </c>
      <c r="Q37" t="s">
        <v>2041</v>
      </c>
      <c r="R37" t="s">
        <v>2044</v>
      </c>
      <c r="S37" s="5">
        <f t="shared" si="2"/>
        <v>43484.25</v>
      </c>
      <c r="T37" s="5">
        <f t="shared" si="3"/>
        <v>43526.25</v>
      </c>
    </row>
    <row r="38" spans="1:20" ht="17" x14ac:dyDescent="0.2">
      <c r="A38">
        <v>36</v>
      </c>
      <c r="B38" t="s">
        <v>115</v>
      </c>
      <c r="C38" s="1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2">
        <f t="shared" si="0"/>
        <v>157.28571428571431</v>
      </c>
      <c r="P38">
        <f t="shared" si="1"/>
        <v>558.5</v>
      </c>
      <c r="Q38" t="s">
        <v>2039</v>
      </c>
      <c r="R38" t="s">
        <v>2040</v>
      </c>
      <c r="S38" s="5">
        <f t="shared" si="2"/>
        <v>40600.25</v>
      </c>
      <c r="T38" s="5">
        <f t="shared" si="3"/>
        <v>40625.208333333336</v>
      </c>
    </row>
    <row r="39" spans="1:20" ht="34" x14ac:dyDescent="0.2">
      <c r="A39">
        <v>37</v>
      </c>
      <c r="B39" t="s">
        <v>117</v>
      </c>
      <c r="C39" s="1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2">
        <f t="shared" si="0"/>
        <v>139.98765432098764</v>
      </c>
      <c r="P39">
        <f t="shared" si="1"/>
        <v>5723</v>
      </c>
      <c r="Q39" t="s">
        <v>2047</v>
      </c>
      <c r="R39" t="s">
        <v>2053</v>
      </c>
      <c r="S39" s="5">
        <f t="shared" si="2"/>
        <v>43744.208333333328</v>
      </c>
      <c r="T39" s="5">
        <f t="shared" si="3"/>
        <v>43777.25</v>
      </c>
    </row>
    <row r="40" spans="1:20" ht="17" x14ac:dyDescent="0.2">
      <c r="A40">
        <v>38</v>
      </c>
      <c r="B40" t="s">
        <v>120</v>
      </c>
      <c r="C40" s="1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2">
        <f t="shared" si="0"/>
        <v>325.32258064516128</v>
      </c>
      <c r="P40">
        <f t="shared" si="1"/>
        <v>5109.5</v>
      </c>
      <c r="Q40" t="s">
        <v>2054</v>
      </c>
      <c r="R40" t="s">
        <v>2055</v>
      </c>
      <c r="S40" s="5">
        <f t="shared" si="2"/>
        <v>40469.208333333336</v>
      </c>
      <c r="T40" s="5">
        <f t="shared" si="3"/>
        <v>40474.208333333336</v>
      </c>
    </row>
    <row r="41" spans="1:20" ht="17" x14ac:dyDescent="0.2">
      <c r="A41">
        <v>39</v>
      </c>
      <c r="B41" t="s">
        <v>123</v>
      </c>
      <c r="C41" s="1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2">
        <f t="shared" si="0"/>
        <v>50.777777777777779</v>
      </c>
      <c r="P41">
        <f t="shared" si="1"/>
        <v>2557.5</v>
      </c>
      <c r="Q41" t="s">
        <v>2039</v>
      </c>
      <c r="R41" t="s">
        <v>2040</v>
      </c>
      <c r="S41" s="5">
        <f t="shared" si="2"/>
        <v>41330.25</v>
      </c>
      <c r="T41" s="5">
        <f t="shared" si="3"/>
        <v>41344.208333333336</v>
      </c>
    </row>
    <row r="42" spans="1:20" ht="17" x14ac:dyDescent="0.2">
      <c r="A42">
        <v>40</v>
      </c>
      <c r="B42" t="s">
        <v>125</v>
      </c>
      <c r="C42" s="1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2">
        <f t="shared" si="0"/>
        <v>169.06818181818181</v>
      </c>
      <c r="P42">
        <f t="shared" si="1"/>
        <v>7538</v>
      </c>
      <c r="Q42" t="s">
        <v>2037</v>
      </c>
      <c r="R42" t="s">
        <v>2046</v>
      </c>
      <c r="S42" s="5">
        <f t="shared" si="2"/>
        <v>40334.208333333336</v>
      </c>
      <c r="T42" s="5">
        <f t="shared" si="3"/>
        <v>40353.208333333336</v>
      </c>
    </row>
    <row r="43" spans="1:20" ht="17" x14ac:dyDescent="0.2">
      <c r="A43">
        <v>41</v>
      </c>
      <c r="B43" t="s">
        <v>127</v>
      </c>
      <c r="C43" s="1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2">
        <f t="shared" si="0"/>
        <v>212.92857142857144</v>
      </c>
      <c r="P43">
        <f t="shared" si="1"/>
        <v>6017.5</v>
      </c>
      <c r="Q43" t="s">
        <v>2035</v>
      </c>
      <c r="R43" t="s">
        <v>2036</v>
      </c>
      <c r="S43" s="5">
        <f t="shared" si="2"/>
        <v>41156.208333333336</v>
      </c>
      <c r="T43" s="5">
        <f t="shared" si="3"/>
        <v>41182.208333333336</v>
      </c>
    </row>
    <row r="44" spans="1:20" ht="17" x14ac:dyDescent="0.2">
      <c r="A44">
        <v>42</v>
      </c>
      <c r="B44" t="s">
        <v>129</v>
      </c>
      <c r="C44" s="1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2">
        <f t="shared" si="0"/>
        <v>443.94444444444446</v>
      </c>
      <c r="P44">
        <f t="shared" si="1"/>
        <v>4106.5</v>
      </c>
      <c r="Q44" t="s">
        <v>2033</v>
      </c>
      <c r="R44" t="s">
        <v>2034</v>
      </c>
      <c r="S44" s="5">
        <f t="shared" si="2"/>
        <v>40728.208333333336</v>
      </c>
      <c r="T44" s="5">
        <f t="shared" si="3"/>
        <v>40737.208333333336</v>
      </c>
    </row>
    <row r="45" spans="1:20" ht="17" x14ac:dyDescent="0.2">
      <c r="A45">
        <v>43</v>
      </c>
      <c r="B45" t="s">
        <v>131</v>
      </c>
      <c r="C45" s="1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2">
        <f t="shared" si="0"/>
        <v>185.9390243902439</v>
      </c>
      <c r="P45">
        <f t="shared" si="1"/>
        <v>86964.5</v>
      </c>
      <c r="Q45" t="s">
        <v>2047</v>
      </c>
      <c r="R45" t="s">
        <v>2056</v>
      </c>
      <c r="S45" s="5">
        <f t="shared" si="2"/>
        <v>41844.208333333336</v>
      </c>
      <c r="T45" s="5">
        <f t="shared" si="3"/>
        <v>41860.208333333336</v>
      </c>
    </row>
    <row r="46" spans="1:20" ht="17" x14ac:dyDescent="0.2">
      <c r="A46">
        <v>44</v>
      </c>
      <c r="B46" t="s">
        <v>134</v>
      </c>
      <c r="C46" s="1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2">
        <f t="shared" si="0"/>
        <v>658.8125</v>
      </c>
      <c r="P46">
        <f t="shared" si="1"/>
        <v>5319.5</v>
      </c>
      <c r="Q46" t="s">
        <v>2047</v>
      </c>
      <c r="R46" t="s">
        <v>2053</v>
      </c>
      <c r="S46" s="5">
        <f t="shared" si="2"/>
        <v>43541.208333333328</v>
      </c>
      <c r="T46" s="5">
        <f t="shared" si="3"/>
        <v>43542.208333333328</v>
      </c>
    </row>
    <row r="47" spans="1:20" ht="34" x14ac:dyDescent="0.2">
      <c r="A47">
        <v>45</v>
      </c>
      <c r="B47" t="s">
        <v>136</v>
      </c>
      <c r="C47" s="1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2">
        <f t="shared" si="0"/>
        <v>47.684210526315788</v>
      </c>
      <c r="P47">
        <f t="shared" si="1"/>
        <v>2289</v>
      </c>
      <c r="Q47" t="s">
        <v>2039</v>
      </c>
      <c r="R47" t="s">
        <v>2040</v>
      </c>
      <c r="S47" s="5">
        <f t="shared" si="2"/>
        <v>42676.208333333328</v>
      </c>
      <c r="T47" s="5">
        <f t="shared" si="3"/>
        <v>42691.25</v>
      </c>
    </row>
    <row r="48" spans="1:20" ht="17" x14ac:dyDescent="0.2">
      <c r="A48">
        <v>46</v>
      </c>
      <c r="B48" t="s">
        <v>138</v>
      </c>
      <c r="C48" s="1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2">
        <f t="shared" si="0"/>
        <v>114.78378378378378</v>
      </c>
      <c r="P48">
        <f t="shared" si="1"/>
        <v>2169.5</v>
      </c>
      <c r="Q48" t="s">
        <v>2035</v>
      </c>
      <c r="R48" t="s">
        <v>2036</v>
      </c>
      <c r="S48" s="5">
        <f t="shared" si="2"/>
        <v>40367.208333333336</v>
      </c>
      <c r="T48" s="5">
        <f t="shared" si="3"/>
        <v>40390.208333333336</v>
      </c>
    </row>
    <row r="49" spans="1:20" ht="17" x14ac:dyDescent="0.2">
      <c r="A49">
        <v>47</v>
      </c>
      <c r="B49" t="s">
        <v>140</v>
      </c>
      <c r="C49" s="1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2">
        <f t="shared" si="0"/>
        <v>475.26666666666665</v>
      </c>
      <c r="P49">
        <f t="shared" si="1"/>
        <v>3639</v>
      </c>
      <c r="Q49" t="s">
        <v>2039</v>
      </c>
      <c r="R49" t="s">
        <v>2040</v>
      </c>
      <c r="S49" s="5">
        <f t="shared" si="2"/>
        <v>41727.208333333336</v>
      </c>
      <c r="T49" s="5">
        <f t="shared" si="3"/>
        <v>41757.208333333336</v>
      </c>
    </row>
    <row r="50" spans="1:20" ht="17" x14ac:dyDescent="0.2">
      <c r="A50">
        <v>48</v>
      </c>
      <c r="B50" t="s">
        <v>142</v>
      </c>
      <c r="C50" s="1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2">
        <f t="shared" si="0"/>
        <v>386.97297297297297</v>
      </c>
      <c r="P50">
        <f t="shared" si="1"/>
        <v>65646.5</v>
      </c>
      <c r="Q50" t="s">
        <v>2039</v>
      </c>
      <c r="R50" t="s">
        <v>2040</v>
      </c>
      <c r="S50" s="5">
        <f t="shared" si="2"/>
        <v>42180.208333333328</v>
      </c>
      <c r="T50" s="5">
        <f t="shared" si="3"/>
        <v>42192.208333333328</v>
      </c>
    </row>
    <row r="51" spans="1:20" ht="17" x14ac:dyDescent="0.2">
      <c r="A51">
        <v>49</v>
      </c>
      <c r="B51" t="s">
        <v>144</v>
      </c>
      <c r="C51" s="1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2">
        <f t="shared" si="0"/>
        <v>189.625</v>
      </c>
      <c r="P51">
        <f t="shared" si="1"/>
        <v>6978</v>
      </c>
      <c r="Q51" t="s">
        <v>2035</v>
      </c>
      <c r="R51" t="s">
        <v>2036</v>
      </c>
      <c r="S51" s="5">
        <f t="shared" si="2"/>
        <v>43758.208333333328</v>
      </c>
      <c r="T51" s="5">
        <f t="shared" si="3"/>
        <v>43803.25</v>
      </c>
    </row>
    <row r="52" spans="1:20" ht="34" x14ac:dyDescent="0.2">
      <c r="A52">
        <v>50</v>
      </c>
      <c r="B52" t="s">
        <v>146</v>
      </c>
      <c r="C52" s="1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2">
        <f t="shared" si="0"/>
        <v>2</v>
      </c>
      <c r="P52">
        <f t="shared" si="1"/>
        <v>1.5</v>
      </c>
      <c r="Q52" t="s">
        <v>2035</v>
      </c>
      <c r="R52" t="s">
        <v>2057</v>
      </c>
      <c r="S52" s="5">
        <f t="shared" si="2"/>
        <v>41487.208333333336</v>
      </c>
      <c r="T52" s="5">
        <f t="shared" si="3"/>
        <v>41515.208333333336</v>
      </c>
    </row>
    <row r="53" spans="1:20" ht="17" x14ac:dyDescent="0.2">
      <c r="A53">
        <v>51</v>
      </c>
      <c r="B53" t="s">
        <v>149</v>
      </c>
      <c r="C53" s="1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2">
        <f t="shared" si="0"/>
        <v>91.867805186590772</v>
      </c>
      <c r="P53">
        <f t="shared" si="1"/>
        <v>73355</v>
      </c>
      <c r="Q53" t="s">
        <v>2037</v>
      </c>
      <c r="R53" t="s">
        <v>2046</v>
      </c>
      <c r="S53" s="5">
        <f t="shared" si="2"/>
        <v>40995.208333333336</v>
      </c>
      <c r="T53" s="5">
        <f t="shared" si="3"/>
        <v>41011.208333333336</v>
      </c>
    </row>
    <row r="54" spans="1:20" ht="17" x14ac:dyDescent="0.2">
      <c r="A54">
        <v>52</v>
      </c>
      <c r="B54" t="s">
        <v>151</v>
      </c>
      <c r="C54" s="1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2">
        <f t="shared" si="0"/>
        <v>34.152777777777779</v>
      </c>
      <c r="P54">
        <f t="shared" si="1"/>
        <v>1267</v>
      </c>
      <c r="Q54" t="s">
        <v>2039</v>
      </c>
      <c r="R54" t="s">
        <v>2040</v>
      </c>
      <c r="S54" s="5">
        <f t="shared" si="2"/>
        <v>40436.208333333336</v>
      </c>
      <c r="T54" s="5">
        <f t="shared" si="3"/>
        <v>40440.208333333336</v>
      </c>
    </row>
    <row r="55" spans="1:20" ht="17" x14ac:dyDescent="0.2">
      <c r="A55">
        <v>53</v>
      </c>
      <c r="B55" t="s">
        <v>153</v>
      </c>
      <c r="C55" s="1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2">
        <f t="shared" si="0"/>
        <v>140.40909090909091</v>
      </c>
      <c r="P55">
        <f t="shared" si="1"/>
        <v>6282.5</v>
      </c>
      <c r="Q55" t="s">
        <v>2041</v>
      </c>
      <c r="R55" t="s">
        <v>2044</v>
      </c>
      <c r="S55" s="5">
        <f t="shared" si="2"/>
        <v>41779.208333333336</v>
      </c>
      <c r="T55" s="5">
        <f t="shared" si="3"/>
        <v>41818.208333333336</v>
      </c>
    </row>
    <row r="56" spans="1:20" ht="34" x14ac:dyDescent="0.2">
      <c r="A56">
        <v>54</v>
      </c>
      <c r="B56" t="s">
        <v>155</v>
      </c>
      <c r="C56" s="1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2">
        <f t="shared" si="0"/>
        <v>89.86666666666666</v>
      </c>
      <c r="P56">
        <f t="shared" si="1"/>
        <v>2756</v>
      </c>
      <c r="Q56" t="s">
        <v>2037</v>
      </c>
      <c r="R56" t="s">
        <v>2046</v>
      </c>
      <c r="S56" s="5">
        <f t="shared" si="2"/>
        <v>43170.25</v>
      </c>
      <c r="T56" s="5">
        <f t="shared" si="3"/>
        <v>43176.208333333328</v>
      </c>
    </row>
    <row r="57" spans="1:20" ht="34" x14ac:dyDescent="0.2">
      <c r="A57">
        <v>55</v>
      </c>
      <c r="B57" t="s">
        <v>157</v>
      </c>
      <c r="C57" s="1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2">
        <f t="shared" si="0"/>
        <v>177.96969696969697</v>
      </c>
      <c r="P57">
        <f t="shared" si="1"/>
        <v>5938.5</v>
      </c>
      <c r="Q57" t="s">
        <v>2035</v>
      </c>
      <c r="R57" t="s">
        <v>2058</v>
      </c>
      <c r="S57" s="5">
        <f t="shared" si="2"/>
        <v>43311.208333333328</v>
      </c>
      <c r="T57" s="5">
        <f t="shared" si="3"/>
        <v>43316.208333333328</v>
      </c>
    </row>
    <row r="58" spans="1:20" ht="34" x14ac:dyDescent="0.2">
      <c r="A58">
        <v>56</v>
      </c>
      <c r="B58" t="s">
        <v>160</v>
      </c>
      <c r="C58" s="1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2">
        <f t="shared" si="0"/>
        <v>143.66249999999999</v>
      </c>
      <c r="P58">
        <f t="shared" si="1"/>
        <v>5828.5</v>
      </c>
      <c r="Q58" t="s">
        <v>2037</v>
      </c>
      <c r="R58" t="s">
        <v>2046</v>
      </c>
      <c r="S58" s="5">
        <f t="shared" si="2"/>
        <v>42014.25</v>
      </c>
      <c r="T58" s="5">
        <f t="shared" si="3"/>
        <v>42021.25</v>
      </c>
    </row>
    <row r="59" spans="1:20" ht="17" x14ac:dyDescent="0.2">
      <c r="A59">
        <v>57</v>
      </c>
      <c r="B59" t="s">
        <v>162</v>
      </c>
      <c r="C59" s="1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2">
        <f t="shared" si="0"/>
        <v>215.27586206896552</v>
      </c>
      <c r="P59">
        <f t="shared" si="1"/>
        <v>3222</v>
      </c>
      <c r="Q59" t="s">
        <v>2050</v>
      </c>
      <c r="R59" t="s">
        <v>2051</v>
      </c>
      <c r="S59" s="5">
        <f t="shared" si="2"/>
        <v>42979.208333333328</v>
      </c>
      <c r="T59" s="5">
        <f t="shared" si="3"/>
        <v>42991.208333333328</v>
      </c>
    </row>
    <row r="60" spans="1:20" ht="17" x14ac:dyDescent="0.2">
      <c r="A60">
        <v>58</v>
      </c>
      <c r="B60" t="s">
        <v>164</v>
      </c>
      <c r="C60" s="1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2">
        <f t="shared" si="0"/>
        <v>227.11111111111114</v>
      </c>
      <c r="P60">
        <f t="shared" si="1"/>
        <v>3171.5</v>
      </c>
      <c r="Q60" t="s">
        <v>2039</v>
      </c>
      <c r="R60" t="s">
        <v>2040</v>
      </c>
      <c r="S60" s="5">
        <f t="shared" si="2"/>
        <v>42268.208333333328</v>
      </c>
      <c r="T60" s="5">
        <f t="shared" si="3"/>
        <v>42281.208333333328</v>
      </c>
    </row>
    <row r="61" spans="1:20" ht="17" x14ac:dyDescent="0.2">
      <c r="A61">
        <v>59</v>
      </c>
      <c r="B61" t="s">
        <v>166</v>
      </c>
      <c r="C61" s="1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2">
        <f t="shared" si="0"/>
        <v>275.07142857142861</v>
      </c>
      <c r="P61">
        <f t="shared" si="1"/>
        <v>1989.5</v>
      </c>
      <c r="Q61" t="s">
        <v>2039</v>
      </c>
      <c r="R61" t="s">
        <v>2040</v>
      </c>
      <c r="S61" s="5">
        <f t="shared" si="2"/>
        <v>42898.208333333328</v>
      </c>
      <c r="T61" s="5">
        <f t="shared" si="3"/>
        <v>42913.208333333328</v>
      </c>
    </row>
    <row r="62" spans="1:20" ht="17" x14ac:dyDescent="0.2">
      <c r="A62">
        <v>60</v>
      </c>
      <c r="B62" t="s">
        <v>168</v>
      </c>
      <c r="C62" s="1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2">
        <f t="shared" si="0"/>
        <v>144.37048832271762</v>
      </c>
      <c r="P62">
        <f t="shared" si="1"/>
        <v>68798.5</v>
      </c>
      <c r="Q62" t="s">
        <v>2039</v>
      </c>
      <c r="R62" t="s">
        <v>2040</v>
      </c>
      <c r="S62" s="5">
        <f t="shared" si="2"/>
        <v>41107.208333333336</v>
      </c>
      <c r="T62" s="5">
        <f t="shared" si="3"/>
        <v>41110.208333333336</v>
      </c>
    </row>
    <row r="63" spans="1:20" ht="34" x14ac:dyDescent="0.2">
      <c r="A63">
        <v>61</v>
      </c>
      <c r="B63" t="s">
        <v>170</v>
      </c>
      <c r="C63" s="1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2">
        <f t="shared" si="0"/>
        <v>92.74598393574297</v>
      </c>
      <c r="P63">
        <f t="shared" si="1"/>
        <v>93501.5</v>
      </c>
      <c r="Q63" t="s">
        <v>2039</v>
      </c>
      <c r="R63" t="s">
        <v>2040</v>
      </c>
      <c r="S63" s="5">
        <f t="shared" si="2"/>
        <v>40595.25</v>
      </c>
      <c r="T63" s="5">
        <f t="shared" si="3"/>
        <v>40635.208333333336</v>
      </c>
    </row>
    <row r="64" spans="1:20" ht="34" x14ac:dyDescent="0.2">
      <c r="A64">
        <v>62</v>
      </c>
      <c r="B64" t="s">
        <v>172</v>
      </c>
      <c r="C64" s="1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2">
        <f t="shared" si="0"/>
        <v>722.6</v>
      </c>
      <c r="P64">
        <f t="shared" si="1"/>
        <v>7350.5</v>
      </c>
      <c r="Q64" t="s">
        <v>2037</v>
      </c>
      <c r="R64" t="s">
        <v>2038</v>
      </c>
      <c r="S64" s="5">
        <f t="shared" si="2"/>
        <v>42160.208333333328</v>
      </c>
      <c r="T64" s="5">
        <f t="shared" si="3"/>
        <v>42161.208333333328</v>
      </c>
    </row>
    <row r="65" spans="1:20" ht="17" x14ac:dyDescent="0.2">
      <c r="A65">
        <v>63</v>
      </c>
      <c r="B65" t="s">
        <v>174</v>
      </c>
      <c r="C65" s="1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2">
        <f t="shared" si="0"/>
        <v>11.851063829787234</v>
      </c>
      <c r="P65">
        <f t="shared" si="1"/>
        <v>281</v>
      </c>
      <c r="Q65" t="s">
        <v>2039</v>
      </c>
      <c r="R65" t="s">
        <v>2040</v>
      </c>
      <c r="S65" s="5">
        <f t="shared" si="2"/>
        <v>42853.208333333328</v>
      </c>
      <c r="T65" s="5">
        <f t="shared" si="3"/>
        <v>42859.208333333328</v>
      </c>
    </row>
    <row r="66" spans="1:20" ht="17" x14ac:dyDescent="0.2">
      <c r="A66">
        <v>64</v>
      </c>
      <c r="B66" t="s">
        <v>176</v>
      </c>
      <c r="C66" s="1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2">
        <f t="shared" ref="O66:O129" si="4">(E66/D66)*100</f>
        <v>97.642857142857139</v>
      </c>
      <c r="P66">
        <f t="shared" ref="P66:P129" si="5">AVERAGE(E66,G66)</f>
        <v>1386</v>
      </c>
      <c r="Q66" t="s">
        <v>2037</v>
      </c>
      <c r="R66" t="s">
        <v>2038</v>
      </c>
      <c r="S66" s="5">
        <f t="shared" ref="S66:S129" si="6">(((J66/60)/60)/24)+DATE(1970,1,1)</f>
        <v>43283.208333333328</v>
      </c>
      <c r="T66" s="5">
        <f t="shared" ref="T66:T129" si="7">(((K66/60)/60)/24)+DATE(1970,1,1)</f>
        <v>43298.208333333328</v>
      </c>
    </row>
    <row r="67" spans="1:20" ht="17" x14ac:dyDescent="0.2">
      <c r="A67">
        <v>65</v>
      </c>
      <c r="B67" t="s">
        <v>178</v>
      </c>
      <c r="C67" s="1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2">
        <f t="shared" si="4"/>
        <v>236.14754098360655</v>
      </c>
      <c r="P67">
        <f t="shared" si="5"/>
        <v>7320.5</v>
      </c>
      <c r="Q67" t="s">
        <v>2039</v>
      </c>
      <c r="R67" t="s">
        <v>2040</v>
      </c>
      <c r="S67" s="5">
        <f t="shared" si="6"/>
        <v>40570.25</v>
      </c>
      <c r="T67" s="5">
        <f t="shared" si="7"/>
        <v>40577.25</v>
      </c>
    </row>
    <row r="68" spans="1:20" ht="17" x14ac:dyDescent="0.2">
      <c r="A68">
        <v>66</v>
      </c>
      <c r="B68" t="s">
        <v>180</v>
      </c>
      <c r="C68" s="1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2">
        <f t="shared" si="4"/>
        <v>45.068965517241381</v>
      </c>
      <c r="P68">
        <f t="shared" si="5"/>
        <v>659.5</v>
      </c>
      <c r="Q68" t="s">
        <v>2039</v>
      </c>
      <c r="R68" t="s">
        <v>2040</v>
      </c>
      <c r="S68" s="5">
        <f t="shared" si="6"/>
        <v>42102.208333333328</v>
      </c>
      <c r="T68" s="5">
        <f t="shared" si="7"/>
        <v>42107.208333333328</v>
      </c>
    </row>
    <row r="69" spans="1:20" ht="34" x14ac:dyDescent="0.2">
      <c r="A69">
        <v>67</v>
      </c>
      <c r="B69" t="s">
        <v>182</v>
      </c>
      <c r="C69" s="1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2">
        <f t="shared" si="4"/>
        <v>162.38567493112947</v>
      </c>
      <c r="P69">
        <f t="shared" si="5"/>
        <v>60978.5</v>
      </c>
      <c r="Q69" t="s">
        <v>2037</v>
      </c>
      <c r="R69" t="s">
        <v>2046</v>
      </c>
      <c r="S69" s="5">
        <f t="shared" si="6"/>
        <v>40203.25</v>
      </c>
      <c r="T69" s="5">
        <f t="shared" si="7"/>
        <v>40208.25</v>
      </c>
    </row>
    <row r="70" spans="1:20" ht="17" x14ac:dyDescent="0.2">
      <c r="A70">
        <v>68</v>
      </c>
      <c r="B70" t="s">
        <v>184</v>
      </c>
      <c r="C70" s="1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2">
        <f t="shared" si="4"/>
        <v>254.52631578947367</v>
      </c>
      <c r="P70">
        <f t="shared" si="5"/>
        <v>7377</v>
      </c>
      <c r="Q70" t="s">
        <v>2039</v>
      </c>
      <c r="R70" t="s">
        <v>2040</v>
      </c>
      <c r="S70" s="5">
        <f t="shared" si="6"/>
        <v>42943.208333333328</v>
      </c>
      <c r="T70" s="5">
        <f t="shared" si="7"/>
        <v>42990.208333333328</v>
      </c>
    </row>
    <row r="71" spans="1:20" ht="17" x14ac:dyDescent="0.2">
      <c r="A71">
        <v>69</v>
      </c>
      <c r="B71" t="s">
        <v>186</v>
      </c>
      <c r="C71" s="1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2">
        <f t="shared" si="4"/>
        <v>24.063291139240505</v>
      </c>
      <c r="P71">
        <f t="shared" si="5"/>
        <v>959</v>
      </c>
      <c r="Q71" t="s">
        <v>2039</v>
      </c>
      <c r="R71" t="s">
        <v>2040</v>
      </c>
      <c r="S71" s="5">
        <f t="shared" si="6"/>
        <v>40531.25</v>
      </c>
      <c r="T71" s="5">
        <f t="shared" si="7"/>
        <v>40565.25</v>
      </c>
    </row>
    <row r="72" spans="1:20" ht="17" x14ac:dyDescent="0.2">
      <c r="A72">
        <v>70</v>
      </c>
      <c r="B72" t="s">
        <v>188</v>
      </c>
      <c r="C72" s="1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2">
        <f t="shared" si="4"/>
        <v>123.74140625000001</v>
      </c>
      <c r="P72">
        <f t="shared" si="5"/>
        <v>80432</v>
      </c>
      <c r="Q72" t="s">
        <v>2039</v>
      </c>
      <c r="R72" t="s">
        <v>2040</v>
      </c>
      <c r="S72" s="5">
        <f t="shared" si="6"/>
        <v>40484.208333333336</v>
      </c>
      <c r="T72" s="5">
        <f t="shared" si="7"/>
        <v>40533.25</v>
      </c>
    </row>
    <row r="73" spans="1:20" ht="34" x14ac:dyDescent="0.2">
      <c r="A73">
        <v>71</v>
      </c>
      <c r="B73" t="s">
        <v>190</v>
      </c>
      <c r="C73" s="1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2">
        <f t="shared" si="4"/>
        <v>108.06666666666666</v>
      </c>
      <c r="P73">
        <f t="shared" si="5"/>
        <v>3280</v>
      </c>
      <c r="Q73" t="s">
        <v>2039</v>
      </c>
      <c r="R73" t="s">
        <v>2040</v>
      </c>
      <c r="S73" s="5">
        <f t="shared" si="6"/>
        <v>43799.25</v>
      </c>
      <c r="T73" s="5">
        <f t="shared" si="7"/>
        <v>43803.25</v>
      </c>
    </row>
    <row r="74" spans="1:20" ht="17" x14ac:dyDescent="0.2">
      <c r="A74">
        <v>72</v>
      </c>
      <c r="B74" t="s">
        <v>192</v>
      </c>
      <c r="C74" s="1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2">
        <f t="shared" si="4"/>
        <v>670.33333333333326</v>
      </c>
      <c r="P74">
        <f t="shared" si="5"/>
        <v>2038</v>
      </c>
      <c r="Q74" t="s">
        <v>2041</v>
      </c>
      <c r="R74" t="s">
        <v>2049</v>
      </c>
      <c r="S74" s="5">
        <f t="shared" si="6"/>
        <v>42186.208333333328</v>
      </c>
      <c r="T74" s="5">
        <f t="shared" si="7"/>
        <v>42222.208333333328</v>
      </c>
    </row>
    <row r="75" spans="1:20" ht="17" x14ac:dyDescent="0.2">
      <c r="A75">
        <v>73</v>
      </c>
      <c r="B75" t="s">
        <v>194</v>
      </c>
      <c r="C75" s="1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2">
        <f t="shared" si="4"/>
        <v>660.92857142857144</v>
      </c>
      <c r="P75">
        <f t="shared" si="5"/>
        <v>4670.5</v>
      </c>
      <c r="Q75" t="s">
        <v>2035</v>
      </c>
      <c r="R75" t="s">
        <v>2058</v>
      </c>
      <c r="S75" s="5">
        <f t="shared" si="6"/>
        <v>42701.25</v>
      </c>
      <c r="T75" s="5">
        <f t="shared" si="7"/>
        <v>42704.25</v>
      </c>
    </row>
    <row r="76" spans="1:20" ht="17" x14ac:dyDescent="0.2">
      <c r="A76">
        <v>74</v>
      </c>
      <c r="B76" t="s">
        <v>196</v>
      </c>
      <c r="C76" s="1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2">
        <f t="shared" si="4"/>
        <v>122.46153846153847</v>
      </c>
      <c r="P76">
        <f t="shared" si="5"/>
        <v>2430.5</v>
      </c>
      <c r="Q76" t="s">
        <v>2035</v>
      </c>
      <c r="R76" t="s">
        <v>2057</v>
      </c>
      <c r="S76" s="5">
        <f t="shared" si="6"/>
        <v>42456.208333333328</v>
      </c>
      <c r="T76" s="5">
        <f t="shared" si="7"/>
        <v>42457.208333333328</v>
      </c>
    </row>
    <row r="77" spans="1:20" ht="17" x14ac:dyDescent="0.2">
      <c r="A77">
        <v>75</v>
      </c>
      <c r="B77" t="s">
        <v>198</v>
      </c>
      <c r="C77" s="1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2">
        <f t="shared" si="4"/>
        <v>150.57731958762886</v>
      </c>
      <c r="P77">
        <f t="shared" si="5"/>
        <v>7388</v>
      </c>
      <c r="Q77" t="s">
        <v>2054</v>
      </c>
      <c r="R77" t="s">
        <v>2055</v>
      </c>
      <c r="S77" s="5">
        <f t="shared" si="6"/>
        <v>43296.208333333328</v>
      </c>
      <c r="T77" s="5">
        <f t="shared" si="7"/>
        <v>43304.208333333328</v>
      </c>
    </row>
    <row r="78" spans="1:20" ht="17" x14ac:dyDescent="0.2">
      <c r="A78">
        <v>76</v>
      </c>
      <c r="B78" t="s">
        <v>200</v>
      </c>
      <c r="C78" s="1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2">
        <f t="shared" si="4"/>
        <v>78.106590724165997</v>
      </c>
      <c r="P78">
        <f t="shared" si="5"/>
        <v>48838.5</v>
      </c>
      <c r="Q78" t="s">
        <v>2039</v>
      </c>
      <c r="R78" t="s">
        <v>2040</v>
      </c>
      <c r="S78" s="5">
        <f t="shared" si="6"/>
        <v>42027.25</v>
      </c>
      <c r="T78" s="5">
        <f t="shared" si="7"/>
        <v>42076.208333333328</v>
      </c>
    </row>
    <row r="79" spans="1:20" ht="17" x14ac:dyDescent="0.2">
      <c r="A79">
        <v>77</v>
      </c>
      <c r="B79" t="s">
        <v>202</v>
      </c>
      <c r="C79" s="1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2">
        <f t="shared" si="4"/>
        <v>46.94736842105263</v>
      </c>
      <c r="P79">
        <f t="shared" si="5"/>
        <v>2258</v>
      </c>
      <c r="Q79" t="s">
        <v>2041</v>
      </c>
      <c r="R79" t="s">
        <v>2049</v>
      </c>
      <c r="S79" s="5">
        <f t="shared" si="6"/>
        <v>40448.208333333336</v>
      </c>
      <c r="T79" s="5">
        <f t="shared" si="7"/>
        <v>40462.208333333336</v>
      </c>
    </row>
    <row r="80" spans="1:20" ht="34" x14ac:dyDescent="0.2">
      <c r="A80">
        <v>78</v>
      </c>
      <c r="B80" t="s">
        <v>204</v>
      </c>
      <c r="C80" s="1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2">
        <f t="shared" si="4"/>
        <v>300.8</v>
      </c>
      <c r="P80">
        <f t="shared" si="5"/>
        <v>6933</v>
      </c>
      <c r="Q80" t="s">
        <v>2047</v>
      </c>
      <c r="R80" t="s">
        <v>2059</v>
      </c>
      <c r="S80" s="5">
        <f t="shared" si="6"/>
        <v>43206.208333333328</v>
      </c>
      <c r="T80" s="5">
        <f t="shared" si="7"/>
        <v>43207.208333333328</v>
      </c>
    </row>
    <row r="81" spans="1:20" ht="17" x14ac:dyDescent="0.2">
      <c r="A81">
        <v>79</v>
      </c>
      <c r="B81" t="s">
        <v>207</v>
      </c>
      <c r="C81" s="1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2">
        <f t="shared" si="4"/>
        <v>69.598615916955026</v>
      </c>
      <c r="P81">
        <f t="shared" si="5"/>
        <v>20533</v>
      </c>
      <c r="Q81" t="s">
        <v>2039</v>
      </c>
      <c r="R81" t="s">
        <v>2040</v>
      </c>
      <c r="S81" s="5">
        <f t="shared" si="6"/>
        <v>43267.208333333328</v>
      </c>
      <c r="T81" s="5">
        <f t="shared" si="7"/>
        <v>43272.208333333328</v>
      </c>
    </row>
    <row r="82" spans="1:20" ht="17" x14ac:dyDescent="0.2">
      <c r="A82">
        <v>80</v>
      </c>
      <c r="B82" t="s">
        <v>209</v>
      </c>
      <c r="C82" s="1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2">
        <f t="shared" si="4"/>
        <v>637.4545454545455</v>
      </c>
      <c r="P82">
        <f t="shared" si="5"/>
        <v>3569.5</v>
      </c>
      <c r="Q82" t="s">
        <v>2050</v>
      </c>
      <c r="R82" t="s">
        <v>2051</v>
      </c>
      <c r="S82" s="5">
        <f t="shared" si="6"/>
        <v>42976.208333333328</v>
      </c>
      <c r="T82" s="5">
        <f t="shared" si="7"/>
        <v>43006.208333333328</v>
      </c>
    </row>
    <row r="83" spans="1:20" ht="17" x14ac:dyDescent="0.2">
      <c r="A83">
        <v>81</v>
      </c>
      <c r="B83" t="s">
        <v>211</v>
      </c>
      <c r="C83" s="1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2">
        <f t="shared" si="4"/>
        <v>225.33928571428569</v>
      </c>
      <c r="P83">
        <f t="shared" si="5"/>
        <v>19134</v>
      </c>
      <c r="Q83" t="s">
        <v>2035</v>
      </c>
      <c r="R83" t="s">
        <v>2036</v>
      </c>
      <c r="S83" s="5">
        <f t="shared" si="6"/>
        <v>43062.25</v>
      </c>
      <c r="T83" s="5">
        <f t="shared" si="7"/>
        <v>43087.25</v>
      </c>
    </row>
    <row r="84" spans="1:20" ht="17" x14ac:dyDescent="0.2">
      <c r="A84">
        <v>82</v>
      </c>
      <c r="B84" t="s">
        <v>213</v>
      </c>
      <c r="C84" s="1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2">
        <f t="shared" si="4"/>
        <v>1497.3000000000002</v>
      </c>
      <c r="P84">
        <f t="shared" si="5"/>
        <v>7576.5</v>
      </c>
      <c r="Q84" t="s">
        <v>2050</v>
      </c>
      <c r="R84" t="s">
        <v>2051</v>
      </c>
      <c r="S84" s="5">
        <f t="shared" si="6"/>
        <v>43482.25</v>
      </c>
      <c r="T84" s="5">
        <f t="shared" si="7"/>
        <v>43489.25</v>
      </c>
    </row>
    <row r="85" spans="1:20" ht="17" x14ac:dyDescent="0.2">
      <c r="A85">
        <v>83</v>
      </c>
      <c r="B85" t="s">
        <v>215</v>
      </c>
      <c r="C85" s="1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2">
        <f t="shared" si="4"/>
        <v>37.590225563909776</v>
      </c>
      <c r="P85">
        <f t="shared" si="5"/>
        <v>20498</v>
      </c>
      <c r="Q85" t="s">
        <v>2035</v>
      </c>
      <c r="R85" t="s">
        <v>2043</v>
      </c>
      <c r="S85" s="5">
        <f t="shared" si="6"/>
        <v>42579.208333333328</v>
      </c>
      <c r="T85" s="5">
        <f t="shared" si="7"/>
        <v>42601.208333333328</v>
      </c>
    </row>
    <row r="86" spans="1:20" ht="17" x14ac:dyDescent="0.2">
      <c r="A86">
        <v>84</v>
      </c>
      <c r="B86" t="s">
        <v>217</v>
      </c>
      <c r="C86" s="1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2">
        <f t="shared" si="4"/>
        <v>132.36942675159236</v>
      </c>
      <c r="P86">
        <f t="shared" si="5"/>
        <v>20969</v>
      </c>
      <c r="Q86" t="s">
        <v>2037</v>
      </c>
      <c r="R86" t="s">
        <v>2046</v>
      </c>
      <c r="S86" s="5">
        <f t="shared" si="6"/>
        <v>41118.208333333336</v>
      </c>
      <c r="T86" s="5">
        <f t="shared" si="7"/>
        <v>41128.208333333336</v>
      </c>
    </row>
    <row r="87" spans="1:20" ht="17" x14ac:dyDescent="0.2">
      <c r="A87">
        <v>85</v>
      </c>
      <c r="B87" t="s">
        <v>219</v>
      </c>
      <c r="C87" s="1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2">
        <f t="shared" si="4"/>
        <v>131.22448979591837</v>
      </c>
      <c r="P87">
        <f t="shared" si="5"/>
        <v>3250.5</v>
      </c>
      <c r="Q87" t="s">
        <v>2035</v>
      </c>
      <c r="R87" t="s">
        <v>2045</v>
      </c>
      <c r="S87" s="5">
        <f t="shared" si="6"/>
        <v>40797.208333333336</v>
      </c>
      <c r="T87" s="5">
        <f t="shared" si="7"/>
        <v>40805.208333333336</v>
      </c>
    </row>
    <row r="88" spans="1:20" ht="17" x14ac:dyDescent="0.2">
      <c r="A88">
        <v>86</v>
      </c>
      <c r="B88" t="s">
        <v>221</v>
      </c>
      <c r="C88" s="1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2">
        <f t="shared" si="4"/>
        <v>167.63513513513513</v>
      </c>
      <c r="P88">
        <f t="shared" si="5"/>
        <v>6304</v>
      </c>
      <c r="Q88" t="s">
        <v>2039</v>
      </c>
      <c r="R88" t="s">
        <v>2040</v>
      </c>
      <c r="S88" s="5">
        <f t="shared" si="6"/>
        <v>42128.208333333328</v>
      </c>
      <c r="T88" s="5">
        <f t="shared" si="7"/>
        <v>42141.208333333328</v>
      </c>
    </row>
    <row r="89" spans="1:20" ht="34" x14ac:dyDescent="0.2">
      <c r="A89">
        <v>87</v>
      </c>
      <c r="B89" t="s">
        <v>223</v>
      </c>
      <c r="C89" s="1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2">
        <f t="shared" si="4"/>
        <v>61.984886649874063</v>
      </c>
      <c r="P89">
        <f t="shared" si="5"/>
        <v>62261</v>
      </c>
      <c r="Q89" t="s">
        <v>2035</v>
      </c>
      <c r="R89" t="s">
        <v>2036</v>
      </c>
      <c r="S89" s="5">
        <f t="shared" si="6"/>
        <v>40610.25</v>
      </c>
      <c r="T89" s="5">
        <f t="shared" si="7"/>
        <v>40621.208333333336</v>
      </c>
    </row>
    <row r="90" spans="1:20" ht="17" x14ac:dyDescent="0.2">
      <c r="A90">
        <v>88</v>
      </c>
      <c r="B90" t="s">
        <v>225</v>
      </c>
      <c r="C90" s="1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2">
        <f t="shared" si="4"/>
        <v>260.75</v>
      </c>
      <c r="P90">
        <f t="shared" si="5"/>
        <v>6314.5</v>
      </c>
      <c r="Q90" t="s">
        <v>2047</v>
      </c>
      <c r="R90" t="s">
        <v>2059</v>
      </c>
      <c r="S90" s="5">
        <f t="shared" si="6"/>
        <v>42110.208333333328</v>
      </c>
      <c r="T90" s="5">
        <f t="shared" si="7"/>
        <v>42132.208333333328</v>
      </c>
    </row>
    <row r="91" spans="1:20" ht="17" x14ac:dyDescent="0.2">
      <c r="A91">
        <v>89</v>
      </c>
      <c r="B91" t="s">
        <v>227</v>
      </c>
      <c r="C91" s="1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2">
        <f t="shared" si="4"/>
        <v>252.58823529411765</v>
      </c>
      <c r="P91">
        <f t="shared" si="5"/>
        <v>4342</v>
      </c>
      <c r="Q91" t="s">
        <v>2039</v>
      </c>
      <c r="R91" t="s">
        <v>2040</v>
      </c>
      <c r="S91" s="5">
        <f t="shared" si="6"/>
        <v>40283.208333333336</v>
      </c>
      <c r="T91" s="5">
        <f t="shared" si="7"/>
        <v>40285.208333333336</v>
      </c>
    </row>
    <row r="92" spans="1:20" ht="17" x14ac:dyDescent="0.2">
      <c r="A92">
        <v>90</v>
      </c>
      <c r="B92" t="s">
        <v>229</v>
      </c>
      <c r="C92" s="1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2">
        <f t="shared" si="4"/>
        <v>78.615384615384613</v>
      </c>
      <c r="P92">
        <f t="shared" si="5"/>
        <v>3119</v>
      </c>
      <c r="Q92" t="s">
        <v>2039</v>
      </c>
      <c r="R92" t="s">
        <v>2040</v>
      </c>
      <c r="S92" s="5">
        <f t="shared" si="6"/>
        <v>42425.25</v>
      </c>
      <c r="T92" s="5">
        <f t="shared" si="7"/>
        <v>42425.25</v>
      </c>
    </row>
    <row r="93" spans="1:20" ht="17" x14ac:dyDescent="0.2">
      <c r="A93">
        <v>91</v>
      </c>
      <c r="B93" t="s">
        <v>231</v>
      </c>
      <c r="C93" s="1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2">
        <f t="shared" si="4"/>
        <v>48.404406999351913</v>
      </c>
      <c r="P93">
        <f t="shared" si="5"/>
        <v>37683.5</v>
      </c>
      <c r="Q93" t="s">
        <v>2047</v>
      </c>
      <c r="R93" t="s">
        <v>2059</v>
      </c>
      <c r="S93" s="5">
        <f t="shared" si="6"/>
        <v>42588.208333333328</v>
      </c>
      <c r="T93" s="5">
        <f t="shared" si="7"/>
        <v>42616.208333333328</v>
      </c>
    </row>
    <row r="94" spans="1:20" ht="34" x14ac:dyDescent="0.2">
      <c r="A94">
        <v>92</v>
      </c>
      <c r="B94" t="s">
        <v>233</v>
      </c>
      <c r="C94" s="1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2">
        <f t="shared" si="4"/>
        <v>258.875</v>
      </c>
      <c r="P94">
        <f t="shared" si="5"/>
        <v>26136.5</v>
      </c>
      <c r="Q94" t="s">
        <v>2050</v>
      </c>
      <c r="R94" t="s">
        <v>2051</v>
      </c>
      <c r="S94" s="5">
        <f t="shared" si="6"/>
        <v>40352.208333333336</v>
      </c>
      <c r="T94" s="5">
        <f t="shared" si="7"/>
        <v>40353.208333333336</v>
      </c>
    </row>
    <row r="95" spans="1:20" ht="17" x14ac:dyDescent="0.2">
      <c r="A95">
        <v>93</v>
      </c>
      <c r="B95" t="s">
        <v>235</v>
      </c>
      <c r="C95" s="1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2">
        <f t="shared" si="4"/>
        <v>60.548713235294116</v>
      </c>
      <c r="P95">
        <f t="shared" si="5"/>
        <v>33243.5</v>
      </c>
      <c r="Q95" t="s">
        <v>2039</v>
      </c>
      <c r="R95" t="s">
        <v>2040</v>
      </c>
      <c r="S95" s="5">
        <f t="shared" si="6"/>
        <v>41202.208333333336</v>
      </c>
      <c r="T95" s="5">
        <f t="shared" si="7"/>
        <v>41206.208333333336</v>
      </c>
    </row>
    <row r="96" spans="1:20" ht="17" x14ac:dyDescent="0.2">
      <c r="A96">
        <v>94</v>
      </c>
      <c r="B96" t="s">
        <v>237</v>
      </c>
      <c r="C96" s="1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2">
        <f t="shared" si="4"/>
        <v>303.68965517241378</v>
      </c>
      <c r="P96">
        <f t="shared" si="5"/>
        <v>4493.5</v>
      </c>
      <c r="Q96" t="s">
        <v>2037</v>
      </c>
      <c r="R96" t="s">
        <v>2038</v>
      </c>
      <c r="S96" s="5">
        <f t="shared" si="6"/>
        <v>43562.208333333328</v>
      </c>
      <c r="T96" s="5">
        <f t="shared" si="7"/>
        <v>43573.208333333328</v>
      </c>
    </row>
    <row r="97" spans="1:20" ht="34" x14ac:dyDescent="0.2">
      <c r="A97">
        <v>95</v>
      </c>
      <c r="B97" t="s">
        <v>239</v>
      </c>
      <c r="C97" s="1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2">
        <f t="shared" si="4"/>
        <v>112.99999999999999</v>
      </c>
      <c r="P97">
        <f t="shared" si="5"/>
        <v>522</v>
      </c>
      <c r="Q97" t="s">
        <v>2041</v>
      </c>
      <c r="R97" t="s">
        <v>2042</v>
      </c>
      <c r="S97" s="5">
        <f t="shared" si="6"/>
        <v>43752.208333333328</v>
      </c>
      <c r="T97" s="5">
        <f t="shared" si="7"/>
        <v>43759.208333333328</v>
      </c>
    </row>
    <row r="98" spans="1:20" ht="17" x14ac:dyDescent="0.2">
      <c r="A98">
        <v>96</v>
      </c>
      <c r="B98" t="s">
        <v>241</v>
      </c>
      <c r="C98" s="1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2">
        <f t="shared" si="4"/>
        <v>217.37876614060258</v>
      </c>
      <c r="P98">
        <f t="shared" si="5"/>
        <v>76922</v>
      </c>
      <c r="Q98" t="s">
        <v>2039</v>
      </c>
      <c r="R98" t="s">
        <v>2040</v>
      </c>
      <c r="S98" s="5">
        <f t="shared" si="6"/>
        <v>40612.25</v>
      </c>
      <c r="T98" s="5">
        <f t="shared" si="7"/>
        <v>40625.208333333336</v>
      </c>
    </row>
    <row r="99" spans="1:20" ht="17" x14ac:dyDescent="0.2">
      <c r="A99">
        <v>97</v>
      </c>
      <c r="B99" t="s">
        <v>243</v>
      </c>
      <c r="C99" s="1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2">
        <f t="shared" si="4"/>
        <v>926.69230769230762</v>
      </c>
      <c r="P99">
        <f t="shared" si="5"/>
        <v>6080</v>
      </c>
      <c r="Q99" t="s">
        <v>2033</v>
      </c>
      <c r="R99" t="s">
        <v>2034</v>
      </c>
      <c r="S99" s="5">
        <f t="shared" si="6"/>
        <v>42180.208333333328</v>
      </c>
      <c r="T99" s="5">
        <f t="shared" si="7"/>
        <v>42234.208333333328</v>
      </c>
    </row>
    <row r="100" spans="1:20" ht="17" x14ac:dyDescent="0.2">
      <c r="A100">
        <v>98</v>
      </c>
      <c r="B100" t="s">
        <v>245</v>
      </c>
      <c r="C100" s="1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2">
        <f t="shared" si="4"/>
        <v>33.692229038854805</v>
      </c>
      <c r="P100">
        <f t="shared" si="5"/>
        <v>17085.5</v>
      </c>
      <c r="Q100" t="s">
        <v>2050</v>
      </c>
      <c r="R100" t="s">
        <v>2051</v>
      </c>
      <c r="S100" s="5">
        <f t="shared" si="6"/>
        <v>42212.208333333328</v>
      </c>
      <c r="T100" s="5">
        <f t="shared" si="7"/>
        <v>42216.208333333328</v>
      </c>
    </row>
    <row r="101" spans="1:20" ht="34" x14ac:dyDescent="0.2">
      <c r="A101">
        <v>99</v>
      </c>
      <c r="B101" t="s">
        <v>247</v>
      </c>
      <c r="C101" s="1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2">
        <f t="shared" si="4"/>
        <v>196.7236842105263</v>
      </c>
      <c r="P101">
        <f t="shared" si="5"/>
        <v>7557.5</v>
      </c>
      <c r="Q101" t="s">
        <v>2039</v>
      </c>
      <c r="R101" t="s">
        <v>2040</v>
      </c>
      <c r="S101" s="5">
        <f t="shared" si="6"/>
        <v>41968.25</v>
      </c>
      <c r="T101" s="5">
        <f t="shared" si="7"/>
        <v>41997.25</v>
      </c>
    </row>
    <row r="102" spans="1:20" ht="17" x14ac:dyDescent="0.2">
      <c r="A102">
        <v>100</v>
      </c>
      <c r="B102" t="s">
        <v>249</v>
      </c>
      <c r="C102" s="1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2">
        <f t="shared" si="4"/>
        <v>1</v>
      </c>
      <c r="P102">
        <f t="shared" si="5"/>
        <v>1</v>
      </c>
      <c r="Q102" t="s">
        <v>2039</v>
      </c>
      <c r="R102" t="s">
        <v>2040</v>
      </c>
      <c r="S102" s="5">
        <f t="shared" si="6"/>
        <v>40835.208333333336</v>
      </c>
      <c r="T102" s="5">
        <f t="shared" si="7"/>
        <v>40853.208333333336</v>
      </c>
    </row>
    <row r="103" spans="1:20" ht="17" x14ac:dyDescent="0.2">
      <c r="A103">
        <v>101</v>
      </c>
      <c r="B103" t="s">
        <v>251</v>
      </c>
      <c r="C103" s="1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2">
        <f t="shared" si="4"/>
        <v>1021.4444444444445</v>
      </c>
      <c r="P103">
        <f t="shared" si="5"/>
        <v>4678.5</v>
      </c>
      <c r="Q103" t="s">
        <v>2035</v>
      </c>
      <c r="R103" t="s">
        <v>2043</v>
      </c>
      <c r="S103" s="5">
        <f t="shared" si="6"/>
        <v>42056.25</v>
      </c>
      <c r="T103" s="5">
        <f t="shared" si="7"/>
        <v>42063.25</v>
      </c>
    </row>
    <row r="104" spans="1:20" ht="17" x14ac:dyDescent="0.2">
      <c r="A104">
        <v>102</v>
      </c>
      <c r="B104" t="s">
        <v>253</v>
      </c>
      <c r="C104" s="1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2">
        <f t="shared" si="4"/>
        <v>281.67567567567568</v>
      </c>
      <c r="P104">
        <f t="shared" si="5"/>
        <v>5379</v>
      </c>
      <c r="Q104" t="s">
        <v>2037</v>
      </c>
      <c r="R104" t="s">
        <v>2046</v>
      </c>
      <c r="S104" s="5">
        <f t="shared" si="6"/>
        <v>43234.208333333328</v>
      </c>
      <c r="T104" s="5">
        <f t="shared" si="7"/>
        <v>43241.208333333328</v>
      </c>
    </row>
    <row r="105" spans="1:20" ht="17" x14ac:dyDescent="0.2">
      <c r="A105">
        <v>103</v>
      </c>
      <c r="B105" t="s">
        <v>255</v>
      </c>
      <c r="C105" s="1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2">
        <f t="shared" si="4"/>
        <v>24.610000000000003</v>
      </c>
      <c r="P105">
        <f t="shared" si="5"/>
        <v>1249</v>
      </c>
      <c r="Q105" t="s">
        <v>2035</v>
      </c>
      <c r="R105" t="s">
        <v>2043</v>
      </c>
      <c r="S105" s="5">
        <f t="shared" si="6"/>
        <v>40475.208333333336</v>
      </c>
      <c r="T105" s="5">
        <f t="shared" si="7"/>
        <v>40484.208333333336</v>
      </c>
    </row>
    <row r="106" spans="1:20" ht="17" x14ac:dyDescent="0.2">
      <c r="A106">
        <v>104</v>
      </c>
      <c r="B106" t="s">
        <v>257</v>
      </c>
      <c r="C106" s="1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2">
        <f t="shared" si="4"/>
        <v>143.14010067114094</v>
      </c>
      <c r="P106">
        <f t="shared" si="5"/>
        <v>86270</v>
      </c>
      <c r="Q106" t="s">
        <v>2035</v>
      </c>
      <c r="R106" t="s">
        <v>2045</v>
      </c>
      <c r="S106" s="5">
        <f t="shared" si="6"/>
        <v>42878.208333333328</v>
      </c>
      <c r="T106" s="5">
        <f t="shared" si="7"/>
        <v>42879.208333333328</v>
      </c>
    </row>
    <row r="107" spans="1:20" ht="17" x14ac:dyDescent="0.2">
      <c r="A107">
        <v>105</v>
      </c>
      <c r="B107" t="s">
        <v>259</v>
      </c>
      <c r="C107" s="1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2">
        <f t="shared" si="4"/>
        <v>144.54411764705884</v>
      </c>
      <c r="P107">
        <f t="shared" si="5"/>
        <v>4962</v>
      </c>
      <c r="Q107" t="s">
        <v>2037</v>
      </c>
      <c r="R107" t="s">
        <v>2038</v>
      </c>
      <c r="S107" s="5">
        <f t="shared" si="6"/>
        <v>41366.208333333336</v>
      </c>
      <c r="T107" s="5">
        <f t="shared" si="7"/>
        <v>41384.208333333336</v>
      </c>
    </row>
    <row r="108" spans="1:20" ht="17" x14ac:dyDescent="0.2">
      <c r="A108">
        <v>106</v>
      </c>
      <c r="B108" t="s">
        <v>261</v>
      </c>
      <c r="C108" s="1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2">
        <f t="shared" si="4"/>
        <v>359.12820512820514</v>
      </c>
      <c r="P108">
        <f t="shared" si="5"/>
        <v>7076.5</v>
      </c>
      <c r="Q108" t="s">
        <v>2039</v>
      </c>
      <c r="R108" t="s">
        <v>2040</v>
      </c>
      <c r="S108" s="5">
        <f t="shared" si="6"/>
        <v>43716.208333333328</v>
      </c>
      <c r="T108" s="5">
        <f t="shared" si="7"/>
        <v>43721.208333333328</v>
      </c>
    </row>
    <row r="109" spans="1:20" ht="34" x14ac:dyDescent="0.2">
      <c r="A109">
        <v>107</v>
      </c>
      <c r="B109" t="s">
        <v>263</v>
      </c>
      <c r="C109" s="1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2">
        <f t="shared" si="4"/>
        <v>186.48571428571427</v>
      </c>
      <c r="P109">
        <f t="shared" si="5"/>
        <v>3306.5</v>
      </c>
      <c r="Q109" t="s">
        <v>2039</v>
      </c>
      <c r="R109" t="s">
        <v>2040</v>
      </c>
      <c r="S109" s="5">
        <f t="shared" si="6"/>
        <v>43213.208333333328</v>
      </c>
      <c r="T109" s="5">
        <f t="shared" si="7"/>
        <v>43230.208333333328</v>
      </c>
    </row>
    <row r="110" spans="1:20" ht="34" x14ac:dyDescent="0.2">
      <c r="A110">
        <v>108</v>
      </c>
      <c r="B110" t="s">
        <v>265</v>
      </c>
      <c r="C110" s="1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2">
        <f t="shared" si="4"/>
        <v>595.26666666666665</v>
      </c>
      <c r="P110">
        <f t="shared" si="5"/>
        <v>4506</v>
      </c>
      <c r="Q110" t="s">
        <v>2041</v>
      </c>
      <c r="R110" t="s">
        <v>2042</v>
      </c>
      <c r="S110" s="5">
        <f t="shared" si="6"/>
        <v>41005.208333333336</v>
      </c>
      <c r="T110" s="5">
        <f t="shared" si="7"/>
        <v>41042.208333333336</v>
      </c>
    </row>
    <row r="111" spans="1:20" ht="17" x14ac:dyDescent="0.2">
      <c r="A111">
        <v>109</v>
      </c>
      <c r="B111" t="s">
        <v>267</v>
      </c>
      <c r="C111" s="1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2">
        <f t="shared" si="4"/>
        <v>59.21153846153846</v>
      </c>
      <c r="P111">
        <f t="shared" si="5"/>
        <v>1569.5</v>
      </c>
      <c r="Q111" t="s">
        <v>2041</v>
      </c>
      <c r="R111" t="s">
        <v>2060</v>
      </c>
      <c r="S111" s="5">
        <f t="shared" si="6"/>
        <v>41651.25</v>
      </c>
      <c r="T111" s="5">
        <f t="shared" si="7"/>
        <v>41653.25</v>
      </c>
    </row>
    <row r="112" spans="1:20" ht="34" x14ac:dyDescent="0.2">
      <c r="A112">
        <v>110</v>
      </c>
      <c r="B112" t="s">
        <v>270</v>
      </c>
      <c r="C112" s="1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2">
        <f t="shared" si="4"/>
        <v>14.962780898876405</v>
      </c>
      <c r="P112">
        <f t="shared" si="5"/>
        <v>10801.5</v>
      </c>
      <c r="Q112" t="s">
        <v>2033</v>
      </c>
      <c r="R112" t="s">
        <v>2034</v>
      </c>
      <c r="S112" s="5">
        <f t="shared" si="6"/>
        <v>43354.208333333328</v>
      </c>
      <c r="T112" s="5">
        <f t="shared" si="7"/>
        <v>43373.208333333328</v>
      </c>
    </row>
    <row r="113" spans="1:20" ht="17" x14ac:dyDescent="0.2">
      <c r="A113">
        <v>111</v>
      </c>
      <c r="B113" t="s">
        <v>272</v>
      </c>
      <c r="C113" s="1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2">
        <f t="shared" si="4"/>
        <v>119.95602605863192</v>
      </c>
      <c r="P113">
        <f t="shared" si="5"/>
        <v>37164.5</v>
      </c>
      <c r="Q113" t="s">
        <v>2047</v>
      </c>
      <c r="R113" t="s">
        <v>2056</v>
      </c>
      <c r="S113" s="5">
        <f t="shared" si="6"/>
        <v>41174.208333333336</v>
      </c>
      <c r="T113" s="5">
        <f t="shared" si="7"/>
        <v>41180.208333333336</v>
      </c>
    </row>
    <row r="114" spans="1:20" ht="17" x14ac:dyDescent="0.2">
      <c r="A114">
        <v>112</v>
      </c>
      <c r="B114" t="s">
        <v>274</v>
      </c>
      <c r="C114" s="1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2">
        <f t="shared" si="4"/>
        <v>268.82978723404256</v>
      </c>
      <c r="P114">
        <f t="shared" si="5"/>
        <v>6498</v>
      </c>
      <c r="Q114" t="s">
        <v>2037</v>
      </c>
      <c r="R114" t="s">
        <v>2038</v>
      </c>
      <c r="S114" s="5">
        <f t="shared" si="6"/>
        <v>41875.208333333336</v>
      </c>
      <c r="T114" s="5">
        <f t="shared" si="7"/>
        <v>41890.208333333336</v>
      </c>
    </row>
    <row r="115" spans="1:20" ht="17" x14ac:dyDescent="0.2">
      <c r="A115">
        <v>113</v>
      </c>
      <c r="B115" t="s">
        <v>276</v>
      </c>
      <c r="C115" s="1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2">
        <f t="shared" si="4"/>
        <v>376.87878787878788</v>
      </c>
      <c r="P115">
        <f t="shared" si="5"/>
        <v>6284</v>
      </c>
      <c r="Q115" t="s">
        <v>2033</v>
      </c>
      <c r="R115" t="s">
        <v>2034</v>
      </c>
      <c r="S115" s="5">
        <f t="shared" si="6"/>
        <v>42990.208333333328</v>
      </c>
      <c r="T115" s="5">
        <f t="shared" si="7"/>
        <v>42997.208333333328</v>
      </c>
    </row>
    <row r="116" spans="1:20" ht="17" x14ac:dyDescent="0.2">
      <c r="A116">
        <v>114</v>
      </c>
      <c r="B116" t="s">
        <v>278</v>
      </c>
      <c r="C116" s="1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2">
        <f t="shared" si="4"/>
        <v>727.15789473684208</v>
      </c>
      <c r="P116">
        <f t="shared" si="5"/>
        <v>6971</v>
      </c>
      <c r="Q116" t="s">
        <v>2037</v>
      </c>
      <c r="R116" t="s">
        <v>2046</v>
      </c>
      <c r="S116" s="5">
        <f t="shared" si="6"/>
        <v>43564.208333333328</v>
      </c>
      <c r="T116" s="5">
        <f t="shared" si="7"/>
        <v>43565.208333333328</v>
      </c>
    </row>
    <row r="117" spans="1:20" ht="17" x14ac:dyDescent="0.2">
      <c r="A117">
        <v>115</v>
      </c>
      <c r="B117" t="s">
        <v>280</v>
      </c>
      <c r="C117" s="1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2">
        <f t="shared" si="4"/>
        <v>87.211757648470297</v>
      </c>
      <c r="P117">
        <f t="shared" si="5"/>
        <v>74343</v>
      </c>
      <c r="Q117" t="s">
        <v>2047</v>
      </c>
      <c r="R117" t="s">
        <v>2053</v>
      </c>
      <c r="S117" s="5">
        <f t="shared" si="6"/>
        <v>43056.25</v>
      </c>
      <c r="T117" s="5">
        <f t="shared" si="7"/>
        <v>43091.25</v>
      </c>
    </row>
    <row r="118" spans="1:20" ht="34" x14ac:dyDescent="0.2">
      <c r="A118">
        <v>116</v>
      </c>
      <c r="B118" t="s">
        <v>282</v>
      </c>
      <c r="C118" s="1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2">
        <f t="shared" si="4"/>
        <v>88</v>
      </c>
      <c r="P118">
        <f t="shared" si="5"/>
        <v>3204.5</v>
      </c>
      <c r="Q118" t="s">
        <v>2039</v>
      </c>
      <c r="R118" t="s">
        <v>2040</v>
      </c>
      <c r="S118" s="5">
        <f t="shared" si="6"/>
        <v>42265.208333333328</v>
      </c>
      <c r="T118" s="5">
        <f t="shared" si="7"/>
        <v>42266.208333333328</v>
      </c>
    </row>
    <row r="119" spans="1:20" ht="17" x14ac:dyDescent="0.2">
      <c r="A119">
        <v>117</v>
      </c>
      <c r="B119" t="s">
        <v>284</v>
      </c>
      <c r="C119" s="1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2">
        <f t="shared" si="4"/>
        <v>173.9387755102041</v>
      </c>
      <c r="P119">
        <f t="shared" si="5"/>
        <v>4399</v>
      </c>
      <c r="Q119" t="s">
        <v>2041</v>
      </c>
      <c r="R119" t="s">
        <v>2060</v>
      </c>
      <c r="S119" s="5">
        <f t="shared" si="6"/>
        <v>40808.208333333336</v>
      </c>
      <c r="T119" s="5">
        <f t="shared" si="7"/>
        <v>40814.208333333336</v>
      </c>
    </row>
    <row r="120" spans="1:20" ht="17" x14ac:dyDescent="0.2">
      <c r="A120">
        <v>118</v>
      </c>
      <c r="B120" t="s">
        <v>286</v>
      </c>
      <c r="C120" s="1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2">
        <f t="shared" si="4"/>
        <v>117.61111111111111</v>
      </c>
      <c r="P120">
        <f t="shared" si="5"/>
        <v>3209</v>
      </c>
      <c r="Q120" t="s">
        <v>2054</v>
      </c>
      <c r="R120" t="s">
        <v>2055</v>
      </c>
      <c r="S120" s="5">
        <f t="shared" si="6"/>
        <v>41665.25</v>
      </c>
      <c r="T120" s="5">
        <f t="shared" si="7"/>
        <v>41671.25</v>
      </c>
    </row>
    <row r="121" spans="1:20" ht="34" x14ac:dyDescent="0.2">
      <c r="A121">
        <v>119</v>
      </c>
      <c r="B121" t="s">
        <v>288</v>
      </c>
      <c r="C121" s="1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2">
        <f t="shared" si="4"/>
        <v>214.96</v>
      </c>
      <c r="P121">
        <f t="shared" si="5"/>
        <v>5451</v>
      </c>
      <c r="Q121" t="s">
        <v>2041</v>
      </c>
      <c r="R121" t="s">
        <v>2042</v>
      </c>
      <c r="S121" s="5">
        <f t="shared" si="6"/>
        <v>41806.208333333336</v>
      </c>
      <c r="T121" s="5">
        <f t="shared" si="7"/>
        <v>41823.208333333336</v>
      </c>
    </row>
    <row r="122" spans="1:20" ht="17" x14ac:dyDescent="0.2">
      <c r="A122">
        <v>120</v>
      </c>
      <c r="B122" t="s">
        <v>290</v>
      </c>
      <c r="C122" s="1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2">
        <f t="shared" si="4"/>
        <v>149.49667110519306</v>
      </c>
      <c r="P122">
        <f t="shared" si="5"/>
        <v>57027</v>
      </c>
      <c r="Q122" t="s">
        <v>2050</v>
      </c>
      <c r="R122" t="s">
        <v>2061</v>
      </c>
      <c r="S122" s="5">
        <f t="shared" si="6"/>
        <v>42111.208333333328</v>
      </c>
      <c r="T122" s="5">
        <f t="shared" si="7"/>
        <v>42115.208333333328</v>
      </c>
    </row>
    <row r="123" spans="1:20" ht="17" x14ac:dyDescent="0.2">
      <c r="A123">
        <v>121</v>
      </c>
      <c r="B123" t="s">
        <v>293</v>
      </c>
      <c r="C123" s="1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2">
        <f t="shared" si="4"/>
        <v>219.33995584988963</v>
      </c>
      <c r="P123">
        <f t="shared" si="5"/>
        <v>50132</v>
      </c>
      <c r="Q123" t="s">
        <v>2050</v>
      </c>
      <c r="R123" t="s">
        <v>2051</v>
      </c>
      <c r="S123" s="5">
        <f t="shared" si="6"/>
        <v>41917.208333333336</v>
      </c>
      <c r="T123" s="5">
        <f t="shared" si="7"/>
        <v>41930.208333333336</v>
      </c>
    </row>
    <row r="124" spans="1:20" ht="17" x14ac:dyDescent="0.2">
      <c r="A124">
        <v>122</v>
      </c>
      <c r="B124" t="s">
        <v>295</v>
      </c>
      <c r="C124" s="1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2">
        <f t="shared" si="4"/>
        <v>64.367690058479525</v>
      </c>
      <c r="P124">
        <f t="shared" si="5"/>
        <v>45721</v>
      </c>
      <c r="Q124" t="s">
        <v>2047</v>
      </c>
      <c r="R124" t="s">
        <v>2053</v>
      </c>
      <c r="S124" s="5">
        <f t="shared" si="6"/>
        <v>41970.25</v>
      </c>
      <c r="T124" s="5">
        <f t="shared" si="7"/>
        <v>41997.25</v>
      </c>
    </row>
    <row r="125" spans="1:20" ht="17" x14ac:dyDescent="0.2">
      <c r="A125">
        <v>123</v>
      </c>
      <c r="B125" t="s">
        <v>297</v>
      </c>
      <c r="C125" s="1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2">
        <f t="shared" si="4"/>
        <v>18.622397298818232</v>
      </c>
      <c r="P125">
        <f t="shared" si="5"/>
        <v>16877</v>
      </c>
      <c r="Q125" t="s">
        <v>2039</v>
      </c>
      <c r="R125" t="s">
        <v>2040</v>
      </c>
      <c r="S125" s="5">
        <f t="shared" si="6"/>
        <v>42332.25</v>
      </c>
      <c r="T125" s="5">
        <f t="shared" si="7"/>
        <v>42335.25</v>
      </c>
    </row>
    <row r="126" spans="1:20" ht="17" x14ac:dyDescent="0.2">
      <c r="A126">
        <v>124</v>
      </c>
      <c r="B126" t="s">
        <v>299</v>
      </c>
      <c r="C126" s="1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2">
        <f t="shared" si="4"/>
        <v>367.76923076923077</v>
      </c>
      <c r="P126">
        <f t="shared" si="5"/>
        <v>4828</v>
      </c>
      <c r="Q126" t="s">
        <v>2054</v>
      </c>
      <c r="R126" t="s">
        <v>2055</v>
      </c>
      <c r="S126" s="5">
        <f t="shared" si="6"/>
        <v>43598.208333333328</v>
      </c>
      <c r="T126" s="5">
        <f t="shared" si="7"/>
        <v>43651.208333333328</v>
      </c>
    </row>
    <row r="127" spans="1:20" ht="17" x14ac:dyDescent="0.2">
      <c r="A127">
        <v>125</v>
      </c>
      <c r="B127" t="s">
        <v>301</v>
      </c>
      <c r="C127" s="1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2">
        <f t="shared" si="4"/>
        <v>159.90566037735849</v>
      </c>
      <c r="P127">
        <f t="shared" si="5"/>
        <v>4327.5</v>
      </c>
      <c r="Q127" t="s">
        <v>2039</v>
      </c>
      <c r="R127" t="s">
        <v>2040</v>
      </c>
      <c r="S127" s="5">
        <f t="shared" si="6"/>
        <v>43362.208333333328</v>
      </c>
      <c r="T127" s="5">
        <f t="shared" si="7"/>
        <v>43366.208333333328</v>
      </c>
    </row>
    <row r="128" spans="1:20" ht="17" x14ac:dyDescent="0.2">
      <c r="A128">
        <v>126</v>
      </c>
      <c r="B128" t="s">
        <v>303</v>
      </c>
      <c r="C128" s="1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2">
        <f t="shared" si="4"/>
        <v>38.633185349611544</v>
      </c>
      <c r="P128">
        <f t="shared" si="5"/>
        <v>35195.5</v>
      </c>
      <c r="Q128" t="s">
        <v>2039</v>
      </c>
      <c r="R128" t="s">
        <v>2040</v>
      </c>
      <c r="S128" s="5">
        <f t="shared" si="6"/>
        <v>42596.208333333328</v>
      </c>
      <c r="T128" s="5">
        <f t="shared" si="7"/>
        <v>42624.208333333328</v>
      </c>
    </row>
    <row r="129" spans="1:20" ht="17" x14ac:dyDescent="0.2">
      <c r="A129">
        <v>127</v>
      </c>
      <c r="B129" t="s">
        <v>305</v>
      </c>
      <c r="C129" s="1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2">
        <f t="shared" si="4"/>
        <v>51.42151162790698</v>
      </c>
      <c r="P129">
        <f t="shared" si="5"/>
        <v>26869.5</v>
      </c>
      <c r="Q129" t="s">
        <v>2039</v>
      </c>
      <c r="R129" t="s">
        <v>2040</v>
      </c>
      <c r="S129" s="5">
        <f t="shared" si="6"/>
        <v>40310.208333333336</v>
      </c>
      <c r="T129" s="5">
        <f t="shared" si="7"/>
        <v>40313.208333333336</v>
      </c>
    </row>
    <row r="130" spans="1:20" ht="17" x14ac:dyDescent="0.2">
      <c r="A130">
        <v>128</v>
      </c>
      <c r="B130" t="s">
        <v>307</v>
      </c>
      <c r="C130" s="1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2">
        <f t="shared" ref="O130:O193" si="8">(E130/D130)*100</f>
        <v>60.334277620396605</v>
      </c>
      <c r="P130">
        <f t="shared" ref="P130:P193" si="9">AVERAGE(E130,G130)</f>
        <v>21564</v>
      </c>
      <c r="Q130" t="s">
        <v>2035</v>
      </c>
      <c r="R130" t="s">
        <v>2036</v>
      </c>
      <c r="S130" s="5">
        <f t="shared" ref="S130:S193" si="10">(((J130/60)/60)/24)+DATE(1970,1,1)</f>
        <v>40417.208333333336</v>
      </c>
      <c r="T130" s="5">
        <f t="shared" ref="T130:T193" si="11">(((K130/60)/60)/24)+DATE(1970,1,1)</f>
        <v>40430.208333333336</v>
      </c>
    </row>
    <row r="131" spans="1:20" ht="17" x14ac:dyDescent="0.2">
      <c r="A131">
        <v>129</v>
      </c>
      <c r="B131" t="s">
        <v>309</v>
      </c>
      <c r="C131" s="1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2">
        <f t="shared" si="8"/>
        <v>3.202693602693603</v>
      </c>
      <c r="P131">
        <f t="shared" si="9"/>
        <v>2405.5</v>
      </c>
      <c r="Q131" t="s">
        <v>2033</v>
      </c>
      <c r="R131" t="s">
        <v>2034</v>
      </c>
      <c r="S131" s="5">
        <f t="shared" si="10"/>
        <v>42038.25</v>
      </c>
      <c r="T131" s="5">
        <f t="shared" si="11"/>
        <v>42063.25</v>
      </c>
    </row>
    <row r="132" spans="1:20" ht="17" x14ac:dyDescent="0.2">
      <c r="A132">
        <v>130</v>
      </c>
      <c r="B132" t="s">
        <v>311</v>
      </c>
      <c r="C132" s="1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2">
        <f t="shared" si="8"/>
        <v>155.46875</v>
      </c>
      <c r="P132">
        <f t="shared" si="9"/>
        <v>7729</v>
      </c>
      <c r="Q132" t="s">
        <v>2041</v>
      </c>
      <c r="R132" t="s">
        <v>2044</v>
      </c>
      <c r="S132" s="5">
        <f t="shared" si="10"/>
        <v>40842.208333333336</v>
      </c>
      <c r="T132" s="5">
        <f t="shared" si="11"/>
        <v>40858.25</v>
      </c>
    </row>
    <row r="133" spans="1:20" ht="34" x14ac:dyDescent="0.2">
      <c r="A133">
        <v>131</v>
      </c>
      <c r="B133" t="s">
        <v>313</v>
      </c>
      <c r="C133" s="1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2">
        <f t="shared" si="8"/>
        <v>100.85974499089254</v>
      </c>
      <c r="P133">
        <f t="shared" si="9"/>
        <v>84279.5</v>
      </c>
      <c r="Q133" t="s">
        <v>2037</v>
      </c>
      <c r="R133" t="s">
        <v>2038</v>
      </c>
      <c r="S133" s="5">
        <f t="shared" si="10"/>
        <v>41607.25</v>
      </c>
      <c r="T133" s="5">
        <f t="shared" si="11"/>
        <v>41620.25</v>
      </c>
    </row>
    <row r="134" spans="1:20" ht="17" x14ac:dyDescent="0.2">
      <c r="A134">
        <v>132</v>
      </c>
      <c r="B134" t="s">
        <v>315</v>
      </c>
      <c r="C134" s="1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2">
        <f t="shared" si="8"/>
        <v>116.18181818181819</v>
      </c>
      <c r="P134">
        <f t="shared" si="9"/>
        <v>1961.5</v>
      </c>
      <c r="Q134" t="s">
        <v>2039</v>
      </c>
      <c r="R134" t="s">
        <v>2040</v>
      </c>
      <c r="S134" s="5">
        <f t="shared" si="10"/>
        <v>43112.25</v>
      </c>
      <c r="T134" s="5">
        <f t="shared" si="11"/>
        <v>43128.25</v>
      </c>
    </row>
    <row r="135" spans="1:20" ht="17" x14ac:dyDescent="0.2">
      <c r="A135">
        <v>133</v>
      </c>
      <c r="B135" t="s">
        <v>317</v>
      </c>
      <c r="C135" s="1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2">
        <f t="shared" si="8"/>
        <v>310.77777777777777</v>
      </c>
      <c r="P135">
        <f t="shared" si="9"/>
        <v>7072</v>
      </c>
      <c r="Q135" t="s">
        <v>2035</v>
      </c>
      <c r="R135" t="s">
        <v>2062</v>
      </c>
      <c r="S135" s="5">
        <f t="shared" si="10"/>
        <v>40767.208333333336</v>
      </c>
      <c r="T135" s="5">
        <f t="shared" si="11"/>
        <v>40789.208333333336</v>
      </c>
    </row>
    <row r="136" spans="1:20" ht="17" x14ac:dyDescent="0.2">
      <c r="A136">
        <v>134</v>
      </c>
      <c r="B136" t="s">
        <v>320</v>
      </c>
      <c r="C136" s="1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2">
        <f t="shared" si="8"/>
        <v>89.73668341708543</v>
      </c>
      <c r="P136">
        <f t="shared" si="9"/>
        <v>45114</v>
      </c>
      <c r="Q136" t="s">
        <v>2041</v>
      </c>
      <c r="R136" t="s">
        <v>2042</v>
      </c>
      <c r="S136" s="5">
        <f t="shared" si="10"/>
        <v>40713.208333333336</v>
      </c>
      <c r="T136" s="5">
        <f t="shared" si="11"/>
        <v>40762.208333333336</v>
      </c>
    </row>
    <row r="137" spans="1:20" ht="17" x14ac:dyDescent="0.2">
      <c r="A137">
        <v>135</v>
      </c>
      <c r="B137" t="s">
        <v>322</v>
      </c>
      <c r="C137" s="1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2">
        <f t="shared" si="8"/>
        <v>71.27272727272728</v>
      </c>
      <c r="P137">
        <f t="shared" si="9"/>
        <v>2802.5</v>
      </c>
      <c r="Q137" t="s">
        <v>2039</v>
      </c>
      <c r="R137" t="s">
        <v>2040</v>
      </c>
      <c r="S137" s="5">
        <f t="shared" si="10"/>
        <v>41340.25</v>
      </c>
      <c r="T137" s="5">
        <f t="shared" si="11"/>
        <v>41345.208333333336</v>
      </c>
    </row>
    <row r="138" spans="1:20" ht="17" x14ac:dyDescent="0.2">
      <c r="A138">
        <v>136</v>
      </c>
      <c r="B138" t="s">
        <v>324</v>
      </c>
      <c r="C138" s="1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2">
        <f t="shared" si="8"/>
        <v>3.2862318840579712</v>
      </c>
      <c r="P138">
        <f t="shared" si="9"/>
        <v>1389.5</v>
      </c>
      <c r="Q138" t="s">
        <v>2041</v>
      </c>
      <c r="R138" t="s">
        <v>2044</v>
      </c>
      <c r="S138" s="5">
        <f t="shared" si="10"/>
        <v>41797.208333333336</v>
      </c>
      <c r="T138" s="5">
        <f t="shared" si="11"/>
        <v>41809.208333333336</v>
      </c>
    </row>
    <row r="139" spans="1:20" ht="17" x14ac:dyDescent="0.2">
      <c r="A139">
        <v>137</v>
      </c>
      <c r="B139" t="s">
        <v>326</v>
      </c>
      <c r="C139" s="1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2">
        <f t="shared" si="8"/>
        <v>261.77777777777777</v>
      </c>
      <c r="P139">
        <f t="shared" si="9"/>
        <v>2381</v>
      </c>
      <c r="Q139" t="s">
        <v>2047</v>
      </c>
      <c r="R139" t="s">
        <v>2048</v>
      </c>
      <c r="S139" s="5">
        <f t="shared" si="10"/>
        <v>40457.208333333336</v>
      </c>
      <c r="T139" s="5">
        <f t="shared" si="11"/>
        <v>40463.208333333336</v>
      </c>
    </row>
    <row r="140" spans="1:20" ht="34" x14ac:dyDescent="0.2">
      <c r="A140">
        <v>138</v>
      </c>
      <c r="B140" t="s">
        <v>328</v>
      </c>
      <c r="C140" s="1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2">
        <f t="shared" si="8"/>
        <v>96</v>
      </c>
      <c r="P140">
        <f t="shared" si="9"/>
        <v>4665.5</v>
      </c>
      <c r="Q140" t="s">
        <v>2050</v>
      </c>
      <c r="R140" t="s">
        <v>2061</v>
      </c>
      <c r="S140" s="5">
        <f t="shared" si="10"/>
        <v>41180.208333333336</v>
      </c>
      <c r="T140" s="5">
        <f t="shared" si="11"/>
        <v>41186.208333333336</v>
      </c>
    </row>
    <row r="141" spans="1:20" ht="17" x14ac:dyDescent="0.2">
      <c r="A141">
        <v>139</v>
      </c>
      <c r="B141" t="s">
        <v>330</v>
      </c>
      <c r="C141" s="1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2">
        <f t="shared" si="8"/>
        <v>20.896851248642779</v>
      </c>
      <c r="P141">
        <f t="shared" si="9"/>
        <v>9786</v>
      </c>
      <c r="Q141" t="s">
        <v>2037</v>
      </c>
      <c r="R141" t="s">
        <v>2046</v>
      </c>
      <c r="S141" s="5">
        <f t="shared" si="10"/>
        <v>42115.208333333328</v>
      </c>
      <c r="T141" s="5">
        <f t="shared" si="11"/>
        <v>42131.208333333328</v>
      </c>
    </row>
    <row r="142" spans="1:20" ht="34" x14ac:dyDescent="0.2">
      <c r="A142">
        <v>140</v>
      </c>
      <c r="B142" t="s">
        <v>332</v>
      </c>
      <c r="C142" s="1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2">
        <f t="shared" si="8"/>
        <v>223.16363636363636</v>
      </c>
      <c r="P142">
        <f t="shared" si="9"/>
        <v>6230</v>
      </c>
      <c r="Q142" t="s">
        <v>2041</v>
      </c>
      <c r="R142" t="s">
        <v>2042</v>
      </c>
      <c r="S142" s="5">
        <f t="shared" si="10"/>
        <v>43156.25</v>
      </c>
      <c r="T142" s="5">
        <f t="shared" si="11"/>
        <v>43161.25</v>
      </c>
    </row>
    <row r="143" spans="1:20" ht="17" x14ac:dyDescent="0.2">
      <c r="A143">
        <v>141</v>
      </c>
      <c r="B143" t="s">
        <v>334</v>
      </c>
      <c r="C143" s="1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2">
        <f t="shared" si="8"/>
        <v>101.59097978227061</v>
      </c>
      <c r="P143">
        <f t="shared" si="9"/>
        <v>33197</v>
      </c>
      <c r="Q143" t="s">
        <v>2037</v>
      </c>
      <c r="R143" t="s">
        <v>2038</v>
      </c>
      <c r="S143" s="5">
        <f t="shared" si="10"/>
        <v>42167.208333333328</v>
      </c>
      <c r="T143" s="5">
        <f t="shared" si="11"/>
        <v>42173.208333333328</v>
      </c>
    </row>
    <row r="144" spans="1:20" ht="34" x14ac:dyDescent="0.2">
      <c r="A144">
        <v>142</v>
      </c>
      <c r="B144" t="s">
        <v>336</v>
      </c>
      <c r="C144" s="1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2">
        <f t="shared" si="8"/>
        <v>230.03999999999996</v>
      </c>
      <c r="P144">
        <f t="shared" si="9"/>
        <v>5809.5</v>
      </c>
      <c r="Q144" t="s">
        <v>2037</v>
      </c>
      <c r="R144" t="s">
        <v>2038</v>
      </c>
      <c r="S144" s="5">
        <f t="shared" si="10"/>
        <v>41005.208333333336</v>
      </c>
      <c r="T144" s="5">
        <f t="shared" si="11"/>
        <v>41046.208333333336</v>
      </c>
    </row>
    <row r="145" spans="1:20" ht="17" x14ac:dyDescent="0.2">
      <c r="A145">
        <v>143</v>
      </c>
      <c r="B145" t="s">
        <v>338</v>
      </c>
      <c r="C145" s="1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2">
        <f t="shared" si="8"/>
        <v>135.59259259259261</v>
      </c>
      <c r="P145">
        <f t="shared" si="9"/>
        <v>3696</v>
      </c>
      <c r="Q145" t="s">
        <v>2035</v>
      </c>
      <c r="R145" t="s">
        <v>2045</v>
      </c>
      <c r="S145" s="5">
        <f t="shared" si="10"/>
        <v>40357.208333333336</v>
      </c>
      <c r="T145" s="5">
        <f t="shared" si="11"/>
        <v>40377.208333333336</v>
      </c>
    </row>
    <row r="146" spans="1:20" ht="17" x14ac:dyDescent="0.2">
      <c r="A146">
        <v>144</v>
      </c>
      <c r="B146" t="s">
        <v>340</v>
      </c>
      <c r="C146" s="1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2">
        <f t="shared" si="8"/>
        <v>129.1</v>
      </c>
      <c r="P146">
        <f t="shared" si="9"/>
        <v>5877</v>
      </c>
      <c r="Q146" t="s">
        <v>2039</v>
      </c>
      <c r="R146" t="s">
        <v>2040</v>
      </c>
      <c r="S146" s="5">
        <f t="shared" si="10"/>
        <v>43633.208333333328</v>
      </c>
      <c r="T146" s="5">
        <f t="shared" si="11"/>
        <v>43641.208333333328</v>
      </c>
    </row>
    <row r="147" spans="1:20" ht="17" x14ac:dyDescent="0.2">
      <c r="A147">
        <v>145</v>
      </c>
      <c r="B147" t="s">
        <v>342</v>
      </c>
      <c r="C147" s="1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2">
        <f t="shared" si="8"/>
        <v>236.512</v>
      </c>
      <c r="P147">
        <f t="shared" si="9"/>
        <v>29948</v>
      </c>
      <c r="Q147" t="s">
        <v>2037</v>
      </c>
      <c r="R147" t="s">
        <v>2046</v>
      </c>
      <c r="S147" s="5">
        <f t="shared" si="10"/>
        <v>41889.208333333336</v>
      </c>
      <c r="T147" s="5">
        <f t="shared" si="11"/>
        <v>41894.208333333336</v>
      </c>
    </row>
    <row r="148" spans="1:20" ht="34" x14ac:dyDescent="0.2">
      <c r="A148">
        <v>146</v>
      </c>
      <c r="B148" t="s">
        <v>344</v>
      </c>
      <c r="C148" s="1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2">
        <f t="shared" si="8"/>
        <v>17.25</v>
      </c>
      <c r="P148">
        <f t="shared" si="9"/>
        <v>784.5</v>
      </c>
      <c r="Q148" t="s">
        <v>2039</v>
      </c>
      <c r="R148" t="s">
        <v>2040</v>
      </c>
      <c r="S148" s="5">
        <f t="shared" si="10"/>
        <v>40855.25</v>
      </c>
      <c r="T148" s="5">
        <f t="shared" si="11"/>
        <v>40875.25</v>
      </c>
    </row>
    <row r="149" spans="1:20" ht="34" x14ac:dyDescent="0.2">
      <c r="A149">
        <v>147</v>
      </c>
      <c r="B149" t="s">
        <v>346</v>
      </c>
      <c r="C149" s="1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2">
        <f t="shared" si="8"/>
        <v>112.49397590361446</v>
      </c>
      <c r="P149">
        <f t="shared" si="9"/>
        <v>4768</v>
      </c>
      <c r="Q149" t="s">
        <v>2039</v>
      </c>
      <c r="R149" t="s">
        <v>2040</v>
      </c>
      <c r="S149" s="5">
        <f t="shared" si="10"/>
        <v>42534.208333333328</v>
      </c>
      <c r="T149" s="5">
        <f t="shared" si="11"/>
        <v>42540.208333333328</v>
      </c>
    </row>
    <row r="150" spans="1:20" ht="17" x14ac:dyDescent="0.2">
      <c r="A150">
        <v>148</v>
      </c>
      <c r="B150" t="s">
        <v>348</v>
      </c>
      <c r="C150" s="1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2">
        <f t="shared" si="8"/>
        <v>121.02150537634408</v>
      </c>
      <c r="P150">
        <f t="shared" si="9"/>
        <v>5681</v>
      </c>
      <c r="Q150" t="s">
        <v>2037</v>
      </c>
      <c r="R150" t="s">
        <v>2046</v>
      </c>
      <c r="S150" s="5">
        <f t="shared" si="10"/>
        <v>42941.208333333328</v>
      </c>
      <c r="T150" s="5">
        <f t="shared" si="11"/>
        <v>42950.208333333328</v>
      </c>
    </row>
    <row r="151" spans="1:20" ht="17" x14ac:dyDescent="0.2">
      <c r="A151">
        <v>149</v>
      </c>
      <c r="B151" t="s">
        <v>350</v>
      </c>
      <c r="C151" s="1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2">
        <f t="shared" si="8"/>
        <v>219.87096774193549</v>
      </c>
      <c r="P151">
        <f t="shared" si="9"/>
        <v>6913.5</v>
      </c>
      <c r="Q151" t="s">
        <v>2035</v>
      </c>
      <c r="R151" t="s">
        <v>2045</v>
      </c>
      <c r="S151" s="5">
        <f t="shared" si="10"/>
        <v>41275.25</v>
      </c>
      <c r="T151" s="5">
        <f t="shared" si="11"/>
        <v>41327.25</v>
      </c>
    </row>
    <row r="152" spans="1:20" ht="17" x14ac:dyDescent="0.2">
      <c r="A152">
        <v>150</v>
      </c>
      <c r="B152" t="s">
        <v>352</v>
      </c>
      <c r="C152" s="1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2">
        <f t="shared" si="8"/>
        <v>1</v>
      </c>
      <c r="P152">
        <f t="shared" si="9"/>
        <v>1</v>
      </c>
      <c r="Q152" t="s">
        <v>2035</v>
      </c>
      <c r="R152" t="s">
        <v>2036</v>
      </c>
      <c r="S152" s="5">
        <f t="shared" si="10"/>
        <v>43450.25</v>
      </c>
      <c r="T152" s="5">
        <f t="shared" si="11"/>
        <v>43451.25</v>
      </c>
    </row>
    <row r="153" spans="1:20" ht="17" x14ac:dyDescent="0.2">
      <c r="A153">
        <v>151</v>
      </c>
      <c r="B153" t="s">
        <v>354</v>
      </c>
      <c r="C153" s="1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2">
        <f t="shared" si="8"/>
        <v>64.166909620991248</v>
      </c>
      <c r="P153">
        <f t="shared" si="9"/>
        <v>44752</v>
      </c>
      <c r="Q153" t="s">
        <v>2035</v>
      </c>
      <c r="R153" t="s">
        <v>2043</v>
      </c>
      <c r="S153" s="5">
        <f t="shared" si="10"/>
        <v>41799.208333333336</v>
      </c>
      <c r="T153" s="5">
        <f t="shared" si="11"/>
        <v>41850.208333333336</v>
      </c>
    </row>
    <row r="154" spans="1:20" ht="17" x14ac:dyDescent="0.2">
      <c r="A154">
        <v>152</v>
      </c>
      <c r="B154" t="s">
        <v>356</v>
      </c>
      <c r="C154" s="1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2">
        <f t="shared" si="8"/>
        <v>423.06746987951806</v>
      </c>
      <c r="P154">
        <f t="shared" si="9"/>
        <v>89474.5</v>
      </c>
      <c r="Q154" t="s">
        <v>2035</v>
      </c>
      <c r="R154" t="s">
        <v>2045</v>
      </c>
      <c r="S154" s="5">
        <f t="shared" si="10"/>
        <v>42783.25</v>
      </c>
      <c r="T154" s="5">
        <f t="shared" si="11"/>
        <v>42790.25</v>
      </c>
    </row>
    <row r="155" spans="1:20" ht="17" x14ac:dyDescent="0.2">
      <c r="A155">
        <v>153</v>
      </c>
      <c r="B155" t="s">
        <v>358</v>
      </c>
      <c r="C155" s="1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2">
        <f t="shared" si="8"/>
        <v>92.984160506863773</v>
      </c>
      <c r="P155">
        <f t="shared" si="9"/>
        <v>90896.5</v>
      </c>
      <c r="Q155" t="s">
        <v>2039</v>
      </c>
      <c r="R155" t="s">
        <v>2040</v>
      </c>
      <c r="S155" s="5">
        <f t="shared" si="10"/>
        <v>41201.208333333336</v>
      </c>
      <c r="T155" s="5">
        <f t="shared" si="11"/>
        <v>41207.208333333336</v>
      </c>
    </row>
    <row r="156" spans="1:20" ht="17" x14ac:dyDescent="0.2">
      <c r="A156">
        <v>154</v>
      </c>
      <c r="B156" t="s">
        <v>360</v>
      </c>
      <c r="C156" s="1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2">
        <f t="shared" si="8"/>
        <v>58.756567425569173</v>
      </c>
      <c r="P156">
        <f t="shared" si="9"/>
        <v>50854.5</v>
      </c>
      <c r="Q156" t="s">
        <v>2035</v>
      </c>
      <c r="R156" t="s">
        <v>2045</v>
      </c>
      <c r="S156" s="5">
        <f t="shared" si="10"/>
        <v>42502.208333333328</v>
      </c>
      <c r="T156" s="5">
        <f t="shared" si="11"/>
        <v>42525.208333333328</v>
      </c>
    </row>
    <row r="157" spans="1:20" ht="17" x14ac:dyDescent="0.2">
      <c r="A157">
        <v>155</v>
      </c>
      <c r="B157" t="s">
        <v>362</v>
      </c>
      <c r="C157" s="1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2">
        <f t="shared" si="8"/>
        <v>65.022222222222226</v>
      </c>
      <c r="P157">
        <f t="shared" si="9"/>
        <v>45950</v>
      </c>
      <c r="Q157" t="s">
        <v>2039</v>
      </c>
      <c r="R157" t="s">
        <v>2040</v>
      </c>
      <c r="S157" s="5">
        <f t="shared" si="10"/>
        <v>40262.208333333336</v>
      </c>
      <c r="T157" s="5">
        <f t="shared" si="11"/>
        <v>40277.208333333336</v>
      </c>
    </row>
    <row r="158" spans="1:20" ht="17" x14ac:dyDescent="0.2">
      <c r="A158">
        <v>156</v>
      </c>
      <c r="B158" t="s">
        <v>364</v>
      </c>
      <c r="C158" s="1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2">
        <f t="shared" si="8"/>
        <v>73.939560439560438</v>
      </c>
      <c r="P158">
        <f t="shared" si="9"/>
        <v>13646.5</v>
      </c>
      <c r="Q158" t="s">
        <v>2035</v>
      </c>
      <c r="R158" t="s">
        <v>2036</v>
      </c>
      <c r="S158" s="5">
        <f t="shared" si="10"/>
        <v>43743.208333333328</v>
      </c>
      <c r="T158" s="5">
        <f t="shared" si="11"/>
        <v>43767.208333333328</v>
      </c>
    </row>
    <row r="159" spans="1:20" ht="17" x14ac:dyDescent="0.2">
      <c r="A159">
        <v>157</v>
      </c>
      <c r="B159" t="s">
        <v>366</v>
      </c>
      <c r="C159" s="1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2">
        <f t="shared" si="8"/>
        <v>52.666666666666664</v>
      </c>
      <c r="P159">
        <f t="shared" si="9"/>
        <v>1121</v>
      </c>
      <c r="Q159" t="s">
        <v>2054</v>
      </c>
      <c r="R159" t="s">
        <v>2055</v>
      </c>
      <c r="S159" s="5">
        <f t="shared" si="10"/>
        <v>41638.25</v>
      </c>
      <c r="T159" s="5">
        <f t="shared" si="11"/>
        <v>41650.25</v>
      </c>
    </row>
    <row r="160" spans="1:20" ht="17" x14ac:dyDescent="0.2">
      <c r="A160">
        <v>158</v>
      </c>
      <c r="B160" t="s">
        <v>368</v>
      </c>
      <c r="C160" s="1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2">
        <f t="shared" si="8"/>
        <v>220.95238095238096</v>
      </c>
      <c r="P160">
        <f t="shared" si="9"/>
        <v>2340.5</v>
      </c>
      <c r="Q160" t="s">
        <v>2035</v>
      </c>
      <c r="R160" t="s">
        <v>2036</v>
      </c>
      <c r="S160" s="5">
        <f t="shared" si="10"/>
        <v>42346.25</v>
      </c>
      <c r="T160" s="5">
        <f t="shared" si="11"/>
        <v>42347.25</v>
      </c>
    </row>
    <row r="161" spans="1:20" ht="17" x14ac:dyDescent="0.2">
      <c r="A161">
        <v>159</v>
      </c>
      <c r="B161" t="s">
        <v>370</v>
      </c>
      <c r="C161" s="1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2">
        <f t="shared" si="8"/>
        <v>100.01150627615063</v>
      </c>
      <c r="P161">
        <f t="shared" si="9"/>
        <v>96521.5</v>
      </c>
      <c r="Q161" t="s">
        <v>2039</v>
      </c>
      <c r="R161" t="s">
        <v>2040</v>
      </c>
      <c r="S161" s="5">
        <f t="shared" si="10"/>
        <v>43551.208333333328</v>
      </c>
      <c r="T161" s="5">
        <f t="shared" si="11"/>
        <v>43569.208333333328</v>
      </c>
    </row>
    <row r="162" spans="1:20" ht="17" x14ac:dyDescent="0.2">
      <c r="A162">
        <v>160</v>
      </c>
      <c r="B162" t="s">
        <v>372</v>
      </c>
      <c r="C162" s="1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2">
        <f t="shared" si="8"/>
        <v>162.3125</v>
      </c>
      <c r="P162">
        <f t="shared" si="9"/>
        <v>6574.5</v>
      </c>
      <c r="Q162" t="s">
        <v>2037</v>
      </c>
      <c r="R162" t="s">
        <v>2046</v>
      </c>
      <c r="S162" s="5">
        <f t="shared" si="10"/>
        <v>43582.208333333328</v>
      </c>
      <c r="T162" s="5">
        <f t="shared" si="11"/>
        <v>43598.208333333328</v>
      </c>
    </row>
    <row r="163" spans="1:20" ht="34" x14ac:dyDescent="0.2">
      <c r="A163">
        <v>161</v>
      </c>
      <c r="B163" t="s">
        <v>374</v>
      </c>
      <c r="C163" s="1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2">
        <f t="shared" si="8"/>
        <v>78.181818181818187</v>
      </c>
      <c r="P163">
        <f t="shared" si="9"/>
        <v>2187.5</v>
      </c>
      <c r="Q163" t="s">
        <v>2037</v>
      </c>
      <c r="R163" t="s">
        <v>2038</v>
      </c>
      <c r="S163" s="5">
        <f t="shared" si="10"/>
        <v>42270.208333333328</v>
      </c>
      <c r="T163" s="5">
        <f t="shared" si="11"/>
        <v>42276.208333333328</v>
      </c>
    </row>
    <row r="164" spans="1:20" ht="34" x14ac:dyDescent="0.2">
      <c r="A164">
        <v>162</v>
      </c>
      <c r="B164" t="s">
        <v>376</v>
      </c>
      <c r="C164" s="1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2">
        <f t="shared" si="8"/>
        <v>149.73770491803279</v>
      </c>
      <c r="P164">
        <f t="shared" si="9"/>
        <v>4645.5</v>
      </c>
      <c r="Q164" t="s">
        <v>2035</v>
      </c>
      <c r="R164" t="s">
        <v>2036</v>
      </c>
      <c r="S164" s="5">
        <f t="shared" si="10"/>
        <v>43442.25</v>
      </c>
      <c r="T164" s="5">
        <f t="shared" si="11"/>
        <v>43472.25</v>
      </c>
    </row>
    <row r="165" spans="1:20" ht="17" x14ac:dyDescent="0.2">
      <c r="A165">
        <v>163</v>
      </c>
      <c r="B165" t="s">
        <v>378</v>
      </c>
      <c r="C165" s="1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2">
        <f t="shared" si="8"/>
        <v>253.25714285714284</v>
      </c>
      <c r="P165">
        <f t="shared" si="9"/>
        <v>4555</v>
      </c>
      <c r="Q165" t="s">
        <v>2054</v>
      </c>
      <c r="R165" t="s">
        <v>2055</v>
      </c>
      <c r="S165" s="5">
        <f t="shared" si="10"/>
        <v>43028.208333333328</v>
      </c>
      <c r="T165" s="5">
        <f t="shared" si="11"/>
        <v>43077.25</v>
      </c>
    </row>
    <row r="166" spans="1:20" ht="17" x14ac:dyDescent="0.2">
      <c r="A166">
        <v>164</v>
      </c>
      <c r="B166" t="s">
        <v>380</v>
      </c>
      <c r="C166" s="1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2">
        <f t="shared" si="8"/>
        <v>100.16943521594683</v>
      </c>
      <c r="P166">
        <f t="shared" si="9"/>
        <v>76075.5</v>
      </c>
      <c r="Q166" t="s">
        <v>2039</v>
      </c>
      <c r="R166" t="s">
        <v>2040</v>
      </c>
      <c r="S166" s="5">
        <f t="shared" si="10"/>
        <v>43016.208333333328</v>
      </c>
      <c r="T166" s="5">
        <f t="shared" si="11"/>
        <v>43017.208333333328</v>
      </c>
    </row>
    <row r="167" spans="1:20" ht="17" x14ac:dyDescent="0.2">
      <c r="A167">
        <v>165</v>
      </c>
      <c r="B167" t="s">
        <v>382</v>
      </c>
      <c r="C167" s="1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2">
        <f t="shared" si="8"/>
        <v>121.99004424778761</v>
      </c>
      <c r="P167">
        <f t="shared" si="9"/>
        <v>56392.5</v>
      </c>
      <c r="Q167" t="s">
        <v>2037</v>
      </c>
      <c r="R167" t="s">
        <v>2038</v>
      </c>
      <c r="S167" s="5">
        <f t="shared" si="10"/>
        <v>42948.208333333328</v>
      </c>
      <c r="T167" s="5">
        <f t="shared" si="11"/>
        <v>42980.208333333328</v>
      </c>
    </row>
    <row r="168" spans="1:20" ht="17" x14ac:dyDescent="0.2">
      <c r="A168">
        <v>166</v>
      </c>
      <c r="B168" t="s">
        <v>384</v>
      </c>
      <c r="C168" s="1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2">
        <f t="shared" si="8"/>
        <v>137.13265306122449</v>
      </c>
      <c r="P168">
        <f t="shared" si="9"/>
        <v>6841.5</v>
      </c>
      <c r="Q168" t="s">
        <v>2054</v>
      </c>
      <c r="R168" t="s">
        <v>2055</v>
      </c>
      <c r="S168" s="5">
        <f t="shared" si="10"/>
        <v>40534.25</v>
      </c>
      <c r="T168" s="5">
        <f t="shared" si="11"/>
        <v>40538.25</v>
      </c>
    </row>
    <row r="169" spans="1:20" ht="17" x14ac:dyDescent="0.2">
      <c r="A169">
        <v>167</v>
      </c>
      <c r="B169" t="s">
        <v>386</v>
      </c>
      <c r="C169" s="1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2">
        <f t="shared" si="8"/>
        <v>415.53846153846149</v>
      </c>
      <c r="P169">
        <f t="shared" si="9"/>
        <v>5475</v>
      </c>
      <c r="Q169" t="s">
        <v>2039</v>
      </c>
      <c r="R169" t="s">
        <v>2040</v>
      </c>
      <c r="S169" s="5">
        <f t="shared" si="10"/>
        <v>41435.208333333336</v>
      </c>
      <c r="T169" s="5">
        <f t="shared" si="11"/>
        <v>41445.208333333336</v>
      </c>
    </row>
    <row r="170" spans="1:20" ht="17" x14ac:dyDescent="0.2">
      <c r="A170">
        <v>168</v>
      </c>
      <c r="B170" t="s">
        <v>388</v>
      </c>
      <c r="C170" s="1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2">
        <f t="shared" si="8"/>
        <v>31.30913348946136</v>
      </c>
      <c r="P170">
        <f t="shared" si="9"/>
        <v>20531</v>
      </c>
      <c r="Q170" t="s">
        <v>2035</v>
      </c>
      <c r="R170" t="s">
        <v>2045</v>
      </c>
      <c r="S170" s="5">
        <f t="shared" si="10"/>
        <v>43518.25</v>
      </c>
      <c r="T170" s="5">
        <f t="shared" si="11"/>
        <v>43541.208333333328</v>
      </c>
    </row>
    <row r="171" spans="1:20" ht="17" x14ac:dyDescent="0.2">
      <c r="A171">
        <v>169</v>
      </c>
      <c r="B171" t="s">
        <v>390</v>
      </c>
      <c r="C171" s="1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2">
        <f t="shared" si="8"/>
        <v>424.08154506437768</v>
      </c>
      <c r="P171">
        <f t="shared" si="9"/>
        <v>50039</v>
      </c>
      <c r="Q171" t="s">
        <v>2041</v>
      </c>
      <c r="R171" t="s">
        <v>2052</v>
      </c>
      <c r="S171" s="5">
        <f t="shared" si="10"/>
        <v>41077.208333333336</v>
      </c>
      <c r="T171" s="5">
        <f t="shared" si="11"/>
        <v>41105.208333333336</v>
      </c>
    </row>
    <row r="172" spans="1:20" ht="17" x14ac:dyDescent="0.2">
      <c r="A172">
        <v>170</v>
      </c>
      <c r="B172" t="s">
        <v>392</v>
      </c>
      <c r="C172" s="1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2">
        <f t="shared" si="8"/>
        <v>2.93886230728336</v>
      </c>
      <c r="P172">
        <f t="shared" si="9"/>
        <v>2797.5</v>
      </c>
      <c r="Q172" t="s">
        <v>2035</v>
      </c>
      <c r="R172" t="s">
        <v>2045</v>
      </c>
      <c r="S172" s="5">
        <f t="shared" si="10"/>
        <v>42950.208333333328</v>
      </c>
      <c r="T172" s="5">
        <f t="shared" si="11"/>
        <v>42957.208333333328</v>
      </c>
    </row>
    <row r="173" spans="1:20" ht="34" x14ac:dyDescent="0.2">
      <c r="A173">
        <v>171</v>
      </c>
      <c r="B173" t="s">
        <v>394</v>
      </c>
      <c r="C173" s="1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2">
        <f t="shared" si="8"/>
        <v>10.63265306122449</v>
      </c>
      <c r="P173">
        <f t="shared" si="9"/>
        <v>263</v>
      </c>
      <c r="Q173" t="s">
        <v>2047</v>
      </c>
      <c r="R173" t="s">
        <v>2059</v>
      </c>
      <c r="S173" s="5">
        <f t="shared" si="10"/>
        <v>41718.208333333336</v>
      </c>
      <c r="T173" s="5">
        <f t="shared" si="11"/>
        <v>41740.208333333336</v>
      </c>
    </row>
    <row r="174" spans="1:20" ht="17" x14ac:dyDescent="0.2">
      <c r="A174">
        <v>172</v>
      </c>
      <c r="B174" t="s">
        <v>396</v>
      </c>
      <c r="C174" s="1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2">
        <f t="shared" si="8"/>
        <v>82.875</v>
      </c>
      <c r="P174">
        <f t="shared" si="9"/>
        <v>344.5</v>
      </c>
      <c r="Q174" t="s">
        <v>2041</v>
      </c>
      <c r="R174" t="s">
        <v>2042</v>
      </c>
      <c r="S174" s="5">
        <f t="shared" si="10"/>
        <v>41839.208333333336</v>
      </c>
      <c r="T174" s="5">
        <f t="shared" si="11"/>
        <v>41854.208333333336</v>
      </c>
    </row>
    <row r="175" spans="1:20" ht="34" x14ac:dyDescent="0.2">
      <c r="A175">
        <v>173</v>
      </c>
      <c r="B175" t="s">
        <v>398</v>
      </c>
      <c r="C175" s="1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2">
        <f t="shared" si="8"/>
        <v>163.01447776628748</v>
      </c>
      <c r="P175">
        <f t="shared" si="9"/>
        <v>79598</v>
      </c>
      <c r="Q175" t="s">
        <v>2039</v>
      </c>
      <c r="R175" t="s">
        <v>2040</v>
      </c>
      <c r="S175" s="5">
        <f t="shared" si="10"/>
        <v>41412.208333333336</v>
      </c>
      <c r="T175" s="5">
        <f t="shared" si="11"/>
        <v>41418.208333333336</v>
      </c>
    </row>
    <row r="176" spans="1:20" ht="17" x14ac:dyDescent="0.2">
      <c r="A176">
        <v>174</v>
      </c>
      <c r="B176" t="s">
        <v>400</v>
      </c>
      <c r="C176" s="1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2">
        <f t="shared" si="8"/>
        <v>894.66666666666674</v>
      </c>
      <c r="P176">
        <f t="shared" si="9"/>
        <v>2708</v>
      </c>
      <c r="Q176" t="s">
        <v>2037</v>
      </c>
      <c r="R176" t="s">
        <v>2046</v>
      </c>
      <c r="S176" s="5">
        <f t="shared" si="10"/>
        <v>42282.208333333328</v>
      </c>
      <c r="T176" s="5">
        <f t="shared" si="11"/>
        <v>42283.208333333328</v>
      </c>
    </row>
    <row r="177" spans="1:20" ht="17" x14ac:dyDescent="0.2">
      <c r="A177">
        <v>175</v>
      </c>
      <c r="B177" t="s">
        <v>402</v>
      </c>
      <c r="C177" s="1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2">
        <f t="shared" si="8"/>
        <v>26.191501103752756</v>
      </c>
      <c r="P177">
        <f t="shared" si="9"/>
        <v>24294.5</v>
      </c>
      <c r="Q177" t="s">
        <v>2039</v>
      </c>
      <c r="R177" t="s">
        <v>2040</v>
      </c>
      <c r="S177" s="5">
        <f t="shared" si="10"/>
        <v>42613.208333333328</v>
      </c>
      <c r="T177" s="5">
        <f t="shared" si="11"/>
        <v>42632.208333333328</v>
      </c>
    </row>
    <row r="178" spans="1:20" ht="34" x14ac:dyDescent="0.2">
      <c r="A178">
        <v>176</v>
      </c>
      <c r="B178" t="s">
        <v>404</v>
      </c>
      <c r="C178" s="1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2">
        <f t="shared" si="8"/>
        <v>74.834782608695647</v>
      </c>
      <c r="P178">
        <f t="shared" si="9"/>
        <v>43421</v>
      </c>
      <c r="Q178" t="s">
        <v>2039</v>
      </c>
      <c r="R178" t="s">
        <v>2040</v>
      </c>
      <c r="S178" s="5">
        <f t="shared" si="10"/>
        <v>42616.208333333328</v>
      </c>
      <c r="T178" s="5">
        <f t="shared" si="11"/>
        <v>42625.208333333328</v>
      </c>
    </row>
    <row r="179" spans="1:20" ht="17" x14ac:dyDescent="0.2">
      <c r="A179">
        <v>177</v>
      </c>
      <c r="B179" t="s">
        <v>406</v>
      </c>
      <c r="C179" s="1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2">
        <f t="shared" si="8"/>
        <v>416.47680412371136</v>
      </c>
      <c r="P179">
        <f t="shared" si="9"/>
        <v>82166</v>
      </c>
      <c r="Q179" t="s">
        <v>2039</v>
      </c>
      <c r="R179" t="s">
        <v>2040</v>
      </c>
      <c r="S179" s="5">
        <f t="shared" si="10"/>
        <v>40497.25</v>
      </c>
      <c r="T179" s="5">
        <f t="shared" si="11"/>
        <v>40522.25</v>
      </c>
    </row>
    <row r="180" spans="1:20" ht="17" x14ac:dyDescent="0.2">
      <c r="A180">
        <v>178</v>
      </c>
      <c r="B180" t="s">
        <v>408</v>
      </c>
      <c r="C180" s="1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2">
        <f t="shared" si="8"/>
        <v>96.208333333333329</v>
      </c>
      <c r="P180">
        <f t="shared" si="9"/>
        <v>3568.5</v>
      </c>
      <c r="Q180" t="s">
        <v>2033</v>
      </c>
      <c r="R180" t="s">
        <v>2034</v>
      </c>
      <c r="S180" s="5">
        <f t="shared" si="10"/>
        <v>42999.208333333328</v>
      </c>
      <c r="T180" s="5">
        <f t="shared" si="11"/>
        <v>43008.208333333328</v>
      </c>
    </row>
    <row r="181" spans="1:20" ht="34" x14ac:dyDescent="0.2">
      <c r="A181">
        <v>179</v>
      </c>
      <c r="B181" t="s">
        <v>410</v>
      </c>
      <c r="C181" s="1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2">
        <f t="shared" si="8"/>
        <v>357.71910112359546</v>
      </c>
      <c r="P181">
        <f t="shared" si="9"/>
        <v>81361</v>
      </c>
      <c r="Q181" t="s">
        <v>2039</v>
      </c>
      <c r="R181" t="s">
        <v>2040</v>
      </c>
      <c r="S181" s="5">
        <f t="shared" si="10"/>
        <v>41350.208333333336</v>
      </c>
      <c r="T181" s="5">
        <f t="shared" si="11"/>
        <v>41351.208333333336</v>
      </c>
    </row>
    <row r="182" spans="1:20" ht="17" x14ac:dyDescent="0.2">
      <c r="A182">
        <v>180</v>
      </c>
      <c r="B182" t="s">
        <v>412</v>
      </c>
      <c r="C182" s="1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2">
        <f t="shared" si="8"/>
        <v>308.45714285714286</v>
      </c>
      <c r="P182">
        <f t="shared" si="9"/>
        <v>87421.5</v>
      </c>
      <c r="Q182" t="s">
        <v>2037</v>
      </c>
      <c r="R182" t="s">
        <v>2046</v>
      </c>
      <c r="S182" s="5">
        <f t="shared" si="10"/>
        <v>40259.208333333336</v>
      </c>
      <c r="T182" s="5">
        <f t="shared" si="11"/>
        <v>40264.208333333336</v>
      </c>
    </row>
    <row r="183" spans="1:20" ht="17" x14ac:dyDescent="0.2">
      <c r="A183">
        <v>181</v>
      </c>
      <c r="B183" t="s">
        <v>414</v>
      </c>
      <c r="C183" s="1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2">
        <f t="shared" si="8"/>
        <v>61.802325581395344</v>
      </c>
      <c r="P183">
        <f t="shared" si="9"/>
        <v>2725.5</v>
      </c>
      <c r="Q183" t="s">
        <v>2037</v>
      </c>
      <c r="R183" t="s">
        <v>2038</v>
      </c>
      <c r="S183" s="5">
        <f t="shared" si="10"/>
        <v>43012.208333333328</v>
      </c>
      <c r="T183" s="5">
        <f t="shared" si="11"/>
        <v>43030.208333333328</v>
      </c>
    </row>
    <row r="184" spans="1:20" ht="34" x14ac:dyDescent="0.2">
      <c r="A184">
        <v>182</v>
      </c>
      <c r="B184" t="s">
        <v>416</v>
      </c>
      <c r="C184" s="1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2">
        <f t="shared" si="8"/>
        <v>722.32472324723244</v>
      </c>
      <c r="P184">
        <f t="shared" si="9"/>
        <v>99534</v>
      </c>
      <c r="Q184" t="s">
        <v>2039</v>
      </c>
      <c r="R184" t="s">
        <v>2040</v>
      </c>
      <c r="S184" s="5">
        <f t="shared" si="10"/>
        <v>43631.208333333328</v>
      </c>
      <c r="T184" s="5">
        <f t="shared" si="11"/>
        <v>43647.208333333328</v>
      </c>
    </row>
    <row r="185" spans="1:20" ht="34" x14ac:dyDescent="0.2">
      <c r="A185">
        <v>183</v>
      </c>
      <c r="B185" t="s">
        <v>418</v>
      </c>
      <c r="C185" s="1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2">
        <f t="shared" si="8"/>
        <v>69.117647058823522</v>
      </c>
      <c r="P185">
        <f t="shared" si="9"/>
        <v>1805.5</v>
      </c>
      <c r="Q185" t="s">
        <v>2035</v>
      </c>
      <c r="R185" t="s">
        <v>2036</v>
      </c>
      <c r="S185" s="5">
        <f t="shared" si="10"/>
        <v>40430.208333333336</v>
      </c>
      <c r="T185" s="5">
        <f t="shared" si="11"/>
        <v>40443.208333333336</v>
      </c>
    </row>
    <row r="186" spans="1:20" ht="17" x14ac:dyDescent="0.2">
      <c r="A186">
        <v>184</v>
      </c>
      <c r="B186" t="s">
        <v>420</v>
      </c>
      <c r="C186" s="1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2">
        <f t="shared" si="8"/>
        <v>293.05555555555554</v>
      </c>
      <c r="P186">
        <f t="shared" si="9"/>
        <v>5445</v>
      </c>
      <c r="Q186" t="s">
        <v>2039</v>
      </c>
      <c r="R186" t="s">
        <v>2040</v>
      </c>
      <c r="S186" s="5">
        <f t="shared" si="10"/>
        <v>43588.208333333328</v>
      </c>
      <c r="T186" s="5">
        <f t="shared" si="11"/>
        <v>43589.208333333328</v>
      </c>
    </row>
    <row r="187" spans="1:20" ht="17" x14ac:dyDescent="0.2">
      <c r="A187">
        <v>185</v>
      </c>
      <c r="B187" t="s">
        <v>422</v>
      </c>
      <c r="C187" s="1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2">
        <f t="shared" si="8"/>
        <v>71.8</v>
      </c>
      <c r="P187">
        <f t="shared" si="9"/>
        <v>368.5</v>
      </c>
      <c r="Q187" t="s">
        <v>2041</v>
      </c>
      <c r="R187" t="s">
        <v>2060</v>
      </c>
      <c r="S187" s="5">
        <f t="shared" si="10"/>
        <v>43233.208333333328</v>
      </c>
      <c r="T187" s="5">
        <f t="shared" si="11"/>
        <v>43244.208333333328</v>
      </c>
    </row>
    <row r="188" spans="1:20" ht="17" x14ac:dyDescent="0.2">
      <c r="A188">
        <v>186</v>
      </c>
      <c r="B188" t="s">
        <v>424</v>
      </c>
      <c r="C188" s="1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2">
        <f t="shared" si="8"/>
        <v>31.934684684684683</v>
      </c>
      <c r="P188">
        <f t="shared" si="9"/>
        <v>14622</v>
      </c>
      <c r="Q188" t="s">
        <v>2039</v>
      </c>
      <c r="R188" t="s">
        <v>2040</v>
      </c>
      <c r="S188" s="5">
        <f t="shared" si="10"/>
        <v>41782.208333333336</v>
      </c>
      <c r="T188" s="5">
        <f t="shared" si="11"/>
        <v>41797.208333333336</v>
      </c>
    </row>
    <row r="189" spans="1:20" ht="17" x14ac:dyDescent="0.2">
      <c r="A189">
        <v>187</v>
      </c>
      <c r="B189" t="s">
        <v>426</v>
      </c>
      <c r="C189" s="1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2">
        <f t="shared" si="8"/>
        <v>229.87375415282392</v>
      </c>
      <c r="P189">
        <f t="shared" si="9"/>
        <v>69913</v>
      </c>
      <c r="Q189" t="s">
        <v>2041</v>
      </c>
      <c r="R189" t="s">
        <v>2052</v>
      </c>
      <c r="S189" s="5">
        <f t="shared" si="10"/>
        <v>41328.25</v>
      </c>
      <c r="T189" s="5">
        <f t="shared" si="11"/>
        <v>41356.208333333336</v>
      </c>
    </row>
    <row r="190" spans="1:20" ht="17" x14ac:dyDescent="0.2">
      <c r="A190">
        <v>188</v>
      </c>
      <c r="B190" t="s">
        <v>428</v>
      </c>
      <c r="C190" s="1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2">
        <f t="shared" si="8"/>
        <v>32.012195121951223</v>
      </c>
      <c r="P190">
        <f t="shared" si="9"/>
        <v>1330</v>
      </c>
      <c r="Q190" t="s">
        <v>2039</v>
      </c>
      <c r="R190" t="s">
        <v>2040</v>
      </c>
      <c r="S190" s="5">
        <f t="shared" si="10"/>
        <v>41975.25</v>
      </c>
      <c r="T190" s="5">
        <f t="shared" si="11"/>
        <v>41976.25</v>
      </c>
    </row>
    <row r="191" spans="1:20" ht="17" x14ac:dyDescent="0.2">
      <c r="A191">
        <v>189</v>
      </c>
      <c r="B191" t="s">
        <v>430</v>
      </c>
      <c r="C191" s="1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2">
        <f t="shared" si="8"/>
        <v>23.525352848928385</v>
      </c>
      <c r="P191">
        <f t="shared" si="9"/>
        <v>22722.5</v>
      </c>
      <c r="Q191" t="s">
        <v>2039</v>
      </c>
      <c r="R191" t="s">
        <v>2040</v>
      </c>
      <c r="S191" s="5">
        <f t="shared" si="10"/>
        <v>42433.25</v>
      </c>
      <c r="T191" s="5">
        <f t="shared" si="11"/>
        <v>42433.25</v>
      </c>
    </row>
    <row r="192" spans="1:20" ht="17" x14ac:dyDescent="0.2">
      <c r="A192">
        <v>190</v>
      </c>
      <c r="B192" t="s">
        <v>432</v>
      </c>
      <c r="C192" s="1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2">
        <f t="shared" si="8"/>
        <v>68.594594594594597</v>
      </c>
      <c r="P192">
        <f t="shared" si="9"/>
        <v>1281</v>
      </c>
      <c r="Q192" t="s">
        <v>2039</v>
      </c>
      <c r="R192" t="s">
        <v>2040</v>
      </c>
      <c r="S192" s="5">
        <f t="shared" si="10"/>
        <v>41429.208333333336</v>
      </c>
      <c r="T192" s="5">
        <f t="shared" si="11"/>
        <v>41430.208333333336</v>
      </c>
    </row>
    <row r="193" spans="1:20" ht="17" x14ac:dyDescent="0.2">
      <c r="A193">
        <v>191</v>
      </c>
      <c r="B193" t="s">
        <v>434</v>
      </c>
      <c r="C193" s="1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2">
        <f t="shared" si="8"/>
        <v>37.952380952380956</v>
      </c>
      <c r="P193">
        <f t="shared" si="9"/>
        <v>1637</v>
      </c>
      <c r="Q193" t="s">
        <v>2039</v>
      </c>
      <c r="R193" t="s">
        <v>2040</v>
      </c>
      <c r="S193" s="5">
        <f t="shared" si="10"/>
        <v>43536.208333333328</v>
      </c>
      <c r="T193" s="5">
        <f t="shared" si="11"/>
        <v>43539.208333333328</v>
      </c>
    </row>
    <row r="194" spans="1:20" ht="17" x14ac:dyDescent="0.2">
      <c r="A194">
        <v>192</v>
      </c>
      <c r="B194" t="s">
        <v>436</v>
      </c>
      <c r="C194" s="1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2">
        <f t="shared" ref="O194:O257" si="12">(E194/D194)*100</f>
        <v>19.992957746478872</v>
      </c>
      <c r="P194">
        <f t="shared" ref="P194:P257" si="13">AVERAGE(E194,G194)</f>
        <v>4380</v>
      </c>
      <c r="Q194" t="s">
        <v>2035</v>
      </c>
      <c r="R194" t="s">
        <v>2036</v>
      </c>
      <c r="S194" s="5">
        <f t="shared" ref="S194:S257" si="14">(((J194/60)/60)/24)+DATE(1970,1,1)</f>
        <v>41817.208333333336</v>
      </c>
      <c r="T194" s="5">
        <f t="shared" ref="T194:T257" si="15">(((K194/60)/60)/24)+DATE(1970,1,1)</f>
        <v>41821.208333333336</v>
      </c>
    </row>
    <row r="195" spans="1:20" ht="17" x14ac:dyDescent="0.2">
      <c r="A195">
        <v>193</v>
      </c>
      <c r="B195" t="s">
        <v>438</v>
      </c>
      <c r="C195" s="1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2">
        <f t="shared" si="12"/>
        <v>45.636363636363633</v>
      </c>
      <c r="P195">
        <f t="shared" si="13"/>
        <v>1538.5</v>
      </c>
      <c r="Q195" t="s">
        <v>2035</v>
      </c>
      <c r="R195" t="s">
        <v>2045</v>
      </c>
      <c r="S195" s="5">
        <f t="shared" si="14"/>
        <v>43198.208333333328</v>
      </c>
      <c r="T195" s="5">
        <f t="shared" si="15"/>
        <v>43202.208333333328</v>
      </c>
    </row>
    <row r="196" spans="1:20" ht="17" x14ac:dyDescent="0.2">
      <c r="A196">
        <v>194</v>
      </c>
      <c r="B196" t="s">
        <v>440</v>
      </c>
      <c r="C196" s="1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2">
        <f t="shared" si="12"/>
        <v>122.7605633802817</v>
      </c>
      <c r="P196">
        <f t="shared" si="13"/>
        <v>4421</v>
      </c>
      <c r="Q196" t="s">
        <v>2035</v>
      </c>
      <c r="R196" t="s">
        <v>2057</v>
      </c>
      <c r="S196" s="5">
        <f t="shared" si="14"/>
        <v>42261.208333333328</v>
      </c>
      <c r="T196" s="5">
        <f t="shared" si="15"/>
        <v>42277.208333333328</v>
      </c>
    </row>
    <row r="197" spans="1:20" ht="17" x14ac:dyDescent="0.2">
      <c r="A197">
        <v>195</v>
      </c>
      <c r="B197" t="s">
        <v>442</v>
      </c>
      <c r="C197" s="1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2">
        <f t="shared" si="12"/>
        <v>361.75316455696202</v>
      </c>
      <c r="P197">
        <f t="shared" si="13"/>
        <v>28840.5</v>
      </c>
      <c r="Q197" t="s">
        <v>2035</v>
      </c>
      <c r="R197" t="s">
        <v>2043</v>
      </c>
      <c r="S197" s="5">
        <f t="shared" si="14"/>
        <v>43310.208333333328</v>
      </c>
      <c r="T197" s="5">
        <f t="shared" si="15"/>
        <v>43317.208333333328</v>
      </c>
    </row>
    <row r="198" spans="1:20" ht="17" x14ac:dyDescent="0.2">
      <c r="A198">
        <v>196</v>
      </c>
      <c r="B198" t="s">
        <v>444</v>
      </c>
      <c r="C198" s="1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2">
        <f t="shared" si="12"/>
        <v>63.146341463414636</v>
      </c>
      <c r="P198">
        <f t="shared" si="13"/>
        <v>2639</v>
      </c>
      <c r="Q198" t="s">
        <v>2037</v>
      </c>
      <c r="R198" t="s">
        <v>2046</v>
      </c>
      <c r="S198" s="5">
        <f t="shared" si="14"/>
        <v>42616.208333333328</v>
      </c>
      <c r="T198" s="5">
        <f t="shared" si="15"/>
        <v>42635.208333333328</v>
      </c>
    </row>
    <row r="199" spans="1:20" ht="17" x14ac:dyDescent="0.2">
      <c r="A199">
        <v>197</v>
      </c>
      <c r="B199" t="s">
        <v>446</v>
      </c>
      <c r="C199" s="1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2">
        <f t="shared" si="12"/>
        <v>298.20475319926874</v>
      </c>
      <c r="P199">
        <f t="shared" si="13"/>
        <v>82553.5</v>
      </c>
      <c r="Q199" t="s">
        <v>2041</v>
      </c>
      <c r="R199" t="s">
        <v>2044</v>
      </c>
      <c r="S199" s="5">
        <f t="shared" si="14"/>
        <v>42909.208333333328</v>
      </c>
      <c r="T199" s="5">
        <f t="shared" si="15"/>
        <v>42923.208333333328</v>
      </c>
    </row>
    <row r="200" spans="1:20" ht="17" x14ac:dyDescent="0.2">
      <c r="A200">
        <v>198</v>
      </c>
      <c r="B200" t="s">
        <v>448</v>
      </c>
      <c r="C200" s="1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2">
        <f t="shared" si="12"/>
        <v>9.5585443037974684</v>
      </c>
      <c r="P200">
        <f t="shared" si="13"/>
        <v>3104.5</v>
      </c>
      <c r="Q200" t="s">
        <v>2035</v>
      </c>
      <c r="R200" t="s">
        <v>2043</v>
      </c>
      <c r="S200" s="5">
        <f t="shared" si="14"/>
        <v>40396.208333333336</v>
      </c>
      <c r="T200" s="5">
        <f t="shared" si="15"/>
        <v>40425.208333333336</v>
      </c>
    </row>
    <row r="201" spans="1:20" ht="17" x14ac:dyDescent="0.2">
      <c r="A201">
        <v>199</v>
      </c>
      <c r="B201" t="s">
        <v>450</v>
      </c>
      <c r="C201" s="1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2">
        <f t="shared" si="12"/>
        <v>53.777777777777779</v>
      </c>
      <c r="P201">
        <f t="shared" si="13"/>
        <v>490.5</v>
      </c>
      <c r="Q201" t="s">
        <v>2035</v>
      </c>
      <c r="R201" t="s">
        <v>2036</v>
      </c>
      <c r="S201" s="5">
        <f t="shared" si="14"/>
        <v>42192.208333333328</v>
      </c>
      <c r="T201" s="5">
        <f t="shared" si="15"/>
        <v>42196.208333333328</v>
      </c>
    </row>
    <row r="202" spans="1:20" ht="17" x14ac:dyDescent="0.2">
      <c r="A202">
        <v>200</v>
      </c>
      <c r="B202" t="s">
        <v>452</v>
      </c>
      <c r="C202" s="1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2">
        <f t="shared" si="12"/>
        <v>2</v>
      </c>
      <c r="P202">
        <f t="shared" si="13"/>
        <v>1.5</v>
      </c>
      <c r="Q202" t="s">
        <v>2039</v>
      </c>
      <c r="R202" t="s">
        <v>2040</v>
      </c>
      <c r="S202" s="5">
        <f t="shared" si="14"/>
        <v>40262.208333333336</v>
      </c>
      <c r="T202" s="5">
        <f t="shared" si="15"/>
        <v>40273.208333333336</v>
      </c>
    </row>
    <row r="203" spans="1:20" ht="34" x14ac:dyDescent="0.2">
      <c r="A203">
        <v>201</v>
      </c>
      <c r="B203" t="s">
        <v>454</v>
      </c>
      <c r="C203" s="1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2">
        <f t="shared" si="12"/>
        <v>681.19047619047615</v>
      </c>
      <c r="P203">
        <f t="shared" si="13"/>
        <v>7231</v>
      </c>
      <c r="Q203" t="s">
        <v>2037</v>
      </c>
      <c r="R203" t="s">
        <v>2038</v>
      </c>
      <c r="S203" s="5">
        <f t="shared" si="14"/>
        <v>41845.208333333336</v>
      </c>
      <c r="T203" s="5">
        <f t="shared" si="15"/>
        <v>41863.208333333336</v>
      </c>
    </row>
    <row r="204" spans="1:20" ht="17" x14ac:dyDescent="0.2">
      <c r="A204">
        <v>202</v>
      </c>
      <c r="B204" t="s">
        <v>456</v>
      </c>
      <c r="C204" s="1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2">
        <f t="shared" si="12"/>
        <v>78.831325301204828</v>
      </c>
      <c r="P204">
        <f t="shared" si="13"/>
        <v>3312.5</v>
      </c>
      <c r="Q204" t="s">
        <v>2033</v>
      </c>
      <c r="R204" t="s">
        <v>2034</v>
      </c>
      <c r="S204" s="5">
        <f t="shared" si="14"/>
        <v>40818.208333333336</v>
      </c>
      <c r="T204" s="5">
        <f t="shared" si="15"/>
        <v>40822.208333333336</v>
      </c>
    </row>
    <row r="205" spans="1:20" ht="34" x14ac:dyDescent="0.2">
      <c r="A205">
        <v>203</v>
      </c>
      <c r="B205" t="s">
        <v>458</v>
      </c>
      <c r="C205" s="1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2">
        <f t="shared" si="12"/>
        <v>134.40792216817235</v>
      </c>
      <c r="P205">
        <f t="shared" si="13"/>
        <v>98955.5</v>
      </c>
      <c r="Q205" t="s">
        <v>2039</v>
      </c>
      <c r="R205" t="s">
        <v>2040</v>
      </c>
      <c r="S205" s="5">
        <f t="shared" si="14"/>
        <v>42752.25</v>
      </c>
      <c r="T205" s="5">
        <f t="shared" si="15"/>
        <v>42754.25</v>
      </c>
    </row>
    <row r="206" spans="1:20" ht="17" x14ac:dyDescent="0.2">
      <c r="A206">
        <v>204</v>
      </c>
      <c r="B206" t="s">
        <v>460</v>
      </c>
      <c r="C206" s="1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2">
        <f t="shared" si="12"/>
        <v>3.3719999999999999</v>
      </c>
      <c r="P206">
        <f t="shared" si="13"/>
        <v>1284.5</v>
      </c>
      <c r="Q206" t="s">
        <v>2035</v>
      </c>
      <c r="R206" t="s">
        <v>2058</v>
      </c>
      <c r="S206" s="5">
        <f t="shared" si="14"/>
        <v>40636.208333333336</v>
      </c>
      <c r="T206" s="5">
        <f t="shared" si="15"/>
        <v>40646.208333333336</v>
      </c>
    </row>
    <row r="207" spans="1:20" ht="17" x14ac:dyDescent="0.2">
      <c r="A207">
        <v>205</v>
      </c>
      <c r="B207" t="s">
        <v>462</v>
      </c>
      <c r="C207" s="1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2">
        <f t="shared" si="12"/>
        <v>431.84615384615387</v>
      </c>
      <c r="P207">
        <f t="shared" si="13"/>
        <v>2847</v>
      </c>
      <c r="Q207" t="s">
        <v>2039</v>
      </c>
      <c r="R207" t="s">
        <v>2040</v>
      </c>
      <c r="S207" s="5">
        <f t="shared" si="14"/>
        <v>43390.208333333328</v>
      </c>
      <c r="T207" s="5">
        <f t="shared" si="15"/>
        <v>43402.208333333328</v>
      </c>
    </row>
    <row r="208" spans="1:20" ht="17" x14ac:dyDescent="0.2">
      <c r="A208">
        <v>206</v>
      </c>
      <c r="B208" t="s">
        <v>464</v>
      </c>
      <c r="C208" s="1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2">
        <f t="shared" si="12"/>
        <v>38.844444444444441</v>
      </c>
      <c r="P208">
        <f t="shared" si="13"/>
        <v>1776.5</v>
      </c>
      <c r="Q208" t="s">
        <v>2047</v>
      </c>
      <c r="R208" t="s">
        <v>2053</v>
      </c>
      <c r="S208" s="5">
        <f t="shared" si="14"/>
        <v>40236.25</v>
      </c>
      <c r="T208" s="5">
        <f t="shared" si="15"/>
        <v>40245.25</v>
      </c>
    </row>
    <row r="209" spans="1:20" ht="34" x14ac:dyDescent="0.2">
      <c r="A209">
        <v>207</v>
      </c>
      <c r="B209" t="s">
        <v>466</v>
      </c>
      <c r="C209" s="1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2">
        <f t="shared" si="12"/>
        <v>425.7</v>
      </c>
      <c r="P209">
        <f t="shared" si="13"/>
        <v>2150</v>
      </c>
      <c r="Q209" t="s">
        <v>2035</v>
      </c>
      <c r="R209" t="s">
        <v>2036</v>
      </c>
      <c r="S209" s="5">
        <f t="shared" si="14"/>
        <v>43340.208333333328</v>
      </c>
      <c r="T209" s="5">
        <f t="shared" si="15"/>
        <v>43360.208333333328</v>
      </c>
    </row>
    <row r="210" spans="1:20" ht="17" x14ac:dyDescent="0.2">
      <c r="A210">
        <v>208</v>
      </c>
      <c r="B210" t="s">
        <v>468</v>
      </c>
      <c r="C210" s="1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2">
        <f t="shared" si="12"/>
        <v>101.12239715591672</v>
      </c>
      <c r="P210">
        <f t="shared" si="13"/>
        <v>100581.5</v>
      </c>
      <c r="Q210" t="s">
        <v>2041</v>
      </c>
      <c r="R210" t="s">
        <v>2042</v>
      </c>
      <c r="S210" s="5">
        <f t="shared" si="14"/>
        <v>43048.25</v>
      </c>
      <c r="T210" s="5">
        <f t="shared" si="15"/>
        <v>43072.25</v>
      </c>
    </row>
    <row r="211" spans="1:20" ht="17" x14ac:dyDescent="0.2">
      <c r="A211">
        <v>209</v>
      </c>
      <c r="B211" t="s">
        <v>470</v>
      </c>
      <c r="C211" s="1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2">
        <f t="shared" si="12"/>
        <v>21.188688946015425</v>
      </c>
      <c r="P211">
        <f t="shared" si="13"/>
        <v>21010</v>
      </c>
      <c r="Q211" t="s">
        <v>2041</v>
      </c>
      <c r="R211" t="s">
        <v>2042</v>
      </c>
      <c r="S211" s="5">
        <f t="shared" si="14"/>
        <v>42496.208333333328</v>
      </c>
      <c r="T211" s="5">
        <f t="shared" si="15"/>
        <v>42503.208333333328</v>
      </c>
    </row>
    <row r="212" spans="1:20" ht="17" x14ac:dyDescent="0.2">
      <c r="A212">
        <v>210</v>
      </c>
      <c r="B212" t="s">
        <v>472</v>
      </c>
      <c r="C212" s="1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2">
        <f t="shared" si="12"/>
        <v>67.425531914893625</v>
      </c>
      <c r="P212">
        <f t="shared" si="13"/>
        <v>3282</v>
      </c>
      <c r="Q212" t="s">
        <v>2041</v>
      </c>
      <c r="R212" t="s">
        <v>2063</v>
      </c>
      <c r="S212" s="5">
        <f t="shared" si="14"/>
        <v>42797.25</v>
      </c>
      <c r="T212" s="5">
        <f t="shared" si="15"/>
        <v>42824.208333333328</v>
      </c>
    </row>
    <row r="213" spans="1:20" ht="34" x14ac:dyDescent="0.2">
      <c r="A213">
        <v>211</v>
      </c>
      <c r="B213" t="s">
        <v>475</v>
      </c>
      <c r="C213" s="1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2">
        <f t="shared" si="12"/>
        <v>94.923371647509583</v>
      </c>
      <c r="P213">
        <f t="shared" si="13"/>
        <v>50362.5</v>
      </c>
      <c r="Q213" t="s">
        <v>2039</v>
      </c>
      <c r="R213" t="s">
        <v>2040</v>
      </c>
      <c r="S213" s="5">
        <f t="shared" si="14"/>
        <v>41513.208333333336</v>
      </c>
      <c r="T213" s="5">
        <f t="shared" si="15"/>
        <v>41537.208333333336</v>
      </c>
    </row>
    <row r="214" spans="1:20" ht="34" x14ac:dyDescent="0.2">
      <c r="A214">
        <v>212</v>
      </c>
      <c r="B214" t="s">
        <v>477</v>
      </c>
      <c r="C214" s="1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2">
        <f t="shared" si="12"/>
        <v>151.85185185185185</v>
      </c>
      <c r="P214">
        <f t="shared" si="13"/>
        <v>6234</v>
      </c>
      <c r="Q214" t="s">
        <v>2039</v>
      </c>
      <c r="R214" t="s">
        <v>2040</v>
      </c>
      <c r="S214" s="5">
        <f t="shared" si="14"/>
        <v>43814.25</v>
      </c>
      <c r="T214" s="5">
        <f t="shared" si="15"/>
        <v>43860.25</v>
      </c>
    </row>
    <row r="215" spans="1:20" ht="34" x14ac:dyDescent="0.2">
      <c r="A215">
        <v>213</v>
      </c>
      <c r="B215" t="s">
        <v>479</v>
      </c>
      <c r="C215" s="1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2">
        <f t="shared" si="12"/>
        <v>195.16382252559728</v>
      </c>
      <c r="P215">
        <f t="shared" si="13"/>
        <v>87919</v>
      </c>
      <c r="Q215" t="s">
        <v>2035</v>
      </c>
      <c r="R215" t="s">
        <v>2045</v>
      </c>
      <c r="S215" s="5">
        <f t="shared" si="14"/>
        <v>40488.208333333336</v>
      </c>
      <c r="T215" s="5">
        <f t="shared" si="15"/>
        <v>40496.25</v>
      </c>
    </row>
    <row r="216" spans="1:20" ht="17" x14ac:dyDescent="0.2">
      <c r="A216">
        <v>214</v>
      </c>
      <c r="B216" t="s">
        <v>481</v>
      </c>
      <c r="C216" s="1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2">
        <f t="shared" si="12"/>
        <v>1023.1428571428571</v>
      </c>
      <c r="P216">
        <f t="shared" si="13"/>
        <v>7244.5</v>
      </c>
      <c r="Q216" t="s">
        <v>2035</v>
      </c>
      <c r="R216" t="s">
        <v>2036</v>
      </c>
      <c r="S216" s="5">
        <f t="shared" si="14"/>
        <v>40409.208333333336</v>
      </c>
      <c r="T216" s="5">
        <f t="shared" si="15"/>
        <v>40415.208333333336</v>
      </c>
    </row>
    <row r="217" spans="1:20" ht="17" x14ac:dyDescent="0.2">
      <c r="A217">
        <v>215</v>
      </c>
      <c r="B217" t="s">
        <v>483</v>
      </c>
      <c r="C217" s="1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2">
        <f t="shared" si="12"/>
        <v>3.841836734693878</v>
      </c>
      <c r="P217">
        <f t="shared" si="13"/>
        <v>3083.5</v>
      </c>
      <c r="Q217" t="s">
        <v>2039</v>
      </c>
      <c r="R217" t="s">
        <v>2040</v>
      </c>
      <c r="S217" s="5">
        <f t="shared" si="14"/>
        <v>43509.25</v>
      </c>
      <c r="T217" s="5">
        <f t="shared" si="15"/>
        <v>43511.25</v>
      </c>
    </row>
    <row r="218" spans="1:20" ht="17" x14ac:dyDescent="0.2">
      <c r="A218">
        <v>216</v>
      </c>
      <c r="B218" t="s">
        <v>485</v>
      </c>
      <c r="C218" s="1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2">
        <f t="shared" si="12"/>
        <v>155.07066557107643</v>
      </c>
      <c r="P218">
        <f t="shared" si="13"/>
        <v>95268</v>
      </c>
      <c r="Q218" t="s">
        <v>2039</v>
      </c>
      <c r="R218" t="s">
        <v>2040</v>
      </c>
      <c r="S218" s="5">
        <f t="shared" si="14"/>
        <v>40869.25</v>
      </c>
      <c r="T218" s="5">
        <f t="shared" si="15"/>
        <v>40871.25</v>
      </c>
    </row>
    <row r="219" spans="1:20" ht="17" x14ac:dyDescent="0.2">
      <c r="A219">
        <v>217</v>
      </c>
      <c r="B219" t="s">
        <v>487</v>
      </c>
      <c r="C219" s="1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2">
        <f t="shared" si="12"/>
        <v>44.753477588871718</v>
      </c>
      <c r="P219">
        <f t="shared" si="13"/>
        <v>29422.5</v>
      </c>
      <c r="Q219" t="s">
        <v>2041</v>
      </c>
      <c r="R219" t="s">
        <v>2063</v>
      </c>
      <c r="S219" s="5">
        <f t="shared" si="14"/>
        <v>43583.208333333328</v>
      </c>
      <c r="T219" s="5">
        <f t="shared" si="15"/>
        <v>43592.208333333328</v>
      </c>
    </row>
    <row r="220" spans="1:20" ht="17" x14ac:dyDescent="0.2">
      <c r="A220">
        <v>218</v>
      </c>
      <c r="B220" t="s">
        <v>489</v>
      </c>
      <c r="C220" s="1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2">
        <f t="shared" si="12"/>
        <v>215.94736842105263</v>
      </c>
      <c r="P220">
        <f t="shared" si="13"/>
        <v>6353</v>
      </c>
      <c r="Q220" t="s">
        <v>2041</v>
      </c>
      <c r="R220" t="s">
        <v>2052</v>
      </c>
      <c r="S220" s="5">
        <f t="shared" si="14"/>
        <v>40858.25</v>
      </c>
      <c r="T220" s="5">
        <f t="shared" si="15"/>
        <v>40892.25</v>
      </c>
    </row>
    <row r="221" spans="1:20" ht="17" x14ac:dyDescent="0.2">
      <c r="A221">
        <v>219</v>
      </c>
      <c r="B221" t="s">
        <v>491</v>
      </c>
      <c r="C221" s="1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2">
        <f t="shared" si="12"/>
        <v>332.12709832134288</v>
      </c>
      <c r="P221">
        <f t="shared" si="13"/>
        <v>70018</v>
      </c>
      <c r="Q221" t="s">
        <v>2041</v>
      </c>
      <c r="R221" t="s">
        <v>2049</v>
      </c>
      <c r="S221" s="5">
        <f t="shared" si="14"/>
        <v>41137.208333333336</v>
      </c>
      <c r="T221" s="5">
        <f t="shared" si="15"/>
        <v>41149.208333333336</v>
      </c>
    </row>
    <row r="222" spans="1:20" ht="17" x14ac:dyDescent="0.2">
      <c r="A222">
        <v>220</v>
      </c>
      <c r="B222" t="s">
        <v>493</v>
      </c>
      <c r="C222" s="1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2">
        <f t="shared" si="12"/>
        <v>8.4430379746835449</v>
      </c>
      <c r="P222">
        <f t="shared" si="13"/>
        <v>342</v>
      </c>
      <c r="Q222" t="s">
        <v>2039</v>
      </c>
      <c r="R222" t="s">
        <v>2040</v>
      </c>
      <c r="S222" s="5">
        <f t="shared" si="14"/>
        <v>40725.208333333336</v>
      </c>
      <c r="T222" s="5">
        <f t="shared" si="15"/>
        <v>40743.208333333336</v>
      </c>
    </row>
    <row r="223" spans="1:20" ht="34" x14ac:dyDescent="0.2">
      <c r="A223">
        <v>221</v>
      </c>
      <c r="B223" t="s">
        <v>495</v>
      </c>
      <c r="C223" s="1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2">
        <f t="shared" si="12"/>
        <v>98.625514403292186</v>
      </c>
      <c r="P223">
        <f t="shared" si="13"/>
        <v>61004.5</v>
      </c>
      <c r="Q223" t="s">
        <v>2033</v>
      </c>
      <c r="R223" t="s">
        <v>2034</v>
      </c>
      <c r="S223" s="5">
        <f t="shared" si="14"/>
        <v>41081.208333333336</v>
      </c>
      <c r="T223" s="5">
        <f t="shared" si="15"/>
        <v>41083.208333333336</v>
      </c>
    </row>
    <row r="224" spans="1:20" ht="17" x14ac:dyDescent="0.2">
      <c r="A224">
        <v>222</v>
      </c>
      <c r="B224" t="s">
        <v>497</v>
      </c>
      <c r="C224" s="1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2">
        <f t="shared" si="12"/>
        <v>137.97916666666669</v>
      </c>
      <c r="P224">
        <f t="shared" si="13"/>
        <v>3380.5</v>
      </c>
      <c r="Q224" t="s">
        <v>2054</v>
      </c>
      <c r="R224" t="s">
        <v>2055</v>
      </c>
      <c r="S224" s="5">
        <f t="shared" si="14"/>
        <v>41914.208333333336</v>
      </c>
      <c r="T224" s="5">
        <f t="shared" si="15"/>
        <v>41915.208333333336</v>
      </c>
    </row>
    <row r="225" spans="1:20" ht="17" x14ac:dyDescent="0.2">
      <c r="A225">
        <v>223</v>
      </c>
      <c r="B225" t="s">
        <v>499</v>
      </c>
      <c r="C225" s="1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2">
        <f t="shared" si="12"/>
        <v>93.81099656357388</v>
      </c>
      <c r="P225">
        <f t="shared" si="13"/>
        <v>41414</v>
      </c>
      <c r="Q225" t="s">
        <v>2039</v>
      </c>
      <c r="R225" t="s">
        <v>2040</v>
      </c>
      <c r="S225" s="5">
        <f t="shared" si="14"/>
        <v>42445.208333333328</v>
      </c>
      <c r="T225" s="5">
        <f t="shared" si="15"/>
        <v>42459.208333333328</v>
      </c>
    </row>
    <row r="226" spans="1:20" ht="17" x14ac:dyDescent="0.2">
      <c r="A226">
        <v>224</v>
      </c>
      <c r="B226" t="s">
        <v>501</v>
      </c>
      <c r="C226" s="1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2">
        <f t="shared" si="12"/>
        <v>403.63930885529157</v>
      </c>
      <c r="P226">
        <f t="shared" si="13"/>
        <v>95239.5</v>
      </c>
      <c r="Q226" t="s">
        <v>2041</v>
      </c>
      <c r="R226" t="s">
        <v>2063</v>
      </c>
      <c r="S226" s="5">
        <f t="shared" si="14"/>
        <v>41906.208333333336</v>
      </c>
      <c r="T226" s="5">
        <f t="shared" si="15"/>
        <v>41951.25</v>
      </c>
    </row>
    <row r="227" spans="1:20" ht="17" x14ac:dyDescent="0.2">
      <c r="A227">
        <v>225</v>
      </c>
      <c r="B227" t="s">
        <v>503</v>
      </c>
      <c r="C227" s="1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2">
        <f t="shared" si="12"/>
        <v>260.1740412979351</v>
      </c>
      <c r="P227">
        <f t="shared" si="13"/>
        <v>91139</v>
      </c>
      <c r="Q227" t="s">
        <v>2035</v>
      </c>
      <c r="R227" t="s">
        <v>2036</v>
      </c>
      <c r="S227" s="5">
        <f t="shared" si="14"/>
        <v>41762.208333333336</v>
      </c>
      <c r="T227" s="5">
        <f t="shared" si="15"/>
        <v>41762.208333333336</v>
      </c>
    </row>
    <row r="228" spans="1:20" ht="17" x14ac:dyDescent="0.2">
      <c r="A228">
        <v>226</v>
      </c>
      <c r="B228" t="s">
        <v>253</v>
      </c>
      <c r="C228" s="1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2">
        <f t="shared" si="12"/>
        <v>366.63333333333333</v>
      </c>
      <c r="P228">
        <f t="shared" si="13"/>
        <v>5555.5</v>
      </c>
      <c r="Q228" t="s">
        <v>2054</v>
      </c>
      <c r="R228" t="s">
        <v>2055</v>
      </c>
      <c r="S228" s="5">
        <f t="shared" si="14"/>
        <v>40276.208333333336</v>
      </c>
      <c r="T228" s="5">
        <f t="shared" si="15"/>
        <v>40313.208333333336</v>
      </c>
    </row>
    <row r="229" spans="1:20" ht="17" x14ac:dyDescent="0.2">
      <c r="A229">
        <v>227</v>
      </c>
      <c r="B229" t="s">
        <v>506</v>
      </c>
      <c r="C229" s="1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2">
        <f t="shared" si="12"/>
        <v>168.72085385878489</v>
      </c>
      <c r="P229">
        <f t="shared" si="13"/>
        <v>51847</v>
      </c>
      <c r="Q229" t="s">
        <v>2050</v>
      </c>
      <c r="R229" t="s">
        <v>2061</v>
      </c>
      <c r="S229" s="5">
        <f t="shared" si="14"/>
        <v>42139.208333333328</v>
      </c>
      <c r="T229" s="5">
        <f t="shared" si="15"/>
        <v>42145.208333333328</v>
      </c>
    </row>
    <row r="230" spans="1:20" ht="17" x14ac:dyDescent="0.2">
      <c r="A230">
        <v>228</v>
      </c>
      <c r="B230" t="s">
        <v>508</v>
      </c>
      <c r="C230" s="1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2">
        <f t="shared" si="12"/>
        <v>119.90717911530093</v>
      </c>
      <c r="P230">
        <f t="shared" si="13"/>
        <v>83910</v>
      </c>
      <c r="Q230" t="s">
        <v>2041</v>
      </c>
      <c r="R230" t="s">
        <v>2049</v>
      </c>
      <c r="S230" s="5">
        <f t="shared" si="14"/>
        <v>42613.208333333328</v>
      </c>
      <c r="T230" s="5">
        <f t="shared" si="15"/>
        <v>42638.208333333328</v>
      </c>
    </row>
    <row r="231" spans="1:20" ht="17" x14ac:dyDescent="0.2">
      <c r="A231">
        <v>229</v>
      </c>
      <c r="B231" t="s">
        <v>510</v>
      </c>
      <c r="C231" s="1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2">
        <f t="shared" si="12"/>
        <v>193.68925233644859</v>
      </c>
      <c r="P231">
        <f t="shared" si="13"/>
        <v>84174.5</v>
      </c>
      <c r="Q231" t="s">
        <v>2050</v>
      </c>
      <c r="R231" t="s">
        <v>2061</v>
      </c>
      <c r="S231" s="5">
        <f t="shared" si="14"/>
        <v>42887.208333333328</v>
      </c>
      <c r="T231" s="5">
        <f t="shared" si="15"/>
        <v>42935.208333333328</v>
      </c>
    </row>
    <row r="232" spans="1:20" ht="17" x14ac:dyDescent="0.2">
      <c r="A232">
        <v>230</v>
      </c>
      <c r="B232" t="s">
        <v>512</v>
      </c>
      <c r="C232" s="1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2">
        <f t="shared" si="12"/>
        <v>420.16666666666669</v>
      </c>
      <c r="P232">
        <f t="shared" si="13"/>
        <v>5092.5</v>
      </c>
      <c r="Q232" t="s">
        <v>2050</v>
      </c>
      <c r="R232" t="s">
        <v>2051</v>
      </c>
      <c r="S232" s="5">
        <f t="shared" si="14"/>
        <v>43805.25</v>
      </c>
      <c r="T232" s="5">
        <f t="shared" si="15"/>
        <v>43805.25</v>
      </c>
    </row>
    <row r="233" spans="1:20" ht="17" x14ac:dyDescent="0.2">
      <c r="A233">
        <v>231</v>
      </c>
      <c r="B233" t="s">
        <v>514</v>
      </c>
      <c r="C233" s="1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2">
        <f t="shared" si="12"/>
        <v>76.708333333333329</v>
      </c>
      <c r="P233">
        <f t="shared" si="13"/>
        <v>2795</v>
      </c>
      <c r="Q233" t="s">
        <v>2039</v>
      </c>
      <c r="R233" t="s">
        <v>2040</v>
      </c>
      <c r="S233" s="5">
        <f t="shared" si="14"/>
        <v>41415.208333333336</v>
      </c>
      <c r="T233" s="5">
        <f t="shared" si="15"/>
        <v>41473.208333333336</v>
      </c>
    </row>
    <row r="234" spans="1:20" ht="17" x14ac:dyDescent="0.2">
      <c r="A234">
        <v>232</v>
      </c>
      <c r="B234" t="s">
        <v>516</v>
      </c>
      <c r="C234" s="1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2">
        <f t="shared" si="12"/>
        <v>171.26470588235293</v>
      </c>
      <c r="P234">
        <f t="shared" si="13"/>
        <v>2957.5</v>
      </c>
      <c r="Q234" t="s">
        <v>2039</v>
      </c>
      <c r="R234" t="s">
        <v>2040</v>
      </c>
      <c r="S234" s="5">
        <f t="shared" si="14"/>
        <v>42576.208333333328</v>
      </c>
      <c r="T234" s="5">
        <f t="shared" si="15"/>
        <v>42577.208333333328</v>
      </c>
    </row>
    <row r="235" spans="1:20" ht="17" x14ac:dyDescent="0.2">
      <c r="A235">
        <v>233</v>
      </c>
      <c r="B235" t="s">
        <v>518</v>
      </c>
      <c r="C235" s="1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2">
        <f t="shared" si="12"/>
        <v>157.89473684210526</v>
      </c>
      <c r="P235">
        <f t="shared" si="13"/>
        <v>3031</v>
      </c>
      <c r="Q235" t="s">
        <v>2041</v>
      </c>
      <c r="R235" t="s">
        <v>2049</v>
      </c>
      <c r="S235" s="5">
        <f t="shared" si="14"/>
        <v>40706.208333333336</v>
      </c>
      <c r="T235" s="5">
        <f t="shared" si="15"/>
        <v>40722.208333333336</v>
      </c>
    </row>
    <row r="236" spans="1:20" ht="17" x14ac:dyDescent="0.2">
      <c r="A236">
        <v>234</v>
      </c>
      <c r="B236" t="s">
        <v>520</v>
      </c>
      <c r="C236" s="1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2">
        <f t="shared" si="12"/>
        <v>109.08</v>
      </c>
      <c r="P236">
        <f t="shared" si="13"/>
        <v>4165</v>
      </c>
      <c r="Q236" t="s">
        <v>2050</v>
      </c>
      <c r="R236" t="s">
        <v>2051</v>
      </c>
      <c r="S236" s="5">
        <f t="shared" si="14"/>
        <v>42969.208333333328</v>
      </c>
      <c r="T236" s="5">
        <f t="shared" si="15"/>
        <v>42976.208333333328</v>
      </c>
    </row>
    <row r="237" spans="1:20" ht="34" x14ac:dyDescent="0.2">
      <c r="A237">
        <v>235</v>
      </c>
      <c r="B237" t="s">
        <v>522</v>
      </c>
      <c r="C237" s="1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2">
        <f t="shared" si="12"/>
        <v>41.732558139534881</v>
      </c>
      <c r="P237">
        <f t="shared" si="13"/>
        <v>1840.5</v>
      </c>
      <c r="Q237" t="s">
        <v>2041</v>
      </c>
      <c r="R237" t="s">
        <v>2049</v>
      </c>
      <c r="S237" s="5">
        <f t="shared" si="14"/>
        <v>42779.25</v>
      </c>
      <c r="T237" s="5">
        <f t="shared" si="15"/>
        <v>42784.25</v>
      </c>
    </row>
    <row r="238" spans="1:20" ht="17" x14ac:dyDescent="0.2">
      <c r="A238">
        <v>236</v>
      </c>
      <c r="B238" t="s">
        <v>524</v>
      </c>
      <c r="C238" s="1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2">
        <f t="shared" si="12"/>
        <v>10.944303797468354</v>
      </c>
      <c r="P238">
        <f t="shared" si="13"/>
        <v>2190</v>
      </c>
      <c r="Q238" t="s">
        <v>2035</v>
      </c>
      <c r="R238" t="s">
        <v>2036</v>
      </c>
      <c r="S238" s="5">
        <f t="shared" si="14"/>
        <v>43641.208333333328</v>
      </c>
      <c r="T238" s="5">
        <f t="shared" si="15"/>
        <v>43648.208333333328</v>
      </c>
    </row>
    <row r="239" spans="1:20" ht="34" x14ac:dyDescent="0.2">
      <c r="A239">
        <v>237</v>
      </c>
      <c r="B239" t="s">
        <v>526</v>
      </c>
      <c r="C239" s="1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2">
        <f t="shared" si="12"/>
        <v>159.3763440860215</v>
      </c>
      <c r="P239">
        <f t="shared" si="13"/>
        <v>7575.5</v>
      </c>
      <c r="Q239" t="s">
        <v>2041</v>
      </c>
      <c r="R239" t="s">
        <v>2049</v>
      </c>
      <c r="S239" s="5">
        <f t="shared" si="14"/>
        <v>41754.208333333336</v>
      </c>
      <c r="T239" s="5">
        <f t="shared" si="15"/>
        <v>41756.208333333336</v>
      </c>
    </row>
    <row r="240" spans="1:20" ht="17" x14ac:dyDescent="0.2">
      <c r="A240">
        <v>238</v>
      </c>
      <c r="B240" t="s">
        <v>528</v>
      </c>
      <c r="C240" s="1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2">
        <f t="shared" si="12"/>
        <v>422.41666666666669</v>
      </c>
      <c r="P240">
        <f t="shared" si="13"/>
        <v>5117.5</v>
      </c>
      <c r="Q240" t="s">
        <v>2039</v>
      </c>
      <c r="R240" t="s">
        <v>2040</v>
      </c>
      <c r="S240" s="5">
        <f t="shared" si="14"/>
        <v>43083.25</v>
      </c>
      <c r="T240" s="5">
        <f t="shared" si="15"/>
        <v>43108.25</v>
      </c>
    </row>
    <row r="241" spans="1:20" ht="34" x14ac:dyDescent="0.2">
      <c r="A241">
        <v>239</v>
      </c>
      <c r="B241" t="s">
        <v>530</v>
      </c>
      <c r="C241" s="1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2">
        <f t="shared" si="12"/>
        <v>97.71875</v>
      </c>
      <c r="P241">
        <f t="shared" si="13"/>
        <v>1584</v>
      </c>
      <c r="Q241" t="s">
        <v>2037</v>
      </c>
      <c r="R241" t="s">
        <v>2046</v>
      </c>
      <c r="S241" s="5">
        <f t="shared" si="14"/>
        <v>42245.208333333328</v>
      </c>
      <c r="T241" s="5">
        <f t="shared" si="15"/>
        <v>42249.208333333328</v>
      </c>
    </row>
    <row r="242" spans="1:20" ht="17" x14ac:dyDescent="0.2">
      <c r="A242">
        <v>240</v>
      </c>
      <c r="B242" t="s">
        <v>532</v>
      </c>
      <c r="C242" s="1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2">
        <f t="shared" si="12"/>
        <v>418.78911564625849</v>
      </c>
      <c r="P242">
        <f t="shared" si="13"/>
        <v>62454</v>
      </c>
      <c r="Q242" t="s">
        <v>2039</v>
      </c>
      <c r="R242" t="s">
        <v>2040</v>
      </c>
      <c r="S242" s="5">
        <f t="shared" si="14"/>
        <v>40396.208333333336</v>
      </c>
      <c r="T242" s="5">
        <f t="shared" si="15"/>
        <v>40397.208333333336</v>
      </c>
    </row>
    <row r="243" spans="1:20" ht="17" x14ac:dyDescent="0.2">
      <c r="A243">
        <v>241</v>
      </c>
      <c r="B243" t="s">
        <v>534</v>
      </c>
      <c r="C243" s="1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2">
        <f t="shared" si="12"/>
        <v>101.91632047477745</v>
      </c>
      <c r="P243">
        <f t="shared" si="13"/>
        <v>86706.5</v>
      </c>
      <c r="Q243" t="s">
        <v>2047</v>
      </c>
      <c r="R243" t="s">
        <v>2048</v>
      </c>
      <c r="S243" s="5">
        <f t="shared" si="14"/>
        <v>41742.208333333336</v>
      </c>
      <c r="T243" s="5">
        <f t="shared" si="15"/>
        <v>41752.208333333336</v>
      </c>
    </row>
    <row r="244" spans="1:20" ht="17" x14ac:dyDescent="0.2">
      <c r="A244">
        <v>242</v>
      </c>
      <c r="B244" t="s">
        <v>536</v>
      </c>
      <c r="C244" s="1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2">
        <f t="shared" si="12"/>
        <v>127.72619047619047</v>
      </c>
      <c r="P244">
        <f t="shared" si="13"/>
        <v>5489.5</v>
      </c>
      <c r="Q244" t="s">
        <v>2035</v>
      </c>
      <c r="R244" t="s">
        <v>2036</v>
      </c>
      <c r="S244" s="5">
        <f t="shared" si="14"/>
        <v>42865.208333333328</v>
      </c>
      <c r="T244" s="5">
        <f t="shared" si="15"/>
        <v>42875.208333333328</v>
      </c>
    </row>
    <row r="245" spans="1:20" ht="34" x14ac:dyDescent="0.2">
      <c r="A245">
        <v>243</v>
      </c>
      <c r="B245" t="s">
        <v>538</v>
      </c>
      <c r="C245" s="1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2">
        <f t="shared" si="12"/>
        <v>445.21739130434781</v>
      </c>
      <c r="P245">
        <f t="shared" si="13"/>
        <v>5239</v>
      </c>
      <c r="Q245" t="s">
        <v>2039</v>
      </c>
      <c r="R245" t="s">
        <v>2040</v>
      </c>
      <c r="S245" s="5">
        <f t="shared" si="14"/>
        <v>43163.25</v>
      </c>
      <c r="T245" s="5">
        <f t="shared" si="15"/>
        <v>43166.25</v>
      </c>
    </row>
    <row r="246" spans="1:20" ht="34" x14ac:dyDescent="0.2">
      <c r="A246">
        <v>244</v>
      </c>
      <c r="B246" t="s">
        <v>540</v>
      </c>
      <c r="C246" s="1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2">
        <f t="shared" si="12"/>
        <v>569.71428571428578</v>
      </c>
      <c r="P246">
        <f t="shared" si="13"/>
        <v>2020.5</v>
      </c>
      <c r="Q246" t="s">
        <v>2039</v>
      </c>
      <c r="R246" t="s">
        <v>2040</v>
      </c>
      <c r="S246" s="5">
        <f t="shared" si="14"/>
        <v>41834.208333333336</v>
      </c>
      <c r="T246" s="5">
        <f t="shared" si="15"/>
        <v>41886.208333333336</v>
      </c>
    </row>
    <row r="247" spans="1:20" ht="17" x14ac:dyDescent="0.2">
      <c r="A247">
        <v>245</v>
      </c>
      <c r="B247" t="s">
        <v>542</v>
      </c>
      <c r="C247" s="1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2">
        <f t="shared" si="12"/>
        <v>509.34482758620686</v>
      </c>
      <c r="P247">
        <f t="shared" si="13"/>
        <v>7492.5</v>
      </c>
      <c r="Q247" t="s">
        <v>2039</v>
      </c>
      <c r="R247" t="s">
        <v>2040</v>
      </c>
      <c r="S247" s="5">
        <f t="shared" si="14"/>
        <v>41736.208333333336</v>
      </c>
      <c r="T247" s="5">
        <f t="shared" si="15"/>
        <v>41737.208333333336</v>
      </c>
    </row>
    <row r="248" spans="1:20" ht="17" x14ac:dyDescent="0.2">
      <c r="A248">
        <v>246</v>
      </c>
      <c r="B248" t="s">
        <v>544</v>
      </c>
      <c r="C248" s="1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2">
        <f t="shared" si="12"/>
        <v>325.5333333333333</v>
      </c>
      <c r="P248">
        <f t="shared" si="13"/>
        <v>7435.5</v>
      </c>
      <c r="Q248" t="s">
        <v>2037</v>
      </c>
      <c r="R248" t="s">
        <v>2038</v>
      </c>
      <c r="S248" s="5">
        <f t="shared" si="14"/>
        <v>41491.208333333336</v>
      </c>
      <c r="T248" s="5">
        <f t="shared" si="15"/>
        <v>41495.208333333336</v>
      </c>
    </row>
    <row r="249" spans="1:20" ht="17" x14ac:dyDescent="0.2">
      <c r="A249">
        <v>247</v>
      </c>
      <c r="B249" t="s">
        <v>546</v>
      </c>
      <c r="C249" s="1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2">
        <f t="shared" si="12"/>
        <v>932.61616161616166</v>
      </c>
      <c r="P249">
        <f t="shared" si="13"/>
        <v>93271</v>
      </c>
      <c r="Q249" t="s">
        <v>2047</v>
      </c>
      <c r="R249" t="s">
        <v>2053</v>
      </c>
      <c r="S249" s="5">
        <f t="shared" si="14"/>
        <v>42726.25</v>
      </c>
      <c r="T249" s="5">
        <f t="shared" si="15"/>
        <v>42741.25</v>
      </c>
    </row>
    <row r="250" spans="1:20" ht="17" x14ac:dyDescent="0.2">
      <c r="A250">
        <v>248</v>
      </c>
      <c r="B250" t="s">
        <v>548</v>
      </c>
      <c r="C250" s="1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2">
        <f t="shared" si="12"/>
        <v>211.33870967741933</v>
      </c>
      <c r="P250">
        <f t="shared" si="13"/>
        <v>6660.5</v>
      </c>
      <c r="Q250" t="s">
        <v>2050</v>
      </c>
      <c r="R250" t="s">
        <v>2061</v>
      </c>
      <c r="S250" s="5">
        <f t="shared" si="14"/>
        <v>42004.25</v>
      </c>
      <c r="T250" s="5">
        <f t="shared" si="15"/>
        <v>42009.25</v>
      </c>
    </row>
    <row r="251" spans="1:20" ht="17" x14ac:dyDescent="0.2">
      <c r="A251">
        <v>249</v>
      </c>
      <c r="B251" t="s">
        <v>550</v>
      </c>
      <c r="C251" s="1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2">
        <f t="shared" si="12"/>
        <v>273.32520325203251</v>
      </c>
      <c r="P251">
        <f t="shared" si="13"/>
        <v>87280</v>
      </c>
      <c r="Q251" t="s">
        <v>2047</v>
      </c>
      <c r="R251" t="s">
        <v>2059</v>
      </c>
      <c r="S251" s="5">
        <f t="shared" si="14"/>
        <v>42006.25</v>
      </c>
      <c r="T251" s="5">
        <f t="shared" si="15"/>
        <v>42013.25</v>
      </c>
    </row>
    <row r="252" spans="1:20" ht="17" x14ac:dyDescent="0.2">
      <c r="A252">
        <v>250</v>
      </c>
      <c r="B252" t="s">
        <v>552</v>
      </c>
      <c r="C252" s="1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2">
        <f t="shared" si="12"/>
        <v>3</v>
      </c>
      <c r="P252">
        <f t="shared" si="13"/>
        <v>2</v>
      </c>
      <c r="Q252" t="s">
        <v>2035</v>
      </c>
      <c r="R252" t="s">
        <v>2036</v>
      </c>
      <c r="S252" s="5">
        <f t="shared" si="14"/>
        <v>40203.25</v>
      </c>
      <c r="T252" s="5">
        <f t="shared" si="15"/>
        <v>40238.25</v>
      </c>
    </row>
    <row r="253" spans="1:20" ht="17" x14ac:dyDescent="0.2">
      <c r="A253">
        <v>251</v>
      </c>
      <c r="B253" t="s">
        <v>554</v>
      </c>
      <c r="C253" s="1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2">
        <f t="shared" si="12"/>
        <v>54.084507042253513</v>
      </c>
      <c r="P253">
        <f t="shared" si="13"/>
        <v>1970.5</v>
      </c>
      <c r="Q253" t="s">
        <v>2039</v>
      </c>
      <c r="R253" t="s">
        <v>2040</v>
      </c>
      <c r="S253" s="5">
        <f t="shared" si="14"/>
        <v>41252.25</v>
      </c>
      <c r="T253" s="5">
        <f t="shared" si="15"/>
        <v>41254.25</v>
      </c>
    </row>
    <row r="254" spans="1:20" ht="34" x14ac:dyDescent="0.2">
      <c r="A254">
        <v>252</v>
      </c>
      <c r="B254" t="s">
        <v>556</v>
      </c>
      <c r="C254" s="1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2">
        <f t="shared" si="12"/>
        <v>626.29999999999995</v>
      </c>
      <c r="P254">
        <f t="shared" si="13"/>
        <v>3161</v>
      </c>
      <c r="Q254" t="s">
        <v>2039</v>
      </c>
      <c r="R254" t="s">
        <v>2040</v>
      </c>
      <c r="S254" s="5">
        <f t="shared" si="14"/>
        <v>41572.208333333336</v>
      </c>
      <c r="T254" s="5">
        <f t="shared" si="15"/>
        <v>41577.208333333336</v>
      </c>
    </row>
    <row r="255" spans="1:20" ht="17" x14ac:dyDescent="0.2">
      <c r="A255">
        <v>253</v>
      </c>
      <c r="B255" t="s">
        <v>558</v>
      </c>
      <c r="C255" s="1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2">
        <f t="shared" si="12"/>
        <v>89.021399176954731</v>
      </c>
      <c r="P255">
        <f t="shared" si="13"/>
        <v>54748</v>
      </c>
      <c r="Q255" t="s">
        <v>2041</v>
      </c>
      <c r="R255" t="s">
        <v>2044</v>
      </c>
      <c r="S255" s="5">
        <f t="shared" si="14"/>
        <v>40641.208333333336</v>
      </c>
      <c r="T255" s="5">
        <f t="shared" si="15"/>
        <v>40653.208333333336</v>
      </c>
    </row>
    <row r="256" spans="1:20" ht="34" x14ac:dyDescent="0.2">
      <c r="A256">
        <v>254</v>
      </c>
      <c r="B256" t="s">
        <v>560</v>
      </c>
      <c r="C256" s="1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2">
        <f t="shared" si="12"/>
        <v>184.89130434782609</v>
      </c>
      <c r="P256">
        <f t="shared" si="13"/>
        <v>4296.5</v>
      </c>
      <c r="Q256" t="s">
        <v>2047</v>
      </c>
      <c r="R256" t="s">
        <v>2048</v>
      </c>
      <c r="S256" s="5">
        <f t="shared" si="14"/>
        <v>42787.25</v>
      </c>
      <c r="T256" s="5">
        <f t="shared" si="15"/>
        <v>42789.25</v>
      </c>
    </row>
    <row r="257" spans="1:20" ht="34" x14ac:dyDescent="0.2">
      <c r="A257">
        <v>255</v>
      </c>
      <c r="B257" t="s">
        <v>562</v>
      </c>
      <c r="C257" s="1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2">
        <f t="shared" si="12"/>
        <v>120.16770186335404</v>
      </c>
      <c r="P257">
        <f t="shared" si="13"/>
        <v>49216</v>
      </c>
      <c r="Q257" t="s">
        <v>2035</v>
      </c>
      <c r="R257" t="s">
        <v>2036</v>
      </c>
      <c r="S257" s="5">
        <f t="shared" si="14"/>
        <v>40590.25</v>
      </c>
      <c r="T257" s="5">
        <f t="shared" si="15"/>
        <v>40595.25</v>
      </c>
    </row>
    <row r="258" spans="1:20" ht="17" x14ac:dyDescent="0.2">
      <c r="A258">
        <v>256</v>
      </c>
      <c r="B258" t="s">
        <v>564</v>
      </c>
      <c r="C258" s="1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2">
        <f t="shared" ref="O258:O321" si="16">(E258/D258)*100</f>
        <v>23.390243902439025</v>
      </c>
      <c r="P258">
        <f t="shared" ref="P258:P321" si="17">AVERAGE(E258,G258)</f>
        <v>487</v>
      </c>
      <c r="Q258" t="s">
        <v>2035</v>
      </c>
      <c r="R258" t="s">
        <v>2036</v>
      </c>
      <c r="S258" s="5">
        <f t="shared" ref="S258:S321" si="18">(((J258/60)/60)/24)+DATE(1970,1,1)</f>
        <v>42393.25</v>
      </c>
      <c r="T258" s="5">
        <f t="shared" ref="T258:T321" si="19">(((K258/60)/60)/24)+DATE(1970,1,1)</f>
        <v>42430.25</v>
      </c>
    </row>
    <row r="259" spans="1:20" ht="17" x14ac:dyDescent="0.2">
      <c r="A259">
        <v>257</v>
      </c>
      <c r="B259" t="s">
        <v>566</v>
      </c>
      <c r="C259" s="1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2">
        <f t="shared" si="16"/>
        <v>146</v>
      </c>
      <c r="P259">
        <f t="shared" si="17"/>
        <v>4207</v>
      </c>
      <c r="Q259" t="s">
        <v>2039</v>
      </c>
      <c r="R259" t="s">
        <v>2040</v>
      </c>
      <c r="S259" s="5">
        <f t="shared" si="18"/>
        <v>41338.25</v>
      </c>
      <c r="T259" s="5">
        <f t="shared" si="19"/>
        <v>41352.208333333336</v>
      </c>
    </row>
    <row r="260" spans="1:20" ht="17" x14ac:dyDescent="0.2">
      <c r="A260">
        <v>258</v>
      </c>
      <c r="B260" t="s">
        <v>568</v>
      </c>
      <c r="C260" s="1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2">
        <f t="shared" si="16"/>
        <v>268.48</v>
      </c>
      <c r="P260">
        <f t="shared" si="17"/>
        <v>6805</v>
      </c>
      <c r="Q260" t="s">
        <v>2039</v>
      </c>
      <c r="R260" t="s">
        <v>2040</v>
      </c>
      <c r="S260" s="5">
        <f t="shared" si="18"/>
        <v>42712.25</v>
      </c>
      <c r="T260" s="5">
        <f t="shared" si="19"/>
        <v>42732.25</v>
      </c>
    </row>
    <row r="261" spans="1:20" ht="34" x14ac:dyDescent="0.2">
      <c r="A261">
        <v>259</v>
      </c>
      <c r="B261" t="s">
        <v>570</v>
      </c>
      <c r="C261" s="1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2">
        <f t="shared" si="16"/>
        <v>597.5</v>
      </c>
      <c r="P261">
        <f t="shared" si="17"/>
        <v>5446.5</v>
      </c>
      <c r="Q261" t="s">
        <v>2054</v>
      </c>
      <c r="R261" t="s">
        <v>2055</v>
      </c>
      <c r="S261" s="5">
        <f t="shared" si="18"/>
        <v>41251.25</v>
      </c>
      <c r="T261" s="5">
        <f t="shared" si="19"/>
        <v>41270.25</v>
      </c>
    </row>
    <row r="262" spans="1:20" ht="17" x14ac:dyDescent="0.2">
      <c r="A262">
        <v>260</v>
      </c>
      <c r="B262" t="s">
        <v>572</v>
      </c>
      <c r="C262" s="1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2">
        <f t="shared" si="16"/>
        <v>157.69841269841268</v>
      </c>
      <c r="P262">
        <f t="shared" si="17"/>
        <v>5098</v>
      </c>
      <c r="Q262" t="s">
        <v>2035</v>
      </c>
      <c r="R262" t="s">
        <v>2036</v>
      </c>
      <c r="S262" s="5">
        <f t="shared" si="18"/>
        <v>41180.208333333336</v>
      </c>
      <c r="T262" s="5">
        <f t="shared" si="19"/>
        <v>41192.208333333336</v>
      </c>
    </row>
    <row r="263" spans="1:20" ht="34" x14ac:dyDescent="0.2">
      <c r="A263">
        <v>261</v>
      </c>
      <c r="B263" t="s">
        <v>574</v>
      </c>
      <c r="C263" s="1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2">
        <f t="shared" si="16"/>
        <v>31.201660735468568</v>
      </c>
      <c r="P263">
        <f t="shared" si="17"/>
        <v>13378.5</v>
      </c>
      <c r="Q263" t="s">
        <v>2035</v>
      </c>
      <c r="R263" t="s">
        <v>2036</v>
      </c>
      <c r="S263" s="5">
        <f t="shared" si="18"/>
        <v>40415.208333333336</v>
      </c>
      <c r="T263" s="5">
        <f t="shared" si="19"/>
        <v>40419.208333333336</v>
      </c>
    </row>
    <row r="264" spans="1:20" ht="17" x14ac:dyDescent="0.2">
      <c r="A264">
        <v>262</v>
      </c>
      <c r="B264" t="s">
        <v>576</v>
      </c>
      <c r="C264" s="1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2">
        <f t="shared" si="16"/>
        <v>313.41176470588238</v>
      </c>
      <c r="P264">
        <f t="shared" si="17"/>
        <v>2717.5</v>
      </c>
      <c r="Q264" t="s">
        <v>2035</v>
      </c>
      <c r="R264" t="s">
        <v>2045</v>
      </c>
      <c r="S264" s="5">
        <f t="shared" si="18"/>
        <v>40638.208333333336</v>
      </c>
      <c r="T264" s="5">
        <f t="shared" si="19"/>
        <v>40664.208333333336</v>
      </c>
    </row>
    <row r="265" spans="1:20" ht="17" x14ac:dyDescent="0.2">
      <c r="A265">
        <v>263</v>
      </c>
      <c r="B265" t="s">
        <v>578</v>
      </c>
      <c r="C265" s="1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2">
        <f t="shared" si="16"/>
        <v>370.89655172413791</v>
      </c>
      <c r="P265">
        <f t="shared" si="17"/>
        <v>5477.5</v>
      </c>
      <c r="Q265" t="s">
        <v>2054</v>
      </c>
      <c r="R265" t="s">
        <v>2055</v>
      </c>
      <c r="S265" s="5">
        <f t="shared" si="18"/>
        <v>40187.25</v>
      </c>
      <c r="T265" s="5">
        <f t="shared" si="19"/>
        <v>40187.25</v>
      </c>
    </row>
    <row r="266" spans="1:20" ht="17" x14ac:dyDescent="0.2">
      <c r="A266">
        <v>264</v>
      </c>
      <c r="B266" t="s">
        <v>580</v>
      </c>
      <c r="C266" s="1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2">
        <f t="shared" si="16"/>
        <v>362.66447368421052</v>
      </c>
      <c r="P266">
        <f t="shared" si="17"/>
        <v>85443.5</v>
      </c>
      <c r="Q266" t="s">
        <v>2039</v>
      </c>
      <c r="R266" t="s">
        <v>2040</v>
      </c>
      <c r="S266" s="5">
        <f t="shared" si="18"/>
        <v>41317.25</v>
      </c>
      <c r="T266" s="5">
        <f t="shared" si="19"/>
        <v>41333.25</v>
      </c>
    </row>
    <row r="267" spans="1:20" ht="17" x14ac:dyDescent="0.2">
      <c r="A267">
        <v>265</v>
      </c>
      <c r="B267" t="s">
        <v>582</v>
      </c>
      <c r="C267" s="1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2">
        <f t="shared" si="16"/>
        <v>123.08163265306122</v>
      </c>
      <c r="P267">
        <f t="shared" si="17"/>
        <v>3058.5</v>
      </c>
      <c r="Q267" t="s">
        <v>2039</v>
      </c>
      <c r="R267" t="s">
        <v>2040</v>
      </c>
      <c r="S267" s="5">
        <f t="shared" si="18"/>
        <v>42372.25</v>
      </c>
      <c r="T267" s="5">
        <f t="shared" si="19"/>
        <v>42416.25</v>
      </c>
    </row>
    <row r="268" spans="1:20" ht="17" x14ac:dyDescent="0.2">
      <c r="A268">
        <v>266</v>
      </c>
      <c r="B268" t="s">
        <v>584</v>
      </c>
      <c r="C268" s="1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2">
        <f t="shared" si="16"/>
        <v>76.766756032171585</v>
      </c>
      <c r="P268">
        <f t="shared" si="17"/>
        <v>44542</v>
      </c>
      <c r="Q268" t="s">
        <v>2035</v>
      </c>
      <c r="R268" t="s">
        <v>2058</v>
      </c>
      <c r="S268" s="5">
        <f t="shared" si="18"/>
        <v>41950.25</v>
      </c>
      <c r="T268" s="5">
        <f t="shared" si="19"/>
        <v>41983.25</v>
      </c>
    </row>
    <row r="269" spans="1:20" ht="17" x14ac:dyDescent="0.2">
      <c r="A269">
        <v>267</v>
      </c>
      <c r="B269" t="s">
        <v>586</v>
      </c>
      <c r="C269" s="1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2">
        <f t="shared" si="16"/>
        <v>233.62012987012989</v>
      </c>
      <c r="P269">
        <f t="shared" si="17"/>
        <v>73339</v>
      </c>
      <c r="Q269" t="s">
        <v>2039</v>
      </c>
      <c r="R269" t="s">
        <v>2040</v>
      </c>
      <c r="S269" s="5">
        <f t="shared" si="18"/>
        <v>41206.208333333336</v>
      </c>
      <c r="T269" s="5">
        <f t="shared" si="19"/>
        <v>41222.25</v>
      </c>
    </row>
    <row r="270" spans="1:20" ht="17" x14ac:dyDescent="0.2">
      <c r="A270">
        <v>268</v>
      </c>
      <c r="B270" t="s">
        <v>588</v>
      </c>
      <c r="C270" s="1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2">
        <f t="shared" si="16"/>
        <v>180.53333333333333</v>
      </c>
      <c r="P270">
        <f t="shared" si="17"/>
        <v>1378</v>
      </c>
      <c r="Q270" t="s">
        <v>2041</v>
      </c>
      <c r="R270" t="s">
        <v>2042</v>
      </c>
      <c r="S270" s="5">
        <f t="shared" si="18"/>
        <v>41186.208333333336</v>
      </c>
      <c r="T270" s="5">
        <f t="shared" si="19"/>
        <v>41232.25</v>
      </c>
    </row>
    <row r="271" spans="1:20" ht="17" x14ac:dyDescent="0.2">
      <c r="A271">
        <v>269</v>
      </c>
      <c r="B271" t="s">
        <v>590</v>
      </c>
      <c r="C271" s="1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2">
        <f t="shared" si="16"/>
        <v>252.62857142857143</v>
      </c>
      <c r="P271">
        <f t="shared" si="17"/>
        <v>4464.5</v>
      </c>
      <c r="Q271" t="s">
        <v>2041</v>
      </c>
      <c r="R271" t="s">
        <v>2060</v>
      </c>
      <c r="S271" s="5">
        <f t="shared" si="18"/>
        <v>43496.25</v>
      </c>
      <c r="T271" s="5">
        <f t="shared" si="19"/>
        <v>43517.25</v>
      </c>
    </row>
    <row r="272" spans="1:20" ht="17" x14ac:dyDescent="0.2">
      <c r="A272">
        <v>270</v>
      </c>
      <c r="B272" t="s">
        <v>592</v>
      </c>
      <c r="C272" s="1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2">
        <f t="shared" si="16"/>
        <v>27.176538240368025</v>
      </c>
      <c r="P272">
        <f t="shared" si="17"/>
        <v>24575</v>
      </c>
      <c r="Q272" t="s">
        <v>2050</v>
      </c>
      <c r="R272" t="s">
        <v>2051</v>
      </c>
      <c r="S272" s="5">
        <f t="shared" si="18"/>
        <v>40514.25</v>
      </c>
      <c r="T272" s="5">
        <f t="shared" si="19"/>
        <v>40516.25</v>
      </c>
    </row>
    <row r="273" spans="1:20" ht="34" x14ac:dyDescent="0.2">
      <c r="A273">
        <v>271</v>
      </c>
      <c r="B273" t="s">
        <v>594</v>
      </c>
      <c r="C273" s="1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2">
        <f t="shared" si="16"/>
        <v>1.2706571242680547</v>
      </c>
      <c r="P273">
        <f t="shared" si="17"/>
        <v>1007</v>
      </c>
      <c r="Q273" t="s">
        <v>2054</v>
      </c>
      <c r="R273" t="s">
        <v>2055</v>
      </c>
      <c r="S273" s="5">
        <f t="shared" si="18"/>
        <v>42345.25</v>
      </c>
      <c r="T273" s="5">
        <f t="shared" si="19"/>
        <v>42376.25</v>
      </c>
    </row>
    <row r="274" spans="1:20" ht="17" x14ac:dyDescent="0.2">
      <c r="A274">
        <v>272</v>
      </c>
      <c r="B274" t="s">
        <v>596</v>
      </c>
      <c r="C274" s="1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2">
        <f t="shared" si="16"/>
        <v>304.0097847358121</v>
      </c>
      <c r="P274">
        <f t="shared" si="17"/>
        <v>78621.5</v>
      </c>
      <c r="Q274" t="s">
        <v>2039</v>
      </c>
      <c r="R274" t="s">
        <v>2040</v>
      </c>
      <c r="S274" s="5">
        <f t="shared" si="18"/>
        <v>43656.208333333328</v>
      </c>
      <c r="T274" s="5">
        <f t="shared" si="19"/>
        <v>43681.208333333328</v>
      </c>
    </row>
    <row r="275" spans="1:20" ht="17" x14ac:dyDescent="0.2">
      <c r="A275">
        <v>273</v>
      </c>
      <c r="B275" t="s">
        <v>598</v>
      </c>
      <c r="C275" s="1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2">
        <f t="shared" si="16"/>
        <v>137.23076923076923</v>
      </c>
      <c r="P275">
        <f t="shared" si="17"/>
        <v>5493</v>
      </c>
      <c r="Q275" t="s">
        <v>2039</v>
      </c>
      <c r="R275" t="s">
        <v>2040</v>
      </c>
      <c r="S275" s="5">
        <f t="shared" si="18"/>
        <v>42995.208333333328</v>
      </c>
      <c r="T275" s="5">
        <f t="shared" si="19"/>
        <v>42998.208333333328</v>
      </c>
    </row>
    <row r="276" spans="1:20" ht="34" x14ac:dyDescent="0.2">
      <c r="A276">
        <v>274</v>
      </c>
      <c r="B276" t="s">
        <v>600</v>
      </c>
      <c r="C276" s="1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2">
        <f t="shared" si="16"/>
        <v>32.208333333333336</v>
      </c>
      <c r="P276">
        <f t="shared" si="17"/>
        <v>394</v>
      </c>
      <c r="Q276" t="s">
        <v>2039</v>
      </c>
      <c r="R276" t="s">
        <v>2040</v>
      </c>
      <c r="S276" s="5">
        <f t="shared" si="18"/>
        <v>43045.25</v>
      </c>
      <c r="T276" s="5">
        <f t="shared" si="19"/>
        <v>43050.25</v>
      </c>
    </row>
    <row r="277" spans="1:20" ht="34" x14ac:dyDescent="0.2">
      <c r="A277">
        <v>275</v>
      </c>
      <c r="B277" t="s">
        <v>602</v>
      </c>
      <c r="C277" s="1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2">
        <f t="shared" si="16"/>
        <v>241.51282051282053</v>
      </c>
      <c r="P277">
        <f t="shared" si="17"/>
        <v>4767.5</v>
      </c>
      <c r="Q277" t="s">
        <v>2047</v>
      </c>
      <c r="R277" t="s">
        <v>2059</v>
      </c>
      <c r="S277" s="5">
        <f t="shared" si="18"/>
        <v>43561.208333333328</v>
      </c>
      <c r="T277" s="5">
        <f t="shared" si="19"/>
        <v>43569.208333333328</v>
      </c>
    </row>
    <row r="278" spans="1:20" ht="17" x14ac:dyDescent="0.2">
      <c r="A278">
        <v>276</v>
      </c>
      <c r="B278" t="s">
        <v>604</v>
      </c>
      <c r="C278" s="1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2">
        <f t="shared" si="16"/>
        <v>96.8</v>
      </c>
      <c r="P278">
        <f t="shared" si="17"/>
        <v>2728.5</v>
      </c>
      <c r="Q278" t="s">
        <v>2050</v>
      </c>
      <c r="R278" t="s">
        <v>2051</v>
      </c>
      <c r="S278" s="5">
        <f t="shared" si="18"/>
        <v>41018.208333333336</v>
      </c>
      <c r="T278" s="5">
        <f t="shared" si="19"/>
        <v>41023.208333333336</v>
      </c>
    </row>
    <row r="279" spans="1:20" ht="34" x14ac:dyDescent="0.2">
      <c r="A279">
        <v>277</v>
      </c>
      <c r="B279" t="s">
        <v>606</v>
      </c>
      <c r="C279" s="1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2">
        <f t="shared" si="16"/>
        <v>1066.4285714285716</v>
      </c>
      <c r="P279">
        <f t="shared" si="17"/>
        <v>3774</v>
      </c>
      <c r="Q279" t="s">
        <v>2039</v>
      </c>
      <c r="R279" t="s">
        <v>2040</v>
      </c>
      <c r="S279" s="5">
        <f t="shared" si="18"/>
        <v>40378.208333333336</v>
      </c>
      <c r="T279" s="5">
        <f t="shared" si="19"/>
        <v>40380.208333333336</v>
      </c>
    </row>
    <row r="280" spans="1:20" ht="17" x14ac:dyDescent="0.2">
      <c r="A280">
        <v>278</v>
      </c>
      <c r="B280" t="s">
        <v>608</v>
      </c>
      <c r="C280" s="1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2">
        <f t="shared" si="16"/>
        <v>325.88888888888891</v>
      </c>
      <c r="P280">
        <f t="shared" si="17"/>
        <v>4445</v>
      </c>
      <c r="Q280" t="s">
        <v>2037</v>
      </c>
      <c r="R280" t="s">
        <v>2038</v>
      </c>
      <c r="S280" s="5">
        <f t="shared" si="18"/>
        <v>41239.25</v>
      </c>
      <c r="T280" s="5">
        <f t="shared" si="19"/>
        <v>41264.25</v>
      </c>
    </row>
    <row r="281" spans="1:20" ht="17" x14ac:dyDescent="0.2">
      <c r="A281">
        <v>279</v>
      </c>
      <c r="B281" t="s">
        <v>610</v>
      </c>
      <c r="C281" s="1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2">
        <f t="shared" si="16"/>
        <v>170.70000000000002</v>
      </c>
      <c r="P281">
        <f t="shared" si="17"/>
        <v>7101</v>
      </c>
      <c r="Q281" t="s">
        <v>2039</v>
      </c>
      <c r="R281" t="s">
        <v>2040</v>
      </c>
      <c r="S281" s="5">
        <f t="shared" si="18"/>
        <v>43346.208333333328</v>
      </c>
      <c r="T281" s="5">
        <f t="shared" si="19"/>
        <v>43349.208333333328</v>
      </c>
    </row>
    <row r="282" spans="1:20" ht="34" x14ac:dyDescent="0.2">
      <c r="A282">
        <v>280</v>
      </c>
      <c r="B282" t="s">
        <v>612</v>
      </c>
      <c r="C282" s="1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2">
        <f t="shared" si="16"/>
        <v>581.44000000000005</v>
      </c>
      <c r="P282">
        <f t="shared" si="17"/>
        <v>7464.5</v>
      </c>
      <c r="Q282" t="s">
        <v>2041</v>
      </c>
      <c r="R282" t="s">
        <v>2049</v>
      </c>
      <c r="S282" s="5">
        <f t="shared" si="18"/>
        <v>43060.25</v>
      </c>
      <c r="T282" s="5">
        <f t="shared" si="19"/>
        <v>43066.25</v>
      </c>
    </row>
    <row r="283" spans="1:20" ht="17" x14ac:dyDescent="0.2">
      <c r="A283">
        <v>281</v>
      </c>
      <c r="B283" t="s">
        <v>614</v>
      </c>
      <c r="C283" s="1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2">
        <f t="shared" si="16"/>
        <v>91.520972644376897</v>
      </c>
      <c r="P283">
        <f t="shared" si="17"/>
        <v>76307</v>
      </c>
      <c r="Q283" t="s">
        <v>2039</v>
      </c>
      <c r="R283" t="s">
        <v>2040</v>
      </c>
      <c r="S283" s="5">
        <f t="shared" si="18"/>
        <v>40979.25</v>
      </c>
      <c r="T283" s="5">
        <f t="shared" si="19"/>
        <v>41000.208333333336</v>
      </c>
    </row>
    <row r="284" spans="1:20" ht="17" x14ac:dyDescent="0.2">
      <c r="A284">
        <v>282</v>
      </c>
      <c r="B284" t="s">
        <v>616</v>
      </c>
      <c r="C284" s="1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2">
        <f t="shared" si="16"/>
        <v>108.04761904761904</v>
      </c>
      <c r="P284">
        <f t="shared" si="17"/>
        <v>4604.5</v>
      </c>
      <c r="Q284" t="s">
        <v>2041</v>
      </c>
      <c r="R284" t="s">
        <v>2060</v>
      </c>
      <c r="S284" s="5">
        <f t="shared" si="18"/>
        <v>42701.25</v>
      </c>
      <c r="T284" s="5">
        <f t="shared" si="19"/>
        <v>42707.25</v>
      </c>
    </row>
    <row r="285" spans="1:20" ht="34" x14ac:dyDescent="0.2">
      <c r="A285">
        <v>283</v>
      </c>
      <c r="B285" t="s">
        <v>618</v>
      </c>
      <c r="C285" s="1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2">
        <f t="shared" si="16"/>
        <v>18.728395061728396</v>
      </c>
      <c r="P285">
        <f t="shared" si="17"/>
        <v>773</v>
      </c>
      <c r="Q285" t="s">
        <v>2035</v>
      </c>
      <c r="R285" t="s">
        <v>2036</v>
      </c>
      <c r="S285" s="5">
        <f t="shared" si="18"/>
        <v>42520.208333333328</v>
      </c>
      <c r="T285" s="5">
        <f t="shared" si="19"/>
        <v>42525.208333333328</v>
      </c>
    </row>
    <row r="286" spans="1:20" ht="17" x14ac:dyDescent="0.2">
      <c r="A286">
        <v>284</v>
      </c>
      <c r="B286" t="s">
        <v>620</v>
      </c>
      <c r="C286" s="1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2">
        <f t="shared" si="16"/>
        <v>83.193877551020407</v>
      </c>
      <c r="P286">
        <f t="shared" si="17"/>
        <v>4142.5</v>
      </c>
      <c r="Q286" t="s">
        <v>2037</v>
      </c>
      <c r="R286" t="s">
        <v>2038</v>
      </c>
      <c r="S286" s="5">
        <f t="shared" si="18"/>
        <v>41030.208333333336</v>
      </c>
      <c r="T286" s="5">
        <f t="shared" si="19"/>
        <v>41035.208333333336</v>
      </c>
    </row>
    <row r="287" spans="1:20" ht="17" x14ac:dyDescent="0.2">
      <c r="A287">
        <v>285</v>
      </c>
      <c r="B287" t="s">
        <v>622</v>
      </c>
      <c r="C287" s="1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2">
        <f t="shared" si="16"/>
        <v>706.33333333333337</v>
      </c>
      <c r="P287">
        <f t="shared" si="17"/>
        <v>3305.5</v>
      </c>
      <c r="Q287" t="s">
        <v>2039</v>
      </c>
      <c r="R287" t="s">
        <v>2040</v>
      </c>
      <c r="S287" s="5">
        <f t="shared" si="18"/>
        <v>42623.208333333328</v>
      </c>
      <c r="T287" s="5">
        <f t="shared" si="19"/>
        <v>42661.208333333328</v>
      </c>
    </row>
    <row r="288" spans="1:20" ht="17" x14ac:dyDescent="0.2">
      <c r="A288">
        <v>286</v>
      </c>
      <c r="B288" t="s">
        <v>624</v>
      </c>
      <c r="C288" s="1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2">
        <f t="shared" si="16"/>
        <v>17.446030330062445</v>
      </c>
      <c r="P288">
        <f t="shared" si="17"/>
        <v>9870.5</v>
      </c>
      <c r="Q288" t="s">
        <v>2039</v>
      </c>
      <c r="R288" t="s">
        <v>2040</v>
      </c>
      <c r="S288" s="5">
        <f t="shared" si="18"/>
        <v>42697.25</v>
      </c>
      <c r="T288" s="5">
        <f t="shared" si="19"/>
        <v>42704.25</v>
      </c>
    </row>
    <row r="289" spans="1:20" ht="17" x14ac:dyDescent="0.2">
      <c r="A289">
        <v>287</v>
      </c>
      <c r="B289" t="s">
        <v>626</v>
      </c>
      <c r="C289" s="1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2">
        <f t="shared" si="16"/>
        <v>209.73015873015873</v>
      </c>
      <c r="P289">
        <f t="shared" si="17"/>
        <v>6694.5</v>
      </c>
      <c r="Q289" t="s">
        <v>2035</v>
      </c>
      <c r="R289" t="s">
        <v>2043</v>
      </c>
      <c r="S289" s="5">
        <f t="shared" si="18"/>
        <v>42122.208333333328</v>
      </c>
      <c r="T289" s="5">
        <f t="shared" si="19"/>
        <v>42122.208333333328</v>
      </c>
    </row>
    <row r="290" spans="1:20" ht="17" x14ac:dyDescent="0.2">
      <c r="A290">
        <v>288</v>
      </c>
      <c r="B290" t="s">
        <v>628</v>
      </c>
      <c r="C290" s="1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2">
        <f t="shared" si="16"/>
        <v>97.785714285714292</v>
      </c>
      <c r="P290">
        <f t="shared" si="17"/>
        <v>2806.5</v>
      </c>
      <c r="Q290" t="s">
        <v>2035</v>
      </c>
      <c r="R290" t="s">
        <v>2057</v>
      </c>
      <c r="S290" s="5">
        <f t="shared" si="18"/>
        <v>40982.208333333336</v>
      </c>
      <c r="T290" s="5">
        <f t="shared" si="19"/>
        <v>40983.208333333336</v>
      </c>
    </row>
    <row r="291" spans="1:20" ht="17" x14ac:dyDescent="0.2">
      <c r="A291">
        <v>289</v>
      </c>
      <c r="B291" t="s">
        <v>630</v>
      </c>
      <c r="C291" s="1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2">
        <f t="shared" si="16"/>
        <v>1684.25</v>
      </c>
      <c r="P291">
        <f t="shared" si="17"/>
        <v>6905.5</v>
      </c>
      <c r="Q291" t="s">
        <v>2039</v>
      </c>
      <c r="R291" t="s">
        <v>2040</v>
      </c>
      <c r="S291" s="5">
        <f t="shared" si="18"/>
        <v>42219.208333333328</v>
      </c>
      <c r="T291" s="5">
        <f t="shared" si="19"/>
        <v>42222.208333333328</v>
      </c>
    </row>
    <row r="292" spans="1:20" ht="17" x14ac:dyDescent="0.2">
      <c r="A292">
        <v>290</v>
      </c>
      <c r="B292" t="s">
        <v>632</v>
      </c>
      <c r="C292" s="1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2">
        <f t="shared" si="16"/>
        <v>54.402135231316727</v>
      </c>
      <c r="P292">
        <f t="shared" si="17"/>
        <v>46315</v>
      </c>
      <c r="Q292" t="s">
        <v>2041</v>
      </c>
      <c r="R292" t="s">
        <v>2042</v>
      </c>
      <c r="S292" s="5">
        <f t="shared" si="18"/>
        <v>41404.208333333336</v>
      </c>
      <c r="T292" s="5">
        <f t="shared" si="19"/>
        <v>41436.208333333336</v>
      </c>
    </row>
    <row r="293" spans="1:20" ht="17" x14ac:dyDescent="0.2">
      <c r="A293">
        <v>291</v>
      </c>
      <c r="B293" t="s">
        <v>634</v>
      </c>
      <c r="C293" s="1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2">
        <f t="shared" si="16"/>
        <v>456.61111111111109</v>
      </c>
      <c r="P293">
        <f t="shared" si="17"/>
        <v>4163</v>
      </c>
      <c r="Q293" t="s">
        <v>2037</v>
      </c>
      <c r="R293" t="s">
        <v>2038</v>
      </c>
      <c r="S293" s="5">
        <f t="shared" si="18"/>
        <v>40831.208333333336</v>
      </c>
      <c r="T293" s="5">
        <f t="shared" si="19"/>
        <v>40835.208333333336</v>
      </c>
    </row>
    <row r="294" spans="1:20" ht="17" x14ac:dyDescent="0.2">
      <c r="A294">
        <v>292</v>
      </c>
      <c r="B294" t="s">
        <v>636</v>
      </c>
      <c r="C294" s="1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2">
        <f t="shared" si="16"/>
        <v>9.8219178082191778</v>
      </c>
      <c r="P294">
        <f t="shared" si="17"/>
        <v>363.5</v>
      </c>
      <c r="Q294" t="s">
        <v>2033</v>
      </c>
      <c r="R294" t="s">
        <v>2034</v>
      </c>
      <c r="S294" s="5">
        <f t="shared" si="18"/>
        <v>40984.208333333336</v>
      </c>
      <c r="T294" s="5">
        <f t="shared" si="19"/>
        <v>41002.208333333336</v>
      </c>
    </row>
    <row r="295" spans="1:20" ht="17" x14ac:dyDescent="0.2">
      <c r="A295">
        <v>293</v>
      </c>
      <c r="B295" t="s">
        <v>638</v>
      </c>
      <c r="C295" s="1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2">
        <f t="shared" si="16"/>
        <v>16.384615384615383</v>
      </c>
      <c r="P295">
        <f t="shared" si="17"/>
        <v>548.5</v>
      </c>
      <c r="Q295" t="s">
        <v>2039</v>
      </c>
      <c r="R295" t="s">
        <v>2040</v>
      </c>
      <c r="S295" s="5">
        <f t="shared" si="18"/>
        <v>40456.208333333336</v>
      </c>
      <c r="T295" s="5">
        <f t="shared" si="19"/>
        <v>40465.208333333336</v>
      </c>
    </row>
    <row r="296" spans="1:20" ht="17" x14ac:dyDescent="0.2">
      <c r="A296">
        <v>294</v>
      </c>
      <c r="B296" t="s">
        <v>640</v>
      </c>
      <c r="C296" s="1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2">
        <f t="shared" si="16"/>
        <v>1339.6666666666667</v>
      </c>
      <c r="P296">
        <f t="shared" si="17"/>
        <v>4110.5</v>
      </c>
      <c r="Q296" t="s">
        <v>2039</v>
      </c>
      <c r="R296" t="s">
        <v>2040</v>
      </c>
      <c r="S296" s="5">
        <f t="shared" si="18"/>
        <v>43399.208333333328</v>
      </c>
      <c r="T296" s="5">
        <f t="shared" si="19"/>
        <v>43411.25</v>
      </c>
    </row>
    <row r="297" spans="1:20" ht="34" x14ac:dyDescent="0.2">
      <c r="A297">
        <v>295</v>
      </c>
      <c r="B297" t="s">
        <v>642</v>
      </c>
      <c r="C297" s="1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2">
        <f t="shared" si="16"/>
        <v>35.650077760497666</v>
      </c>
      <c r="P297">
        <f t="shared" si="17"/>
        <v>35339.5</v>
      </c>
      <c r="Q297" t="s">
        <v>2039</v>
      </c>
      <c r="R297" t="s">
        <v>2040</v>
      </c>
      <c r="S297" s="5">
        <f t="shared" si="18"/>
        <v>41562.208333333336</v>
      </c>
      <c r="T297" s="5">
        <f t="shared" si="19"/>
        <v>41587.25</v>
      </c>
    </row>
    <row r="298" spans="1:20" ht="34" x14ac:dyDescent="0.2">
      <c r="A298">
        <v>296</v>
      </c>
      <c r="B298" t="s">
        <v>644</v>
      </c>
      <c r="C298" s="1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2">
        <f t="shared" si="16"/>
        <v>54.950819672131146</v>
      </c>
      <c r="P298">
        <f t="shared" si="17"/>
        <v>1695</v>
      </c>
      <c r="Q298" t="s">
        <v>2039</v>
      </c>
      <c r="R298" t="s">
        <v>2040</v>
      </c>
      <c r="S298" s="5">
        <f t="shared" si="18"/>
        <v>43493.25</v>
      </c>
      <c r="T298" s="5">
        <f t="shared" si="19"/>
        <v>43515.25</v>
      </c>
    </row>
    <row r="299" spans="1:20" ht="17" x14ac:dyDescent="0.2">
      <c r="A299">
        <v>297</v>
      </c>
      <c r="B299" t="s">
        <v>646</v>
      </c>
      <c r="C299" s="1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2">
        <f t="shared" si="16"/>
        <v>94.236111111111114</v>
      </c>
      <c r="P299">
        <f t="shared" si="17"/>
        <v>3444.5</v>
      </c>
      <c r="Q299" t="s">
        <v>2039</v>
      </c>
      <c r="R299" t="s">
        <v>2040</v>
      </c>
      <c r="S299" s="5">
        <f t="shared" si="18"/>
        <v>41653.25</v>
      </c>
      <c r="T299" s="5">
        <f t="shared" si="19"/>
        <v>41662.25</v>
      </c>
    </row>
    <row r="300" spans="1:20" ht="17" x14ac:dyDescent="0.2">
      <c r="A300">
        <v>298</v>
      </c>
      <c r="B300" t="s">
        <v>648</v>
      </c>
      <c r="C300" s="1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2">
        <f t="shared" si="16"/>
        <v>143.91428571428571</v>
      </c>
      <c r="P300">
        <f t="shared" si="17"/>
        <v>2554.5</v>
      </c>
      <c r="Q300" t="s">
        <v>2035</v>
      </c>
      <c r="R300" t="s">
        <v>2036</v>
      </c>
      <c r="S300" s="5">
        <f t="shared" si="18"/>
        <v>42426.25</v>
      </c>
      <c r="T300" s="5">
        <f t="shared" si="19"/>
        <v>42444.208333333328</v>
      </c>
    </row>
    <row r="301" spans="1:20" ht="34" x14ac:dyDescent="0.2">
      <c r="A301">
        <v>299</v>
      </c>
      <c r="B301" t="s">
        <v>650</v>
      </c>
      <c r="C301" s="1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2">
        <f t="shared" si="16"/>
        <v>51.421052631578945</v>
      </c>
      <c r="P301">
        <f t="shared" si="17"/>
        <v>1001.5</v>
      </c>
      <c r="Q301" t="s">
        <v>2033</v>
      </c>
      <c r="R301" t="s">
        <v>2034</v>
      </c>
      <c r="S301" s="5">
        <f t="shared" si="18"/>
        <v>42432.25</v>
      </c>
      <c r="T301" s="5">
        <f t="shared" si="19"/>
        <v>42488.208333333328</v>
      </c>
    </row>
    <row r="302" spans="1:20" ht="17" x14ac:dyDescent="0.2">
      <c r="A302">
        <v>300</v>
      </c>
      <c r="B302" t="s">
        <v>652</v>
      </c>
      <c r="C302" s="1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2">
        <f t="shared" si="16"/>
        <v>5</v>
      </c>
      <c r="P302">
        <f t="shared" si="17"/>
        <v>3</v>
      </c>
      <c r="Q302" t="s">
        <v>2047</v>
      </c>
      <c r="R302" t="s">
        <v>2048</v>
      </c>
      <c r="S302" s="5">
        <f t="shared" si="18"/>
        <v>42977.208333333328</v>
      </c>
      <c r="T302" s="5">
        <f t="shared" si="19"/>
        <v>42978.208333333328</v>
      </c>
    </row>
    <row r="303" spans="1:20" ht="34" x14ac:dyDescent="0.2">
      <c r="A303">
        <v>301</v>
      </c>
      <c r="B303" t="s">
        <v>654</v>
      </c>
      <c r="C303" s="1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2">
        <f t="shared" si="16"/>
        <v>1344.6666666666667</v>
      </c>
      <c r="P303">
        <f t="shared" si="17"/>
        <v>6198.5</v>
      </c>
      <c r="Q303" t="s">
        <v>2041</v>
      </c>
      <c r="R303" t="s">
        <v>2042</v>
      </c>
      <c r="S303" s="5">
        <f t="shared" si="18"/>
        <v>42061.25</v>
      </c>
      <c r="T303" s="5">
        <f t="shared" si="19"/>
        <v>42078.208333333328</v>
      </c>
    </row>
    <row r="304" spans="1:20" ht="17" x14ac:dyDescent="0.2">
      <c r="A304">
        <v>302</v>
      </c>
      <c r="B304" t="s">
        <v>656</v>
      </c>
      <c r="C304" s="1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2">
        <f t="shared" si="16"/>
        <v>31.844940867279899</v>
      </c>
      <c r="P304">
        <f t="shared" si="17"/>
        <v>12239.5</v>
      </c>
      <c r="Q304" t="s">
        <v>2039</v>
      </c>
      <c r="R304" t="s">
        <v>2040</v>
      </c>
      <c r="S304" s="5">
        <f t="shared" si="18"/>
        <v>43345.208333333328</v>
      </c>
      <c r="T304" s="5">
        <f t="shared" si="19"/>
        <v>43359.208333333328</v>
      </c>
    </row>
    <row r="305" spans="1:20" ht="17" x14ac:dyDescent="0.2">
      <c r="A305">
        <v>303</v>
      </c>
      <c r="B305" t="s">
        <v>658</v>
      </c>
      <c r="C305" s="1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2">
        <f t="shared" si="16"/>
        <v>82.617647058823536</v>
      </c>
      <c r="P305">
        <f t="shared" si="17"/>
        <v>1420.5</v>
      </c>
      <c r="Q305" t="s">
        <v>2035</v>
      </c>
      <c r="R305" t="s">
        <v>2045</v>
      </c>
      <c r="S305" s="5">
        <f t="shared" si="18"/>
        <v>42376.25</v>
      </c>
      <c r="T305" s="5">
        <f t="shared" si="19"/>
        <v>42381.25</v>
      </c>
    </row>
    <row r="306" spans="1:20" ht="17" x14ac:dyDescent="0.2">
      <c r="A306">
        <v>304</v>
      </c>
      <c r="B306" t="s">
        <v>660</v>
      </c>
      <c r="C306" s="1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2">
        <f t="shared" si="16"/>
        <v>546.14285714285722</v>
      </c>
      <c r="P306">
        <f t="shared" si="17"/>
        <v>5805.5</v>
      </c>
      <c r="Q306" t="s">
        <v>2041</v>
      </c>
      <c r="R306" t="s">
        <v>2042</v>
      </c>
      <c r="S306" s="5">
        <f t="shared" si="18"/>
        <v>42589.208333333328</v>
      </c>
      <c r="T306" s="5">
        <f t="shared" si="19"/>
        <v>42630.208333333328</v>
      </c>
    </row>
    <row r="307" spans="1:20" ht="17" x14ac:dyDescent="0.2">
      <c r="A307">
        <v>305</v>
      </c>
      <c r="B307" t="s">
        <v>662</v>
      </c>
      <c r="C307" s="1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2">
        <f t="shared" si="16"/>
        <v>286.21428571428572</v>
      </c>
      <c r="P307">
        <f t="shared" si="17"/>
        <v>4049.5</v>
      </c>
      <c r="Q307" t="s">
        <v>2039</v>
      </c>
      <c r="R307" t="s">
        <v>2040</v>
      </c>
      <c r="S307" s="5">
        <f t="shared" si="18"/>
        <v>42448.208333333328</v>
      </c>
      <c r="T307" s="5">
        <f t="shared" si="19"/>
        <v>42489.208333333328</v>
      </c>
    </row>
    <row r="308" spans="1:20" ht="34" x14ac:dyDescent="0.2">
      <c r="A308">
        <v>306</v>
      </c>
      <c r="B308" t="s">
        <v>664</v>
      </c>
      <c r="C308" s="1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2">
        <f t="shared" si="16"/>
        <v>7.9076923076923071</v>
      </c>
      <c r="P308">
        <f t="shared" si="17"/>
        <v>260.5</v>
      </c>
      <c r="Q308" t="s">
        <v>2039</v>
      </c>
      <c r="R308" t="s">
        <v>2040</v>
      </c>
      <c r="S308" s="5">
        <f t="shared" si="18"/>
        <v>42930.208333333328</v>
      </c>
      <c r="T308" s="5">
        <f t="shared" si="19"/>
        <v>42933.208333333328</v>
      </c>
    </row>
    <row r="309" spans="1:20" ht="17" x14ac:dyDescent="0.2">
      <c r="A309">
        <v>307</v>
      </c>
      <c r="B309" t="s">
        <v>666</v>
      </c>
      <c r="C309" s="1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2">
        <f t="shared" si="16"/>
        <v>132.13677811550153</v>
      </c>
      <c r="P309">
        <f t="shared" si="17"/>
        <v>22066</v>
      </c>
      <c r="Q309" t="s">
        <v>2047</v>
      </c>
      <c r="R309" t="s">
        <v>2053</v>
      </c>
      <c r="S309" s="5">
        <f t="shared" si="18"/>
        <v>41066.208333333336</v>
      </c>
      <c r="T309" s="5">
        <f t="shared" si="19"/>
        <v>41086.208333333336</v>
      </c>
    </row>
    <row r="310" spans="1:20" ht="17" x14ac:dyDescent="0.2">
      <c r="A310">
        <v>308</v>
      </c>
      <c r="B310" t="s">
        <v>668</v>
      </c>
      <c r="C310" s="1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2">
        <f t="shared" si="16"/>
        <v>74.077834179357026</v>
      </c>
      <c r="P310">
        <f t="shared" si="17"/>
        <v>44181.5</v>
      </c>
      <c r="Q310" t="s">
        <v>2039</v>
      </c>
      <c r="R310" t="s">
        <v>2040</v>
      </c>
      <c r="S310" s="5">
        <f t="shared" si="18"/>
        <v>40651.208333333336</v>
      </c>
      <c r="T310" s="5">
        <f t="shared" si="19"/>
        <v>40652.208333333336</v>
      </c>
    </row>
    <row r="311" spans="1:20" ht="17" x14ac:dyDescent="0.2">
      <c r="A311">
        <v>309</v>
      </c>
      <c r="B311" t="s">
        <v>670</v>
      </c>
      <c r="C311" s="1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2">
        <f t="shared" si="16"/>
        <v>75.292682926829272</v>
      </c>
      <c r="P311">
        <f t="shared" si="17"/>
        <v>1581</v>
      </c>
      <c r="Q311" t="s">
        <v>2035</v>
      </c>
      <c r="R311" t="s">
        <v>2045</v>
      </c>
      <c r="S311" s="5">
        <f t="shared" si="18"/>
        <v>40807.208333333336</v>
      </c>
      <c r="T311" s="5">
        <f t="shared" si="19"/>
        <v>40827.208333333336</v>
      </c>
    </row>
    <row r="312" spans="1:20" ht="17" x14ac:dyDescent="0.2">
      <c r="A312">
        <v>310</v>
      </c>
      <c r="B312" t="s">
        <v>672</v>
      </c>
      <c r="C312" s="1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2">
        <f t="shared" si="16"/>
        <v>20.333333333333332</v>
      </c>
      <c r="P312">
        <f t="shared" si="17"/>
        <v>801</v>
      </c>
      <c r="Q312" t="s">
        <v>2050</v>
      </c>
      <c r="R312" t="s">
        <v>2051</v>
      </c>
      <c r="S312" s="5">
        <f t="shared" si="18"/>
        <v>40277.208333333336</v>
      </c>
      <c r="T312" s="5">
        <f t="shared" si="19"/>
        <v>40293.208333333336</v>
      </c>
    </row>
    <row r="313" spans="1:20" ht="17" x14ac:dyDescent="0.2">
      <c r="A313">
        <v>311</v>
      </c>
      <c r="B313" t="s">
        <v>674</v>
      </c>
      <c r="C313" s="1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2">
        <f t="shared" si="16"/>
        <v>203.36507936507937</v>
      </c>
      <c r="P313">
        <f t="shared" si="17"/>
        <v>6466.5</v>
      </c>
      <c r="Q313" t="s">
        <v>2039</v>
      </c>
      <c r="R313" t="s">
        <v>2040</v>
      </c>
      <c r="S313" s="5">
        <f t="shared" si="18"/>
        <v>40590.25</v>
      </c>
      <c r="T313" s="5">
        <f t="shared" si="19"/>
        <v>40602.25</v>
      </c>
    </row>
    <row r="314" spans="1:20" ht="17" x14ac:dyDescent="0.2">
      <c r="A314">
        <v>312</v>
      </c>
      <c r="B314" t="s">
        <v>676</v>
      </c>
      <c r="C314" s="1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2">
        <f t="shared" si="16"/>
        <v>310.2284263959391</v>
      </c>
      <c r="P314">
        <f t="shared" si="17"/>
        <v>93543.5</v>
      </c>
      <c r="Q314" t="s">
        <v>2039</v>
      </c>
      <c r="R314" t="s">
        <v>2040</v>
      </c>
      <c r="S314" s="5">
        <f t="shared" si="18"/>
        <v>41572.208333333336</v>
      </c>
      <c r="T314" s="5">
        <f t="shared" si="19"/>
        <v>41579.208333333336</v>
      </c>
    </row>
    <row r="315" spans="1:20" ht="17" x14ac:dyDescent="0.2">
      <c r="A315">
        <v>313</v>
      </c>
      <c r="B315" t="s">
        <v>678</v>
      </c>
      <c r="C315" s="1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2">
        <f t="shared" si="16"/>
        <v>395.31818181818181</v>
      </c>
      <c r="P315">
        <f t="shared" si="17"/>
        <v>4460</v>
      </c>
      <c r="Q315" t="s">
        <v>2035</v>
      </c>
      <c r="R315" t="s">
        <v>2036</v>
      </c>
      <c r="S315" s="5">
        <f t="shared" si="18"/>
        <v>40966.25</v>
      </c>
      <c r="T315" s="5">
        <f t="shared" si="19"/>
        <v>40968.25</v>
      </c>
    </row>
    <row r="316" spans="1:20" ht="17" x14ac:dyDescent="0.2">
      <c r="A316">
        <v>314</v>
      </c>
      <c r="B316" t="s">
        <v>680</v>
      </c>
      <c r="C316" s="1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2">
        <f t="shared" si="16"/>
        <v>294.71428571428572</v>
      </c>
      <c r="P316">
        <f t="shared" si="17"/>
        <v>2129.5</v>
      </c>
      <c r="Q316" t="s">
        <v>2041</v>
      </c>
      <c r="R316" t="s">
        <v>2042</v>
      </c>
      <c r="S316" s="5">
        <f t="shared" si="18"/>
        <v>43536.208333333328</v>
      </c>
      <c r="T316" s="5">
        <f t="shared" si="19"/>
        <v>43541.208333333328</v>
      </c>
    </row>
    <row r="317" spans="1:20" ht="34" x14ac:dyDescent="0.2">
      <c r="A317">
        <v>315</v>
      </c>
      <c r="B317" t="s">
        <v>682</v>
      </c>
      <c r="C317" s="1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2">
        <f t="shared" si="16"/>
        <v>33.89473684210526</v>
      </c>
      <c r="P317">
        <f t="shared" si="17"/>
        <v>1625.5</v>
      </c>
      <c r="Q317" t="s">
        <v>2039</v>
      </c>
      <c r="R317" t="s">
        <v>2040</v>
      </c>
      <c r="S317" s="5">
        <f t="shared" si="18"/>
        <v>41783.208333333336</v>
      </c>
      <c r="T317" s="5">
        <f t="shared" si="19"/>
        <v>41812.208333333336</v>
      </c>
    </row>
    <row r="318" spans="1:20" ht="17" x14ac:dyDescent="0.2">
      <c r="A318">
        <v>316</v>
      </c>
      <c r="B318" t="s">
        <v>684</v>
      </c>
      <c r="C318" s="1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2">
        <f t="shared" si="16"/>
        <v>66.677083333333329</v>
      </c>
      <c r="P318">
        <f t="shared" si="17"/>
        <v>3254.5</v>
      </c>
      <c r="Q318" t="s">
        <v>2033</v>
      </c>
      <c r="R318" t="s">
        <v>2034</v>
      </c>
      <c r="S318" s="5">
        <f t="shared" si="18"/>
        <v>43788.25</v>
      </c>
      <c r="T318" s="5">
        <f t="shared" si="19"/>
        <v>43789.25</v>
      </c>
    </row>
    <row r="319" spans="1:20" ht="17" x14ac:dyDescent="0.2">
      <c r="A319">
        <v>317</v>
      </c>
      <c r="B319" t="s">
        <v>686</v>
      </c>
      <c r="C319" s="1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2">
        <f t="shared" si="16"/>
        <v>19.227272727272727</v>
      </c>
      <c r="P319">
        <f t="shared" si="17"/>
        <v>649.5</v>
      </c>
      <c r="Q319" t="s">
        <v>2039</v>
      </c>
      <c r="R319" t="s">
        <v>2040</v>
      </c>
      <c r="S319" s="5">
        <f t="shared" si="18"/>
        <v>42869.208333333328</v>
      </c>
      <c r="T319" s="5">
        <f t="shared" si="19"/>
        <v>42882.208333333328</v>
      </c>
    </row>
    <row r="320" spans="1:20" ht="34" x14ac:dyDescent="0.2">
      <c r="A320">
        <v>318</v>
      </c>
      <c r="B320" t="s">
        <v>688</v>
      </c>
      <c r="C320" s="1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2">
        <f t="shared" si="16"/>
        <v>15.842105263157894</v>
      </c>
      <c r="P320">
        <f t="shared" si="17"/>
        <v>460</v>
      </c>
      <c r="Q320" t="s">
        <v>2035</v>
      </c>
      <c r="R320" t="s">
        <v>2036</v>
      </c>
      <c r="S320" s="5">
        <f t="shared" si="18"/>
        <v>41684.25</v>
      </c>
      <c r="T320" s="5">
        <f t="shared" si="19"/>
        <v>41686.25</v>
      </c>
    </row>
    <row r="321" spans="1:20" ht="17" x14ac:dyDescent="0.2">
      <c r="A321">
        <v>319</v>
      </c>
      <c r="B321" t="s">
        <v>690</v>
      </c>
      <c r="C321" s="1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2">
        <f t="shared" si="16"/>
        <v>38.702380952380956</v>
      </c>
      <c r="P321">
        <f t="shared" si="17"/>
        <v>1657.5</v>
      </c>
      <c r="Q321" t="s">
        <v>2037</v>
      </c>
      <c r="R321" t="s">
        <v>2038</v>
      </c>
      <c r="S321" s="5">
        <f t="shared" si="18"/>
        <v>40402.208333333336</v>
      </c>
      <c r="T321" s="5">
        <f t="shared" si="19"/>
        <v>40426.208333333336</v>
      </c>
    </row>
    <row r="322" spans="1:20" ht="17" x14ac:dyDescent="0.2">
      <c r="A322">
        <v>320</v>
      </c>
      <c r="B322" t="s">
        <v>692</v>
      </c>
      <c r="C322" s="1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2">
        <f t="shared" ref="O322:O385" si="20">(E322/D322)*100</f>
        <v>9.5876777251184837</v>
      </c>
      <c r="P322">
        <f t="shared" ref="P322:P385" si="21">AVERAGE(E322,G322)</f>
        <v>4086</v>
      </c>
      <c r="Q322" t="s">
        <v>2047</v>
      </c>
      <c r="R322" t="s">
        <v>2053</v>
      </c>
      <c r="S322" s="5">
        <f t="shared" ref="S322:S385" si="22">(((J322/60)/60)/24)+DATE(1970,1,1)</f>
        <v>40673.208333333336</v>
      </c>
      <c r="T322" s="5">
        <f t="shared" ref="T322:T385" si="23">(((K322/60)/60)/24)+DATE(1970,1,1)</f>
        <v>40682.208333333336</v>
      </c>
    </row>
    <row r="323" spans="1:20" ht="34" x14ac:dyDescent="0.2">
      <c r="A323">
        <v>321</v>
      </c>
      <c r="B323" t="s">
        <v>694</v>
      </c>
      <c r="C323" s="1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2">
        <f t="shared" si="20"/>
        <v>94.144366197183089</v>
      </c>
      <c r="P323">
        <f t="shared" si="21"/>
        <v>81445</v>
      </c>
      <c r="Q323" t="s">
        <v>2041</v>
      </c>
      <c r="R323" t="s">
        <v>2052</v>
      </c>
      <c r="S323" s="5">
        <f t="shared" si="22"/>
        <v>40634.208333333336</v>
      </c>
      <c r="T323" s="5">
        <f t="shared" si="23"/>
        <v>40642.208333333336</v>
      </c>
    </row>
    <row r="324" spans="1:20" ht="34" x14ac:dyDescent="0.2">
      <c r="A324">
        <v>322</v>
      </c>
      <c r="B324" t="s">
        <v>696</v>
      </c>
      <c r="C324" s="1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2">
        <f t="shared" si="20"/>
        <v>166.56234096692114</v>
      </c>
      <c r="P324">
        <f t="shared" si="21"/>
        <v>100772.5</v>
      </c>
      <c r="Q324" t="s">
        <v>2039</v>
      </c>
      <c r="R324" t="s">
        <v>2040</v>
      </c>
      <c r="S324" s="5">
        <f t="shared" si="22"/>
        <v>40507.25</v>
      </c>
      <c r="T324" s="5">
        <f t="shared" si="23"/>
        <v>40520.25</v>
      </c>
    </row>
    <row r="325" spans="1:20" ht="17" x14ac:dyDescent="0.2">
      <c r="A325">
        <v>323</v>
      </c>
      <c r="B325" t="s">
        <v>698</v>
      </c>
      <c r="C325" s="1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2">
        <f t="shared" si="20"/>
        <v>24.134831460674157</v>
      </c>
      <c r="P325">
        <f t="shared" si="21"/>
        <v>1087</v>
      </c>
      <c r="Q325" t="s">
        <v>2041</v>
      </c>
      <c r="R325" t="s">
        <v>2042</v>
      </c>
      <c r="S325" s="5">
        <f t="shared" si="22"/>
        <v>41725.208333333336</v>
      </c>
      <c r="T325" s="5">
        <f t="shared" si="23"/>
        <v>41727.208333333336</v>
      </c>
    </row>
    <row r="326" spans="1:20" ht="17" x14ac:dyDescent="0.2">
      <c r="A326">
        <v>324</v>
      </c>
      <c r="B326" t="s">
        <v>700</v>
      </c>
      <c r="C326" s="1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2">
        <f t="shared" si="20"/>
        <v>164.05633802816902</v>
      </c>
      <c r="P326">
        <f t="shared" si="21"/>
        <v>5977.5</v>
      </c>
      <c r="Q326" t="s">
        <v>2039</v>
      </c>
      <c r="R326" t="s">
        <v>2040</v>
      </c>
      <c r="S326" s="5">
        <f t="shared" si="22"/>
        <v>42176.208333333328</v>
      </c>
      <c r="T326" s="5">
        <f t="shared" si="23"/>
        <v>42188.208333333328</v>
      </c>
    </row>
    <row r="327" spans="1:20" ht="34" x14ac:dyDescent="0.2">
      <c r="A327">
        <v>325</v>
      </c>
      <c r="B327" t="s">
        <v>702</v>
      </c>
      <c r="C327" s="1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2">
        <f t="shared" si="20"/>
        <v>90.723076923076931</v>
      </c>
      <c r="P327">
        <f t="shared" si="21"/>
        <v>2985</v>
      </c>
      <c r="Q327" t="s">
        <v>2039</v>
      </c>
      <c r="R327" t="s">
        <v>2040</v>
      </c>
      <c r="S327" s="5">
        <f t="shared" si="22"/>
        <v>43267.208333333328</v>
      </c>
      <c r="T327" s="5">
        <f t="shared" si="23"/>
        <v>43290.208333333328</v>
      </c>
    </row>
    <row r="328" spans="1:20" ht="34" x14ac:dyDescent="0.2">
      <c r="A328">
        <v>326</v>
      </c>
      <c r="B328" t="s">
        <v>704</v>
      </c>
      <c r="C328" s="1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2">
        <f t="shared" si="20"/>
        <v>46.194444444444443</v>
      </c>
      <c r="P328">
        <f t="shared" si="21"/>
        <v>1727</v>
      </c>
      <c r="Q328" t="s">
        <v>2041</v>
      </c>
      <c r="R328" t="s">
        <v>2049</v>
      </c>
      <c r="S328" s="5">
        <f t="shared" si="22"/>
        <v>42364.25</v>
      </c>
      <c r="T328" s="5">
        <f t="shared" si="23"/>
        <v>42370.25</v>
      </c>
    </row>
    <row r="329" spans="1:20" ht="17" x14ac:dyDescent="0.2">
      <c r="A329">
        <v>327</v>
      </c>
      <c r="B329" t="s">
        <v>706</v>
      </c>
      <c r="C329" s="1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2">
        <f t="shared" si="20"/>
        <v>38.53846153846154</v>
      </c>
      <c r="P329">
        <f t="shared" si="21"/>
        <v>517.5</v>
      </c>
      <c r="Q329" t="s">
        <v>2039</v>
      </c>
      <c r="R329" t="s">
        <v>2040</v>
      </c>
      <c r="S329" s="5">
        <f t="shared" si="22"/>
        <v>43705.208333333328</v>
      </c>
      <c r="T329" s="5">
        <f t="shared" si="23"/>
        <v>43709.208333333328</v>
      </c>
    </row>
    <row r="330" spans="1:20" ht="34" x14ac:dyDescent="0.2">
      <c r="A330">
        <v>328</v>
      </c>
      <c r="B330" t="s">
        <v>708</v>
      </c>
      <c r="C330" s="1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2">
        <f t="shared" si="20"/>
        <v>133.56231003039514</v>
      </c>
      <c r="P330">
        <f t="shared" si="21"/>
        <v>67133.5</v>
      </c>
      <c r="Q330" t="s">
        <v>2035</v>
      </c>
      <c r="R330" t="s">
        <v>2036</v>
      </c>
      <c r="S330" s="5">
        <f t="shared" si="22"/>
        <v>43434.25</v>
      </c>
      <c r="T330" s="5">
        <f t="shared" si="23"/>
        <v>43445.25</v>
      </c>
    </row>
    <row r="331" spans="1:20" ht="17" x14ac:dyDescent="0.2">
      <c r="A331">
        <v>329</v>
      </c>
      <c r="B331" t="s">
        <v>710</v>
      </c>
      <c r="C331" s="1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2">
        <f t="shared" si="20"/>
        <v>22.896588486140725</v>
      </c>
      <c r="P331">
        <f t="shared" si="21"/>
        <v>10844</v>
      </c>
      <c r="Q331" t="s">
        <v>2050</v>
      </c>
      <c r="R331" t="s">
        <v>2051</v>
      </c>
      <c r="S331" s="5">
        <f t="shared" si="22"/>
        <v>42716.25</v>
      </c>
      <c r="T331" s="5">
        <f t="shared" si="23"/>
        <v>42727.25</v>
      </c>
    </row>
    <row r="332" spans="1:20" ht="34" x14ac:dyDescent="0.2">
      <c r="A332">
        <v>330</v>
      </c>
      <c r="B332" t="s">
        <v>712</v>
      </c>
      <c r="C332" s="1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2">
        <f t="shared" si="20"/>
        <v>184.95548961424333</v>
      </c>
      <c r="P332">
        <f t="shared" si="21"/>
        <v>31857.5</v>
      </c>
      <c r="Q332" t="s">
        <v>2041</v>
      </c>
      <c r="R332" t="s">
        <v>2042</v>
      </c>
      <c r="S332" s="5">
        <f t="shared" si="22"/>
        <v>43077.25</v>
      </c>
      <c r="T332" s="5">
        <f t="shared" si="23"/>
        <v>43078.25</v>
      </c>
    </row>
    <row r="333" spans="1:20" ht="17" x14ac:dyDescent="0.2">
      <c r="A333">
        <v>331</v>
      </c>
      <c r="B333" t="s">
        <v>714</v>
      </c>
      <c r="C333" s="1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2">
        <f t="shared" si="20"/>
        <v>443.72727272727275</v>
      </c>
      <c r="P333">
        <f t="shared" si="21"/>
        <v>7416.5</v>
      </c>
      <c r="Q333" t="s">
        <v>2033</v>
      </c>
      <c r="R333" t="s">
        <v>2034</v>
      </c>
      <c r="S333" s="5">
        <f t="shared" si="22"/>
        <v>40896.25</v>
      </c>
      <c r="T333" s="5">
        <f t="shared" si="23"/>
        <v>40897.25</v>
      </c>
    </row>
    <row r="334" spans="1:20" ht="34" x14ac:dyDescent="0.2">
      <c r="A334">
        <v>332</v>
      </c>
      <c r="B334" t="s">
        <v>716</v>
      </c>
      <c r="C334" s="1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2">
        <f t="shared" si="20"/>
        <v>199.9806763285024</v>
      </c>
      <c r="P334">
        <f t="shared" si="21"/>
        <v>20933</v>
      </c>
      <c r="Q334" t="s">
        <v>2037</v>
      </c>
      <c r="R334" t="s">
        <v>2046</v>
      </c>
      <c r="S334" s="5">
        <f t="shared" si="22"/>
        <v>41361.208333333336</v>
      </c>
      <c r="T334" s="5">
        <f t="shared" si="23"/>
        <v>41362.208333333336</v>
      </c>
    </row>
    <row r="335" spans="1:20" ht="17" x14ac:dyDescent="0.2">
      <c r="A335">
        <v>333</v>
      </c>
      <c r="B335" t="s">
        <v>718</v>
      </c>
      <c r="C335" s="1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2">
        <f t="shared" si="20"/>
        <v>123.95833333333333</v>
      </c>
      <c r="P335">
        <f t="shared" si="21"/>
        <v>6076.5</v>
      </c>
      <c r="Q335" t="s">
        <v>2039</v>
      </c>
      <c r="R335" t="s">
        <v>2040</v>
      </c>
      <c r="S335" s="5">
        <f t="shared" si="22"/>
        <v>43424.25</v>
      </c>
      <c r="T335" s="5">
        <f t="shared" si="23"/>
        <v>43452.25</v>
      </c>
    </row>
    <row r="336" spans="1:20" ht="17" x14ac:dyDescent="0.2">
      <c r="A336">
        <v>334</v>
      </c>
      <c r="B336" t="s">
        <v>720</v>
      </c>
      <c r="C336" s="1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2">
        <f t="shared" si="20"/>
        <v>186.61329305135951</v>
      </c>
      <c r="P336">
        <f t="shared" si="21"/>
        <v>62325.5</v>
      </c>
      <c r="Q336" t="s">
        <v>2035</v>
      </c>
      <c r="R336" t="s">
        <v>2036</v>
      </c>
      <c r="S336" s="5">
        <f t="shared" si="22"/>
        <v>43110.25</v>
      </c>
      <c r="T336" s="5">
        <f t="shared" si="23"/>
        <v>43117.25</v>
      </c>
    </row>
    <row r="337" spans="1:20" ht="17" x14ac:dyDescent="0.2">
      <c r="A337">
        <v>335</v>
      </c>
      <c r="B337" t="s">
        <v>722</v>
      </c>
      <c r="C337" s="1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2">
        <f t="shared" si="20"/>
        <v>114.28538550057536</v>
      </c>
      <c r="P337">
        <f t="shared" si="21"/>
        <v>100455.5</v>
      </c>
      <c r="Q337" t="s">
        <v>2035</v>
      </c>
      <c r="R337" t="s">
        <v>2036</v>
      </c>
      <c r="S337" s="5">
        <f t="shared" si="22"/>
        <v>43784.25</v>
      </c>
      <c r="T337" s="5">
        <f t="shared" si="23"/>
        <v>43797.25</v>
      </c>
    </row>
    <row r="338" spans="1:20" ht="17" x14ac:dyDescent="0.2">
      <c r="A338">
        <v>336</v>
      </c>
      <c r="B338" t="s">
        <v>724</v>
      </c>
      <c r="C338" s="1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2">
        <f t="shared" si="20"/>
        <v>97.032531824611041</v>
      </c>
      <c r="P338">
        <f t="shared" si="21"/>
        <v>34837</v>
      </c>
      <c r="Q338" t="s">
        <v>2035</v>
      </c>
      <c r="R338" t="s">
        <v>2036</v>
      </c>
      <c r="S338" s="5">
        <f t="shared" si="22"/>
        <v>40527.25</v>
      </c>
      <c r="T338" s="5">
        <f t="shared" si="23"/>
        <v>40528.25</v>
      </c>
    </row>
    <row r="339" spans="1:20" ht="17" x14ac:dyDescent="0.2">
      <c r="A339">
        <v>337</v>
      </c>
      <c r="B339" t="s">
        <v>726</v>
      </c>
      <c r="C339" s="1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2">
        <f t="shared" si="20"/>
        <v>122.81904761904762</v>
      </c>
      <c r="P339">
        <f t="shared" si="21"/>
        <v>58579.5</v>
      </c>
      <c r="Q339" t="s">
        <v>2039</v>
      </c>
      <c r="R339" t="s">
        <v>2040</v>
      </c>
      <c r="S339" s="5">
        <f t="shared" si="22"/>
        <v>43780.25</v>
      </c>
      <c r="T339" s="5">
        <f t="shared" si="23"/>
        <v>43781.25</v>
      </c>
    </row>
    <row r="340" spans="1:20" ht="17" x14ac:dyDescent="0.2">
      <c r="A340">
        <v>338</v>
      </c>
      <c r="B340" t="s">
        <v>728</v>
      </c>
      <c r="C340" s="1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2">
        <f t="shared" si="20"/>
        <v>179.14326647564468</v>
      </c>
      <c r="P340">
        <f t="shared" si="21"/>
        <v>63366</v>
      </c>
      <c r="Q340" t="s">
        <v>2039</v>
      </c>
      <c r="R340" t="s">
        <v>2040</v>
      </c>
      <c r="S340" s="5">
        <f t="shared" si="22"/>
        <v>40821.208333333336</v>
      </c>
      <c r="T340" s="5">
        <f t="shared" si="23"/>
        <v>40851.208333333336</v>
      </c>
    </row>
    <row r="341" spans="1:20" ht="17" x14ac:dyDescent="0.2">
      <c r="A341">
        <v>339</v>
      </c>
      <c r="B341" t="s">
        <v>730</v>
      </c>
      <c r="C341" s="1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2">
        <f t="shared" si="20"/>
        <v>79.951577402787962</v>
      </c>
      <c r="P341">
        <f t="shared" si="21"/>
        <v>55135.5</v>
      </c>
      <c r="Q341" t="s">
        <v>2039</v>
      </c>
      <c r="R341" t="s">
        <v>2040</v>
      </c>
      <c r="S341" s="5">
        <f t="shared" si="22"/>
        <v>42949.208333333328</v>
      </c>
      <c r="T341" s="5">
        <f t="shared" si="23"/>
        <v>42963.208333333328</v>
      </c>
    </row>
    <row r="342" spans="1:20" ht="17" x14ac:dyDescent="0.2">
      <c r="A342">
        <v>340</v>
      </c>
      <c r="B342" t="s">
        <v>732</v>
      </c>
      <c r="C342" s="1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2">
        <f t="shared" si="20"/>
        <v>94.242587601078171</v>
      </c>
      <c r="P342">
        <f t="shared" si="21"/>
        <v>17678.5</v>
      </c>
      <c r="Q342" t="s">
        <v>2054</v>
      </c>
      <c r="R342" t="s">
        <v>2055</v>
      </c>
      <c r="S342" s="5">
        <f t="shared" si="22"/>
        <v>40889.25</v>
      </c>
      <c r="T342" s="5">
        <f t="shared" si="23"/>
        <v>40890.25</v>
      </c>
    </row>
    <row r="343" spans="1:20" ht="34" x14ac:dyDescent="0.2">
      <c r="A343">
        <v>341</v>
      </c>
      <c r="B343" t="s">
        <v>734</v>
      </c>
      <c r="C343" s="1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2">
        <f t="shared" si="20"/>
        <v>84.669291338582681</v>
      </c>
      <c r="P343">
        <f t="shared" si="21"/>
        <v>49017</v>
      </c>
      <c r="Q343" t="s">
        <v>2035</v>
      </c>
      <c r="R343" t="s">
        <v>2045</v>
      </c>
      <c r="S343" s="5">
        <f t="shared" si="22"/>
        <v>42244.208333333328</v>
      </c>
      <c r="T343" s="5">
        <f t="shared" si="23"/>
        <v>42251.208333333328</v>
      </c>
    </row>
    <row r="344" spans="1:20" ht="17" x14ac:dyDescent="0.2">
      <c r="A344">
        <v>342</v>
      </c>
      <c r="B344" t="s">
        <v>736</v>
      </c>
      <c r="C344" s="1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2">
        <f t="shared" si="20"/>
        <v>66.521920668058456</v>
      </c>
      <c r="P344">
        <f t="shared" si="21"/>
        <v>16096</v>
      </c>
      <c r="Q344" t="s">
        <v>2039</v>
      </c>
      <c r="R344" t="s">
        <v>2040</v>
      </c>
      <c r="S344" s="5">
        <f t="shared" si="22"/>
        <v>41475.208333333336</v>
      </c>
      <c r="T344" s="5">
        <f t="shared" si="23"/>
        <v>41487.208333333336</v>
      </c>
    </row>
    <row r="345" spans="1:20" ht="17" x14ac:dyDescent="0.2">
      <c r="A345">
        <v>343</v>
      </c>
      <c r="B345" t="s">
        <v>738</v>
      </c>
      <c r="C345" s="1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2">
        <f t="shared" si="20"/>
        <v>53.922222222222224</v>
      </c>
      <c r="P345">
        <f t="shared" si="21"/>
        <v>2500</v>
      </c>
      <c r="Q345" t="s">
        <v>2039</v>
      </c>
      <c r="R345" t="s">
        <v>2040</v>
      </c>
      <c r="S345" s="5">
        <f t="shared" si="22"/>
        <v>41597.25</v>
      </c>
      <c r="T345" s="5">
        <f t="shared" si="23"/>
        <v>41650.25</v>
      </c>
    </row>
    <row r="346" spans="1:20" ht="17" x14ac:dyDescent="0.2">
      <c r="A346">
        <v>344</v>
      </c>
      <c r="B346" t="s">
        <v>740</v>
      </c>
      <c r="C346" s="1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2">
        <f t="shared" si="20"/>
        <v>41.983299595141702</v>
      </c>
      <c r="P346">
        <f t="shared" si="21"/>
        <v>41894.5</v>
      </c>
      <c r="Q346" t="s">
        <v>2050</v>
      </c>
      <c r="R346" t="s">
        <v>2051</v>
      </c>
      <c r="S346" s="5">
        <f t="shared" si="22"/>
        <v>43122.25</v>
      </c>
      <c r="T346" s="5">
        <f t="shared" si="23"/>
        <v>43162.25</v>
      </c>
    </row>
    <row r="347" spans="1:20" ht="17" x14ac:dyDescent="0.2">
      <c r="A347">
        <v>345</v>
      </c>
      <c r="B347" t="s">
        <v>742</v>
      </c>
      <c r="C347" s="1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2">
        <f t="shared" si="20"/>
        <v>14.69479695431472</v>
      </c>
      <c r="P347">
        <f t="shared" si="21"/>
        <v>11745</v>
      </c>
      <c r="Q347" t="s">
        <v>2041</v>
      </c>
      <c r="R347" t="s">
        <v>2044</v>
      </c>
      <c r="S347" s="5">
        <f t="shared" si="22"/>
        <v>42194.208333333328</v>
      </c>
      <c r="T347" s="5">
        <f t="shared" si="23"/>
        <v>42195.208333333328</v>
      </c>
    </row>
    <row r="348" spans="1:20" ht="17" x14ac:dyDescent="0.2">
      <c r="A348">
        <v>346</v>
      </c>
      <c r="B348" t="s">
        <v>744</v>
      </c>
      <c r="C348" s="1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2">
        <f t="shared" si="20"/>
        <v>34.475000000000001</v>
      </c>
      <c r="P348">
        <f t="shared" si="21"/>
        <v>1391.5</v>
      </c>
      <c r="Q348" t="s">
        <v>2035</v>
      </c>
      <c r="R348" t="s">
        <v>2045</v>
      </c>
      <c r="S348" s="5">
        <f t="shared" si="22"/>
        <v>42971.208333333328</v>
      </c>
      <c r="T348" s="5">
        <f t="shared" si="23"/>
        <v>43026.208333333328</v>
      </c>
    </row>
    <row r="349" spans="1:20" ht="17" x14ac:dyDescent="0.2">
      <c r="A349">
        <v>347</v>
      </c>
      <c r="B349" t="s">
        <v>746</v>
      </c>
      <c r="C349" s="1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2">
        <f t="shared" si="20"/>
        <v>1400.7777777777778</v>
      </c>
      <c r="P349">
        <f t="shared" si="21"/>
        <v>6399</v>
      </c>
      <c r="Q349" t="s">
        <v>2037</v>
      </c>
      <c r="R349" t="s">
        <v>2038</v>
      </c>
      <c r="S349" s="5">
        <f t="shared" si="22"/>
        <v>42046.25</v>
      </c>
      <c r="T349" s="5">
        <f t="shared" si="23"/>
        <v>42070.25</v>
      </c>
    </row>
    <row r="350" spans="1:20" ht="17" x14ac:dyDescent="0.2">
      <c r="A350">
        <v>348</v>
      </c>
      <c r="B350" t="s">
        <v>748</v>
      </c>
      <c r="C350" s="1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2">
        <f t="shared" si="20"/>
        <v>71.770351758793964</v>
      </c>
      <c r="P350">
        <f t="shared" si="21"/>
        <v>73153</v>
      </c>
      <c r="Q350" t="s">
        <v>2033</v>
      </c>
      <c r="R350" t="s">
        <v>2034</v>
      </c>
      <c r="S350" s="5">
        <f t="shared" si="22"/>
        <v>42782.25</v>
      </c>
      <c r="T350" s="5">
        <f t="shared" si="23"/>
        <v>42795.25</v>
      </c>
    </row>
    <row r="351" spans="1:20" ht="17" x14ac:dyDescent="0.2">
      <c r="A351">
        <v>349</v>
      </c>
      <c r="B351" t="s">
        <v>750</v>
      </c>
      <c r="C351" s="1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2">
        <f t="shared" si="20"/>
        <v>53.074115044247783</v>
      </c>
      <c r="P351">
        <f t="shared" si="21"/>
        <v>48440.5</v>
      </c>
      <c r="Q351" t="s">
        <v>2039</v>
      </c>
      <c r="R351" t="s">
        <v>2040</v>
      </c>
      <c r="S351" s="5">
        <f t="shared" si="22"/>
        <v>42930.208333333328</v>
      </c>
      <c r="T351" s="5">
        <f t="shared" si="23"/>
        <v>42960.208333333328</v>
      </c>
    </row>
    <row r="352" spans="1:20" ht="17" x14ac:dyDescent="0.2">
      <c r="A352">
        <v>350</v>
      </c>
      <c r="B352" t="s">
        <v>752</v>
      </c>
      <c r="C352" s="1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2">
        <f t="shared" si="20"/>
        <v>5</v>
      </c>
      <c r="P352">
        <f t="shared" si="21"/>
        <v>3</v>
      </c>
      <c r="Q352" t="s">
        <v>2035</v>
      </c>
      <c r="R352" t="s">
        <v>2058</v>
      </c>
      <c r="S352" s="5">
        <f t="shared" si="22"/>
        <v>42144.208333333328</v>
      </c>
      <c r="T352" s="5">
        <f t="shared" si="23"/>
        <v>42162.208333333328</v>
      </c>
    </row>
    <row r="353" spans="1:20" ht="17" x14ac:dyDescent="0.2">
      <c r="A353">
        <v>351</v>
      </c>
      <c r="B353" t="s">
        <v>754</v>
      </c>
      <c r="C353" s="1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2">
        <f t="shared" si="20"/>
        <v>127.70715249662618</v>
      </c>
      <c r="P353">
        <f t="shared" si="21"/>
        <v>48322</v>
      </c>
      <c r="Q353" t="s">
        <v>2035</v>
      </c>
      <c r="R353" t="s">
        <v>2036</v>
      </c>
      <c r="S353" s="5">
        <f t="shared" si="22"/>
        <v>42240.208333333328</v>
      </c>
      <c r="T353" s="5">
        <f t="shared" si="23"/>
        <v>42254.208333333328</v>
      </c>
    </row>
    <row r="354" spans="1:20" ht="17" x14ac:dyDescent="0.2">
      <c r="A354">
        <v>352</v>
      </c>
      <c r="B354" t="s">
        <v>756</v>
      </c>
      <c r="C354" s="1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2">
        <f t="shared" si="20"/>
        <v>34.892857142857139</v>
      </c>
      <c r="P354">
        <f t="shared" si="21"/>
        <v>505</v>
      </c>
      <c r="Q354" t="s">
        <v>2039</v>
      </c>
      <c r="R354" t="s">
        <v>2040</v>
      </c>
      <c r="S354" s="5">
        <f t="shared" si="22"/>
        <v>42315.25</v>
      </c>
      <c r="T354" s="5">
        <f t="shared" si="23"/>
        <v>42323.25</v>
      </c>
    </row>
    <row r="355" spans="1:20" ht="17" x14ac:dyDescent="0.2">
      <c r="A355">
        <v>353</v>
      </c>
      <c r="B355" t="s">
        <v>758</v>
      </c>
      <c r="C355" s="1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2">
        <f t="shared" si="20"/>
        <v>410.59821428571428</v>
      </c>
      <c r="P355">
        <f t="shared" si="21"/>
        <v>69832</v>
      </c>
      <c r="Q355" t="s">
        <v>2039</v>
      </c>
      <c r="R355" t="s">
        <v>2040</v>
      </c>
      <c r="S355" s="5">
        <f t="shared" si="22"/>
        <v>43651.208333333328</v>
      </c>
      <c r="T355" s="5">
        <f t="shared" si="23"/>
        <v>43652.208333333328</v>
      </c>
    </row>
    <row r="356" spans="1:20" ht="17" x14ac:dyDescent="0.2">
      <c r="A356">
        <v>354</v>
      </c>
      <c r="B356" t="s">
        <v>760</v>
      </c>
      <c r="C356" s="1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2">
        <f t="shared" si="20"/>
        <v>123.73770491803278</v>
      </c>
      <c r="P356">
        <f t="shared" si="21"/>
        <v>3814</v>
      </c>
      <c r="Q356" t="s">
        <v>2041</v>
      </c>
      <c r="R356" t="s">
        <v>2042</v>
      </c>
      <c r="S356" s="5">
        <f t="shared" si="22"/>
        <v>41520.208333333336</v>
      </c>
      <c r="T356" s="5">
        <f t="shared" si="23"/>
        <v>41527.208333333336</v>
      </c>
    </row>
    <row r="357" spans="1:20" ht="17" x14ac:dyDescent="0.2">
      <c r="A357">
        <v>355</v>
      </c>
      <c r="B357" t="s">
        <v>762</v>
      </c>
      <c r="C357" s="1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2">
        <f t="shared" si="20"/>
        <v>58.973684210526315</v>
      </c>
      <c r="P357">
        <f t="shared" si="21"/>
        <v>1163.5</v>
      </c>
      <c r="Q357" t="s">
        <v>2037</v>
      </c>
      <c r="R357" t="s">
        <v>2046</v>
      </c>
      <c r="S357" s="5">
        <f t="shared" si="22"/>
        <v>42757.25</v>
      </c>
      <c r="T357" s="5">
        <f t="shared" si="23"/>
        <v>42797.25</v>
      </c>
    </row>
    <row r="358" spans="1:20" ht="17" x14ac:dyDescent="0.2">
      <c r="A358">
        <v>356</v>
      </c>
      <c r="B358" t="s">
        <v>764</v>
      </c>
      <c r="C358" s="1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2">
        <f t="shared" si="20"/>
        <v>36.892473118279568</v>
      </c>
      <c r="P358">
        <f t="shared" si="21"/>
        <v>1735.5</v>
      </c>
      <c r="Q358" t="s">
        <v>2039</v>
      </c>
      <c r="R358" t="s">
        <v>2040</v>
      </c>
      <c r="S358" s="5">
        <f t="shared" si="22"/>
        <v>40922.25</v>
      </c>
      <c r="T358" s="5">
        <f t="shared" si="23"/>
        <v>40931.25</v>
      </c>
    </row>
    <row r="359" spans="1:20" ht="17" x14ac:dyDescent="0.2">
      <c r="A359">
        <v>357</v>
      </c>
      <c r="B359" t="s">
        <v>766</v>
      </c>
      <c r="C359" s="1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2">
        <f t="shared" si="20"/>
        <v>184.91304347826087</v>
      </c>
      <c r="P359">
        <f t="shared" si="21"/>
        <v>2147</v>
      </c>
      <c r="Q359" t="s">
        <v>2050</v>
      </c>
      <c r="R359" t="s">
        <v>2051</v>
      </c>
      <c r="S359" s="5">
        <f t="shared" si="22"/>
        <v>42250.208333333328</v>
      </c>
      <c r="T359" s="5">
        <f t="shared" si="23"/>
        <v>42275.208333333328</v>
      </c>
    </row>
    <row r="360" spans="1:20" ht="17" x14ac:dyDescent="0.2">
      <c r="A360">
        <v>358</v>
      </c>
      <c r="B360" t="s">
        <v>768</v>
      </c>
      <c r="C360" s="1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2">
        <f t="shared" si="20"/>
        <v>11.814432989690722</v>
      </c>
      <c r="P360">
        <f t="shared" si="21"/>
        <v>584.5</v>
      </c>
      <c r="Q360" t="s">
        <v>2054</v>
      </c>
      <c r="R360" t="s">
        <v>2055</v>
      </c>
      <c r="S360" s="5">
        <f t="shared" si="22"/>
        <v>43322.208333333328</v>
      </c>
      <c r="T360" s="5">
        <f t="shared" si="23"/>
        <v>43325.208333333328</v>
      </c>
    </row>
    <row r="361" spans="1:20" ht="17" x14ac:dyDescent="0.2">
      <c r="A361">
        <v>359</v>
      </c>
      <c r="B361" t="s">
        <v>770</v>
      </c>
      <c r="C361" s="1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2">
        <f t="shared" si="20"/>
        <v>298.7</v>
      </c>
      <c r="P361">
        <f t="shared" si="21"/>
        <v>6067.5</v>
      </c>
      <c r="Q361" t="s">
        <v>2041</v>
      </c>
      <c r="R361" t="s">
        <v>2049</v>
      </c>
      <c r="S361" s="5">
        <f t="shared" si="22"/>
        <v>40782.208333333336</v>
      </c>
      <c r="T361" s="5">
        <f t="shared" si="23"/>
        <v>40789.208333333336</v>
      </c>
    </row>
    <row r="362" spans="1:20" ht="17" x14ac:dyDescent="0.2">
      <c r="A362">
        <v>360</v>
      </c>
      <c r="B362" t="s">
        <v>772</v>
      </c>
      <c r="C362" s="1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2">
        <f t="shared" si="20"/>
        <v>226.35175879396985</v>
      </c>
      <c r="P362">
        <f t="shared" si="21"/>
        <v>69003.5</v>
      </c>
      <c r="Q362" t="s">
        <v>2039</v>
      </c>
      <c r="R362" t="s">
        <v>2040</v>
      </c>
      <c r="S362" s="5">
        <f t="shared" si="22"/>
        <v>40544.25</v>
      </c>
      <c r="T362" s="5">
        <f t="shared" si="23"/>
        <v>40558.25</v>
      </c>
    </row>
    <row r="363" spans="1:20" ht="17" x14ac:dyDescent="0.2">
      <c r="A363">
        <v>361</v>
      </c>
      <c r="B363" t="s">
        <v>774</v>
      </c>
      <c r="C363" s="1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2">
        <f t="shared" si="20"/>
        <v>173.56363636363636</v>
      </c>
      <c r="P363">
        <f t="shared" si="21"/>
        <v>4817</v>
      </c>
      <c r="Q363" t="s">
        <v>2039</v>
      </c>
      <c r="R363" t="s">
        <v>2040</v>
      </c>
      <c r="S363" s="5">
        <f t="shared" si="22"/>
        <v>43015.208333333328</v>
      </c>
      <c r="T363" s="5">
        <f t="shared" si="23"/>
        <v>43039.208333333328</v>
      </c>
    </row>
    <row r="364" spans="1:20" ht="17" x14ac:dyDescent="0.2">
      <c r="A364">
        <v>362</v>
      </c>
      <c r="B364" t="s">
        <v>776</v>
      </c>
      <c r="C364" s="1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2">
        <f t="shared" si="20"/>
        <v>371.75675675675677</v>
      </c>
      <c r="P364">
        <f t="shared" si="21"/>
        <v>6973</v>
      </c>
      <c r="Q364" t="s">
        <v>2035</v>
      </c>
      <c r="R364" t="s">
        <v>2036</v>
      </c>
      <c r="S364" s="5">
        <f t="shared" si="22"/>
        <v>40570.25</v>
      </c>
      <c r="T364" s="5">
        <f t="shared" si="23"/>
        <v>40608.25</v>
      </c>
    </row>
    <row r="365" spans="1:20" ht="17" x14ac:dyDescent="0.2">
      <c r="A365">
        <v>363</v>
      </c>
      <c r="B365" t="s">
        <v>778</v>
      </c>
      <c r="C365" s="1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2">
        <f t="shared" si="20"/>
        <v>160.19230769230771</v>
      </c>
      <c r="P365">
        <f t="shared" si="21"/>
        <v>4234.5</v>
      </c>
      <c r="Q365" t="s">
        <v>2035</v>
      </c>
      <c r="R365" t="s">
        <v>2036</v>
      </c>
      <c r="S365" s="5">
        <f t="shared" si="22"/>
        <v>40904.25</v>
      </c>
      <c r="T365" s="5">
        <f t="shared" si="23"/>
        <v>40905.25</v>
      </c>
    </row>
    <row r="366" spans="1:20" ht="17" x14ac:dyDescent="0.2">
      <c r="A366">
        <v>364</v>
      </c>
      <c r="B366" t="s">
        <v>780</v>
      </c>
      <c r="C366" s="1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2">
        <f t="shared" si="20"/>
        <v>1616.3333333333335</v>
      </c>
      <c r="P366">
        <f t="shared" si="21"/>
        <v>7366.5</v>
      </c>
      <c r="Q366" t="s">
        <v>2035</v>
      </c>
      <c r="R366" t="s">
        <v>2045</v>
      </c>
      <c r="S366" s="5">
        <f t="shared" si="22"/>
        <v>43164.25</v>
      </c>
      <c r="T366" s="5">
        <f t="shared" si="23"/>
        <v>43194.208333333328</v>
      </c>
    </row>
    <row r="367" spans="1:20" ht="17" x14ac:dyDescent="0.2">
      <c r="A367">
        <v>365</v>
      </c>
      <c r="B367" t="s">
        <v>782</v>
      </c>
      <c r="C367" s="1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2">
        <f t="shared" si="20"/>
        <v>733.4375</v>
      </c>
      <c r="P367">
        <f t="shared" si="21"/>
        <v>5923.5</v>
      </c>
      <c r="Q367" t="s">
        <v>2039</v>
      </c>
      <c r="R367" t="s">
        <v>2040</v>
      </c>
      <c r="S367" s="5">
        <f t="shared" si="22"/>
        <v>42733.25</v>
      </c>
      <c r="T367" s="5">
        <f t="shared" si="23"/>
        <v>42760.25</v>
      </c>
    </row>
    <row r="368" spans="1:20" ht="17" x14ac:dyDescent="0.2">
      <c r="A368">
        <v>366</v>
      </c>
      <c r="B368" t="s">
        <v>784</v>
      </c>
      <c r="C368" s="1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2">
        <f t="shared" si="20"/>
        <v>592.11111111111109</v>
      </c>
      <c r="P368">
        <f t="shared" si="21"/>
        <v>5379.5</v>
      </c>
      <c r="Q368" t="s">
        <v>2039</v>
      </c>
      <c r="R368" t="s">
        <v>2040</v>
      </c>
      <c r="S368" s="5">
        <f t="shared" si="22"/>
        <v>40546.25</v>
      </c>
      <c r="T368" s="5">
        <f t="shared" si="23"/>
        <v>40547.25</v>
      </c>
    </row>
    <row r="369" spans="1:20" ht="17" x14ac:dyDescent="0.2">
      <c r="A369">
        <v>367</v>
      </c>
      <c r="B369" t="s">
        <v>786</v>
      </c>
      <c r="C369" s="1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2">
        <f t="shared" si="20"/>
        <v>18.888888888888889</v>
      </c>
      <c r="P369">
        <f t="shared" si="21"/>
        <v>972.5</v>
      </c>
      <c r="Q369" t="s">
        <v>2039</v>
      </c>
      <c r="R369" t="s">
        <v>2040</v>
      </c>
      <c r="S369" s="5">
        <f t="shared" si="22"/>
        <v>41930.208333333336</v>
      </c>
      <c r="T369" s="5">
        <f t="shared" si="23"/>
        <v>41954.25</v>
      </c>
    </row>
    <row r="370" spans="1:20" ht="17" x14ac:dyDescent="0.2">
      <c r="A370">
        <v>368</v>
      </c>
      <c r="B370" t="s">
        <v>788</v>
      </c>
      <c r="C370" s="1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2">
        <f t="shared" si="20"/>
        <v>276.80769230769232</v>
      </c>
      <c r="P370">
        <f t="shared" si="21"/>
        <v>7300</v>
      </c>
      <c r="Q370" t="s">
        <v>2041</v>
      </c>
      <c r="R370" t="s">
        <v>2042</v>
      </c>
      <c r="S370" s="5">
        <f t="shared" si="22"/>
        <v>40464.208333333336</v>
      </c>
      <c r="T370" s="5">
        <f t="shared" si="23"/>
        <v>40487.208333333336</v>
      </c>
    </row>
    <row r="371" spans="1:20" ht="17" x14ac:dyDescent="0.2">
      <c r="A371">
        <v>369</v>
      </c>
      <c r="B371" t="s">
        <v>790</v>
      </c>
      <c r="C371" s="1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2">
        <f t="shared" si="20"/>
        <v>273.01851851851848</v>
      </c>
      <c r="P371">
        <f t="shared" si="21"/>
        <v>7448.5</v>
      </c>
      <c r="Q371" t="s">
        <v>2041</v>
      </c>
      <c r="R371" t="s">
        <v>2060</v>
      </c>
      <c r="S371" s="5">
        <f t="shared" si="22"/>
        <v>41308.25</v>
      </c>
      <c r="T371" s="5">
        <f t="shared" si="23"/>
        <v>41347.208333333336</v>
      </c>
    </row>
    <row r="372" spans="1:20" ht="17" x14ac:dyDescent="0.2">
      <c r="A372">
        <v>370</v>
      </c>
      <c r="B372" t="s">
        <v>792</v>
      </c>
      <c r="C372" s="1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2">
        <f t="shared" si="20"/>
        <v>159.36331255565449</v>
      </c>
      <c r="P372">
        <f t="shared" si="21"/>
        <v>92465.5</v>
      </c>
      <c r="Q372" t="s">
        <v>2039</v>
      </c>
      <c r="R372" t="s">
        <v>2040</v>
      </c>
      <c r="S372" s="5">
        <f t="shared" si="22"/>
        <v>43570.208333333328</v>
      </c>
      <c r="T372" s="5">
        <f t="shared" si="23"/>
        <v>43576.208333333328</v>
      </c>
    </row>
    <row r="373" spans="1:20" ht="17" x14ac:dyDescent="0.2">
      <c r="A373">
        <v>371</v>
      </c>
      <c r="B373" t="s">
        <v>794</v>
      </c>
      <c r="C373" s="1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2">
        <f t="shared" si="20"/>
        <v>67.869978858350947</v>
      </c>
      <c r="P373">
        <f t="shared" si="21"/>
        <v>65293</v>
      </c>
      <c r="Q373" t="s">
        <v>2039</v>
      </c>
      <c r="R373" t="s">
        <v>2040</v>
      </c>
      <c r="S373" s="5">
        <f t="shared" si="22"/>
        <v>42043.25</v>
      </c>
      <c r="T373" s="5">
        <f t="shared" si="23"/>
        <v>42094.208333333328</v>
      </c>
    </row>
    <row r="374" spans="1:20" ht="34" x14ac:dyDescent="0.2">
      <c r="A374">
        <v>372</v>
      </c>
      <c r="B374" t="s">
        <v>796</v>
      </c>
      <c r="C374" s="1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2">
        <f t="shared" si="20"/>
        <v>1591.5555555555554</v>
      </c>
      <c r="P374">
        <f t="shared" si="21"/>
        <v>7246.5</v>
      </c>
      <c r="Q374" t="s">
        <v>2041</v>
      </c>
      <c r="R374" t="s">
        <v>2042</v>
      </c>
      <c r="S374" s="5">
        <f t="shared" si="22"/>
        <v>42012.25</v>
      </c>
      <c r="T374" s="5">
        <f t="shared" si="23"/>
        <v>42032.25</v>
      </c>
    </row>
    <row r="375" spans="1:20" ht="17" x14ac:dyDescent="0.2">
      <c r="A375">
        <v>373</v>
      </c>
      <c r="B375" t="s">
        <v>798</v>
      </c>
      <c r="C375" s="1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2">
        <f t="shared" si="20"/>
        <v>730.18222222222221</v>
      </c>
      <c r="P375">
        <f t="shared" si="21"/>
        <v>83198.5</v>
      </c>
      <c r="Q375" t="s">
        <v>2039</v>
      </c>
      <c r="R375" t="s">
        <v>2040</v>
      </c>
      <c r="S375" s="5">
        <f t="shared" si="22"/>
        <v>42964.208333333328</v>
      </c>
      <c r="T375" s="5">
        <f t="shared" si="23"/>
        <v>42972.208333333328</v>
      </c>
    </row>
    <row r="376" spans="1:20" ht="34" x14ac:dyDescent="0.2">
      <c r="A376">
        <v>374</v>
      </c>
      <c r="B376" t="s">
        <v>800</v>
      </c>
      <c r="C376" s="1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2">
        <f t="shared" si="20"/>
        <v>13.185782556750297</v>
      </c>
      <c r="P376">
        <f t="shared" si="21"/>
        <v>11257</v>
      </c>
      <c r="Q376" t="s">
        <v>2041</v>
      </c>
      <c r="R376" t="s">
        <v>2042</v>
      </c>
      <c r="S376" s="5">
        <f t="shared" si="22"/>
        <v>43476.25</v>
      </c>
      <c r="T376" s="5">
        <f t="shared" si="23"/>
        <v>43481.25</v>
      </c>
    </row>
    <row r="377" spans="1:20" ht="34" x14ac:dyDescent="0.2">
      <c r="A377">
        <v>375</v>
      </c>
      <c r="B377" t="s">
        <v>802</v>
      </c>
      <c r="C377" s="1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2">
        <f t="shared" si="20"/>
        <v>54.777777777777779</v>
      </c>
      <c r="P377">
        <f t="shared" si="21"/>
        <v>752</v>
      </c>
      <c r="Q377" t="s">
        <v>2035</v>
      </c>
      <c r="R377" t="s">
        <v>2045</v>
      </c>
      <c r="S377" s="5">
        <f t="shared" si="22"/>
        <v>42293.208333333328</v>
      </c>
      <c r="T377" s="5">
        <f t="shared" si="23"/>
        <v>42350.25</v>
      </c>
    </row>
    <row r="378" spans="1:20" ht="17" x14ac:dyDescent="0.2">
      <c r="A378">
        <v>376</v>
      </c>
      <c r="B378" t="s">
        <v>804</v>
      </c>
      <c r="C378" s="1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2">
        <f t="shared" si="20"/>
        <v>361.02941176470591</v>
      </c>
      <c r="P378">
        <f t="shared" si="21"/>
        <v>6203</v>
      </c>
      <c r="Q378" t="s">
        <v>2035</v>
      </c>
      <c r="R378" t="s">
        <v>2036</v>
      </c>
      <c r="S378" s="5">
        <f t="shared" si="22"/>
        <v>41826.208333333336</v>
      </c>
      <c r="T378" s="5">
        <f t="shared" si="23"/>
        <v>41832.208333333336</v>
      </c>
    </row>
    <row r="379" spans="1:20" ht="17" x14ac:dyDescent="0.2">
      <c r="A379">
        <v>377</v>
      </c>
      <c r="B379" t="s">
        <v>806</v>
      </c>
      <c r="C379" s="1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2">
        <f t="shared" si="20"/>
        <v>10.257545271629779</v>
      </c>
      <c r="P379">
        <f t="shared" si="21"/>
        <v>2612.5</v>
      </c>
      <c r="Q379" t="s">
        <v>2039</v>
      </c>
      <c r="R379" t="s">
        <v>2040</v>
      </c>
      <c r="S379" s="5">
        <f t="shared" si="22"/>
        <v>43760.208333333328</v>
      </c>
      <c r="T379" s="5">
        <f t="shared" si="23"/>
        <v>43774.25</v>
      </c>
    </row>
    <row r="380" spans="1:20" ht="17" x14ac:dyDescent="0.2">
      <c r="A380">
        <v>378</v>
      </c>
      <c r="B380" t="s">
        <v>808</v>
      </c>
      <c r="C380" s="1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2">
        <f t="shared" si="20"/>
        <v>13.962962962962964</v>
      </c>
      <c r="P380">
        <f t="shared" si="21"/>
        <v>12618.5</v>
      </c>
      <c r="Q380" t="s">
        <v>2041</v>
      </c>
      <c r="R380" t="s">
        <v>2042</v>
      </c>
      <c r="S380" s="5">
        <f t="shared" si="22"/>
        <v>43241.208333333328</v>
      </c>
      <c r="T380" s="5">
        <f t="shared" si="23"/>
        <v>43279.208333333328</v>
      </c>
    </row>
    <row r="381" spans="1:20" ht="17" x14ac:dyDescent="0.2">
      <c r="A381">
        <v>379</v>
      </c>
      <c r="B381" t="s">
        <v>810</v>
      </c>
      <c r="C381" s="1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2">
        <f t="shared" si="20"/>
        <v>40.444444444444443</v>
      </c>
      <c r="P381">
        <f t="shared" si="21"/>
        <v>1478</v>
      </c>
      <c r="Q381" t="s">
        <v>2039</v>
      </c>
      <c r="R381" t="s">
        <v>2040</v>
      </c>
      <c r="S381" s="5">
        <f t="shared" si="22"/>
        <v>40843.208333333336</v>
      </c>
      <c r="T381" s="5">
        <f t="shared" si="23"/>
        <v>40857.25</v>
      </c>
    </row>
    <row r="382" spans="1:20" ht="34" x14ac:dyDescent="0.2">
      <c r="A382">
        <v>380</v>
      </c>
      <c r="B382" t="s">
        <v>812</v>
      </c>
      <c r="C382" s="1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2">
        <f t="shared" si="20"/>
        <v>160.32</v>
      </c>
      <c r="P382">
        <f t="shared" si="21"/>
        <v>2046</v>
      </c>
      <c r="Q382" t="s">
        <v>2039</v>
      </c>
      <c r="R382" t="s">
        <v>2040</v>
      </c>
      <c r="S382" s="5">
        <f t="shared" si="22"/>
        <v>41448.208333333336</v>
      </c>
      <c r="T382" s="5">
        <f t="shared" si="23"/>
        <v>41453.208333333336</v>
      </c>
    </row>
    <row r="383" spans="1:20" ht="17" x14ac:dyDescent="0.2">
      <c r="A383">
        <v>381</v>
      </c>
      <c r="B383" t="s">
        <v>814</v>
      </c>
      <c r="C383" s="1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2">
        <f t="shared" si="20"/>
        <v>183.9433962264151</v>
      </c>
      <c r="P383">
        <f t="shared" si="21"/>
        <v>4952</v>
      </c>
      <c r="Q383" t="s">
        <v>2039</v>
      </c>
      <c r="R383" t="s">
        <v>2040</v>
      </c>
      <c r="S383" s="5">
        <f t="shared" si="22"/>
        <v>42163.208333333328</v>
      </c>
      <c r="T383" s="5">
        <f t="shared" si="23"/>
        <v>42209.208333333328</v>
      </c>
    </row>
    <row r="384" spans="1:20" ht="34" x14ac:dyDescent="0.2">
      <c r="A384">
        <v>382</v>
      </c>
      <c r="B384" t="s">
        <v>816</v>
      </c>
      <c r="C384" s="1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2">
        <f t="shared" si="20"/>
        <v>63.769230769230766</v>
      </c>
      <c r="P384">
        <f t="shared" si="21"/>
        <v>2935</v>
      </c>
      <c r="Q384" t="s">
        <v>2054</v>
      </c>
      <c r="R384" t="s">
        <v>2055</v>
      </c>
      <c r="S384" s="5">
        <f t="shared" si="22"/>
        <v>43024.208333333328</v>
      </c>
      <c r="T384" s="5">
        <f t="shared" si="23"/>
        <v>43043.208333333328</v>
      </c>
    </row>
    <row r="385" spans="1:20" ht="17" x14ac:dyDescent="0.2">
      <c r="A385">
        <v>383</v>
      </c>
      <c r="B385" t="s">
        <v>818</v>
      </c>
      <c r="C385" s="1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2">
        <f t="shared" si="20"/>
        <v>225.38095238095238</v>
      </c>
      <c r="P385">
        <f t="shared" si="21"/>
        <v>7194</v>
      </c>
      <c r="Q385" t="s">
        <v>2033</v>
      </c>
      <c r="R385" t="s">
        <v>2034</v>
      </c>
      <c r="S385" s="5">
        <f t="shared" si="22"/>
        <v>43509.25</v>
      </c>
      <c r="T385" s="5">
        <f t="shared" si="23"/>
        <v>43515.25</v>
      </c>
    </row>
    <row r="386" spans="1:20" ht="17" x14ac:dyDescent="0.2">
      <c r="A386">
        <v>384</v>
      </c>
      <c r="B386" t="s">
        <v>820</v>
      </c>
      <c r="C386" s="1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2">
        <f t="shared" ref="O386:O449" si="24">(E386/D386)*100</f>
        <v>172.00961538461539</v>
      </c>
      <c r="P386">
        <f t="shared" ref="P386:P449" si="25">AVERAGE(E386,G386)</f>
        <v>100789</v>
      </c>
      <c r="Q386" t="s">
        <v>2041</v>
      </c>
      <c r="R386" t="s">
        <v>2042</v>
      </c>
      <c r="S386" s="5">
        <f t="shared" ref="S386:S449" si="26">(((J386/60)/60)/24)+DATE(1970,1,1)</f>
        <v>42776.25</v>
      </c>
      <c r="T386" s="5">
        <f t="shared" ref="T386:T449" si="27">(((K386/60)/60)/24)+DATE(1970,1,1)</f>
        <v>42803.25</v>
      </c>
    </row>
    <row r="387" spans="1:20" ht="34" x14ac:dyDescent="0.2">
      <c r="A387">
        <v>385</v>
      </c>
      <c r="B387" t="s">
        <v>822</v>
      </c>
      <c r="C387" s="1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2">
        <f t="shared" si="24"/>
        <v>146.16709511568124</v>
      </c>
      <c r="P387">
        <f t="shared" si="25"/>
        <v>28998</v>
      </c>
      <c r="Q387" t="s">
        <v>2047</v>
      </c>
      <c r="R387" t="s">
        <v>2048</v>
      </c>
      <c r="S387" s="5">
        <f t="shared" si="26"/>
        <v>43553.208333333328</v>
      </c>
      <c r="T387" s="5">
        <f t="shared" si="27"/>
        <v>43585.208333333328</v>
      </c>
    </row>
    <row r="388" spans="1:20" ht="34" x14ac:dyDescent="0.2">
      <c r="A388">
        <v>386</v>
      </c>
      <c r="B388" t="s">
        <v>824</v>
      </c>
      <c r="C388" s="1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2">
        <f t="shared" si="24"/>
        <v>76.42361623616236</v>
      </c>
      <c r="P388">
        <f t="shared" si="25"/>
        <v>52311</v>
      </c>
      <c r="Q388" t="s">
        <v>2039</v>
      </c>
      <c r="R388" t="s">
        <v>2040</v>
      </c>
      <c r="S388" s="5">
        <f t="shared" si="26"/>
        <v>40355.208333333336</v>
      </c>
      <c r="T388" s="5">
        <f t="shared" si="27"/>
        <v>40367.208333333336</v>
      </c>
    </row>
    <row r="389" spans="1:20" ht="17" x14ac:dyDescent="0.2">
      <c r="A389">
        <v>387</v>
      </c>
      <c r="B389" t="s">
        <v>826</v>
      </c>
      <c r="C389" s="1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2">
        <f t="shared" si="24"/>
        <v>39.261467889908261</v>
      </c>
      <c r="P389">
        <f t="shared" si="25"/>
        <v>21609.5</v>
      </c>
      <c r="Q389" t="s">
        <v>2037</v>
      </c>
      <c r="R389" t="s">
        <v>2046</v>
      </c>
      <c r="S389" s="5">
        <f t="shared" si="26"/>
        <v>41072.208333333336</v>
      </c>
      <c r="T389" s="5">
        <f t="shared" si="27"/>
        <v>41077.208333333336</v>
      </c>
    </row>
    <row r="390" spans="1:20" ht="17" x14ac:dyDescent="0.2">
      <c r="A390">
        <v>388</v>
      </c>
      <c r="B390" t="s">
        <v>828</v>
      </c>
      <c r="C390" s="1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2">
        <f t="shared" si="24"/>
        <v>11.270034843205574</v>
      </c>
      <c r="P390">
        <f t="shared" si="25"/>
        <v>6541.5</v>
      </c>
      <c r="Q390" t="s">
        <v>2035</v>
      </c>
      <c r="R390" t="s">
        <v>2045</v>
      </c>
      <c r="S390" s="5">
        <f t="shared" si="26"/>
        <v>40912.25</v>
      </c>
      <c r="T390" s="5">
        <f t="shared" si="27"/>
        <v>40914.25</v>
      </c>
    </row>
    <row r="391" spans="1:20" ht="17" x14ac:dyDescent="0.2">
      <c r="A391">
        <v>389</v>
      </c>
      <c r="B391" t="s">
        <v>830</v>
      </c>
      <c r="C391" s="1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2">
        <f t="shared" si="24"/>
        <v>122.11084337349398</v>
      </c>
      <c r="P391">
        <f t="shared" si="25"/>
        <v>51252</v>
      </c>
      <c r="Q391" t="s">
        <v>2039</v>
      </c>
      <c r="R391" t="s">
        <v>2040</v>
      </c>
      <c r="S391" s="5">
        <f t="shared" si="26"/>
        <v>40479.208333333336</v>
      </c>
      <c r="T391" s="5">
        <f t="shared" si="27"/>
        <v>40506.25</v>
      </c>
    </row>
    <row r="392" spans="1:20" ht="17" x14ac:dyDescent="0.2">
      <c r="A392">
        <v>390</v>
      </c>
      <c r="B392" t="s">
        <v>832</v>
      </c>
      <c r="C392" s="1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2">
        <f t="shared" si="24"/>
        <v>186.54166666666669</v>
      </c>
      <c r="P392">
        <f t="shared" si="25"/>
        <v>2263.5</v>
      </c>
      <c r="Q392" t="s">
        <v>2054</v>
      </c>
      <c r="R392" t="s">
        <v>2055</v>
      </c>
      <c r="S392" s="5">
        <f t="shared" si="26"/>
        <v>41530.208333333336</v>
      </c>
      <c r="T392" s="5">
        <f t="shared" si="27"/>
        <v>41545.208333333336</v>
      </c>
    </row>
    <row r="393" spans="1:20" ht="17" x14ac:dyDescent="0.2">
      <c r="A393">
        <v>391</v>
      </c>
      <c r="B393" t="s">
        <v>834</v>
      </c>
      <c r="C393" s="1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2">
        <f t="shared" si="24"/>
        <v>7.2731788079470201</v>
      </c>
      <c r="P393">
        <f t="shared" si="25"/>
        <v>2272</v>
      </c>
      <c r="Q393" t="s">
        <v>2047</v>
      </c>
      <c r="R393" t="s">
        <v>2048</v>
      </c>
      <c r="S393" s="5">
        <f t="shared" si="26"/>
        <v>41653.25</v>
      </c>
      <c r="T393" s="5">
        <f t="shared" si="27"/>
        <v>41655.25</v>
      </c>
    </row>
    <row r="394" spans="1:20" ht="34" x14ac:dyDescent="0.2">
      <c r="A394">
        <v>392</v>
      </c>
      <c r="B394" t="s">
        <v>836</v>
      </c>
      <c r="C394" s="1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2">
        <f t="shared" si="24"/>
        <v>65.642371234207957</v>
      </c>
      <c r="P394">
        <f t="shared" si="25"/>
        <v>34577</v>
      </c>
      <c r="Q394" t="s">
        <v>2037</v>
      </c>
      <c r="R394" t="s">
        <v>2046</v>
      </c>
      <c r="S394" s="5">
        <f t="shared" si="26"/>
        <v>40549.25</v>
      </c>
      <c r="T394" s="5">
        <f t="shared" si="27"/>
        <v>40551.25</v>
      </c>
    </row>
    <row r="395" spans="1:20" ht="17" x14ac:dyDescent="0.2">
      <c r="A395">
        <v>393</v>
      </c>
      <c r="B395" t="s">
        <v>838</v>
      </c>
      <c r="C395" s="1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2">
        <f t="shared" si="24"/>
        <v>228.96178343949046</v>
      </c>
      <c r="P395">
        <f t="shared" si="25"/>
        <v>73423.5</v>
      </c>
      <c r="Q395" t="s">
        <v>2035</v>
      </c>
      <c r="R395" t="s">
        <v>2058</v>
      </c>
      <c r="S395" s="5">
        <f t="shared" si="26"/>
        <v>42933.208333333328</v>
      </c>
      <c r="T395" s="5">
        <f t="shared" si="27"/>
        <v>42934.208333333328</v>
      </c>
    </row>
    <row r="396" spans="1:20" ht="17" x14ac:dyDescent="0.2">
      <c r="A396">
        <v>394</v>
      </c>
      <c r="B396" t="s">
        <v>840</v>
      </c>
      <c r="C396" s="1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2">
        <f t="shared" si="24"/>
        <v>469.37499999999994</v>
      </c>
      <c r="P396">
        <f t="shared" si="25"/>
        <v>1894.5</v>
      </c>
      <c r="Q396" t="s">
        <v>2041</v>
      </c>
      <c r="R396" t="s">
        <v>2042</v>
      </c>
      <c r="S396" s="5">
        <f t="shared" si="26"/>
        <v>41484.208333333336</v>
      </c>
      <c r="T396" s="5">
        <f t="shared" si="27"/>
        <v>41494.208333333336</v>
      </c>
    </row>
    <row r="397" spans="1:20" ht="34" x14ac:dyDescent="0.2">
      <c r="A397">
        <v>395</v>
      </c>
      <c r="B397" t="s">
        <v>295</v>
      </c>
      <c r="C397" s="1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2">
        <f t="shared" si="24"/>
        <v>130.11267605633802</v>
      </c>
      <c r="P397">
        <f t="shared" si="25"/>
        <v>4729</v>
      </c>
      <c r="Q397" t="s">
        <v>2039</v>
      </c>
      <c r="R397" t="s">
        <v>2040</v>
      </c>
      <c r="S397" s="5">
        <f t="shared" si="26"/>
        <v>40885.25</v>
      </c>
      <c r="T397" s="5">
        <f t="shared" si="27"/>
        <v>40886.25</v>
      </c>
    </row>
    <row r="398" spans="1:20" ht="17" x14ac:dyDescent="0.2">
      <c r="A398">
        <v>396</v>
      </c>
      <c r="B398" t="s">
        <v>843</v>
      </c>
      <c r="C398" s="1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2">
        <f t="shared" si="24"/>
        <v>167.05422993492408</v>
      </c>
      <c r="P398">
        <f t="shared" si="25"/>
        <v>39308</v>
      </c>
      <c r="Q398" t="s">
        <v>2041</v>
      </c>
      <c r="R398" t="s">
        <v>2044</v>
      </c>
      <c r="S398" s="5">
        <f t="shared" si="26"/>
        <v>43378.208333333328</v>
      </c>
      <c r="T398" s="5">
        <f t="shared" si="27"/>
        <v>43386.208333333328</v>
      </c>
    </row>
    <row r="399" spans="1:20" ht="17" x14ac:dyDescent="0.2">
      <c r="A399">
        <v>397</v>
      </c>
      <c r="B399" t="s">
        <v>845</v>
      </c>
      <c r="C399" s="1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2">
        <f t="shared" si="24"/>
        <v>173.8641975308642</v>
      </c>
      <c r="P399">
        <f t="shared" si="25"/>
        <v>7268.5</v>
      </c>
      <c r="Q399" t="s">
        <v>2035</v>
      </c>
      <c r="R399" t="s">
        <v>2036</v>
      </c>
      <c r="S399" s="5">
        <f t="shared" si="26"/>
        <v>41417.208333333336</v>
      </c>
      <c r="T399" s="5">
        <f t="shared" si="27"/>
        <v>41423.208333333336</v>
      </c>
    </row>
    <row r="400" spans="1:20" ht="34" x14ac:dyDescent="0.2">
      <c r="A400">
        <v>398</v>
      </c>
      <c r="B400" t="s">
        <v>847</v>
      </c>
      <c r="C400" s="1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2">
        <f t="shared" si="24"/>
        <v>717.76470588235293</v>
      </c>
      <c r="P400">
        <f t="shared" si="25"/>
        <v>6162.5</v>
      </c>
      <c r="Q400" t="s">
        <v>2041</v>
      </c>
      <c r="R400" t="s">
        <v>2049</v>
      </c>
      <c r="S400" s="5">
        <f t="shared" si="26"/>
        <v>43228.208333333328</v>
      </c>
      <c r="T400" s="5">
        <f t="shared" si="27"/>
        <v>43230.208333333328</v>
      </c>
    </row>
    <row r="401" spans="1:20" ht="17" x14ac:dyDescent="0.2">
      <c r="A401">
        <v>399</v>
      </c>
      <c r="B401" t="s">
        <v>849</v>
      </c>
      <c r="C401" s="1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2">
        <f t="shared" si="24"/>
        <v>63.850976361767728</v>
      </c>
      <c r="P401">
        <f t="shared" si="25"/>
        <v>31534</v>
      </c>
      <c r="Q401" t="s">
        <v>2035</v>
      </c>
      <c r="R401" t="s">
        <v>2045</v>
      </c>
      <c r="S401" s="5">
        <f t="shared" si="26"/>
        <v>40576.25</v>
      </c>
      <c r="T401" s="5">
        <f t="shared" si="27"/>
        <v>40583.25</v>
      </c>
    </row>
    <row r="402" spans="1:20" ht="34" x14ac:dyDescent="0.2">
      <c r="A402">
        <v>400</v>
      </c>
      <c r="B402" t="s">
        <v>851</v>
      </c>
      <c r="C402" s="1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2">
        <f t="shared" si="24"/>
        <v>2</v>
      </c>
      <c r="P402">
        <f t="shared" si="25"/>
        <v>1.5</v>
      </c>
      <c r="Q402" t="s">
        <v>2054</v>
      </c>
      <c r="R402" t="s">
        <v>2055</v>
      </c>
      <c r="S402" s="5">
        <f t="shared" si="26"/>
        <v>41502.208333333336</v>
      </c>
      <c r="T402" s="5">
        <f t="shared" si="27"/>
        <v>41524.208333333336</v>
      </c>
    </row>
    <row r="403" spans="1:20" ht="17" x14ac:dyDescent="0.2">
      <c r="A403">
        <v>401</v>
      </c>
      <c r="B403" t="s">
        <v>853</v>
      </c>
      <c r="C403" s="1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2">
        <f t="shared" si="24"/>
        <v>1530.2222222222222</v>
      </c>
      <c r="P403">
        <f t="shared" si="25"/>
        <v>7035.5</v>
      </c>
      <c r="Q403" t="s">
        <v>2039</v>
      </c>
      <c r="R403" t="s">
        <v>2040</v>
      </c>
      <c r="S403" s="5">
        <f t="shared" si="26"/>
        <v>43765.208333333328</v>
      </c>
      <c r="T403" s="5">
        <f t="shared" si="27"/>
        <v>43765.208333333328</v>
      </c>
    </row>
    <row r="404" spans="1:20" ht="17" x14ac:dyDescent="0.2">
      <c r="A404">
        <v>402</v>
      </c>
      <c r="B404" t="s">
        <v>855</v>
      </c>
      <c r="C404" s="1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2">
        <f t="shared" si="24"/>
        <v>40.356164383561641</v>
      </c>
      <c r="P404">
        <f t="shared" si="25"/>
        <v>1493</v>
      </c>
      <c r="Q404" t="s">
        <v>2041</v>
      </c>
      <c r="R404" t="s">
        <v>2052</v>
      </c>
      <c r="S404" s="5">
        <f t="shared" si="26"/>
        <v>40914.25</v>
      </c>
      <c r="T404" s="5">
        <f t="shared" si="27"/>
        <v>40961.25</v>
      </c>
    </row>
    <row r="405" spans="1:20" ht="17" x14ac:dyDescent="0.2">
      <c r="A405">
        <v>403</v>
      </c>
      <c r="B405" t="s">
        <v>857</v>
      </c>
      <c r="C405" s="1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2">
        <f t="shared" si="24"/>
        <v>86.220633299284984</v>
      </c>
      <c r="P405">
        <f t="shared" si="25"/>
        <v>85917.5</v>
      </c>
      <c r="Q405" t="s">
        <v>2039</v>
      </c>
      <c r="R405" t="s">
        <v>2040</v>
      </c>
      <c r="S405" s="5">
        <f t="shared" si="26"/>
        <v>40310.208333333336</v>
      </c>
      <c r="T405" s="5">
        <f t="shared" si="27"/>
        <v>40346.208333333336</v>
      </c>
    </row>
    <row r="406" spans="1:20" ht="17" x14ac:dyDescent="0.2">
      <c r="A406">
        <v>404</v>
      </c>
      <c r="B406" t="s">
        <v>859</v>
      </c>
      <c r="C406" s="1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2">
        <f t="shared" si="24"/>
        <v>315.58486707566465</v>
      </c>
      <c r="P406">
        <f t="shared" si="25"/>
        <v>78279</v>
      </c>
      <c r="Q406" t="s">
        <v>2039</v>
      </c>
      <c r="R406" t="s">
        <v>2040</v>
      </c>
      <c r="S406" s="5">
        <f t="shared" si="26"/>
        <v>43053.25</v>
      </c>
      <c r="T406" s="5">
        <f t="shared" si="27"/>
        <v>43056.25</v>
      </c>
    </row>
    <row r="407" spans="1:20" ht="17" x14ac:dyDescent="0.2">
      <c r="A407">
        <v>405</v>
      </c>
      <c r="B407" t="s">
        <v>861</v>
      </c>
      <c r="C407" s="1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2">
        <f t="shared" si="24"/>
        <v>89.618243243243242</v>
      </c>
      <c r="P407">
        <f t="shared" si="25"/>
        <v>13481</v>
      </c>
      <c r="Q407" t="s">
        <v>2039</v>
      </c>
      <c r="R407" t="s">
        <v>2040</v>
      </c>
      <c r="S407" s="5">
        <f t="shared" si="26"/>
        <v>43255.208333333328</v>
      </c>
      <c r="T407" s="5">
        <f t="shared" si="27"/>
        <v>43305.208333333328</v>
      </c>
    </row>
    <row r="408" spans="1:20" ht="17" x14ac:dyDescent="0.2">
      <c r="A408">
        <v>406</v>
      </c>
      <c r="B408" t="s">
        <v>863</v>
      </c>
      <c r="C408" s="1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2">
        <f t="shared" si="24"/>
        <v>182.14503816793894</v>
      </c>
      <c r="P408">
        <f t="shared" si="25"/>
        <v>36114</v>
      </c>
      <c r="Q408" t="s">
        <v>2041</v>
      </c>
      <c r="R408" t="s">
        <v>2042</v>
      </c>
      <c r="S408" s="5">
        <f t="shared" si="26"/>
        <v>41304.25</v>
      </c>
      <c r="T408" s="5">
        <f t="shared" si="27"/>
        <v>41316.25</v>
      </c>
    </row>
    <row r="409" spans="1:20" ht="17" x14ac:dyDescent="0.2">
      <c r="A409">
        <v>407</v>
      </c>
      <c r="B409" t="s">
        <v>865</v>
      </c>
      <c r="C409" s="1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2">
        <f t="shared" si="24"/>
        <v>355.88235294117646</v>
      </c>
      <c r="P409">
        <f t="shared" si="25"/>
        <v>6292</v>
      </c>
      <c r="Q409" t="s">
        <v>2039</v>
      </c>
      <c r="R409" t="s">
        <v>2040</v>
      </c>
      <c r="S409" s="5">
        <f t="shared" si="26"/>
        <v>43751.208333333328</v>
      </c>
      <c r="T409" s="5">
        <f t="shared" si="27"/>
        <v>43758.208333333328</v>
      </c>
    </row>
    <row r="410" spans="1:20" ht="17" x14ac:dyDescent="0.2">
      <c r="A410">
        <v>408</v>
      </c>
      <c r="B410" t="s">
        <v>867</v>
      </c>
      <c r="C410" s="1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2">
        <f t="shared" si="24"/>
        <v>131.83695652173913</v>
      </c>
      <c r="P410">
        <f t="shared" si="25"/>
        <v>6141.5</v>
      </c>
      <c r="Q410" t="s">
        <v>2041</v>
      </c>
      <c r="R410" t="s">
        <v>2042</v>
      </c>
      <c r="S410" s="5">
        <f t="shared" si="26"/>
        <v>42541.208333333328</v>
      </c>
      <c r="T410" s="5">
        <f t="shared" si="27"/>
        <v>42561.208333333328</v>
      </c>
    </row>
    <row r="411" spans="1:20" ht="17" x14ac:dyDescent="0.2">
      <c r="A411">
        <v>409</v>
      </c>
      <c r="B411" t="s">
        <v>243</v>
      </c>
      <c r="C411" s="1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2">
        <f t="shared" si="24"/>
        <v>46.315634218289084</v>
      </c>
      <c r="P411">
        <f t="shared" si="25"/>
        <v>31759</v>
      </c>
      <c r="Q411" t="s">
        <v>2035</v>
      </c>
      <c r="R411" t="s">
        <v>2036</v>
      </c>
      <c r="S411" s="5">
        <f t="shared" si="26"/>
        <v>42843.208333333328</v>
      </c>
      <c r="T411" s="5">
        <f t="shared" si="27"/>
        <v>42847.208333333328</v>
      </c>
    </row>
    <row r="412" spans="1:20" ht="17" x14ac:dyDescent="0.2">
      <c r="A412">
        <v>410</v>
      </c>
      <c r="B412" t="s">
        <v>870</v>
      </c>
      <c r="C412" s="1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2">
        <f t="shared" si="24"/>
        <v>36.132726089785294</v>
      </c>
      <c r="P412">
        <f t="shared" si="25"/>
        <v>28323.5</v>
      </c>
      <c r="Q412" t="s">
        <v>2050</v>
      </c>
      <c r="R412" t="s">
        <v>2061</v>
      </c>
      <c r="S412" s="5">
        <f t="shared" si="26"/>
        <v>42122.208333333328</v>
      </c>
      <c r="T412" s="5">
        <f t="shared" si="27"/>
        <v>42122.208333333328</v>
      </c>
    </row>
    <row r="413" spans="1:20" ht="17" x14ac:dyDescent="0.2">
      <c r="A413">
        <v>411</v>
      </c>
      <c r="B413" t="s">
        <v>872</v>
      </c>
      <c r="C413" s="1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2">
        <f t="shared" si="24"/>
        <v>104.62820512820512</v>
      </c>
      <c r="P413">
        <f t="shared" si="25"/>
        <v>4121.5</v>
      </c>
      <c r="Q413" t="s">
        <v>2039</v>
      </c>
      <c r="R413" t="s">
        <v>2040</v>
      </c>
      <c r="S413" s="5">
        <f t="shared" si="26"/>
        <v>42884.208333333328</v>
      </c>
      <c r="T413" s="5">
        <f t="shared" si="27"/>
        <v>42886.208333333328</v>
      </c>
    </row>
    <row r="414" spans="1:20" ht="17" x14ac:dyDescent="0.2">
      <c r="A414">
        <v>412</v>
      </c>
      <c r="B414" t="s">
        <v>874</v>
      </c>
      <c r="C414" s="1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2">
        <f t="shared" si="24"/>
        <v>668.85714285714289</v>
      </c>
      <c r="P414">
        <f t="shared" si="25"/>
        <v>7090</v>
      </c>
      <c r="Q414" t="s">
        <v>2047</v>
      </c>
      <c r="R414" t="s">
        <v>2053</v>
      </c>
      <c r="S414" s="5">
        <f t="shared" si="26"/>
        <v>41642.25</v>
      </c>
      <c r="T414" s="5">
        <f t="shared" si="27"/>
        <v>41652.25</v>
      </c>
    </row>
    <row r="415" spans="1:20" ht="17" x14ac:dyDescent="0.2">
      <c r="A415">
        <v>413</v>
      </c>
      <c r="B415" t="s">
        <v>876</v>
      </c>
      <c r="C415" s="1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2">
        <f t="shared" si="24"/>
        <v>62.072823218997364</v>
      </c>
      <c r="P415">
        <f t="shared" si="25"/>
        <v>59358.5</v>
      </c>
      <c r="Q415" t="s">
        <v>2041</v>
      </c>
      <c r="R415" t="s">
        <v>2049</v>
      </c>
      <c r="S415" s="5">
        <f t="shared" si="26"/>
        <v>43431.25</v>
      </c>
      <c r="T415" s="5">
        <f t="shared" si="27"/>
        <v>43458.25</v>
      </c>
    </row>
    <row r="416" spans="1:20" ht="17" x14ac:dyDescent="0.2">
      <c r="A416">
        <v>414</v>
      </c>
      <c r="B416" t="s">
        <v>878</v>
      </c>
      <c r="C416" s="1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2">
        <f t="shared" si="24"/>
        <v>84.699787460148784</v>
      </c>
      <c r="P416">
        <f t="shared" si="25"/>
        <v>82451</v>
      </c>
      <c r="Q416" t="s">
        <v>2033</v>
      </c>
      <c r="R416" t="s">
        <v>2034</v>
      </c>
      <c r="S416" s="5">
        <f t="shared" si="26"/>
        <v>40288.208333333336</v>
      </c>
      <c r="T416" s="5">
        <f t="shared" si="27"/>
        <v>40296.208333333336</v>
      </c>
    </row>
    <row r="417" spans="1:20" ht="17" x14ac:dyDescent="0.2">
      <c r="A417">
        <v>415</v>
      </c>
      <c r="B417" t="s">
        <v>880</v>
      </c>
      <c r="C417" s="1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2">
        <f t="shared" si="24"/>
        <v>11.059030837004405</v>
      </c>
      <c r="P417">
        <f t="shared" si="25"/>
        <v>6485</v>
      </c>
      <c r="Q417" t="s">
        <v>2039</v>
      </c>
      <c r="R417" t="s">
        <v>2040</v>
      </c>
      <c r="S417" s="5">
        <f t="shared" si="26"/>
        <v>40921.25</v>
      </c>
      <c r="T417" s="5">
        <f t="shared" si="27"/>
        <v>40938.25</v>
      </c>
    </row>
    <row r="418" spans="1:20" ht="34" x14ac:dyDescent="0.2">
      <c r="A418">
        <v>416</v>
      </c>
      <c r="B418" t="s">
        <v>882</v>
      </c>
      <c r="C418" s="1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2">
        <f t="shared" si="24"/>
        <v>43.838781575037146</v>
      </c>
      <c r="P418">
        <f t="shared" si="25"/>
        <v>30223</v>
      </c>
      <c r="Q418" t="s">
        <v>2041</v>
      </c>
      <c r="R418" t="s">
        <v>2042</v>
      </c>
      <c r="S418" s="5">
        <f t="shared" si="26"/>
        <v>40560.25</v>
      </c>
      <c r="T418" s="5">
        <f t="shared" si="27"/>
        <v>40569.25</v>
      </c>
    </row>
    <row r="419" spans="1:20" ht="17" x14ac:dyDescent="0.2">
      <c r="A419">
        <v>417</v>
      </c>
      <c r="B419" t="s">
        <v>884</v>
      </c>
      <c r="C419" s="1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2">
        <f t="shared" si="24"/>
        <v>55.470588235294116</v>
      </c>
      <c r="P419">
        <f t="shared" si="25"/>
        <v>479</v>
      </c>
      <c r="Q419" t="s">
        <v>2039</v>
      </c>
      <c r="R419" t="s">
        <v>2040</v>
      </c>
      <c r="S419" s="5">
        <f t="shared" si="26"/>
        <v>43407.208333333328</v>
      </c>
      <c r="T419" s="5">
        <f t="shared" si="27"/>
        <v>43431.25</v>
      </c>
    </row>
    <row r="420" spans="1:20" ht="17" x14ac:dyDescent="0.2">
      <c r="A420">
        <v>418</v>
      </c>
      <c r="B420" t="s">
        <v>105</v>
      </c>
      <c r="C420" s="1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2">
        <f t="shared" si="24"/>
        <v>57.399511301160658</v>
      </c>
      <c r="P420">
        <f t="shared" si="25"/>
        <v>47981</v>
      </c>
      <c r="Q420" t="s">
        <v>2041</v>
      </c>
      <c r="R420" t="s">
        <v>2042</v>
      </c>
      <c r="S420" s="5">
        <f t="shared" si="26"/>
        <v>41035.208333333336</v>
      </c>
      <c r="T420" s="5">
        <f t="shared" si="27"/>
        <v>41036.208333333336</v>
      </c>
    </row>
    <row r="421" spans="1:20" ht="17" x14ac:dyDescent="0.2">
      <c r="A421">
        <v>419</v>
      </c>
      <c r="B421" t="s">
        <v>887</v>
      </c>
      <c r="C421" s="1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2">
        <f t="shared" si="24"/>
        <v>123.43497363796135</v>
      </c>
      <c r="P421">
        <f t="shared" si="25"/>
        <v>72836</v>
      </c>
      <c r="Q421" t="s">
        <v>2037</v>
      </c>
      <c r="R421" t="s">
        <v>2038</v>
      </c>
      <c r="S421" s="5">
        <f t="shared" si="26"/>
        <v>40899.25</v>
      </c>
      <c r="T421" s="5">
        <f t="shared" si="27"/>
        <v>40905.25</v>
      </c>
    </row>
    <row r="422" spans="1:20" ht="17" x14ac:dyDescent="0.2">
      <c r="A422">
        <v>420</v>
      </c>
      <c r="B422" t="s">
        <v>889</v>
      </c>
      <c r="C422" s="1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2">
        <f t="shared" si="24"/>
        <v>128.46</v>
      </c>
      <c r="P422">
        <f t="shared" si="25"/>
        <v>3258.5</v>
      </c>
      <c r="Q422" t="s">
        <v>2039</v>
      </c>
      <c r="R422" t="s">
        <v>2040</v>
      </c>
      <c r="S422" s="5">
        <f t="shared" si="26"/>
        <v>42911.208333333328</v>
      </c>
      <c r="T422" s="5">
        <f t="shared" si="27"/>
        <v>42925.208333333328</v>
      </c>
    </row>
    <row r="423" spans="1:20" ht="17" x14ac:dyDescent="0.2">
      <c r="A423">
        <v>421</v>
      </c>
      <c r="B423" t="s">
        <v>891</v>
      </c>
      <c r="C423" s="1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2">
        <f t="shared" si="24"/>
        <v>63.989361702127653</v>
      </c>
      <c r="P423">
        <f t="shared" si="25"/>
        <v>3066.5</v>
      </c>
      <c r="Q423" t="s">
        <v>2037</v>
      </c>
      <c r="R423" t="s">
        <v>2046</v>
      </c>
      <c r="S423" s="5">
        <f t="shared" si="26"/>
        <v>42915.208333333328</v>
      </c>
      <c r="T423" s="5">
        <f t="shared" si="27"/>
        <v>42945.208333333328</v>
      </c>
    </row>
    <row r="424" spans="1:20" ht="34" x14ac:dyDescent="0.2">
      <c r="A424">
        <v>422</v>
      </c>
      <c r="B424" t="s">
        <v>893</v>
      </c>
      <c r="C424" s="1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2">
        <f t="shared" si="24"/>
        <v>127.29885057471265</v>
      </c>
      <c r="P424">
        <f t="shared" si="25"/>
        <v>5640</v>
      </c>
      <c r="Q424" t="s">
        <v>2039</v>
      </c>
      <c r="R424" t="s">
        <v>2040</v>
      </c>
      <c r="S424" s="5">
        <f t="shared" si="26"/>
        <v>40285.208333333336</v>
      </c>
      <c r="T424" s="5">
        <f t="shared" si="27"/>
        <v>40305.208333333336</v>
      </c>
    </row>
    <row r="425" spans="1:20" ht="17" x14ac:dyDescent="0.2">
      <c r="A425">
        <v>423</v>
      </c>
      <c r="B425" t="s">
        <v>895</v>
      </c>
      <c r="C425" s="1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2">
        <f t="shared" si="24"/>
        <v>10.638024357239512</v>
      </c>
      <c r="P425">
        <f t="shared" si="25"/>
        <v>7942.5</v>
      </c>
      <c r="Q425" t="s">
        <v>2033</v>
      </c>
      <c r="R425" t="s">
        <v>2034</v>
      </c>
      <c r="S425" s="5">
        <f t="shared" si="26"/>
        <v>40808.208333333336</v>
      </c>
      <c r="T425" s="5">
        <f t="shared" si="27"/>
        <v>40810.208333333336</v>
      </c>
    </row>
    <row r="426" spans="1:20" ht="17" x14ac:dyDescent="0.2">
      <c r="A426">
        <v>424</v>
      </c>
      <c r="B426" t="s">
        <v>897</v>
      </c>
      <c r="C426" s="1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2">
        <f t="shared" si="24"/>
        <v>40.470588235294116</v>
      </c>
      <c r="P426">
        <f t="shared" si="25"/>
        <v>1073.5</v>
      </c>
      <c r="Q426" t="s">
        <v>2035</v>
      </c>
      <c r="R426" t="s">
        <v>2045</v>
      </c>
      <c r="S426" s="5">
        <f t="shared" si="26"/>
        <v>43208.208333333328</v>
      </c>
      <c r="T426" s="5">
        <f t="shared" si="27"/>
        <v>43214.208333333328</v>
      </c>
    </row>
    <row r="427" spans="1:20" ht="17" x14ac:dyDescent="0.2">
      <c r="A427">
        <v>425</v>
      </c>
      <c r="B427" t="s">
        <v>899</v>
      </c>
      <c r="C427" s="1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2">
        <f t="shared" si="24"/>
        <v>287.66666666666663</v>
      </c>
      <c r="P427">
        <f t="shared" si="25"/>
        <v>3929.5</v>
      </c>
      <c r="Q427" t="s">
        <v>2054</v>
      </c>
      <c r="R427" t="s">
        <v>2055</v>
      </c>
      <c r="S427" s="5">
        <f t="shared" si="26"/>
        <v>42213.208333333328</v>
      </c>
      <c r="T427" s="5">
        <f t="shared" si="27"/>
        <v>42219.208333333328</v>
      </c>
    </row>
    <row r="428" spans="1:20" ht="17" x14ac:dyDescent="0.2">
      <c r="A428">
        <v>426</v>
      </c>
      <c r="B428" t="s">
        <v>901</v>
      </c>
      <c r="C428" s="1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2">
        <f t="shared" si="24"/>
        <v>572.94444444444446</v>
      </c>
      <c r="P428">
        <f t="shared" si="25"/>
        <v>5266</v>
      </c>
      <c r="Q428" t="s">
        <v>2039</v>
      </c>
      <c r="R428" t="s">
        <v>2040</v>
      </c>
      <c r="S428" s="5">
        <f t="shared" si="26"/>
        <v>41332.25</v>
      </c>
      <c r="T428" s="5">
        <f t="shared" si="27"/>
        <v>41339.25</v>
      </c>
    </row>
    <row r="429" spans="1:20" ht="17" x14ac:dyDescent="0.2">
      <c r="A429">
        <v>427</v>
      </c>
      <c r="B429" t="s">
        <v>903</v>
      </c>
      <c r="C429" s="1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2">
        <f t="shared" si="24"/>
        <v>112.90429799426933</v>
      </c>
      <c r="P429">
        <f t="shared" si="25"/>
        <v>99772</v>
      </c>
      <c r="Q429" t="s">
        <v>2039</v>
      </c>
      <c r="R429" t="s">
        <v>2040</v>
      </c>
      <c r="S429" s="5">
        <f t="shared" si="26"/>
        <v>41895.208333333336</v>
      </c>
      <c r="T429" s="5">
        <f t="shared" si="27"/>
        <v>41927.208333333336</v>
      </c>
    </row>
    <row r="430" spans="1:20" ht="17" x14ac:dyDescent="0.2">
      <c r="A430">
        <v>428</v>
      </c>
      <c r="B430" t="s">
        <v>905</v>
      </c>
      <c r="C430" s="1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2">
        <f t="shared" si="24"/>
        <v>46.387573964497044</v>
      </c>
      <c r="P430">
        <f t="shared" si="25"/>
        <v>23892</v>
      </c>
      <c r="Q430" t="s">
        <v>2041</v>
      </c>
      <c r="R430" t="s">
        <v>2049</v>
      </c>
      <c r="S430" s="5">
        <f t="shared" si="26"/>
        <v>40585.25</v>
      </c>
      <c r="T430" s="5">
        <f t="shared" si="27"/>
        <v>40592.25</v>
      </c>
    </row>
    <row r="431" spans="1:20" ht="17" x14ac:dyDescent="0.2">
      <c r="A431">
        <v>429</v>
      </c>
      <c r="B431" t="s">
        <v>907</v>
      </c>
      <c r="C431" s="1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2">
        <f t="shared" si="24"/>
        <v>90.675916230366497</v>
      </c>
      <c r="P431">
        <f t="shared" si="25"/>
        <v>87664.5</v>
      </c>
      <c r="Q431" t="s">
        <v>2054</v>
      </c>
      <c r="R431" t="s">
        <v>2055</v>
      </c>
      <c r="S431" s="5">
        <f t="shared" si="26"/>
        <v>41680.25</v>
      </c>
      <c r="T431" s="5">
        <f t="shared" si="27"/>
        <v>41708.208333333336</v>
      </c>
    </row>
    <row r="432" spans="1:20" ht="34" x14ac:dyDescent="0.2">
      <c r="A432">
        <v>430</v>
      </c>
      <c r="B432" t="s">
        <v>909</v>
      </c>
      <c r="C432" s="1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2">
        <f t="shared" si="24"/>
        <v>67.740740740740748</v>
      </c>
      <c r="P432">
        <f t="shared" si="25"/>
        <v>2785.5</v>
      </c>
      <c r="Q432" t="s">
        <v>2039</v>
      </c>
      <c r="R432" t="s">
        <v>2040</v>
      </c>
      <c r="S432" s="5">
        <f t="shared" si="26"/>
        <v>43737.208333333328</v>
      </c>
      <c r="T432" s="5">
        <f t="shared" si="27"/>
        <v>43771.208333333328</v>
      </c>
    </row>
    <row r="433" spans="1:20" ht="17" x14ac:dyDescent="0.2">
      <c r="A433">
        <v>431</v>
      </c>
      <c r="B433" t="s">
        <v>911</v>
      </c>
      <c r="C433" s="1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2">
        <f t="shared" si="24"/>
        <v>192.49019607843135</v>
      </c>
      <c r="P433">
        <f t="shared" si="25"/>
        <v>4955.5</v>
      </c>
      <c r="Q433" t="s">
        <v>2039</v>
      </c>
      <c r="R433" t="s">
        <v>2040</v>
      </c>
      <c r="S433" s="5">
        <f t="shared" si="26"/>
        <v>43273.208333333328</v>
      </c>
      <c r="T433" s="5">
        <f t="shared" si="27"/>
        <v>43290.208333333328</v>
      </c>
    </row>
    <row r="434" spans="1:20" ht="17" x14ac:dyDescent="0.2">
      <c r="A434">
        <v>432</v>
      </c>
      <c r="B434" t="s">
        <v>913</v>
      </c>
      <c r="C434" s="1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2">
        <f t="shared" si="24"/>
        <v>82.714285714285722</v>
      </c>
      <c r="P434">
        <f t="shared" si="25"/>
        <v>3230</v>
      </c>
      <c r="Q434" t="s">
        <v>2039</v>
      </c>
      <c r="R434" t="s">
        <v>2040</v>
      </c>
      <c r="S434" s="5">
        <f t="shared" si="26"/>
        <v>41761.208333333336</v>
      </c>
      <c r="T434" s="5">
        <f t="shared" si="27"/>
        <v>41781.208333333336</v>
      </c>
    </row>
    <row r="435" spans="1:20" ht="17" x14ac:dyDescent="0.2">
      <c r="A435">
        <v>433</v>
      </c>
      <c r="B435" t="s">
        <v>915</v>
      </c>
      <c r="C435" s="1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2">
        <f t="shared" si="24"/>
        <v>54.163920922570021</v>
      </c>
      <c r="P435">
        <f t="shared" si="25"/>
        <v>33273.5</v>
      </c>
      <c r="Q435" t="s">
        <v>2041</v>
      </c>
      <c r="R435" t="s">
        <v>2042</v>
      </c>
      <c r="S435" s="5">
        <f t="shared" si="26"/>
        <v>41603.25</v>
      </c>
      <c r="T435" s="5">
        <f t="shared" si="27"/>
        <v>41619.25</v>
      </c>
    </row>
    <row r="436" spans="1:20" ht="17" x14ac:dyDescent="0.2">
      <c r="A436">
        <v>434</v>
      </c>
      <c r="B436" t="s">
        <v>917</v>
      </c>
      <c r="C436" s="1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2">
        <f t="shared" si="24"/>
        <v>16.722222222222221</v>
      </c>
      <c r="P436">
        <f t="shared" si="25"/>
        <v>456.5</v>
      </c>
      <c r="Q436" t="s">
        <v>2039</v>
      </c>
      <c r="R436" t="s">
        <v>2040</v>
      </c>
      <c r="S436" s="5">
        <f t="shared" si="26"/>
        <v>42705.25</v>
      </c>
      <c r="T436" s="5">
        <f t="shared" si="27"/>
        <v>42719.25</v>
      </c>
    </row>
    <row r="437" spans="1:20" ht="17" x14ac:dyDescent="0.2">
      <c r="A437">
        <v>435</v>
      </c>
      <c r="B437" t="s">
        <v>919</v>
      </c>
      <c r="C437" s="1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2">
        <f t="shared" si="24"/>
        <v>116.87664041994749</v>
      </c>
      <c r="P437">
        <f t="shared" si="25"/>
        <v>89916.5</v>
      </c>
      <c r="Q437" t="s">
        <v>2039</v>
      </c>
      <c r="R437" t="s">
        <v>2040</v>
      </c>
      <c r="S437" s="5">
        <f t="shared" si="26"/>
        <v>41988.25</v>
      </c>
      <c r="T437" s="5">
        <f t="shared" si="27"/>
        <v>42000.25</v>
      </c>
    </row>
    <row r="438" spans="1:20" ht="17" x14ac:dyDescent="0.2">
      <c r="A438">
        <v>436</v>
      </c>
      <c r="B438" t="s">
        <v>921</v>
      </c>
      <c r="C438" s="1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2">
        <f t="shared" si="24"/>
        <v>1052.1538461538462</v>
      </c>
      <c r="P438">
        <f t="shared" si="25"/>
        <v>6963.5</v>
      </c>
      <c r="Q438" t="s">
        <v>2035</v>
      </c>
      <c r="R438" t="s">
        <v>2058</v>
      </c>
      <c r="S438" s="5">
        <f t="shared" si="26"/>
        <v>43575.208333333328</v>
      </c>
      <c r="T438" s="5">
        <f t="shared" si="27"/>
        <v>43576.208333333328</v>
      </c>
    </row>
    <row r="439" spans="1:20" ht="17" x14ac:dyDescent="0.2">
      <c r="A439">
        <v>437</v>
      </c>
      <c r="B439" t="s">
        <v>923</v>
      </c>
      <c r="C439" s="1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2">
        <f t="shared" si="24"/>
        <v>123.07407407407408</v>
      </c>
      <c r="P439">
        <f t="shared" si="25"/>
        <v>5080.5</v>
      </c>
      <c r="Q439" t="s">
        <v>2041</v>
      </c>
      <c r="R439" t="s">
        <v>2049</v>
      </c>
      <c r="S439" s="5">
        <f t="shared" si="26"/>
        <v>42260.208333333328</v>
      </c>
      <c r="T439" s="5">
        <f t="shared" si="27"/>
        <v>42263.208333333328</v>
      </c>
    </row>
    <row r="440" spans="1:20" ht="34" x14ac:dyDescent="0.2">
      <c r="A440">
        <v>438</v>
      </c>
      <c r="B440" t="s">
        <v>925</v>
      </c>
      <c r="C440" s="1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2">
        <f t="shared" si="24"/>
        <v>178.63855421686748</v>
      </c>
      <c r="P440">
        <f t="shared" si="25"/>
        <v>7537</v>
      </c>
      <c r="Q440" t="s">
        <v>2039</v>
      </c>
      <c r="R440" t="s">
        <v>2040</v>
      </c>
      <c r="S440" s="5">
        <f t="shared" si="26"/>
        <v>41337.25</v>
      </c>
      <c r="T440" s="5">
        <f t="shared" si="27"/>
        <v>41367.208333333336</v>
      </c>
    </row>
    <row r="441" spans="1:20" ht="17" x14ac:dyDescent="0.2">
      <c r="A441">
        <v>439</v>
      </c>
      <c r="B441" t="s">
        <v>927</v>
      </c>
      <c r="C441" s="1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2">
        <f t="shared" si="24"/>
        <v>355.28169014084506</v>
      </c>
      <c r="P441">
        <f t="shared" si="25"/>
        <v>51596.5</v>
      </c>
      <c r="Q441" t="s">
        <v>2041</v>
      </c>
      <c r="R441" t="s">
        <v>2063</v>
      </c>
      <c r="S441" s="5">
        <f t="shared" si="26"/>
        <v>42680.208333333328</v>
      </c>
      <c r="T441" s="5">
        <f t="shared" si="27"/>
        <v>42687.25</v>
      </c>
    </row>
    <row r="442" spans="1:20" ht="17" x14ac:dyDescent="0.2">
      <c r="A442">
        <v>440</v>
      </c>
      <c r="B442" t="s">
        <v>929</v>
      </c>
      <c r="C442" s="1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2">
        <f t="shared" si="24"/>
        <v>161.90634146341463</v>
      </c>
      <c r="P442">
        <f t="shared" si="25"/>
        <v>84542.5</v>
      </c>
      <c r="Q442" t="s">
        <v>2041</v>
      </c>
      <c r="R442" t="s">
        <v>2060</v>
      </c>
      <c r="S442" s="5">
        <f t="shared" si="26"/>
        <v>42916.208333333328</v>
      </c>
      <c r="T442" s="5">
        <f t="shared" si="27"/>
        <v>42926.208333333328</v>
      </c>
    </row>
    <row r="443" spans="1:20" ht="17" x14ac:dyDescent="0.2">
      <c r="A443">
        <v>441</v>
      </c>
      <c r="B443" t="s">
        <v>931</v>
      </c>
      <c r="C443" s="1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2">
        <f t="shared" si="24"/>
        <v>24.914285714285715</v>
      </c>
      <c r="P443">
        <f t="shared" si="25"/>
        <v>888</v>
      </c>
      <c r="Q443" t="s">
        <v>2037</v>
      </c>
      <c r="R443" t="s">
        <v>2046</v>
      </c>
      <c r="S443" s="5">
        <f t="shared" si="26"/>
        <v>41025.208333333336</v>
      </c>
      <c r="T443" s="5">
        <f t="shared" si="27"/>
        <v>41053.208333333336</v>
      </c>
    </row>
    <row r="444" spans="1:20" ht="17" x14ac:dyDescent="0.2">
      <c r="A444">
        <v>442</v>
      </c>
      <c r="B444" t="s">
        <v>933</v>
      </c>
      <c r="C444" s="1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2">
        <f t="shared" si="24"/>
        <v>198.72222222222223</v>
      </c>
      <c r="P444">
        <f t="shared" si="25"/>
        <v>5437</v>
      </c>
      <c r="Q444" t="s">
        <v>2039</v>
      </c>
      <c r="R444" t="s">
        <v>2040</v>
      </c>
      <c r="S444" s="5">
        <f t="shared" si="26"/>
        <v>42980.208333333328</v>
      </c>
      <c r="T444" s="5">
        <f t="shared" si="27"/>
        <v>42996.208333333328</v>
      </c>
    </row>
    <row r="445" spans="1:20" ht="17" x14ac:dyDescent="0.2">
      <c r="A445">
        <v>443</v>
      </c>
      <c r="B445" t="s">
        <v>935</v>
      </c>
      <c r="C445" s="1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2">
        <f t="shared" si="24"/>
        <v>34.752688172043008</v>
      </c>
      <c r="P445">
        <f t="shared" si="25"/>
        <v>1661</v>
      </c>
      <c r="Q445" t="s">
        <v>2039</v>
      </c>
      <c r="R445" t="s">
        <v>2040</v>
      </c>
      <c r="S445" s="5">
        <f t="shared" si="26"/>
        <v>40451.208333333336</v>
      </c>
      <c r="T445" s="5">
        <f t="shared" si="27"/>
        <v>40470.208333333336</v>
      </c>
    </row>
    <row r="446" spans="1:20" ht="17" x14ac:dyDescent="0.2">
      <c r="A446">
        <v>444</v>
      </c>
      <c r="B446" t="s">
        <v>748</v>
      </c>
      <c r="C446" s="1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2">
        <f t="shared" si="24"/>
        <v>176.41935483870967</v>
      </c>
      <c r="P446">
        <f t="shared" si="25"/>
        <v>5617</v>
      </c>
      <c r="Q446" t="s">
        <v>2035</v>
      </c>
      <c r="R446" t="s">
        <v>2045</v>
      </c>
      <c r="S446" s="5">
        <f t="shared" si="26"/>
        <v>40748.208333333336</v>
      </c>
      <c r="T446" s="5">
        <f t="shared" si="27"/>
        <v>40750.208333333336</v>
      </c>
    </row>
    <row r="447" spans="1:20" ht="34" x14ac:dyDescent="0.2">
      <c r="A447">
        <v>445</v>
      </c>
      <c r="B447" t="s">
        <v>938</v>
      </c>
      <c r="C447" s="1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2">
        <f t="shared" si="24"/>
        <v>511.38095238095235</v>
      </c>
      <c r="P447">
        <f t="shared" si="25"/>
        <v>5454.5</v>
      </c>
      <c r="Q447" t="s">
        <v>2039</v>
      </c>
      <c r="R447" t="s">
        <v>2040</v>
      </c>
      <c r="S447" s="5">
        <f t="shared" si="26"/>
        <v>40515.25</v>
      </c>
      <c r="T447" s="5">
        <f t="shared" si="27"/>
        <v>40536.25</v>
      </c>
    </row>
    <row r="448" spans="1:20" ht="17" x14ac:dyDescent="0.2">
      <c r="A448">
        <v>446</v>
      </c>
      <c r="B448" t="s">
        <v>940</v>
      </c>
      <c r="C448" s="1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2">
        <f t="shared" si="24"/>
        <v>82.044117647058826</v>
      </c>
      <c r="P448">
        <f t="shared" si="25"/>
        <v>2882.5</v>
      </c>
      <c r="Q448" t="s">
        <v>2037</v>
      </c>
      <c r="R448" t="s">
        <v>2046</v>
      </c>
      <c r="S448" s="5">
        <f t="shared" si="26"/>
        <v>41261.25</v>
      </c>
      <c r="T448" s="5">
        <f t="shared" si="27"/>
        <v>41263.25</v>
      </c>
    </row>
    <row r="449" spans="1:20" ht="34" x14ac:dyDescent="0.2">
      <c r="A449">
        <v>447</v>
      </c>
      <c r="B449" t="s">
        <v>942</v>
      </c>
      <c r="C449" s="1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2">
        <f t="shared" si="24"/>
        <v>24.326030927835053</v>
      </c>
      <c r="P449">
        <f t="shared" si="25"/>
        <v>19096.5</v>
      </c>
      <c r="Q449" t="s">
        <v>2041</v>
      </c>
      <c r="R449" t="s">
        <v>2060</v>
      </c>
      <c r="S449" s="5">
        <f t="shared" si="26"/>
        <v>43088.25</v>
      </c>
      <c r="T449" s="5">
        <f t="shared" si="27"/>
        <v>43104.25</v>
      </c>
    </row>
    <row r="450" spans="1:20" ht="17" x14ac:dyDescent="0.2">
      <c r="A450">
        <v>448</v>
      </c>
      <c r="B450" t="s">
        <v>944</v>
      </c>
      <c r="C450" s="1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2">
        <f t="shared" ref="O450:O513" si="28">(E450/D450)*100</f>
        <v>50.482758620689658</v>
      </c>
      <c r="P450">
        <f t="shared" ref="P450:P513" si="29">AVERAGE(E450,G450)</f>
        <v>22994.5</v>
      </c>
      <c r="Q450" t="s">
        <v>2050</v>
      </c>
      <c r="R450" t="s">
        <v>2051</v>
      </c>
      <c r="S450" s="5">
        <f t="shared" ref="S450:S513" si="30">(((J450/60)/60)/24)+DATE(1970,1,1)</f>
        <v>41378.208333333336</v>
      </c>
      <c r="T450" s="5">
        <f t="shared" ref="T450:T513" si="31">(((K450/60)/60)/24)+DATE(1970,1,1)</f>
        <v>41380.208333333336</v>
      </c>
    </row>
    <row r="451" spans="1:20" ht="17" x14ac:dyDescent="0.2">
      <c r="A451">
        <v>449</v>
      </c>
      <c r="B451" t="s">
        <v>946</v>
      </c>
      <c r="C451" s="1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2">
        <f t="shared" si="28"/>
        <v>967</v>
      </c>
      <c r="P451">
        <f t="shared" si="29"/>
        <v>4394.5</v>
      </c>
      <c r="Q451" t="s">
        <v>2050</v>
      </c>
      <c r="R451" t="s">
        <v>2051</v>
      </c>
      <c r="S451" s="5">
        <f t="shared" si="30"/>
        <v>43530.25</v>
      </c>
      <c r="T451" s="5">
        <f t="shared" si="31"/>
        <v>43547.208333333328</v>
      </c>
    </row>
    <row r="452" spans="1:20" ht="17" x14ac:dyDescent="0.2">
      <c r="A452">
        <v>450</v>
      </c>
      <c r="B452" t="s">
        <v>948</v>
      </c>
      <c r="C452" s="1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2">
        <f t="shared" si="28"/>
        <v>4</v>
      </c>
      <c r="P452">
        <f t="shared" si="29"/>
        <v>2.5</v>
      </c>
      <c r="Q452" t="s">
        <v>2041</v>
      </c>
      <c r="R452" t="s">
        <v>2049</v>
      </c>
      <c r="S452" s="5">
        <f t="shared" si="30"/>
        <v>43394.208333333328</v>
      </c>
      <c r="T452" s="5">
        <f t="shared" si="31"/>
        <v>43417.25</v>
      </c>
    </row>
    <row r="453" spans="1:20" ht="17" x14ac:dyDescent="0.2">
      <c r="A453">
        <v>451</v>
      </c>
      <c r="B453" t="s">
        <v>950</v>
      </c>
      <c r="C453" s="1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2">
        <f t="shared" si="28"/>
        <v>122.84501347708894</v>
      </c>
      <c r="P453">
        <f t="shared" si="29"/>
        <v>94294</v>
      </c>
      <c r="Q453" t="s">
        <v>2035</v>
      </c>
      <c r="R453" t="s">
        <v>2036</v>
      </c>
      <c r="S453" s="5">
        <f t="shared" si="30"/>
        <v>42935.208333333328</v>
      </c>
      <c r="T453" s="5">
        <f t="shared" si="31"/>
        <v>42966.208333333328</v>
      </c>
    </row>
    <row r="454" spans="1:20" ht="34" x14ac:dyDescent="0.2">
      <c r="A454">
        <v>452</v>
      </c>
      <c r="B454" t="s">
        <v>952</v>
      </c>
      <c r="C454" s="1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2">
        <f t="shared" si="28"/>
        <v>63.4375</v>
      </c>
      <c r="P454">
        <f t="shared" si="29"/>
        <v>1538</v>
      </c>
      <c r="Q454" t="s">
        <v>2041</v>
      </c>
      <c r="R454" t="s">
        <v>2044</v>
      </c>
      <c r="S454" s="5">
        <f t="shared" si="30"/>
        <v>40365.208333333336</v>
      </c>
      <c r="T454" s="5">
        <f t="shared" si="31"/>
        <v>40366.208333333336</v>
      </c>
    </row>
    <row r="455" spans="1:20" ht="34" x14ac:dyDescent="0.2">
      <c r="A455">
        <v>453</v>
      </c>
      <c r="B455" t="s">
        <v>954</v>
      </c>
      <c r="C455" s="1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2">
        <f t="shared" si="28"/>
        <v>56.331688596491226</v>
      </c>
      <c r="P455">
        <f t="shared" si="29"/>
        <v>51965</v>
      </c>
      <c r="Q455" t="s">
        <v>2041</v>
      </c>
      <c r="R455" t="s">
        <v>2063</v>
      </c>
      <c r="S455" s="5">
        <f t="shared" si="30"/>
        <v>42705.25</v>
      </c>
      <c r="T455" s="5">
        <f t="shared" si="31"/>
        <v>42746.25</v>
      </c>
    </row>
    <row r="456" spans="1:20" ht="17" x14ac:dyDescent="0.2">
      <c r="A456">
        <v>454</v>
      </c>
      <c r="B456" t="s">
        <v>956</v>
      </c>
      <c r="C456" s="1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2">
        <f t="shared" si="28"/>
        <v>44.074999999999996</v>
      </c>
      <c r="P456">
        <f t="shared" si="29"/>
        <v>901</v>
      </c>
      <c r="Q456" t="s">
        <v>2041</v>
      </c>
      <c r="R456" t="s">
        <v>2044</v>
      </c>
      <c r="S456" s="5">
        <f t="shared" si="30"/>
        <v>41568.208333333336</v>
      </c>
      <c r="T456" s="5">
        <f t="shared" si="31"/>
        <v>41604.25</v>
      </c>
    </row>
    <row r="457" spans="1:20" ht="17" x14ac:dyDescent="0.2">
      <c r="A457">
        <v>455</v>
      </c>
      <c r="B457" t="s">
        <v>958</v>
      </c>
      <c r="C457" s="1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2">
        <f t="shared" si="28"/>
        <v>118.37253218884121</v>
      </c>
      <c r="P457">
        <f t="shared" si="29"/>
        <v>70815.5</v>
      </c>
      <c r="Q457" t="s">
        <v>2039</v>
      </c>
      <c r="R457" t="s">
        <v>2040</v>
      </c>
      <c r="S457" s="5">
        <f t="shared" si="30"/>
        <v>40809.208333333336</v>
      </c>
      <c r="T457" s="5">
        <f t="shared" si="31"/>
        <v>40832.208333333336</v>
      </c>
    </row>
    <row r="458" spans="1:20" ht="34" x14ac:dyDescent="0.2">
      <c r="A458">
        <v>456</v>
      </c>
      <c r="B458" t="s">
        <v>960</v>
      </c>
      <c r="C458" s="1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2">
        <f t="shared" si="28"/>
        <v>104.1243169398907</v>
      </c>
      <c r="P458">
        <f t="shared" si="29"/>
        <v>77021.5</v>
      </c>
      <c r="Q458" t="s">
        <v>2035</v>
      </c>
      <c r="R458" t="s">
        <v>2045</v>
      </c>
      <c r="S458" s="5">
        <f t="shared" si="30"/>
        <v>43141.25</v>
      </c>
      <c r="T458" s="5">
        <f t="shared" si="31"/>
        <v>43141.25</v>
      </c>
    </row>
    <row r="459" spans="1:20" ht="17" x14ac:dyDescent="0.2">
      <c r="A459">
        <v>457</v>
      </c>
      <c r="B459" t="s">
        <v>962</v>
      </c>
      <c r="C459" s="1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2">
        <f t="shared" si="28"/>
        <v>26.640000000000004</v>
      </c>
      <c r="P459">
        <f t="shared" si="29"/>
        <v>689</v>
      </c>
      <c r="Q459" t="s">
        <v>2039</v>
      </c>
      <c r="R459" t="s">
        <v>2040</v>
      </c>
      <c r="S459" s="5">
        <f t="shared" si="30"/>
        <v>42657.208333333328</v>
      </c>
      <c r="T459" s="5">
        <f t="shared" si="31"/>
        <v>42659.208333333328</v>
      </c>
    </row>
    <row r="460" spans="1:20" ht="17" x14ac:dyDescent="0.2">
      <c r="A460">
        <v>458</v>
      </c>
      <c r="B460" t="s">
        <v>964</v>
      </c>
      <c r="C460" s="1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2">
        <f t="shared" si="28"/>
        <v>351.20118343195264</v>
      </c>
      <c r="P460">
        <f t="shared" si="29"/>
        <v>60413</v>
      </c>
      <c r="Q460" t="s">
        <v>2039</v>
      </c>
      <c r="R460" t="s">
        <v>2040</v>
      </c>
      <c r="S460" s="5">
        <f t="shared" si="30"/>
        <v>40265.208333333336</v>
      </c>
      <c r="T460" s="5">
        <f t="shared" si="31"/>
        <v>40309.208333333336</v>
      </c>
    </row>
    <row r="461" spans="1:20" ht="17" x14ac:dyDescent="0.2">
      <c r="A461">
        <v>459</v>
      </c>
      <c r="B461" t="s">
        <v>966</v>
      </c>
      <c r="C461" s="1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2">
        <f t="shared" si="28"/>
        <v>90.063492063492063</v>
      </c>
      <c r="P461">
        <f t="shared" si="29"/>
        <v>2889.5</v>
      </c>
      <c r="Q461" t="s">
        <v>2041</v>
      </c>
      <c r="R461" t="s">
        <v>2042</v>
      </c>
      <c r="S461" s="5">
        <f t="shared" si="30"/>
        <v>42001.25</v>
      </c>
      <c r="T461" s="5">
        <f t="shared" si="31"/>
        <v>42026.25</v>
      </c>
    </row>
    <row r="462" spans="1:20" ht="17" x14ac:dyDescent="0.2">
      <c r="A462">
        <v>460</v>
      </c>
      <c r="B462" t="s">
        <v>968</v>
      </c>
      <c r="C462" s="1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2">
        <f t="shared" si="28"/>
        <v>171.625</v>
      </c>
      <c r="P462">
        <f t="shared" si="29"/>
        <v>2084.5</v>
      </c>
      <c r="Q462" t="s">
        <v>2039</v>
      </c>
      <c r="R462" t="s">
        <v>2040</v>
      </c>
      <c r="S462" s="5">
        <f t="shared" si="30"/>
        <v>40399.208333333336</v>
      </c>
      <c r="T462" s="5">
        <f t="shared" si="31"/>
        <v>40402.208333333336</v>
      </c>
    </row>
    <row r="463" spans="1:20" ht="17" x14ac:dyDescent="0.2">
      <c r="A463">
        <v>461</v>
      </c>
      <c r="B463" t="s">
        <v>970</v>
      </c>
      <c r="C463" s="1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2">
        <f t="shared" si="28"/>
        <v>141.04655870445345</v>
      </c>
      <c r="P463">
        <f t="shared" si="29"/>
        <v>70717</v>
      </c>
      <c r="Q463" t="s">
        <v>2041</v>
      </c>
      <c r="R463" t="s">
        <v>2044</v>
      </c>
      <c r="S463" s="5">
        <f t="shared" si="30"/>
        <v>41757.208333333336</v>
      </c>
      <c r="T463" s="5">
        <f t="shared" si="31"/>
        <v>41777.208333333336</v>
      </c>
    </row>
    <row r="464" spans="1:20" ht="17" x14ac:dyDescent="0.2">
      <c r="A464">
        <v>462</v>
      </c>
      <c r="B464" t="s">
        <v>972</v>
      </c>
      <c r="C464" s="1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2">
        <f t="shared" si="28"/>
        <v>30.57944915254237</v>
      </c>
      <c r="P464">
        <f t="shared" si="29"/>
        <v>29134.5</v>
      </c>
      <c r="Q464" t="s">
        <v>2050</v>
      </c>
      <c r="R464" t="s">
        <v>2061</v>
      </c>
      <c r="S464" s="5">
        <f t="shared" si="30"/>
        <v>41304.25</v>
      </c>
      <c r="T464" s="5">
        <f t="shared" si="31"/>
        <v>41342.25</v>
      </c>
    </row>
    <row r="465" spans="1:20" ht="34" x14ac:dyDescent="0.2">
      <c r="A465">
        <v>463</v>
      </c>
      <c r="B465" t="s">
        <v>974</v>
      </c>
      <c r="C465" s="1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2">
        <f t="shared" si="28"/>
        <v>108.16455696202532</v>
      </c>
      <c r="P465">
        <f t="shared" si="29"/>
        <v>73685</v>
      </c>
      <c r="Q465" t="s">
        <v>2041</v>
      </c>
      <c r="R465" t="s">
        <v>2049</v>
      </c>
      <c r="S465" s="5">
        <f t="shared" si="30"/>
        <v>41639.25</v>
      </c>
      <c r="T465" s="5">
        <f t="shared" si="31"/>
        <v>41643.25</v>
      </c>
    </row>
    <row r="466" spans="1:20" ht="17" x14ac:dyDescent="0.2">
      <c r="A466">
        <v>464</v>
      </c>
      <c r="B466" t="s">
        <v>976</v>
      </c>
      <c r="C466" s="1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2">
        <f t="shared" si="28"/>
        <v>133.45505617977528</v>
      </c>
      <c r="P466">
        <f t="shared" si="29"/>
        <v>48728</v>
      </c>
      <c r="Q466" t="s">
        <v>2039</v>
      </c>
      <c r="R466" t="s">
        <v>2040</v>
      </c>
      <c r="S466" s="5">
        <f t="shared" si="30"/>
        <v>43142.25</v>
      </c>
      <c r="T466" s="5">
        <f t="shared" si="31"/>
        <v>43156.25</v>
      </c>
    </row>
    <row r="467" spans="1:20" ht="17" x14ac:dyDescent="0.2">
      <c r="A467">
        <v>465</v>
      </c>
      <c r="B467" t="s">
        <v>978</v>
      </c>
      <c r="C467" s="1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2">
        <f t="shared" si="28"/>
        <v>187.85106382978722</v>
      </c>
      <c r="P467">
        <f t="shared" si="29"/>
        <v>4454.5</v>
      </c>
      <c r="Q467" t="s">
        <v>2047</v>
      </c>
      <c r="R467" t="s">
        <v>2059</v>
      </c>
      <c r="S467" s="5">
        <f t="shared" si="30"/>
        <v>43127.25</v>
      </c>
      <c r="T467" s="5">
        <f t="shared" si="31"/>
        <v>43136.25</v>
      </c>
    </row>
    <row r="468" spans="1:20" ht="17" x14ac:dyDescent="0.2">
      <c r="A468">
        <v>466</v>
      </c>
      <c r="B468" t="s">
        <v>980</v>
      </c>
      <c r="C468" s="1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2">
        <f t="shared" si="28"/>
        <v>332</v>
      </c>
      <c r="P468">
        <f t="shared" si="29"/>
        <v>2013</v>
      </c>
      <c r="Q468" t="s">
        <v>2037</v>
      </c>
      <c r="R468" t="s">
        <v>2046</v>
      </c>
      <c r="S468" s="5">
        <f t="shared" si="30"/>
        <v>41409.208333333336</v>
      </c>
      <c r="T468" s="5">
        <f t="shared" si="31"/>
        <v>41432.208333333336</v>
      </c>
    </row>
    <row r="469" spans="1:20" ht="34" x14ac:dyDescent="0.2">
      <c r="A469">
        <v>467</v>
      </c>
      <c r="B469" t="s">
        <v>982</v>
      </c>
      <c r="C469" s="1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2">
        <f t="shared" si="28"/>
        <v>575.21428571428578</v>
      </c>
      <c r="P469">
        <f t="shared" si="29"/>
        <v>4096</v>
      </c>
      <c r="Q469" t="s">
        <v>2037</v>
      </c>
      <c r="R469" t="s">
        <v>2038</v>
      </c>
      <c r="S469" s="5">
        <f t="shared" si="30"/>
        <v>42331.25</v>
      </c>
      <c r="T469" s="5">
        <f t="shared" si="31"/>
        <v>42338.25</v>
      </c>
    </row>
    <row r="470" spans="1:20" ht="17" x14ac:dyDescent="0.2">
      <c r="A470">
        <v>468</v>
      </c>
      <c r="B470" t="s">
        <v>984</v>
      </c>
      <c r="C470" s="1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2">
        <f t="shared" si="28"/>
        <v>40.5</v>
      </c>
      <c r="P470">
        <f t="shared" si="29"/>
        <v>818</v>
      </c>
      <c r="Q470" t="s">
        <v>2039</v>
      </c>
      <c r="R470" t="s">
        <v>2040</v>
      </c>
      <c r="S470" s="5">
        <f t="shared" si="30"/>
        <v>43569.208333333328</v>
      </c>
      <c r="T470" s="5">
        <f t="shared" si="31"/>
        <v>43585.208333333328</v>
      </c>
    </row>
    <row r="471" spans="1:20" ht="17" x14ac:dyDescent="0.2">
      <c r="A471">
        <v>469</v>
      </c>
      <c r="B471" t="s">
        <v>986</v>
      </c>
      <c r="C471" s="1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2">
        <f t="shared" si="28"/>
        <v>184.42857142857144</v>
      </c>
      <c r="P471">
        <f t="shared" si="29"/>
        <v>5243.5</v>
      </c>
      <c r="Q471" t="s">
        <v>2041</v>
      </c>
      <c r="R471" t="s">
        <v>2044</v>
      </c>
      <c r="S471" s="5">
        <f t="shared" si="30"/>
        <v>42142.208333333328</v>
      </c>
      <c r="T471" s="5">
        <f t="shared" si="31"/>
        <v>42144.208333333328</v>
      </c>
    </row>
    <row r="472" spans="1:20" ht="17" x14ac:dyDescent="0.2">
      <c r="A472">
        <v>470</v>
      </c>
      <c r="B472" t="s">
        <v>988</v>
      </c>
      <c r="C472" s="1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2">
        <f t="shared" si="28"/>
        <v>285.80555555555554</v>
      </c>
      <c r="P472">
        <f t="shared" si="29"/>
        <v>5335</v>
      </c>
      <c r="Q472" t="s">
        <v>2037</v>
      </c>
      <c r="R472" t="s">
        <v>2046</v>
      </c>
      <c r="S472" s="5">
        <f t="shared" si="30"/>
        <v>42716.25</v>
      </c>
      <c r="T472" s="5">
        <f t="shared" si="31"/>
        <v>42723.25</v>
      </c>
    </row>
    <row r="473" spans="1:20" ht="17" x14ac:dyDescent="0.2">
      <c r="A473">
        <v>471</v>
      </c>
      <c r="B473" t="s">
        <v>446</v>
      </c>
      <c r="C473" s="1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2">
        <f t="shared" si="28"/>
        <v>319</v>
      </c>
      <c r="P473">
        <f t="shared" si="29"/>
        <v>5041.5</v>
      </c>
      <c r="Q473" t="s">
        <v>2033</v>
      </c>
      <c r="R473" t="s">
        <v>2034</v>
      </c>
      <c r="S473" s="5">
        <f t="shared" si="30"/>
        <v>41031.208333333336</v>
      </c>
      <c r="T473" s="5">
        <f t="shared" si="31"/>
        <v>41031.208333333336</v>
      </c>
    </row>
    <row r="474" spans="1:20" ht="34" x14ac:dyDescent="0.2">
      <c r="A474">
        <v>472</v>
      </c>
      <c r="B474" t="s">
        <v>991</v>
      </c>
      <c r="C474" s="1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2">
        <f t="shared" si="28"/>
        <v>39.234070221066318</v>
      </c>
      <c r="P474">
        <f t="shared" si="29"/>
        <v>30458.5</v>
      </c>
      <c r="Q474" t="s">
        <v>2035</v>
      </c>
      <c r="R474" t="s">
        <v>2036</v>
      </c>
      <c r="S474" s="5">
        <f t="shared" si="30"/>
        <v>43535.208333333328</v>
      </c>
      <c r="T474" s="5">
        <f t="shared" si="31"/>
        <v>43589.208333333328</v>
      </c>
    </row>
    <row r="475" spans="1:20" ht="17" x14ac:dyDescent="0.2">
      <c r="A475">
        <v>473</v>
      </c>
      <c r="B475" t="s">
        <v>993</v>
      </c>
      <c r="C475" s="1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2">
        <f t="shared" si="28"/>
        <v>178.14000000000001</v>
      </c>
      <c r="P475">
        <f t="shared" si="29"/>
        <v>4506.5</v>
      </c>
      <c r="Q475" t="s">
        <v>2035</v>
      </c>
      <c r="R475" t="s">
        <v>2043</v>
      </c>
      <c r="S475" s="5">
        <f t="shared" si="30"/>
        <v>43277.208333333328</v>
      </c>
      <c r="T475" s="5">
        <f t="shared" si="31"/>
        <v>43278.208333333328</v>
      </c>
    </row>
    <row r="476" spans="1:20" ht="17" x14ac:dyDescent="0.2">
      <c r="A476">
        <v>474</v>
      </c>
      <c r="B476" t="s">
        <v>995</v>
      </c>
      <c r="C476" s="1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2">
        <f t="shared" si="28"/>
        <v>365.15</v>
      </c>
      <c r="P476">
        <f t="shared" si="29"/>
        <v>7374</v>
      </c>
      <c r="Q476" t="s">
        <v>2041</v>
      </c>
      <c r="R476" t="s">
        <v>2060</v>
      </c>
      <c r="S476" s="5">
        <f t="shared" si="30"/>
        <v>41989.25</v>
      </c>
      <c r="T476" s="5">
        <f t="shared" si="31"/>
        <v>41990.25</v>
      </c>
    </row>
    <row r="477" spans="1:20" ht="34" x14ac:dyDescent="0.2">
      <c r="A477">
        <v>475</v>
      </c>
      <c r="B477" t="s">
        <v>997</v>
      </c>
      <c r="C477" s="1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2">
        <f t="shared" si="28"/>
        <v>113.94594594594594</v>
      </c>
      <c r="P477">
        <f t="shared" si="29"/>
        <v>4321.5</v>
      </c>
      <c r="Q477" t="s">
        <v>2047</v>
      </c>
      <c r="R477" t="s">
        <v>2059</v>
      </c>
      <c r="S477" s="5">
        <f t="shared" si="30"/>
        <v>41450.208333333336</v>
      </c>
      <c r="T477" s="5">
        <f t="shared" si="31"/>
        <v>41454.208333333336</v>
      </c>
    </row>
    <row r="478" spans="1:20" ht="34" x14ac:dyDescent="0.2">
      <c r="A478">
        <v>476</v>
      </c>
      <c r="B478" t="s">
        <v>999</v>
      </c>
      <c r="C478" s="1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2">
        <f t="shared" si="28"/>
        <v>29.828720626631856</v>
      </c>
      <c r="P478">
        <f t="shared" si="29"/>
        <v>29121</v>
      </c>
      <c r="Q478" t="s">
        <v>2047</v>
      </c>
      <c r="R478" t="s">
        <v>2053</v>
      </c>
      <c r="S478" s="5">
        <f t="shared" si="30"/>
        <v>43322.208333333328</v>
      </c>
      <c r="T478" s="5">
        <f t="shared" si="31"/>
        <v>43328.208333333328</v>
      </c>
    </row>
    <row r="479" spans="1:20" ht="17" x14ac:dyDescent="0.2">
      <c r="A479">
        <v>477</v>
      </c>
      <c r="B479" t="s">
        <v>1001</v>
      </c>
      <c r="C479" s="1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2">
        <f t="shared" si="28"/>
        <v>54.270588235294113</v>
      </c>
      <c r="P479">
        <f t="shared" si="29"/>
        <v>2363</v>
      </c>
      <c r="Q479" t="s">
        <v>2041</v>
      </c>
      <c r="R479" t="s">
        <v>2063</v>
      </c>
      <c r="S479" s="5">
        <f t="shared" si="30"/>
        <v>40720.208333333336</v>
      </c>
      <c r="T479" s="5">
        <f t="shared" si="31"/>
        <v>40747.208333333336</v>
      </c>
    </row>
    <row r="480" spans="1:20" ht="17" x14ac:dyDescent="0.2">
      <c r="A480">
        <v>478</v>
      </c>
      <c r="B480" t="s">
        <v>1003</v>
      </c>
      <c r="C480" s="1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2">
        <f t="shared" si="28"/>
        <v>236.34156976744185</v>
      </c>
      <c r="P480">
        <f t="shared" si="29"/>
        <v>82679.5</v>
      </c>
      <c r="Q480" t="s">
        <v>2037</v>
      </c>
      <c r="R480" t="s">
        <v>2046</v>
      </c>
      <c r="S480" s="5">
        <f t="shared" si="30"/>
        <v>42072.208333333328</v>
      </c>
      <c r="T480" s="5">
        <f t="shared" si="31"/>
        <v>42084.208333333328</v>
      </c>
    </row>
    <row r="481" spans="1:20" ht="17" x14ac:dyDescent="0.2">
      <c r="A481">
        <v>479</v>
      </c>
      <c r="B481" t="s">
        <v>1005</v>
      </c>
      <c r="C481" s="1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2">
        <f t="shared" si="28"/>
        <v>512.91666666666663</v>
      </c>
      <c r="P481">
        <f t="shared" si="29"/>
        <v>6241.5</v>
      </c>
      <c r="Q481" t="s">
        <v>2033</v>
      </c>
      <c r="R481" t="s">
        <v>2034</v>
      </c>
      <c r="S481" s="5">
        <f t="shared" si="30"/>
        <v>42945.208333333328</v>
      </c>
      <c r="T481" s="5">
        <f t="shared" si="31"/>
        <v>42947.208333333328</v>
      </c>
    </row>
    <row r="482" spans="1:20" ht="17" x14ac:dyDescent="0.2">
      <c r="A482">
        <v>480</v>
      </c>
      <c r="B482" t="s">
        <v>1007</v>
      </c>
      <c r="C482" s="1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2">
        <f t="shared" si="28"/>
        <v>100.65116279069768</v>
      </c>
      <c r="P482">
        <f t="shared" si="29"/>
        <v>4371.5</v>
      </c>
      <c r="Q482" t="s">
        <v>2054</v>
      </c>
      <c r="R482" t="s">
        <v>2055</v>
      </c>
      <c r="S482" s="5">
        <f t="shared" si="30"/>
        <v>40248.25</v>
      </c>
      <c r="T482" s="5">
        <f t="shared" si="31"/>
        <v>40257.208333333336</v>
      </c>
    </row>
    <row r="483" spans="1:20" ht="34" x14ac:dyDescent="0.2">
      <c r="A483">
        <v>481</v>
      </c>
      <c r="B483" t="s">
        <v>1009</v>
      </c>
      <c r="C483" s="1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2">
        <f t="shared" si="28"/>
        <v>81.348423194303152</v>
      </c>
      <c r="P483">
        <f t="shared" si="29"/>
        <v>80734.5</v>
      </c>
      <c r="Q483" t="s">
        <v>2039</v>
      </c>
      <c r="R483" t="s">
        <v>2040</v>
      </c>
      <c r="S483" s="5">
        <f t="shared" si="30"/>
        <v>41913.208333333336</v>
      </c>
      <c r="T483" s="5">
        <f t="shared" si="31"/>
        <v>41955.25</v>
      </c>
    </row>
    <row r="484" spans="1:20" ht="34" x14ac:dyDescent="0.2">
      <c r="A484">
        <v>482</v>
      </c>
      <c r="B484" t="s">
        <v>1011</v>
      </c>
      <c r="C484" s="1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2">
        <f t="shared" si="28"/>
        <v>16.404761904761905</v>
      </c>
      <c r="P484">
        <f t="shared" si="29"/>
        <v>349</v>
      </c>
      <c r="Q484" t="s">
        <v>2047</v>
      </c>
      <c r="R484" t="s">
        <v>2053</v>
      </c>
      <c r="S484" s="5">
        <f t="shared" si="30"/>
        <v>40963.25</v>
      </c>
      <c r="T484" s="5">
        <f t="shared" si="31"/>
        <v>40974.25</v>
      </c>
    </row>
    <row r="485" spans="1:20" ht="17" x14ac:dyDescent="0.2">
      <c r="A485">
        <v>483</v>
      </c>
      <c r="B485" t="s">
        <v>1013</v>
      </c>
      <c r="C485" s="1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2">
        <f t="shared" si="28"/>
        <v>52.774617067833695</v>
      </c>
      <c r="P485">
        <f t="shared" si="29"/>
        <v>24395</v>
      </c>
      <c r="Q485" t="s">
        <v>2039</v>
      </c>
      <c r="R485" t="s">
        <v>2040</v>
      </c>
      <c r="S485" s="5">
        <f t="shared" si="30"/>
        <v>43811.25</v>
      </c>
      <c r="T485" s="5">
        <f t="shared" si="31"/>
        <v>43818.25</v>
      </c>
    </row>
    <row r="486" spans="1:20" ht="17" x14ac:dyDescent="0.2">
      <c r="A486">
        <v>484</v>
      </c>
      <c r="B486" t="s">
        <v>1015</v>
      </c>
      <c r="C486" s="1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2">
        <f t="shared" si="28"/>
        <v>260.20608108108109</v>
      </c>
      <c r="P486">
        <f t="shared" si="29"/>
        <v>39296.5</v>
      </c>
      <c r="Q486" t="s">
        <v>2033</v>
      </c>
      <c r="R486" t="s">
        <v>2034</v>
      </c>
      <c r="S486" s="5">
        <f t="shared" si="30"/>
        <v>41855.208333333336</v>
      </c>
      <c r="T486" s="5">
        <f t="shared" si="31"/>
        <v>41904.208333333336</v>
      </c>
    </row>
    <row r="487" spans="1:20" ht="34" x14ac:dyDescent="0.2">
      <c r="A487">
        <v>485</v>
      </c>
      <c r="B487" t="s">
        <v>1017</v>
      </c>
      <c r="C487" s="1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2">
        <f t="shared" si="28"/>
        <v>30.73289183222958</v>
      </c>
      <c r="P487">
        <f t="shared" si="29"/>
        <v>14246</v>
      </c>
      <c r="Q487" t="s">
        <v>2039</v>
      </c>
      <c r="R487" t="s">
        <v>2040</v>
      </c>
      <c r="S487" s="5">
        <f t="shared" si="30"/>
        <v>43626.208333333328</v>
      </c>
      <c r="T487" s="5">
        <f t="shared" si="31"/>
        <v>43667.208333333328</v>
      </c>
    </row>
    <row r="488" spans="1:20" ht="34" x14ac:dyDescent="0.2">
      <c r="A488">
        <v>486</v>
      </c>
      <c r="B488" t="s">
        <v>1019</v>
      </c>
      <c r="C488" s="1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2">
        <f t="shared" si="28"/>
        <v>13.5</v>
      </c>
      <c r="P488">
        <f t="shared" si="29"/>
        <v>361.5</v>
      </c>
      <c r="Q488" t="s">
        <v>2047</v>
      </c>
      <c r="R488" t="s">
        <v>2059</v>
      </c>
      <c r="S488" s="5">
        <f t="shared" si="30"/>
        <v>43168.25</v>
      </c>
      <c r="T488" s="5">
        <f t="shared" si="31"/>
        <v>43183.208333333328</v>
      </c>
    </row>
    <row r="489" spans="1:20" ht="17" x14ac:dyDescent="0.2">
      <c r="A489">
        <v>487</v>
      </c>
      <c r="B489" t="s">
        <v>1021</v>
      </c>
      <c r="C489" s="1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2">
        <f t="shared" si="28"/>
        <v>178.62556663644605</v>
      </c>
      <c r="P489">
        <f t="shared" si="29"/>
        <v>99685</v>
      </c>
      <c r="Q489" t="s">
        <v>2039</v>
      </c>
      <c r="R489" t="s">
        <v>2040</v>
      </c>
      <c r="S489" s="5">
        <f t="shared" si="30"/>
        <v>42845.208333333328</v>
      </c>
      <c r="T489" s="5">
        <f t="shared" si="31"/>
        <v>42878.208333333328</v>
      </c>
    </row>
    <row r="490" spans="1:20" ht="17" x14ac:dyDescent="0.2">
      <c r="A490">
        <v>488</v>
      </c>
      <c r="B490" t="s">
        <v>1023</v>
      </c>
      <c r="C490" s="1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2">
        <f t="shared" si="28"/>
        <v>220.0566037735849</v>
      </c>
      <c r="P490">
        <f t="shared" si="29"/>
        <v>5889</v>
      </c>
      <c r="Q490" t="s">
        <v>2039</v>
      </c>
      <c r="R490" t="s">
        <v>2040</v>
      </c>
      <c r="S490" s="5">
        <f t="shared" si="30"/>
        <v>42403.25</v>
      </c>
      <c r="T490" s="5">
        <f t="shared" si="31"/>
        <v>42420.25</v>
      </c>
    </row>
    <row r="491" spans="1:20" ht="17" x14ac:dyDescent="0.2">
      <c r="A491">
        <v>489</v>
      </c>
      <c r="B491" t="s">
        <v>1025</v>
      </c>
      <c r="C491" s="1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2">
        <f t="shared" si="28"/>
        <v>101.5108695652174</v>
      </c>
      <c r="P491">
        <f t="shared" si="29"/>
        <v>4712</v>
      </c>
      <c r="Q491" t="s">
        <v>2037</v>
      </c>
      <c r="R491" t="s">
        <v>2046</v>
      </c>
      <c r="S491" s="5">
        <f t="shared" si="30"/>
        <v>40406.208333333336</v>
      </c>
      <c r="T491" s="5">
        <f t="shared" si="31"/>
        <v>40411.208333333336</v>
      </c>
    </row>
    <row r="492" spans="1:20" ht="17" x14ac:dyDescent="0.2">
      <c r="A492">
        <v>490</v>
      </c>
      <c r="B492" t="s">
        <v>1027</v>
      </c>
      <c r="C492" s="1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2">
        <f t="shared" si="28"/>
        <v>191.5</v>
      </c>
      <c r="P492">
        <f t="shared" si="29"/>
        <v>2370</v>
      </c>
      <c r="Q492" t="s">
        <v>2064</v>
      </c>
      <c r="R492" t="s">
        <v>2065</v>
      </c>
      <c r="S492" s="5">
        <f t="shared" si="30"/>
        <v>43786.25</v>
      </c>
      <c r="T492" s="5">
        <f t="shared" si="31"/>
        <v>43793.25</v>
      </c>
    </row>
    <row r="493" spans="1:20" ht="34" x14ac:dyDescent="0.2">
      <c r="A493">
        <v>491</v>
      </c>
      <c r="B493" t="s">
        <v>1030</v>
      </c>
      <c r="C493" s="1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2">
        <f t="shared" si="28"/>
        <v>305.34683098591546</v>
      </c>
      <c r="P493">
        <f t="shared" si="29"/>
        <v>87940</v>
      </c>
      <c r="Q493" t="s">
        <v>2033</v>
      </c>
      <c r="R493" t="s">
        <v>2034</v>
      </c>
      <c r="S493" s="5">
        <f t="shared" si="30"/>
        <v>41456.208333333336</v>
      </c>
      <c r="T493" s="5">
        <f t="shared" si="31"/>
        <v>41482.208333333336</v>
      </c>
    </row>
    <row r="494" spans="1:20" ht="17" x14ac:dyDescent="0.2">
      <c r="A494">
        <v>492</v>
      </c>
      <c r="B494" t="s">
        <v>1032</v>
      </c>
      <c r="C494" s="1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2">
        <f t="shared" si="28"/>
        <v>23.995287958115181</v>
      </c>
      <c r="P494">
        <f t="shared" si="29"/>
        <v>23213</v>
      </c>
      <c r="Q494" t="s">
        <v>2041</v>
      </c>
      <c r="R494" t="s">
        <v>2052</v>
      </c>
      <c r="S494" s="5">
        <f t="shared" si="30"/>
        <v>40336.208333333336</v>
      </c>
      <c r="T494" s="5">
        <f t="shared" si="31"/>
        <v>40371.208333333336</v>
      </c>
    </row>
    <row r="495" spans="1:20" ht="17" x14ac:dyDescent="0.2">
      <c r="A495">
        <v>493</v>
      </c>
      <c r="B495" t="s">
        <v>1034</v>
      </c>
      <c r="C495" s="1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2">
        <f t="shared" si="28"/>
        <v>723.77777777777771</v>
      </c>
      <c r="P495">
        <f t="shared" si="29"/>
        <v>3289</v>
      </c>
      <c r="Q495" t="s">
        <v>2054</v>
      </c>
      <c r="R495" t="s">
        <v>2055</v>
      </c>
      <c r="S495" s="5">
        <f t="shared" si="30"/>
        <v>43645.208333333328</v>
      </c>
      <c r="T495" s="5">
        <f t="shared" si="31"/>
        <v>43658.208333333328</v>
      </c>
    </row>
    <row r="496" spans="1:20" ht="17" x14ac:dyDescent="0.2">
      <c r="A496">
        <v>494</v>
      </c>
      <c r="B496" t="s">
        <v>1036</v>
      </c>
      <c r="C496" s="1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2">
        <f t="shared" si="28"/>
        <v>547.36</v>
      </c>
      <c r="P496">
        <f t="shared" si="29"/>
        <v>6976</v>
      </c>
      <c r="Q496" t="s">
        <v>2037</v>
      </c>
      <c r="R496" t="s">
        <v>2046</v>
      </c>
      <c r="S496" s="5">
        <f t="shared" si="30"/>
        <v>40990.208333333336</v>
      </c>
      <c r="T496" s="5">
        <f t="shared" si="31"/>
        <v>40991.208333333336</v>
      </c>
    </row>
    <row r="497" spans="1:20" ht="17" x14ac:dyDescent="0.2">
      <c r="A497">
        <v>495</v>
      </c>
      <c r="B497" t="s">
        <v>1038</v>
      </c>
      <c r="C497" s="1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2">
        <f t="shared" si="28"/>
        <v>414.49999999999994</v>
      </c>
      <c r="P497">
        <f t="shared" si="29"/>
        <v>6729.5</v>
      </c>
      <c r="Q497" t="s">
        <v>2039</v>
      </c>
      <c r="R497" t="s">
        <v>2040</v>
      </c>
      <c r="S497" s="5">
        <f t="shared" si="30"/>
        <v>41800.208333333336</v>
      </c>
      <c r="T497" s="5">
        <f t="shared" si="31"/>
        <v>41804.208333333336</v>
      </c>
    </row>
    <row r="498" spans="1:20" ht="17" x14ac:dyDescent="0.2">
      <c r="A498">
        <v>496</v>
      </c>
      <c r="B498" t="s">
        <v>1040</v>
      </c>
      <c r="C498" s="1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2">
        <f t="shared" si="28"/>
        <v>0.90696409140369971</v>
      </c>
      <c r="P498">
        <f t="shared" si="29"/>
        <v>860.5</v>
      </c>
      <c r="Q498" t="s">
        <v>2041</v>
      </c>
      <c r="R498" t="s">
        <v>2049</v>
      </c>
      <c r="S498" s="5">
        <f t="shared" si="30"/>
        <v>42876.208333333328</v>
      </c>
      <c r="T498" s="5">
        <f t="shared" si="31"/>
        <v>42893.208333333328</v>
      </c>
    </row>
    <row r="499" spans="1:20" ht="17" x14ac:dyDescent="0.2">
      <c r="A499">
        <v>497</v>
      </c>
      <c r="B499" t="s">
        <v>1042</v>
      </c>
      <c r="C499" s="1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2">
        <f t="shared" si="28"/>
        <v>34.173469387755098</v>
      </c>
      <c r="P499">
        <f t="shared" si="29"/>
        <v>1734.5</v>
      </c>
      <c r="Q499" t="s">
        <v>2037</v>
      </c>
      <c r="R499" t="s">
        <v>2046</v>
      </c>
      <c r="S499" s="5">
        <f t="shared" si="30"/>
        <v>42724.25</v>
      </c>
      <c r="T499" s="5">
        <f t="shared" si="31"/>
        <v>42724.25</v>
      </c>
    </row>
    <row r="500" spans="1:20" ht="17" x14ac:dyDescent="0.2">
      <c r="A500">
        <v>498</v>
      </c>
      <c r="B500" t="s">
        <v>1044</v>
      </c>
      <c r="C500" s="1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2">
        <f t="shared" si="28"/>
        <v>23.948810754912099</v>
      </c>
      <c r="P500">
        <f t="shared" si="29"/>
        <v>23448</v>
      </c>
      <c r="Q500" t="s">
        <v>2037</v>
      </c>
      <c r="R500" t="s">
        <v>2038</v>
      </c>
      <c r="S500" s="5">
        <f t="shared" si="30"/>
        <v>42005.25</v>
      </c>
      <c r="T500" s="5">
        <f t="shared" si="31"/>
        <v>42007.25</v>
      </c>
    </row>
    <row r="501" spans="1:20" ht="34" x14ac:dyDescent="0.2">
      <c r="A501">
        <v>499</v>
      </c>
      <c r="B501" t="s">
        <v>1046</v>
      </c>
      <c r="C501" s="1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2">
        <f t="shared" si="28"/>
        <v>48.072649572649574</v>
      </c>
      <c r="P501">
        <f t="shared" si="29"/>
        <v>40407.5</v>
      </c>
      <c r="Q501" t="s">
        <v>2041</v>
      </c>
      <c r="R501" t="s">
        <v>2042</v>
      </c>
      <c r="S501" s="5">
        <f t="shared" si="30"/>
        <v>42444.208333333328</v>
      </c>
      <c r="T501" s="5">
        <f t="shared" si="31"/>
        <v>42449.208333333328</v>
      </c>
    </row>
    <row r="502" spans="1:20" ht="17" x14ac:dyDescent="0.2">
      <c r="A502">
        <v>500</v>
      </c>
      <c r="B502" t="s">
        <v>1048</v>
      </c>
      <c r="C502" s="1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2">
        <f t="shared" si="28"/>
        <v>0</v>
      </c>
      <c r="P502">
        <f t="shared" si="29"/>
        <v>0</v>
      </c>
      <c r="Q502" t="s">
        <v>2039</v>
      </c>
      <c r="R502" t="s">
        <v>2040</v>
      </c>
      <c r="S502" s="5">
        <f t="shared" si="30"/>
        <v>41395.208333333336</v>
      </c>
      <c r="T502" s="5">
        <f t="shared" si="31"/>
        <v>41423.208333333336</v>
      </c>
    </row>
    <row r="503" spans="1:20" ht="17" x14ac:dyDescent="0.2">
      <c r="A503">
        <v>501</v>
      </c>
      <c r="B503" t="s">
        <v>1050</v>
      </c>
      <c r="C503" s="1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2">
        <f t="shared" si="28"/>
        <v>70.145182291666657</v>
      </c>
      <c r="P503">
        <f t="shared" si="29"/>
        <v>54769.5</v>
      </c>
      <c r="Q503" t="s">
        <v>2041</v>
      </c>
      <c r="R503" t="s">
        <v>2042</v>
      </c>
      <c r="S503" s="5">
        <f t="shared" si="30"/>
        <v>41345.208333333336</v>
      </c>
      <c r="T503" s="5">
        <f t="shared" si="31"/>
        <v>41347.208333333336</v>
      </c>
    </row>
    <row r="504" spans="1:20" ht="17" x14ac:dyDescent="0.2">
      <c r="A504">
        <v>502</v>
      </c>
      <c r="B504" t="s">
        <v>477</v>
      </c>
      <c r="C504" s="1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2">
        <f t="shared" si="28"/>
        <v>529.92307692307691</v>
      </c>
      <c r="P504">
        <f t="shared" si="29"/>
        <v>3537.5</v>
      </c>
      <c r="Q504" t="s">
        <v>2050</v>
      </c>
      <c r="R504" t="s">
        <v>2051</v>
      </c>
      <c r="S504" s="5">
        <f t="shared" si="30"/>
        <v>41117.208333333336</v>
      </c>
      <c r="T504" s="5">
        <f t="shared" si="31"/>
        <v>41146.208333333336</v>
      </c>
    </row>
    <row r="505" spans="1:20" ht="34" x14ac:dyDescent="0.2">
      <c r="A505">
        <v>503</v>
      </c>
      <c r="B505" t="s">
        <v>1053</v>
      </c>
      <c r="C505" s="1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2">
        <f t="shared" si="28"/>
        <v>180.32549019607845</v>
      </c>
      <c r="P505">
        <f t="shared" si="29"/>
        <v>23221.5</v>
      </c>
      <c r="Q505" t="s">
        <v>2041</v>
      </c>
      <c r="R505" t="s">
        <v>2044</v>
      </c>
      <c r="S505" s="5">
        <f t="shared" si="30"/>
        <v>42186.208333333328</v>
      </c>
      <c r="T505" s="5">
        <f t="shared" si="31"/>
        <v>42206.208333333328</v>
      </c>
    </row>
    <row r="506" spans="1:20" ht="17" x14ac:dyDescent="0.2">
      <c r="A506">
        <v>504</v>
      </c>
      <c r="B506" t="s">
        <v>1055</v>
      </c>
      <c r="C506" s="1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2">
        <f t="shared" si="28"/>
        <v>92.320000000000007</v>
      </c>
      <c r="P506">
        <f t="shared" si="29"/>
        <v>3493</v>
      </c>
      <c r="Q506" t="s">
        <v>2035</v>
      </c>
      <c r="R506" t="s">
        <v>2036</v>
      </c>
      <c r="S506" s="5">
        <f t="shared" si="30"/>
        <v>42142.208333333328</v>
      </c>
      <c r="T506" s="5">
        <f t="shared" si="31"/>
        <v>42143.208333333328</v>
      </c>
    </row>
    <row r="507" spans="1:20" ht="17" x14ac:dyDescent="0.2">
      <c r="A507">
        <v>505</v>
      </c>
      <c r="B507" t="s">
        <v>1057</v>
      </c>
      <c r="C507" s="1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2">
        <f t="shared" si="28"/>
        <v>13.901001112347053</v>
      </c>
      <c r="P507">
        <f t="shared" si="29"/>
        <v>6422</v>
      </c>
      <c r="Q507" t="s">
        <v>2047</v>
      </c>
      <c r="R507" t="s">
        <v>2056</v>
      </c>
      <c r="S507" s="5">
        <f t="shared" si="30"/>
        <v>41341.25</v>
      </c>
      <c r="T507" s="5">
        <f t="shared" si="31"/>
        <v>41383.208333333336</v>
      </c>
    </row>
    <row r="508" spans="1:20" ht="17" x14ac:dyDescent="0.2">
      <c r="A508">
        <v>506</v>
      </c>
      <c r="B508" t="s">
        <v>1059</v>
      </c>
      <c r="C508" s="1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2">
        <f t="shared" si="28"/>
        <v>927.07777777777767</v>
      </c>
      <c r="P508">
        <f t="shared" si="29"/>
        <v>84701</v>
      </c>
      <c r="Q508" t="s">
        <v>2039</v>
      </c>
      <c r="R508" t="s">
        <v>2040</v>
      </c>
      <c r="S508" s="5">
        <f t="shared" si="30"/>
        <v>43062.25</v>
      </c>
      <c r="T508" s="5">
        <f t="shared" si="31"/>
        <v>43079.25</v>
      </c>
    </row>
    <row r="509" spans="1:20" ht="34" x14ac:dyDescent="0.2">
      <c r="A509">
        <v>507</v>
      </c>
      <c r="B509" t="s">
        <v>1061</v>
      </c>
      <c r="C509" s="1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2">
        <f t="shared" si="28"/>
        <v>39.857142857142861</v>
      </c>
      <c r="P509">
        <f t="shared" si="29"/>
        <v>428</v>
      </c>
      <c r="Q509" t="s">
        <v>2037</v>
      </c>
      <c r="R509" t="s">
        <v>2038</v>
      </c>
      <c r="S509" s="5">
        <f t="shared" si="30"/>
        <v>41373.208333333336</v>
      </c>
      <c r="T509" s="5">
        <f t="shared" si="31"/>
        <v>41422.208333333336</v>
      </c>
    </row>
    <row r="510" spans="1:20" ht="17" x14ac:dyDescent="0.2">
      <c r="A510">
        <v>508</v>
      </c>
      <c r="B510" t="s">
        <v>1063</v>
      </c>
      <c r="C510" s="1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2">
        <f t="shared" si="28"/>
        <v>112.22929936305732</v>
      </c>
      <c r="P510">
        <f t="shared" si="29"/>
        <v>98738.5</v>
      </c>
      <c r="Q510" t="s">
        <v>2039</v>
      </c>
      <c r="R510" t="s">
        <v>2040</v>
      </c>
      <c r="S510" s="5">
        <f t="shared" si="30"/>
        <v>43310.208333333328</v>
      </c>
      <c r="T510" s="5">
        <f t="shared" si="31"/>
        <v>43331.208333333328</v>
      </c>
    </row>
    <row r="511" spans="1:20" ht="17" x14ac:dyDescent="0.2">
      <c r="A511">
        <v>509</v>
      </c>
      <c r="B511" t="s">
        <v>398</v>
      </c>
      <c r="C511" s="1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2">
        <f t="shared" si="28"/>
        <v>70.925816023738875</v>
      </c>
      <c r="P511">
        <f t="shared" si="29"/>
        <v>60384</v>
      </c>
      <c r="Q511" t="s">
        <v>2039</v>
      </c>
      <c r="R511" t="s">
        <v>2040</v>
      </c>
      <c r="S511" s="5">
        <f t="shared" si="30"/>
        <v>41034.208333333336</v>
      </c>
      <c r="T511" s="5">
        <f t="shared" si="31"/>
        <v>41044.208333333336</v>
      </c>
    </row>
    <row r="512" spans="1:20" ht="17" x14ac:dyDescent="0.2">
      <c r="A512">
        <v>510</v>
      </c>
      <c r="B512" t="s">
        <v>1066</v>
      </c>
      <c r="C512" s="1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2">
        <f t="shared" si="28"/>
        <v>119.08974358974358</v>
      </c>
      <c r="P512">
        <f t="shared" si="29"/>
        <v>4710</v>
      </c>
      <c r="Q512" t="s">
        <v>2041</v>
      </c>
      <c r="R512" t="s">
        <v>2044</v>
      </c>
      <c r="S512" s="5">
        <f t="shared" si="30"/>
        <v>43251.208333333328</v>
      </c>
      <c r="T512" s="5">
        <f t="shared" si="31"/>
        <v>43275.208333333328</v>
      </c>
    </row>
    <row r="513" spans="1:20" ht="17" x14ac:dyDescent="0.2">
      <c r="A513">
        <v>511</v>
      </c>
      <c r="B513" t="s">
        <v>1068</v>
      </c>
      <c r="C513" s="1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2">
        <f t="shared" si="28"/>
        <v>24.017591339648174</v>
      </c>
      <c r="P513">
        <f t="shared" si="29"/>
        <v>17930</v>
      </c>
      <c r="Q513" t="s">
        <v>2039</v>
      </c>
      <c r="R513" t="s">
        <v>2040</v>
      </c>
      <c r="S513" s="5">
        <f t="shared" si="30"/>
        <v>43671.208333333328</v>
      </c>
      <c r="T513" s="5">
        <f t="shared" si="31"/>
        <v>43681.208333333328</v>
      </c>
    </row>
    <row r="514" spans="1:20" ht="17" x14ac:dyDescent="0.2">
      <c r="A514">
        <v>512</v>
      </c>
      <c r="B514" t="s">
        <v>1070</v>
      </c>
      <c r="C514" s="1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2">
        <f t="shared" ref="O514:O577" si="32">(E514/D514)*100</f>
        <v>139.31868131868131</v>
      </c>
      <c r="P514">
        <f t="shared" ref="P514:P577" si="33">AVERAGE(E514,G514)</f>
        <v>6458.5</v>
      </c>
      <c r="Q514" t="s">
        <v>2050</v>
      </c>
      <c r="R514" t="s">
        <v>2051</v>
      </c>
      <c r="S514" s="5">
        <f t="shared" ref="S514:S577" si="34">(((J514/60)/60)/24)+DATE(1970,1,1)</f>
        <v>41825.208333333336</v>
      </c>
      <c r="T514" s="5">
        <f t="shared" ref="T514:T577" si="35">(((K514/60)/60)/24)+DATE(1970,1,1)</f>
        <v>41826.208333333336</v>
      </c>
    </row>
    <row r="515" spans="1:20" ht="17" x14ac:dyDescent="0.2">
      <c r="A515">
        <v>513</v>
      </c>
      <c r="B515" t="s">
        <v>1072</v>
      </c>
      <c r="C515" s="1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2">
        <f t="shared" si="32"/>
        <v>39.277108433734945</v>
      </c>
      <c r="P515">
        <f t="shared" si="33"/>
        <v>1647.5</v>
      </c>
      <c r="Q515" t="s">
        <v>2041</v>
      </c>
      <c r="R515" t="s">
        <v>2060</v>
      </c>
      <c r="S515" s="5">
        <f t="shared" si="34"/>
        <v>40430.208333333336</v>
      </c>
      <c r="T515" s="5">
        <f t="shared" si="35"/>
        <v>40432.208333333336</v>
      </c>
    </row>
    <row r="516" spans="1:20" ht="17" x14ac:dyDescent="0.2">
      <c r="A516">
        <v>514</v>
      </c>
      <c r="B516" t="s">
        <v>1074</v>
      </c>
      <c r="C516" s="1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2">
        <f t="shared" si="32"/>
        <v>22.439077144917089</v>
      </c>
      <c r="P516">
        <f t="shared" si="33"/>
        <v>15825.5</v>
      </c>
      <c r="Q516" t="s">
        <v>2035</v>
      </c>
      <c r="R516" t="s">
        <v>2036</v>
      </c>
      <c r="S516" s="5">
        <f t="shared" si="34"/>
        <v>41614.25</v>
      </c>
      <c r="T516" s="5">
        <f t="shared" si="35"/>
        <v>41619.25</v>
      </c>
    </row>
    <row r="517" spans="1:20" ht="17" x14ac:dyDescent="0.2">
      <c r="A517">
        <v>515</v>
      </c>
      <c r="B517" t="s">
        <v>1076</v>
      </c>
      <c r="C517" s="1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2">
        <f t="shared" si="32"/>
        <v>55.779069767441861</v>
      </c>
      <c r="P517">
        <f t="shared" si="33"/>
        <v>2465</v>
      </c>
      <c r="Q517" t="s">
        <v>2039</v>
      </c>
      <c r="R517" t="s">
        <v>2040</v>
      </c>
      <c r="S517" s="5">
        <f t="shared" si="34"/>
        <v>40900.25</v>
      </c>
      <c r="T517" s="5">
        <f t="shared" si="35"/>
        <v>40902.25</v>
      </c>
    </row>
    <row r="518" spans="1:20" ht="17" x14ac:dyDescent="0.2">
      <c r="A518">
        <v>516</v>
      </c>
      <c r="B518" t="s">
        <v>1078</v>
      </c>
      <c r="C518" s="1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2">
        <f t="shared" si="32"/>
        <v>42.523125996810208</v>
      </c>
      <c r="P518">
        <f t="shared" si="33"/>
        <v>27085</v>
      </c>
      <c r="Q518" t="s">
        <v>2047</v>
      </c>
      <c r="R518" t="s">
        <v>2048</v>
      </c>
      <c r="S518" s="5">
        <f t="shared" si="34"/>
        <v>40396.208333333336</v>
      </c>
      <c r="T518" s="5">
        <f t="shared" si="35"/>
        <v>40434.208333333336</v>
      </c>
    </row>
    <row r="519" spans="1:20" ht="17" x14ac:dyDescent="0.2">
      <c r="A519">
        <v>517</v>
      </c>
      <c r="B519" t="s">
        <v>1080</v>
      </c>
      <c r="C519" s="1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2">
        <f t="shared" si="32"/>
        <v>112.00000000000001</v>
      </c>
      <c r="P519">
        <f t="shared" si="33"/>
        <v>3343</v>
      </c>
      <c r="Q519" t="s">
        <v>2033</v>
      </c>
      <c r="R519" t="s">
        <v>2034</v>
      </c>
      <c r="S519" s="5">
        <f t="shared" si="34"/>
        <v>42860.208333333328</v>
      </c>
      <c r="T519" s="5">
        <f t="shared" si="35"/>
        <v>42865.208333333328</v>
      </c>
    </row>
    <row r="520" spans="1:20" ht="34" x14ac:dyDescent="0.2">
      <c r="A520">
        <v>518</v>
      </c>
      <c r="B520" t="s">
        <v>1082</v>
      </c>
      <c r="C520" s="1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2">
        <f t="shared" si="32"/>
        <v>7.0681818181818183</v>
      </c>
      <c r="P520">
        <f t="shared" si="33"/>
        <v>316</v>
      </c>
      <c r="Q520" t="s">
        <v>2041</v>
      </c>
      <c r="R520" t="s">
        <v>2049</v>
      </c>
      <c r="S520" s="5">
        <f t="shared" si="34"/>
        <v>43154.25</v>
      </c>
      <c r="T520" s="5">
        <f t="shared" si="35"/>
        <v>43156.25</v>
      </c>
    </row>
    <row r="521" spans="1:20" ht="17" x14ac:dyDescent="0.2">
      <c r="A521">
        <v>519</v>
      </c>
      <c r="B521" t="s">
        <v>1084</v>
      </c>
      <c r="C521" s="1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2">
        <f t="shared" si="32"/>
        <v>101.74563871693867</v>
      </c>
      <c r="P521">
        <f t="shared" si="33"/>
        <v>91287.5</v>
      </c>
      <c r="Q521" t="s">
        <v>2035</v>
      </c>
      <c r="R521" t="s">
        <v>2036</v>
      </c>
      <c r="S521" s="5">
        <f t="shared" si="34"/>
        <v>42012.25</v>
      </c>
      <c r="T521" s="5">
        <f t="shared" si="35"/>
        <v>42026.25</v>
      </c>
    </row>
    <row r="522" spans="1:20" ht="17" x14ac:dyDescent="0.2">
      <c r="A522">
        <v>520</v>
      </c>
      <c r="B522" t="s">
        <v>1086</v>
      </c>
      <c r="C522" s="1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2">
        <f t="shared" si="32"/>
        <v>425.75</v>
      </c>
      <c r="P522">
        <f t="shared" si="33"/>
        <v>1719</v>
      </c>
      <c r="Q522" t="s">
        <v>2039</v>
      </c>
      <c r="R522" t="s">
        <v>2040</v>
      </c>
      <c r="S522" s="5">
        <f t="shared" si="34"/>
        <v>43574.208333333328</v>
      </c>
      <c r="T522" s="5">
        <f t="shared" si="35"/>
        <v>43577.208333333328</v>
      </c>
    </row>
    <row r="523" spans="1:20" ht="17" x14ac:dyDescent="0.2">
      <c r="A523">
        <v>521</v>
      </c>
      <c r="B523" t="s">
        <v>1088</v>
      </c>
      <c r="C523" s="1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2">
        <f t="shared" si="32"/>
        <v>145.53947368421052</v>
      </c>
      <c r="P523">
        <f t="shared" si="33"/>
        <v>5715</v>
      </c>
      <c r="Q523" t="s">
        <v>2041</v>
      </c>
      <c r="R523" t="s">
        <v>2044</v>
      </c>
      <c r="S523" s="5">
        <f t="shared" si="34"/>
        <v>42605.208333333328</v>
      </c>
      <c r="T523" s="5">
        <f t="shared" si="35"/>
        <v>42611.208333333328</v>
      </c>
    </row>
    <row r="524" spans="1:20" ht="34" x14ac:dyDescent="0.2">
      <c r="A524">
        <v>522</v>
      </c>
      <c r="B524" t="s">
        <v>1089</v>
      </c>
      <c r="C524" s="1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2">
        <f t="shared" si="32"/>
        <v>32.453465346534657</v>
      </c>
      <c r="P524">
        <f t="shared" si="33"/>
        <v>8290</v>
      </c>
      <c r="Q524" t="s">
        <v>2041</v>
      </c>
      <c r="R524" t="s">
        <v>2052</v>
      </c>
      <c r="S524" s="5">
        <f t="shared" si="34"/>
        <v>41093.208333333336</v>
      </c>
      <c r="T524" s="5">
        <f t="shared" si="35"/>
        <v>41105.208333333336</v>
      </c>
    </row>
    <row r="525" spans="1:20" ht="17" x14ac:dyDescent="0.2">
      <c r="A525">
        <v>523</v>
      </c>
      <c r="B525" t="s">
        <v>1091</v>
      </c>
      <c r="C525" s="1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2">
        <f t="shared" si="32"/>
        <v>700.33333333333326</v>
      </c>
      <c r="P525">
        <f t="shared" si="33"/>
        <v>3196</v>
      </c>
      <c r="Q525" t="s">
        <v>2041</v>
      </c>
      <c r="R525" t="s">
        <v>2052</v>
      </c>
      <c r="S525" s="5">
        <f t="shared" si="34"/>
        <v>40241.25</v>
      </c>
      <c r="T525" s="5">
        <f t="shared" si="35"/>
        <v>40246.25</v>
      </c>
    </row>
    <row r="526" spans="1:20" ht="17" x14ac:dyDescent="0.2">
      <c r="A526">
        <v>524</v>
      </c>
      <c r="B526" t="s">
        <v>1093</v>
      </c>
      <c r="C526" s="1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2">
        <f t="shared" si="32"/>
        <v>83.904860392967933</v>
      </c>
      <c r="P526">
        <f t="shared" si="33"/>
        <v>41557.5</v>
      </c>
      <c r="Q526" t="s">
        <v>2039</v>
      </c>
      <c r="R526" t="s">
        <v>2040</v>
      </c>
      <c r="S526" s="5">
        <f t="shared" si="34"/>
        <v>40294.208333333336</v>
      </c>
      <c r="T526" s="5">
        <f t="shared" si="35"/>
        <v>40307.208333333336</v>
      </c>
    </row>
    <row r="527" spans="1:20" ht="34" x14ac:dyDescent="0.2">
      <c r="A527">
        <v>525</v>
      </c>
      <c r="B527" t="s">
        <v>1095</v>
      </c>
      <c r="C527" s="1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2">
        <f t="shared" si="32"/>
        <v>84.19047619047619</v>
      </c>
      <c r="P527">
        <f t="shared" si="33"/>
        <v>915.5</v>
      </c>
      <c r="Q527" t="s">
        <v>2037</v>
      </c>
      <c r="R527" t="s">
        <v>2046</v>
      </c>
      <c r="S527" s="5">
        <f t="shared" si="34"/>
        <v>40505.25</v>
      </c>
      <c r="T527" s="5">
        <f t="shared" si="35"/>
        <v>40509.25</v>
      </c>
    </row>
    <row r="528" spans="1:20" ht="34" x14ac:dyDescent="0.2">
      <c r="A528">
        <v>526</v>
      </c>
      <c r="B528" t="s">
        <v>1097</v>
      </c>
      <c r="C528" s="1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2">
        <f t="shared" si="32"/>
        <v>155.95180722891567</v>
      </c>
      <c r="P528">
        <f t="shared" si="33"/>
        <v>6545.5</v>
      </c>
      <c r="Q528" t="s">
        <v>2039</v>
      </c>
      <c r="R528" t="s">
        <v>2040</v>
      </c>
      <c r="S528" s="5">
        <f t="shared" si="34"/>
        <v>42364.25</v>
      </c>
      <c r="T528" s="5">
        <f t="shared" si="35"/>
        <v>42401.25</v>
      </c>
    </row>
    <row r="529" spans="1:20" ht="17" x14ac:dyDescent="0.2">
      <c r="A529">
        <v>527</v>
      </c>
      <c r="B529" t="s">
        <v>1099</v>
      </c>
      <c r="C529" s="1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2">
        <f t="shared" si="32"/>
        <v>99.619450317124731</v>
      </c>
      <c r="P529">
        <f t="shared" si="33"/>
        <v>97280</v>
      </c>
      <c r="Q529" t="s">
        <v>2041</v>
      </c>
      <c r="R529" t="s">
        <v>2049</v>
      </c>
      <c r="S529" s="5">
        <f t="shared" si="34"/>
        <v>42405.25</v>
      </c>
      <c r="T529" s="5">
        <f t="shared" si="35"/>
        <v>42441.25</v>
      </c>
    </row>
    <row r="530" spans="1:20" ht="17" x14ac:dyDescent="0.2">
      <c r="A530">
        <v>528</v>
      </c>
      <c r="B530" t="s">
        <v>1101</v>
      </c>
      <c r="C530" s="1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2">
        <f t="shared" si="32"/>
        <v>80.300000000000011</v>
      </c>
      <c r="P530">
        <f t="shared" si="33"/>
        <v>3653.5</v>
      </c>
      <c r="Q530" t="s">
        <v>2035</v>
      </c>
      <c r="R530" t="s">
        <v>2045</v>
      </c>
      <c r="S530" s="5">
        <f t="shared" si="34"/>
        <v>41601.25</v>
      </c>
      <c r="T530" s="5">
        <f t="shared" si="35"/>
        <v>41646.25</v>
      </c>
    </row>
    <row r="531" spans="1:20" ht="17" x14ac:dyDescent="0.2">
      <c r="A531">
        <v>529</v>
      </c>
      <c r="B531" t="s">
        <v>1103</v>
      </c>
      <c r="C531" s="1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2">
        <f t="shared" si="32"/>
        <v>11.254901960784313</v>
      </c>
      <c r="P531">
        <f t="shared" si="33"/>
        <v>291.5</v>
      </c>
      <c r="Q531" t="s">
        <v>2050</v>
      </c>
      <c r="R531" t="s">
        <v>2051</v>
      </c>
      <c r="S531" s="5">
        <f t="shared" si="34"/>
        <v>41769.208333333336</v>
      </c>
      <c r="T531" s="5">
        <f t="shared" si="35"/>
        <v>41797.208333333336</v>
      </c>
    </row>
    <row r="532" spans="1:20" ht="34" x14ac:dyDescent="0.2">
      <c r="A532">
        <v>530</v>
      </c>
      <c r="B532" t="s">
        <v>1105</v>
      </c>
      <c r="C532" s="1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2">
        <f t="shared" si="32"/>
        <v>91.740952380952379</v>
      </c>
      <c r="P532">
        <f t="shared" si="33"/>
        <v>49056</v>
      </c>
      <c r="Q532" t="s">
        <v>2047</v>
      </c>
      <c r="R532" t="s">
        <v>2053</v>
      </c>
      <c r="S532" s="5">
        <f t="shared" si="34"/>
        <v>40421.208333333336</v>
      </c>
      <c r="T532" s="5">
        <f t="shared" si="35"/>
        <v>40435.208333333336</v>
      </c>
    </row>
    <row r="533" spans="1:20" ht="34" x14ac:dyDescent="0.2">
      <c r="A533">
        <v>531</v>
      </c>
      <c r="B533" t="s">
        <v>1107</v>
      </c>
      <c r="C533" s="1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2">
        <f t="shared" si="32"/>
        <v>95.521156936261391</v>
      </c>
      <c r="P533">
        <f t="shared" si="33"/>
        <v>90989</v>
      </c>
      <c r="Q533" t="s">
        <v>2050</v>
      </c>
      <c r="R533" t="s">
        <v>2051</v>
      </c>
      <c r="S533" s="5">
        <f t="shared" si="34"/>
        <v>41589.25</v>
      </c>
      <c r="T533" s="5">
        <f t="shared" si="35"/>
        <v>41645.25</v>
      </c>
    </row>
    <row r="534" spans="1:20" ht="17" x14ac:dyDescent="0.2">
      <c r="A534">
        <v>532</v>
      </c>
      <c r="B534" t="s">
        <v>1109</v>
      </c>
      <c r="C534" s="1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2">
        <f t="shared" si="32"/>
        <v>502.87499999999994</v>
      </c>
      <c r="P534">
        <f t="shared" si="33"/>
        <v>4086</v>
      </c>
      <c r="Q534" t="s">
        <v>2039</v>
      </c>
      <c r="R534" t="s">
        <v>2040</v>
      </c>
      <c r="S534" s="5">
        <f t="shared" si="34"/>
        <v>43125.25</v>
      </c>
      <c r="T534" s="5">
        <f t="shared" si="35"/>
        <v>43126.25</v>
      </c>
    </row>
    <row r="535" spans="1:20" ht="17" x14ac:dyDescent="0.2">
      <c r="A535">
        <v>533</v>
      </c>
      <c r="B535" t="s">
        <v>1111</v>
      </c>
      <c r="C535" s="1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2">
        <f t="shared" si="32"/>
        <v>159.24394463667818</v>
      </c>
      <c r="P535">
        <f t="shared" si="33"/>
        <v>93152</v>
      </c>
      <c r="Q535" t="s">
        <v>2035</v>
      </c>
      <c r="R535" t="s">
        <v>2045</v>
      </c>
      <c r="S535" s="5">
        <f t="shared" si="34"/>
        <v>41479.208333333336</v>
      </c>
      <c r="T535" s="5">
        <f t="shared" si="35"/>
        <v>41515.208333333336</v>
      </c>
    </row>
    <row r="536" spans="1:20" ht="17" x14ac:dyDescent="0.2">
      <c r="A536">
        <v>534</v>
      </c>
      <c r="B536" t="s">
        <v>1113</v>
      </c>
      <c r="C536" s="1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2">
        <f t="shared" si="32"/>
        <v>15.022446689113355</v>
      </c>
      <c r="P536">
        <f t="shared" si="33"/>
        <v>6814</v>
      </c>
      <c r="Q536" t="s">
        <v>2041</v>
      </c>
      <c r="R536" t="s">
        <v>2044</v>
      </c>
      <c r="S536" s="5">
        <f t="shared" si="34"/>
        <v>43329.208333333328</v>
      </c>
      <c r="T536" s="5">
        <f t="shared" si="35"/>
        <v>43330.208333333328</v>
      </c>
    </row>
    <row r="537" spans="1:20" ht="17" x14ac:dyDescent="0.2">
      <c r="A537">
        <v>535</v>
      </c>
      <c r="B537" t="s">
        <v>1115</v>
      </c>
      <c r="C537" s="1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2">
        <f t="shared" si="32"/>
        <v>482.03846153846149</v>
      </c>
      <c r="P537">
        <f t="shared" si="33"/>
        <v>6367.5</v>
      </c>
      <c r="Q537" t="s">
        <v>2039</v>
      </c>
      <c r="R537" t="s">
        <v>2040</v>
      </c>
      <c r="S537" s="5">
        <f t="shared" si="34"/>
        <v>43259.208333333328</v>
      </c>
      <c r="T537" s="5">
        <f t="shared" si="35"/>
        <v>43261.208333333328</v>
      </c>
    </row>
    <row r="538" spans="1:20" ht="17" x14ac:dyDescent="0.2">
      <c r="A538">
        <v>536</v>
      </c>
      <c r="B538" t="s">
        <v>1117</v>
      </c>
      <c r="C538" s="1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2">
        <f t="shared" si="32"/>
        <v>149.96938775510205</v>
      </c>
      <c r="P538">
        <f t="shared" si="33"/>
        <v>7418.5</v>
      </c>
      <c r="Q538" t="s">
        <v>2047</v>
      </c>
      <c r="R538" t="s">
        <v>2053</v>
      </c>
      <c r="S538" s="5">
        <f t="shared" si="34"/>
        <v>40414.208333333336</v>
      </c>
      <c r="T538" s="5">
        <f t="shared" si="35"/>
        <v>40440.208333333336</v>
      </c>
    </row>
    <row r="539" spans="1:20" ht="17" x14ac:dyDescent="0.2">
      <c r="A539">
        <v>537</v>
      </c>
      <c r="B539" t="s">
        <v>1119</v>
      </c>
      <c r="C539" s="1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2">
        <f t="shared" si="32"/>
        <v>117.22156398104266</v>
      </c>
      <c r="P539">
        <f t="shared" si="33"/>
        <v>49993.5</v>
      </c>
      <c r="Q539" t="s">
        <v>2041</v>
      </c>
      <c r="R539" t="s">
        <v>2042</v>
      </c>
      <c r="S539" s="5">
        <f t="shared" si="34"/>
        <v>43342.208333333328</v>
      </c>
      <c r="T539" s="5">
        <f t="shared" si="35"/>
        <v>43365.208333333328</v>
      </c>
    </row>
    <row r="540" spans="1:20" ht="17" x14ac:dyDescent="0.2">
      <c r="A540">
        <v>538</v>
      </c>
      <c r="B540" t="s">
        <v>1121</v>
      </c>
      <c r="C540" s="1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2">
        <f t="shared" si="32"/>
        <v>37.695968274950431</v>
      </c>
      <c r="P540">
        <f t="shared" si="33"/>
        <v>29165</v>
      </c>
      <c r="Q540" t="s">
        <v>2050</v>
      </c>
      <c r="R540" t="s">
        <v>2061</v>
      </c>
      <c r="S540" s="5">
        <f t="shared" si="34"/>
        <v>41539.208333333336</v>
      </c>
      <c r="T540" s="5">
        <f t="shared" si="35"/>
        <v>41555.208333333336</v>
      </c>
    </row>
    <row r="541" spans="1:20" ht="17" x14ac:dyDescent="0.2">
      <c r="A541">
        <v>539</v>
      </c>
      <c r="B541" t="s">
        <v>1123</v>
      </c>
      <c r="C541" s="1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2">
        <f t="shared" si="32"/>
        <v>72.653061224489804</v>
      </c>
      <c r="P541">
        <f t="shared" si="33"/>
        <v>3598.5</v>
      </c>
      <c r="Q541" t="s">
        <v>2033</v>
      </c>
      <c r="R541" t="s">
        <v>2034</v>
      </c>
      <c r="S541" s="5">
        <f t="shared" si="34"/>
        <v>43647.208333333328</v>
      </c>
      <c r="T541" s="5">
        <f t="shared" si="35"/>
        <v>43653.208333333328</v>
      </c>
    </row>
    <row r="542" spans="1:20" ht="17" x14ac:dyDescent="0.2">
      <c r="A542">
        <v>540</v>
      </c>
      <c r="B542" t="s">
        <v>1125</v>
      </c>
      <c r="C542" s="1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2">
        <f t="shared" si="32"/>
        <v>265.98113207547169</v>
      </c>
      <c r="P542">
        <f t="shared" si="33"/>
        <v>7172</v>
      </c>
      <c r="Q542" t="s">
        <v>2054</v>
      </c>
      <c r="R542" t="s">
        <v>2055</v>
      </c>
      <c r="S542" s="5">
        <f t="shared" si="34"/>
        <v>43225.208333333328</v>
      </c>
      <c r="T542" s="5">
        <f t="shared" si="35"/>
        <v>43247.208333333328</v>
      </c>
    </row>
    <row r="543" spans="1:20" ht="17" x14ac:dyDescent="0.2">
      <c r="A543">
        <v>541</v>
      </c>
      <c r="B543" t="s">
        <v>1127</v>
      </c>
      <c r="C543" s="1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2">
        <f t="shared" si="32"/>
        <v>24.205617977528089</v>
      </c>
      <c r="P543">
        <f t="shared" si="33"/>
        <v>21740.5</v>
      </c>
      <c r="Q543" t="s">
        <v>2050</v>
      </c>
      <c r="R543" t="s">
        <v>2061</v>
      </c>
      <c r="S543" s="5">
        <f t="shared" si="34"/>
        <v>42165.208333333328</v>
      </c>
      <c r="T543" s="5">
        <f t="shared" si="35"/>
        <v>42191.208333333328</v>
      </c>
    </row>
    <row r="544" spans="1:20" ht="17" x14ac:dyDescent="0.2">
      <c r="A544">
        <v>542</v>
      </c>
      <c r="B544" t="s">
        <v>1129</v>
      </c>
      <c r="C544" s="1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2">
        <f t="shared" si="32"/>
        <v>2.5064935064935066</v>
      </c>
      <c r="P544">
        <f t="shared" si="33"/>
        <v>989.5</v>
      </c>
      <c r="Q544" t="s">
        <v>2035</v>
      </c>
      <c r="R544" t="s">
        <v>2045</v>
      </c>
      <c r="S544" s="5">
        <f t="shared" si="34"/>
        <v>42391.25</v>
      </c>
      <c r="T544" s="5">
        <f t="shared" si="35"/>
        <v>42421.25</v>
      </c>
    </row>
    <row r="545" spans="1:20" ht="17" x14ac:dyDescent="0.2">
      <c r="A545">
        <v>543</v>
      </c>
      <c r="B545" t="s">
        <v>1131</v>
      </c>
      <c r="C545" s="1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2">
        <f t="shared" si="32"/>
        <v>16.329799764428738</v>
      </c>
      <c r="P545">
        <f t="shared" si="33"/>
        <v>7022</v>
      </c>
      <c r="Q545" t="s">
        <v>2050</v>
      </c>
      <c r="R545" t="s">
        <v>2051</v>
      </c>
      <c r="S545" s="5">
        <f t="shared" si="34"/>
        <v>41528.208333333336</v>
      </c>
      <c r="T545" s="5">
        <f t="shared" si="35"/>
        <v>41543.208333333336</v>
      </c>
    </row>
    <row r="546" spans="1:20" ht="34" x14ac:dyDescent="0.2">
      <c r="A546">
        <v>544</v>
      </c>
      <c r="B546" t="s">
        <v>1133</v>
      </c>
      <c r="C546" s="1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2">
        <f t="shared" si="32"/>
        <v>276.5</v>
      </c>
      <c r="P546">
        <f t="shared" si="33"/>
        <v>3913</v>
      </c>
      <c r="Q546" t="s">
        <v>2035</v>
      </c>
      <c r="R546" t="s">
        <v>2036</v>
      </c>
      <c r="S546" s="5">
        <f t="shared" si="34"/>
        <v>42377.25</v>
      </c>
      <c r="T546" s="5">
        <f t="shared" si="35"/>
        <v>42390.25</v>
      </c>
    </row>
    <row r="547" spans="1:20" ht="17" x14ac:dyDescent="0.2">
      <c r="A547">
        <v>545</v>
      </c>
      <c r="B547" t="s">
        <v>1135</v>
      </c>
      <c r="C547" s="1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2">
        <f t="shared" si="32"/>
        <v>88.803571428571431</v>
      </c>
      <c r="P547">
        <f t="shared" si="33"/>
        <v>83399.5</v>
      </c>
      <c r="Q547" t="s">
        <v>2039</v>
      </c>
      <c r="R547" t="s">
        <v>2040</v>
      </c>
      <c r="S547" s="5">
        <f t="shared" si="34"/>
        <v>43824.25</v>
      </c>
      <c r="T547" s="5">
        <f t="shared" si="35"/>
        <v>43844.25</v>
      </c>
    </row>
    <row r="548" spans="1:20" ht="17" x14ac:dyDescent="0.2">
      <c r="A548">
        <v>546</v>
      </c>
      <c r="B548" t="s">
        <v>1137</v>
      </c>
      <c r="C548" s="1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2">
        <f t="shared" si="32"/>
        <v>163.57142857142856</v>
      </c>
      <c r="P548">
        <f t="shared" si="33"/>
        <v>3479</v>
      </c>
      <c r="Q548" t="s">
        <v>2039</v>
      </c>
      <c r="R548" t="s">
        <v>2040</v>
      </c>
      <c r="S548" s="5">
        <f t="shared" si="34"/>
        <v>43360.208333333328</v>
      </c>
      <c r="T548" s="5">
        <f t="shared" si="35"/>
        <v>43363.208333333328</v>
      </c>
    </row>
    <row r="549" spans="1:20" ht="17" x14ac:dyDescent="0.2">
      <c r="A549">
        <v>547</v>
      </c>
      <c r="B549" t="s">
        <v>1139</v>
      </c>
      <c r="C549" s="1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2">
        <f t="shared" si="32"/>
        <v>969</v>
      </c>
      <c r="P549">
        <f t="shared" si="33"/>
        <v>6376.5</v>
      </c>
      <c r="Q549" t="s">
        <v>2041</v>
      </c>
      <c r="R549" t="s">
        <v>2044</v>
      </c>
      <c r="S549" s="5">
        <f t="shared" si="34"/>
        <v>42029.25</v>
      </c>
      <c r="T549" s="5">
        <f t="shared" si="35"/>
        <v>42041.25</v>
      </c>
    </row>
    <row r="550" spans="1:20" ht="17" x14ac:dyDescent="0.2">
      <c r="A550">
        <v>548</v>
      </c>
      <c r="B550" t="s">
        <v>1141</v>
      </c>
      <c r="C550" s="1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2">
        <f t="shared" si="32"/>
        <v>270.91376701966715</v>
      </c>
      <c r="P550">
        <f t="shared" si="33"/>
        <v>91029.5</v>
      </c>
      <c r="Q550" t="s">
        <v>2039</v>
      </c>
      <c r="R550" t="s">
        <v>2040</v>
      </c>
      <c r="S550" s="5">
        <f t="shared" si="34"/>
        <v>42461.208333333328</v>
      </c>
      <c r="T550" s="5">
        <f t="shared" si="35"/>
        <v>42474.208333333328</v>
      </c>
    </row>
    <row r="551" spans="1:20" ht="34" x14ac:dyDescent="0.2">
      <c r="A551">
        <v>549</v>
      </c>
      <c r="B551" t="s">
        <v>1143</v>
      </c>
      <c r="C551" s="1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2">
        <f t="shared" si="32"/>
        <v>284.21355932203392</v>
      </c>
      <c r="P551">
        <f t="shared" si="33"/>
        <v>42302.5</v>
      </c>
      <c r="Q551" t="s">
        <v>2037</v>
      </c>
      <c r="R551" t="s">
        <v>2046</v>
      </c>
      <c r="S551" s="5">
        <f t="shared" si="34"/>
        <v>41422.208333333336</v>
      </c>
      <c r="T551" s="5">
        <f t="shared" si="35"/>
        <v>41431.208333333336</v>
      </c>
    </row>
    <row r="552" spans="1:20" ht="34" x14ac:dyDescent="0.2">
      <c r="A552">
        <v>550</v>
      </c>
      <c r="B552" t="s">
        <v>1145</v>
      </c>
      <c r="C552" s="1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2">
        <f t="shared" si="32"/>
        <v>4</v>
      </c>
      <c r="P552">
        <f t="shared" si="33"/>
        <v>2.5</v>
      </c>
      <c r="Q552" t="s">
        <v>2035</v>
      </c>
      <c r="R552" t="s">
        <v>2045</v>
      </c>
      <c r="S552" s="5">
        <f t="shared" si="34"/>
        <v>40968.25</v>
      </c>
      <c r="T552" s="5">
        <f t="shared" si="35"/>
        <v>40989.208333333336</v>
      </c>
    </row>
    <row r="553" spans="1:20" ht="17" x14ac:dyDescent="0.2">
      <c r="A553">
        <v>551</v>
      </c>
      <c r="B553" t="s">
        <v>1147</v>
      </c>
      <c r="C553" s="1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2">
        <f t="shared" si="32"/>
        <v>58.6329816768462</v>
      </c>
      <c r="P553">
        <f t="shared" si="33"/>
        <v>54188.5</v>
      </c>
      <c r="Q553" t="s">
        <v>2037</v>
      </c>
      <c r="R553" t="s">
        <v>2038</v>
      </c>
      <c r="S553" s="5">
        <f t="shared" si="34"/>
        <v>41993.25</v>
      </c>
      <c r="T553" s="5">
        <f t="shared" si="35"/>
        <v>42033.25</v>
      </c>
    </row>
    <row r="554" spans="1:20" ht="17" x14ac:dyDescent="0.2">
      <c r="A554">
        <v>552</v>
      </c>
      <c r="B554" t="s">
        <v>1149</v>
      </c>
      <c r="C554" s="1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2">
        <f t="shared" si="32"/>
        <v>98.51111111111112</v>
      </c>
      <c r="P554">
        <f t="shared" si="33"/>
        <v>4479</v>
      </c>
      <c r="Q554" t="s">
        <v>2039</v>
      </c>
      <c r="R554" t="s">
        <v>2040</v>
      </c>
      <c r="S554" s="5">
        <f t="shared" si="34"/>
        <v>42700.25</v>
      </c>
      <c r="T554" s="5">
        <f t="shared" si="35"/>
        <v>42702.25</v>
      </c>
    </row>
    <row r="555" spans="1:20" ht="34" x14ac:dyDescent="0.2">
      <c r="A555">
        <v>553</v>
      </c>
      <c r="B555" t="s">
        <v>1151</v>
      </c>
      <c r="C555" s="1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2">
        <f t="shared" si="32"/>
        <v>43.975381008206334</v>
      </c>
      <c r="P555">
        <f t="shared" si="33"/>
        <v>38025</v>
      </c>
      <c r="Q555" t="s">
        <v>2035</v>
      </c>
      <c r="R555" t="s">
        <v>2036</v>
      </c>
      <c r="S555" s="5">
        <f t="shared" si="34"/>
        <v>40545.25</v>
      </c>
      <c r="T555" s="5">
        <f t="shared" si="35"/>
        <v>40546.25</v>
      </c>
    </row>
    <row r="556" spans="1:20" ht="34" x14ac:dyDescent="0.2">
      <c r="A556">
        <v>554</v>
      </c>
      <c r="B556" t="s">
        <v>1153</v>
      </c>
      <c r="C556" s="1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2">
        <f t="shared" si="32"/>
        <v>151.66315789473683</v>
      </c>
      <c r="P556">
        <f t="shared" si="33"/>
        <v>7481</v>
      </c>
      <c r="Q556" t="s">
        <v>2035</v>
      </c>
      <c r="R556" t="s">
        <v>2045</v>
      </c>
      <c r="S556" s="5">
        <f t="shared" si="34"/>
        <v>42723.25</v>
      </c>
      <c r="T556" s="5">
        <f t="shared" si="35"/>
        <v>42729.25</v>
      </c>
    </row>
    <row r="557" spans="1:20" ht="17" x14ac:dyDescent="0.2">
      <c r="A557">
        <v>555</v>
      </c>
      <c r="B557" t="s">
        <v>1155</v>
      </c>
      <c r="C557" s="1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2">
        <f t="shared" si="32"/>
        <v>223.63492063492063</v>
      </c>
      <c r="P557">
        <f t="shared" si="33"/>
        <v>7112</v>
      </c>
      <c r="Q557" t="s">
        <v>2035</v>
      </c>
      <c r="R557" t="s">
        <v>2036</v>
      </c>
      <c r="S557" s="5">
        <f t="shared" si="34"/>
        <v>41731.208333333336</v>
      </c>
      <c r="T557" s="5">
        <f t="shared" si="35"/>
        <v>41762.208333333336</v>
      </c>
    </row>
    <row r="558" spans="1:20" ht="17" x14ac:dyDescent="0.2">
      <c r="A558">
        <v>556</v>
      </c>
      <c r="B558" t="s">
        <v>442</v>
      </c>
      <c r="C558" s="1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2">
        <f t="shared" si="32"/>
        <v>239.75</v>
      </c>
      <c r="P558">
        <f t="shared" si="33"/>
        <v>6294.5</v>
      </c>
      <c r="Q558" t="s">
        <v>2047</v>
      </c>
      <c r="R558" t="s">
        <v>2059</v>
      </c>
      <c r="S558" s="5">
        <f t="shared" si="34"/>
        <v>40792.208333333336</v>
      </c>
      <c r="T558" s="5">
        <f t="shared" si="35"/>
        <v>40799.208333333336</v>
      </c>
    </row>
    <row r="559" spans="1:20" ht="17" x14ac:dyDescent="0.2">
      <c r="A559">
        <v>557</v>
      </c>
      <c r="B559" t="s">
        <v>1158</v>
      </c>
      <c r="C559" s="1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2">
        <f t="shared" si="32"/>
        <v>199.33333333333334</v>
      </c>
      <c r="P559">
        <f t="shared" si="33"/>
        <v>6090.5</v>
      </c>
      <c r="Q559" t="s">
        <v>2041</v>
      </c>
      <c r="R559" t="s">
        <v>2063</v>
      </c>
      <c r="S559" s="5">
        <f t="shared" si="34"/>
        <v>42279.208333333328</v>
      </c>
      <c r="T559" s="5">
        <f t="shared" si="35"/>
        <v>42282.208333333328</v>
      </c>
    </row>
    <row r="560" spans="1:20" ht="17" x14ac:dyDescent="0.2">
      <c r="A560">
        <v>558</v>
      </c>
      <c r="B560" t="s">
        <v>1160</v>
      </c>
      <c r="C560" s="1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2">
        <f t="shared" si="32"/>
        <v>137.34482758620689</v>
      </c>
      <c r="P560">
        <f t="shared" si="33"/>
        <v>4046</v>
      </c>
      <c r="Q560" t="s">
        <v>2039</v>
      </c>
      <c r="R560" t="s">
        <v>2040</v>
      </c>
      <c r="S560" s="5">
        <f t="shared" si="34"/>
        <v>42424.25</v>
      </c>
      <c r="T560" s="5">
        <f t="shared" si="35"/>
        <v>42467.208333333328</v>
      </c>
    </row>
    <row r="561" spans="1:20" ht="17" x14ac:dyDescent="0.2">
      <c r="A561">
        <v>559</v>
      </c>
      <c r="B561" t="s">
        <v>1162</v>
      </c>
      <c r="C561" s="1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2">
        <f t="shared" si="32"/>
        <v>100.9696106362773</v>
      </c>
      <c r="P561">
        <f t="shared" si="33"/>
        <v>53671.5</v>
      </c>
      <c r="Q561" t="s">
        <v>2039</v>
      </c>
      <c r="R561" t="s">
        <v>2040</v>
      </c>
      <c r="S561" s="5">
        <f t="shared" si="34"/>
        <v>42584.208333333328</v>
      </c>
      <c r="T561" s="5">
        <f t="shared" si="35"/>
        <v>42591.208333333328</v>
      </c>
    </row>
    <row r="562" spans="1:20" ht="17" x14ac:dyDescent="0.2">
      <c r="A562">
        <v>560</v>
      </c>
      <c r="B562" t="s">
        <v>1164</v>
      </c>
      <c r="C562" s="1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2">
        <f t="shared" si="32"/>
        <v>794.16</v>
      </c>
      <c r="P562">
        <f t="shared" si="33"/>
        <v>81004.5</v>
      </c>
      <c r="Q562" t="s">
        <v>2041</v>
      </c>
      <c r="R562" t="s">
        <v>2049</v>
      </c>
      <c r="S562" s="5">
        <f t="shared" si="34"/>
        <v>40865.25</v>
      </c>
      <c r="T562" s="5">
        <f t="shared" si="35"/>
        <v>40905.25</v>
      </c>
    </row>
    <row r="563" spans="1:20" ht="17" x14ac:dyDescent="0.2">
      <c r="A563">
        <v>561</v>
      </c>
      <c r="B563" t="s">
        <v>1166</v>
      </c>
      <c r="C563" s="1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2">
        <f t="shared" si="32"/>
        <v>369.7</v>
      </c>
      <c r="P563">
        <f t="shared" si="33"/>
        <v>5644.5</v>
      </c>
      <c r="Q563" t="s">
        <v>2039</v>
      </c>
      <c r="R563" t="s">
        <v>2040</v>
      </c>
      <c r="S563" s="5">
        <f t="shared" si="34"/>
        <v>40833.208333333336</v>
      </c>
      <c r="T563" s="5">
        <f t="shared" si="35"/>
        <v>40835.208333333336</v>
      </c>
    </row>
    <row r="564" spans="1:20" ht="34" x14ac:dyDescent="0.2">
      <c r="A564">
        <v>562</v>
      </c>
      <c r="B564" t="s">
        <v>1168</v>
      </c>
      <c r="C564" s="1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2">
        <f t="shared" si="32"/>
        <v>12.818181818181817</v>
      </c>
      <c r="P564">
        <f t="shared" si="33"/>
        <v>647.5</v>
      </c>
      <c r="Q564" t="s">
        <v>2035</v>
      </c>
      <c r="R564" t="s">
        <v>2036</v>
      </c>
      <c r="S564" s="5">
        <f t="shared" si="34"/>
        <v>43536.208333333328</v>
      </c>
      <c r="T564" s="5">
        <f t="shared" si="35"/>
        <v>43538.208333333328</v>
      </c>
    </row>
    <row r="565" spans="1:20" ht="17" x14ac:dyDescent="0.2">
      <c r="A565">
        <v>563</v>
      </c>
      <c r="B565" t="s">
        <v>1170</v>
      </c>
      <c r="C565" s="1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2">
        <f t="shared" si="32"/>
        <v>138.02702702702703</v>
      </c>
      <c r="P565">
        <f t="shared" si="33"/>
        <v>2596</v>
      </c>
      <c r="Q565" t="s">
        <v>2041</v>
      </c>
      <c r="R565" t="s">
        <v>2042</v>
      </c>
      <c r="S565" s="5">
        <f t="shared" si="34"/>
        <v>43417.25</v>
      </c>
      <c r="T565" s="5">
        <f t="shared" si="35"/>
        <v>43437.25</v>
      </c>
    </row>
    <row r="566" spans="1:20" ht="17" x14ac:dyDescent="0.2">
      <c r="A566">
        <v>564</v>
      </c>
      <c r="B566" t="s">
        <v>1172</v>
      </c>
      <c r="C566" s="1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2">
        <f t="shared" si="32"/>
        <v>83.813278008298752</v>
      </c>
      <c r="P566">
        <f t="shared" si="33"/>
        <v>71591.5</v>
      </c>
      <c r="Q566" t="s">
        <v>2039</v>
      </c>
      <c r="R566" t="s">
        <v>2040</v>
      </c>
      <c r="S566" s="5">
        <f t="shared" si="34"/>
        <v>42078.208333333328</v>
      </c>
      <c r="T566" s="5">
        <f t="shared" si="35"/>
        <v>42086.208333333328</v>
      </c>
    </row>
    <row r="567" spans="1:20" ht="17" x14ac:dyDescent="0.2">
      <c r="A567">
        <v>565</v>
      </c>
      <c r="B567" t="s">
        <v>1174</v>
      </c>
      <c r="C567" s="1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2">
        <f t="shared" si="32"/>
        <v>204.60063224446787</v>
      </c>
      <c r="P567">
        <f t="shared" si="33"/>
        <v>98881</v>
      </c>
      <c r="Q567" t="s">
        <v>2039</v>
      </c>
      <c r="R567" t="s">
        <v>2040</v>
      </c>
      <c r="S567" s="5">
        <f t="shared" si="34"/>
        <v>40862.25</v>
      </c>
      <c r="T567" s="5">
        <f t="shared" si="35"/>
        <v>40882.25</v>
      </c>
    </row>
    <row r="568" spans="1:20" ht="17" x14ac:dyDescent="0.2">
      <c r="A568">
        <v>566</v>
      </c>
      <c r="B568" t="s">
        <v>1176</v>
      </c>
      <c r="C568" s="1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2">
        <f t="shared" si="32"/>
        <v>44.344086021505376</v>
      </c>
      <c r="P568">
        <f t="shared" si="33"/>
        <v>2080.5</v>
      </c>
      <c r="Q568" t="s">
        <v>2035</v>
      </c>
      <c r="R568" t="s">
        <v>2043</v>
      </c>
      <c r="S568" s="5">
        <f t="shared" si="34"/>
        <v>42424.25</v>
      </c>
      <c r="T568" s="5">
        <f t="shared" si="35"/>
        <v>42447.208333333328</v>
      </c>
    </row>
    <row r="569" spans="1:20" ht="34" x14ac:dyDescent="0.2">
      <c r="A569">
        <v>567</v>
      </c>
      <c r="B569" t="s">
        <v>1178</v>
      </c>
      <c r="C569" s="1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2">
        <f t="shared" si="32"/>
        <v>218.60294117647058</v>
      </c>
      <c r="P569">
        <f t="shared" si="33"/>
        <v>7554.5</v>
      </c>
      <c r="Q569" t="s">
        <v>2035</v>
      </c>
      <c r="R569" t="s">
        <v>2036</v>
      </c>
      <c r="S569" s="5">
        <f t="shared" si="34"/>
        <v>41830.208333333336</v>
      </c>
      <c r="T569" s="5">
        <f t="shared" si="35"/>
        <v>41832.208333333336</v>
      </c>
    </row>
    <row r="570" spans="1:20" ht="17" x14ac:dyDescent="0.2">
      <c r="A570">
        <v>568</v>
      </c>
      <c r="B570" t="s">
        <v>1180</v>
      </c>
      <c r="C570" s="1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2">
        <f t="shared" si="32"/>
        <v>186.03314917127071</v>
      </c>
      <c r="P570">
        <f t="shared" si="33"/>
        <v>69934</v>
      </c>
      <c r="Q570" t="s">
        <v>2039</v>
      </c>
      <c r="R570" t="s">
        <v>2040</v>
      </c>
      <c r="S570" s="5">
        <f t="shared" si="34"/>
        <v>40374.208333333336</v>
      </c>
      <c r="T570" s="5">
        <f t="shared" si="35"/>
        <v>40419.208333333336</v>
      </c>
    </row>
    <row r="571" spans="1:20" ht="17" x14ac:dyDescent="0.2">
      <c r="A571">
        <v>569</v>
      </c>
      <c r="B571" t="s">
        <v>1182</v>
      </c>
      <c r="C571" s="1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2">
        <f t="shared" si="32"/>
        <v>237.33830845771143</v>
      </c>
      <c r="P571">
        <f t="shared" si="33"/>
        <v>24147</v>
      </c>
      <c r="Q571" t="s">
        <v>2041</v>
      </c>
      <c r="R571" t="s">
        <v>2049</v>
      </c>
      <c r="S571" s="5">
        <f t="shared" si="34"/>
        <v>40554.25</v>
      </c>
      <c r="T571" s="5">
        <f t="shared" si="35"/>
        <v>40566.25</v>
      </c>
    </row>
    <row r="572" spans="1:20" ht="17" x14ac:dyDescent="0.2">
      <c r="A572">
        <v>570</v>
      </c>
      <c r="B572" t="s">
        <v>1184</v>
      </c>
      <c r="C572" s="1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2">
        <f t="shared" si="32"/>
        <v>305.65384615384613</v>
      </c>
      <c r="P572">
        <f t="shared" si="33"/>
        <v>49044.5</v>
      </c>
      <c r="Q572" t="s">
        <v>2035</v>
      </c>
      <c r="R572" t="s">
        <v>2036</v>
      </c>
      <c r="S572" s="5">
        <f t="shared" si="34"/>
        <v>41993.25</v>
      </c>
      <c r="T572" s="5">
        <f t="shared" si="35"/>
        <v>41999.25</v>
      </c>
    </row>
    <row r="573" spans="1:20" ht="17" x14ac:dyDescent="0.2">
      <c r="A573">
        <v>571</v>
      </c>
      <c r="B573" t="s">
        <v>1186</v>
      </c>
      <c r="C573" s="1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2">
        <f t="shared" si="32"/>
        <v>94.142857142857139</v>
      </c>
      <c r="P573">
        <f t="shared" si="33"/>
        <v>1665</v>
      </c>
      <c r="Q573" t="s">
        <v>2041</v>
      </c>
      <c r="R573" t="s">
        <v>2052</v>
      </c>
      <c r="S573" s="5">
        <f t="shared" si="34"/>
        <v>42174.208333333328</v>
      </c>
      <c r="T573" s="5">
        <f t="shared" si="35"/>
        <v>42221.208333333328</v>
      </c>
    </row>
    <row r="574" spans="1:20" ht="17" x14ac:dyDescent="0.2">
      <c r="A574">
        <v>572</v>
      </c>
      <c r="B574" t="s">
        <v>1188</v>
      </c>
      <c r="C574" s="1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2">
        <f t="shared" si="32"/>
        <v>54.400000000000006</v>
      </c>
      <c r="P574">
        <f t="shared" si="33"/>
        <v>2495</v>
      </c>
      <c r="Q574" t="s">
        <v>2035</v>
      </c>
      <c r="R574" t="s">
        <v>2036</v>
      </c>
      <c r="S574" s="5">
        <f t="shared" si="34"/>
        <v>42275.208333333328</v>
      </c>
      <c r="T574" s="5">
        <f t="shared" si="35"/>
        <v>42291.208333333328</v>
      </c>
    </row>
    <row r="575" spans="1:20" ht="17" x14ac:dyDescent="0.2">
      <c r="A575">
        <v>573</v>
      </c>
      <c r="B575" t="s">
        <v>1190</v>
      </c>
      <c r="C575" s="1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2">
        <f t="shared" si="32"/>
        <v>111.88059701492537</v>
      </c>
      <c r="P575">
        <f t="shared" si="33"/>
        <v>3898</v>
      </c>
      <c r="Q575" t="s">
        <v>2064</v>
      </c>
      <c r="R575" t="s">
        <v>2065</v>
      </c>
      <c r="S575" s="5">
        <f t="shared" si="34"/>
        <v>41761.208333333336</v>
      </c>
      <c r="T575" s="5">
        <f t="shared" si="35"/>
        <v>41763.208333333336</v>
      </c>
    </row>
    <row r="576" spans="1:20" ht="17" x14ac:dyDescent="0.2">
      <c r="A576">
        <v>574</v>
      </c>
      <c r="B576" t="s">
        <v>1192</v>
      </c>
      <c r="C576" s="1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2">
        <f t="shared" si="32"/>
        <v>369.14814814814815</v>
      </c>
      <c r="P576">
        <f t="shared" si="33"/>
        <v>5055.5</v>
      </c>
      <c r="Q576" t="s">
        <v>2033</v>
      </c>
      <c r="R576" t="s">
        <v>2034</v>
      </c>
      <c r="S576" s="5">
        <f t="shared" si="34"/>
        <v>43806.25</v>
      </c>
      <c r="T576" s="5">
        <f t="shared" si="35"/>
        <v>43816.25</v>
      </c>
    </row>
    <row r="577" spans="1:20" ht="17" x14ac:dyDescent="0.2">
      <c r="A577">
        <v>575</v>
      </c>
      <c r="B577" t="s">
        <v>1194</v>
      </c>
      <c r="C577" s="1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2">
        <f t="shared" si="32"/>
        <v>62.930372148859547</v>
      </c>
      <c r="P577">
        <f t="shared" si="33"/>
        <v>26489.5</v>
      </c>
      <c r="Q577" t="s">
        <v>2039</v>
      </c>
      <c r="R577" t="s">
        <v>2040</v>
      </c>
      <c r="S577" s="5">
        <f t="shared" si="34"/>
        <v>41779.208333333336</v>
      </c>
      <c r="T577" s="5">
        <f t="shared" si="35"/>
        <v>41782.208333333336</v>
      </c>
    </row>
    <row r="578" spans="1:20" ht="34" x14ac:dyDescent="0.2">
      <c r="A578">
        <v>576</v>
      </c>
      <c r="B578" t="s">
        <v>1196</v>
      </c>
      <c r="C578" s="1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2">
        <f t="shared" ref="O578:O641" si="36">(E578/D578)*100</f>
        <v>64.927835051546396</v>
      </c>
      <c r="P578">
        <f t="shared" ref="P578:P641" si="37">AVERAGE(E578,G578)</f>
        <v>3181</v>
      </c>
      <c r="Q578" t="s">
        <v>2039</v>
      </c>
      <c r="R578" t="s">
        <v>2040</v>
      </c>
      <c r="S578" s="5">
        <f t="shared" ref="S578:S641" si="38">(((J578/60)/60)/24)+DATE(1970,1,1)</f>
        <v>43040.208333333328</v>
      </c>
      <c r="T578" s="5">
        <f t="shared" ref="T578:T641" si="39">(((K578/60)/60)/24)+DATE(1970,1,1)</f>
        <v>43057.25</v>
      </c>
    </row>
    <row r="579" spans="1:20" ht="17" x14ac:dyDescent="0.2">
      <c r="A579">
        <v>577</v>
      </c>
      <c r="B579" t="s">
        <v>1198</v>
      </c>
      <c r="C579" s="1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2">
        <f t="shared" si="36"/>
        <v>18.853658536585368</v>
      </c>
      <c r="P579">
        <f t="shared" si="37"/>
        <v>791.5</v>
      </c>
      <c r="Q579" t="s">
        <v>2035</v>
      </c>
      <c r="R579" t="s">
        <v>2058</v>
      </c>
      <c r="S579" s="5">
        <f t="shared" si="38"/>
        <v>40613.25</v>
      </c>
      <c r="T579" s="5">
        <f t="shared" si="39"/>
        <v>40639.208333333336</v>
      </c>
    </row>
    <row r="580" spans="1:20" ht="17" x14ac:dyDescent="0.2">
      <c r="A580">
        <v>578</v>
      </c>
      <c r="B580" t="s">
        <v>1200</v>
      </c>
      <c r="C580" s="1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2">
        <f t="shared" si="36"/>
        <v>16.754404145077721</v>
      </c>
      <c r="P580">
        <f t="shared" si="37"/>
        <v>8206.5</v>
      </c>
      <c r="Q580" t="s">
        <v>2041</v>
      </c>
      <c r="R580" t="s">
        <v>2063</v>
      </c>
      <c r="S580" s="5">
        <f t="shared" si="38"/>
        <v>40878.25</v>
      </c>
      <c r="T580" s="5">
        <f t="shared" si="39"/>
        <v>40881.25</v>
      </c>
    </row>
    <row r="581" spans="1:20" ht="17" x14ac:dyDescent="0.2">
      <c r="A581">
        <v>579</v>
      </c>
      <c r="B581" t="s">
        <v>1202</v>
      </c>
      <c r="C581" s="1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2">
        <f t="shared" si="36"/>
        <v>101.11290322580646</v>
      </c>
      <c r="P581">
        <f t="shared" si="37"/>
        <v>3178</v>
      </c>
      <c r="Q581" t="s">
        <v>2035</v>
      </c>
      <c r="R581" t="s">
        <v>2058</v>
      </c>
      <c r="S581" s="5">
        <f t="shared" si="38"/>
        <v>40762.208333333336</v>
      </c>
      <c r="T581" s="5">
        <f t="shared" si="39"/>
        <v>40774.208333333336</v>
      </c>
    </row>
    <row r="582" spans="1:20" ht="17" x14ac:dyDescent="0.2">
      <c r="A582">
        <v>580</v>
      </c>
      <c r="B582" t="s">
        <v>556</v>
      </c>
      <c r="C582" s="1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2">
        <f t="shared" si="36"/>
        <v>341.5022831050228</v>
      </c>
      <c r="P582">
        <f t="shared" si="37"/>
        <v>76347</v>
      </c>
      <c r="Q582" t="s">
        <v>2039</v>
      </c>
      <c r="R582" t="s">
        <v>2040</v>
      </c>
      <c r="S582" s="5">
        <f t="shared" si="38"/>
        <v>41696.25</v>
      </c>
      <c r="T582" s="5">
        <f t="shared" si="39"/>
        <v>41704.25</v>
      </c>
    </row>
    <row r="583" spans="1:20" ht="17" x14ac:dyDescent="0.2">
      <c r="A583">
        <v>581</v>
      </c>
      <c r="B583" t="s">
        <v>1205</v>
      </c>
      <c r="C583" s="1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2">
        <f t="shared" si="36"/>
        <v>64.016666666666666</v>
      </c>
      <c r="P583">
        <f t="shared" si="37"/>
        <v>1956</v>
      </c>
      <c r="Q583" t="s">
        <v>2037</v>
      </c>
      <c r="R583" t="s">
        <v>2038</v>
      </c>
      <c r="S583" s="5">
        <f t="shared" si="38"/>
        <v>40662.208333333336</v>
      </c>
      <c r="T583" s="5">
        <f t="shared" si="39"/>
        <v>40677.208333333336</v>
      </c>
    </row>
    <row r="584" spans="1:20" ht="17" x14ac:dyDescent="0.2">
      <c r="A584">
        <v>582</v>
      </c>
      <c r="B584" t="s">
        <v>1207</v>
      </c>
      <c r="C584" s="1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2">
        <f t="shared" si="36"/>
        <v>52.080459770114942</v>
      </c>
      <c r="P584">
        <f t="shared" si="37"/>
        <v>2286.5</v>
      </c>
      <c r="Q584" t="s">
        <v>2050</v>
      </c>
      <c r="R584" t="s">
        <v>2051</v>
      </c>
      <c r="S584" s="5">
        <f t="shared" si="38"/>
        <v>42165.208333333328</v>
      </c>
      <c r="T584" s="5">
        <f t="shared" si="39"/>
        <v>42170.208333333328</v>
      </c>
    </row>
    <row r="585" spans="1:20" ht="34" x14ac:dyDescent="0.2">
      <c r="A585">
        <v>583</v>
      </c>
      <c r="B585" t="s">
        <v>1209</v>
      </c>
      <c r="C585" s="1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2">
        <f t="shared" si="36"/>
        <v>322.40211640211641</v>
      </c>
      <c r="P585">
        <f t="shared" si="37"/>
        <v>30921.5</v>
      </c>
      <c r="Q585" t="s">
        <v>2041</v>
      </c>
      <c r="R585" t="s">
        <v>2042</v>
      </c>
      <c r="S585" s="5">
        <f t="shared" si="38"/>
        <v>40959.25</v>
      </c>
      <c r="T585" s="5">
        <f t="shared" si="39"/>
        <v>40976.25</v>
      </c>
    </row>
    <row r="586" spans="1:20" ht="34" x14ac:dyDescent="0.2">
      <c r="A586">
        <v>584</v>
      </c>
      <c r="B586" t="s">
        <v>45</v>
      </c>
      <c r="C586" s="1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2">
        <f t="shared" si="36"/>
        <v>119.50810185185186</v>
      </c>
      <c r="P586">
        <f t="shared" si="37"/>
        <v>52434</v>
      </c>
      <c r="Q586" t="s">
        <v>2037</v>
      </c>
      <c r="R586" t="s">
        <v>2038</v>
      </c>
      <c r="S586" s="5">
        <f t="shared" si="38"/>
        <v>41024.208333333336</v>
      </c>
      <c r="T586" s="5">
        <f t="shared" si="39"/>
        <v>41038.208333333336</v>
      </c>
    </row>
    <row r="587" spans="1:20" ht="17" x14ac:dyDescent="0.2">
      <c r="A587">
        <v>585</v>
      </c>
      <c r="B587" t="s">
        <v>1212</v>
      </c>
      <c r="C587" s="1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2">
        <f t="shared" si="36"/>
        <v>146.79775280898878</v>
      </c>
      <c r="P587">
        <f t="shared" si="37"/>
        <v>6600.5</v>
      </c>
      <c r="Q587" t="s">
        <v>2047</v>
      </c>
      <c r="R587" t="s">
        <v>2059</v>
      </c>
      <c r="S587" s="5">
        <f t="shared" si="38"/>
        <v>40255.208333333336</v>
      </c>
      <c r="T587" s="5">
        <f t="shared" si="39"/>
        <v>40265.208333333336</v>
      </c>
    </row>
    <row r="588" spans="1:20" ht="17" x14ac:dyDescent="0.2">
      <c r="A588">
        <v>586</v>
      </c>
      <c r="B588" t="s">
        <v>1214</v>
      </c>
      <c r="C588" s="1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2">
        <f t="shared" si="36"/>
        <v>950.57142857142856</v>
      </c>
      <c r="P588">
        <f t="shared" si="37"/>
        <v>3392</v>
      </c>
      <c r="Q588" t="s">
        <v>2035</v>
      </c>
      <c r="R588" t="s">
        <v>2036</v>
      </c>
      <c r="S588" s="5">
        <f t="shared" si="38"/>
        <v>40499.25</v>
      </c>
      <c r="T588" s="5">
        <f t="shared" si="39"/>
        <v>40518.25</v>
      </c>
    </row>
    <row r="589" spans="1:20" ht="17" x14ac:dyDescent="0.2">
      <c r="A589">
        <v>587</v>
      </c>
      <c r="B589" t="s">
        <v>1216</v>
      </c>
      <c r="C589" s="1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2">
        <f t="shared" si="36"/>
        <v>72.893617021276597</v>
      </c>
      <c r="P589">
        <f t="shared" si="37"/>
        <v>3504</v>
      </c>
      <c r="Q589" t="s">
        <v>2033</v>
      </c>
      <c r="R589" t="s">
        <v>2034</v>
      </c>
      <c r="S589" s="5">
        <f t="shared" si="38"/>
        <v>43484.25</v>
      </c>
      <c r="T589" s="5">
        <f t="shared" si="39"/>
        <v>43536.208333333328</v>
      </c>
    </row>
    <row r="590" spans="1:20" ht="17" x14ac:dyDescent="0.2">
      <c r="A590">
        <v>588</v>
      </c>
      <c r="B590" t="s">
        <v>1218</v>
      </c>
      <c r="C590" s="1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2">
        <f t="shared" si="36"/>
        <v>79.008248730964468</v>
      </c>
      <c r="P590">
        <f t="shared" si="37"/>
        <v>62942.5</v>
      </c>
      <c r="Q590" t="s">
        <v>2039</v>
      </c>
      <c r="R590" t="s">
        <v>2040</v>
      </c>
      <c r="S590" s="5">
        <f t="shared" si="38"/>
        <v>40262.208333333336</v>
      </c>
      <c r="T590" s="5">
        <f t="shared" si="39"/>
        <v>40293.208333333336</v>
      </c>
    </row>
    <row r="591" spans="1:20" ht="17" x14ac:dyDescent="0.2">
      <c r="A591">
        <v>589</v>
      </c>
      <c r="B591" t="s">
        <v>1220</v>
      </c>
      <c r="C591" s="1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2">
        <f t="shared" si="36"/>
        <v>64.721518987341781</v>
      </c>
      <c r="P591">
        <f t="shared" si="37"/>
        <v>2607.5</v>
      </c>
      <c r="Q591" t="s">
        <v>2041</v>
      </c>
      <c r="R591" t="s">
        <v>2042</v>
      </c>
      <c r="S591" s="5">
        <f t="shared" si="38"/>
        <v>42190.208333333328</v>
      </c>
      <c r="T591" s="5">
        <f t="shared" si="39"/>
        <v>42197.208333333328</v>
      </c>
    </row>
    <row r="592" spans="1:20" ht="34" x14ac:dyDescent="0.2">
      <c r="A592">
        <v>590</v>
      </c>
      <c r="B592" t="s">
        <v>1222</v>
      </c>
      <c r="C592" s="1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2">
        <f t="shared" si="36"/>
        <v>82.028169014084511</v>
      </c>
      <c r="P592">
        <f t="shared" si="37"/>
        <v>2955</v>
      </c>
      <c r="Q592" t="s">
        <v>2047</v>
      </c>
      <c r="R592" t="s">
        <v>2056</v>
      </c>
      <c r="S592" s="5">
        <f t="shared" si="38"/>
        <v>41994.25</v>
      </c>
      <c r="T592" s="5">
        <f t="shared" si="39"/>
        <v>42005.25</v>
      </c>
    </row>
    <row r="593" spans="1:20" ht="17" x14ac:dyDescent="0.2">
      <c r="A593">
        <v>591</v>
      </c>
      <c r="B593" t="s">
        <v>1224</v>
      </c>
      <c r="C593" s="1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2">
        <f t="shared" si="36"/>
        <v>1037.6666666666667</v>
      </c>
      <c r="P593">
        <f t="shared" si="37"/>
        <v>3164</v>
      </c>
      <c r="Q593" t="s">
        <v>2050</v>
      </c>
      <c r="R593" t="s">
        <v>2051</v>
      </c>
      <c r="S593" s="5">
        <f t="shared" si="38"/>
        <v>40373.208333333336</v>
      </c>
      <c r="T593" s="5">
        <f t="shared" si="39"/>
        <v>40383.208333333336</v>
      </c>
    </row>
    <row r="594" spans="1:20" ht="34" x14ac:dyDescent="0.2">
      <c r="A594">
        <v>592</v>
      </c>
      <c r="B594" t="s">
        <v>1226</v>
      </c>
      <c r="C594" s="1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2">
        <f t="shared" si="36"/>
        <v>12.910076530612244</v>
      </c>
      <c r="P594">
        <f t="shared" si="37"/>
        <v>10248</v>
      </c>
      <c r="Q594" t="s">
        <v>2039</v>
      </c>
      <c r="R594" t="s">
        <v>2040</v>
      </c>
      <c r="S594" s="5">
        <f t="shared" si="38"/>
        <v>41789.208333333336</v>
      </c>
      <c r="T594" s="5">
        <f t="shared" si="39"/>
        <v>41798.208333333336</v>
      </c>
    </row>
    <row r="595" spans="1:20" ht="17" x14ac:dyDescent="0.2">
      <c r="A595">
        <v>593</v>
      </c>
      <c r="B595" t="s">
        <v>1228</v>
      </c>
      <c r="C595" s="1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2">
        <f t="shared" si="36"/>
        <v>154.84210526315789</v>
      </c>
      <c r="P595">
        <f t="shared" si="37"/>
        <v>96147</v>
      </c>
      <c r="Q595" t="s">
        <v>2041</v>
      </c>
      <c r="R595" t="s">
        <v>2049</v>
      </c>
      <c r="S595" s="5">
        <f t="shared" si="38"/>
        <v>41724.208333333336</v>
      </c>
      <c r="T595" s="5">
        <f t="shared" si="39"/>
        <v>41737.208333333336</v>
      </c>
    </row>
    <row r="596" spans="1:20" ht="34" x14ac:dyDescent="0.2">
      <c r="A596">
        <v>594</v>
      </c>
      <c r="B596" t="s">
        <v>1230</v>
      </c>
      <c r="C596" s="1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2">
        <f t="shared" si="36"/>
        <v>7.0991735537190088</v>
      </c>
      <c r="P596">
        <f t="shared" si="37"/>
        <v>5662</v>
      </c>
      <c r="Q596" t="s">
        <v>2039</v>
      </c>
      <c r="R596" t="s">
        <v>2040</v>
      </c>
      <c r="S596" s="5">
        <f t="shared" si="38"/>
        <v>42548.208333333328</v>
      </c>
      <c r="T596" s="5">
        <f t="shared" si="39"/>
        <v>42551.208333333328</v>
      </c>
    </row>
    <row r="597" spans="1:20" ht="34" x14ac:dyDescent="0.2">
      <c r="A597">
        <v>595</v>
      </c>
      <c r="B597" t="s">
        <v>1232</v>
      </c>
      <c r="C597" s="1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2">
        <f t="shared" si="36"/>
        <v>208.52773826458036</v>
      </c>
      <c r="P597">
        <f t="shared" si="37"/>
        <v>74112</v>
      </c>
      <c r="Q597" t="s">
        <v>2039</v>
      </c>
      <c r="R597" t="s">
        <v>2040</v>
      </c>
      <c r="S597" s="5">
        <f t="shared" si="38"/>
        <v>40253.208333333336</v>
      </c>
      <c r="T597" s="5">
        <f t="shared" si="39"/>
        <v>40274.208333333336</v>
      </c>
    </row>
    <row r="598" spans="1:20" ht="17" x14ac:dyDescent="0.2">
      <c r="A598">
        <v>596</v>
      </c>
      <c r="B598" t="s">
        <v>1234</v>
      </c>
      <c r="C598" s="1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2">
        <f t="shared" si="36"/>
        <v>99.683544303797461</v>
      </c>
      <c r="P598">
        <f t="shared" si="37"/>
        <v>4029</v>
      </c>
      <c r="Q598" t="s">
        <v>2041</v>
      </c>
      <c r="R598" t="s">
        <v>2044</v>
      </c>
      <c r="S598" s="5">
        <f t="shared" si="38"/>
        <v>42434.25</v>
      </c>
      <c r="T598" s="5">
        <f t="shared" si="39"/>
        <v>42441.25</v>
      </c>
    </row>
    <row r="599" spans="1:20" ht="17" x14ac:dyDescent="0.2">
      <c r="A599">
        <v>597</v>
      </c>
      <c r="B599" t="s">
        <v>1236</v>
      </c>
      <c r="C599" s="1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2">
        <f t="shared" si="36"/>
        <v>201.59756097560978</v>
      </c>
      <c r="P599">
        <f t="shared" si="37"/>
        <v>75483.5</v>
      </c>
      <c r="Q599" t="s">
        <v>2039</v>
      </c>
      <c r="R599" t="s">
        <v>2040</v>
      </c>
      <c r="S599" s="5">
        <f t="shared" si="38"/>
        <v>43786.25</v>
      </c>
      <c r="T599" s="5">
        <f t="shared" si="39"/>
        <v>43804.25</v>
      </c>
    </row>
    <row r="600" spans="1:20" ht="17" x14ac:dyDescent="0.2">
      <c r="A600">
        <v>598</v>
      </c>
      <c r="B600" t="s">
        <v>1238</v>
      </c>
      <c r="C600" s="1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2">
        <f t="shared" si="36"/>
        <v>162.09032258064516</v>
      </c>
      <c r="P600">
        <f t="shared" si="37"/>
        <v>89138.5</v>
      </c>
      <c r="Q600" t="s">
        <v>2035</v>
      </c>
      <c r="R600" t="s">
        <v>2036</v>
      </c>
      <c r="S600" s="5">
        <f t="shared" si="38"/>
        <v>40344.208333333336</v>
      </c>
      <c r="T600" s="5">
        <f t="shared" si="39"/>
        <v>40373.208333333336</v>
      </c>
    </row>
    <row r="601" spans="1:20" ht="34" x14ac:dyDescent="0.2">
      <c r="A601">
        <v>599</v>
      </c>
      <c r="B601" t="s">
        <v>1240</v>
      </c>
      <c r="C601" s="1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2">
        <f t="shared" si="36"/>
        <v>3.6436208125445471</v>
      </c>
      <c r="P601">
        <f t="shared" si="37"/>
        <v>2597</v>
      </c>
      <c r="Q601" t="s">
        <v>2041</v>
      </c>
      <c r="R601" t="s">
        <v>2042</v>
      </c>
      <c r="S601" s="5">
        <f t="shared" si="38"/>
        <v>42047.25</v>
      </c>
      <c r="T601" s="5">
        <f t="shared" si="39"/>
        <v>42055.25</v>
      </c>
    </row>
    <row r="602" spans="1:20" ht="17" x14ac:dyDescent="0.2">
      <c r="A602">
        <v>600</v>
      </c>
      <c r="B602" t="s">
        <v>1242</v>
      </c>
      <c r="C602" s="1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2">
        <f t="shared" si="36"/>
        <v>5</v>
      </c>
      <c r="P602">
        <f t="shared" si="37"/>
        <v>3</v>
      </c>
      <c r="Q602" t="s">
        <v>2033</v>
      </c>
      <c r="R602" t="s">
        <v>2034</v>
      </c>
      <c r="S602" s="5">
        <f t="shared" si="38"/>
        <v>41485.208333333336</v>
      </c>
      <c r="T602" s="5">
        <f t="shared" si="39"/>
        <v>41497.208333333336</v>
      </c>
    </row>
    <row r="603" spans="1:20" ht="17" x14ac:dyDescent="0.2">
      <c r="A603">
        <v>601</v>
      </c>
      <c r="B603" t="s">
        <v>1244</v>
      </c>
      <c r="C603" s="1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2">
        <f t="shared" si="36"/>
        <v>206.63492063492063</v>
      </c>
      <c r="P603">
        <f t="shared" si="37"/>
        <v>6606</v>
      </c>
      <c r="Q603" t="s">
        <v>2037</v>
      </c>
      <c r="R603" t="s">
        <v>2046</v>
      </c>
      <c r="S603" s="5">
        <f t="shared" si="38"/>
        <v>41789.208333333336</v>
      </c>
      <c r="T603" s="5">
        <f t="shared" si="39"/>
        <v>41806.208333333336</v>
      </c>
    </row>
    <row r="604" spans="1:20" ht="34" x14ac:dyDescent="0.2">
      <c r="A604">
        <v>602</v>
      </c>
      <c r="B604" t="s">
        <v>1246</v>
      </c>
      <c r="C604" s="1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2">
        <f t="shared" si="36"/>
        <v>128.23628691983123</v>
      </c>
      <c r="P604">
        <f t="shared" si="37"/>
        <v>46158</v>
      </c>
      <c r="Q604" t="s">
        <v>2039</v>
      </c>
      <c r="R604" t="s">
        <v>2040</v>
      </c>
      <c r="S604" s="5">
        <f t="shared" si="38"/>
        <v>42160.208333333328</v>
      </c>
      <c r="T604" s="5">
        <f t="shared" si="39"/>
        <v>42171.208333333328</v>
      </c>
    </row>
    <row r="605" spans="1:20" ht="17" x14ac:dyDescent="0.2">
      <c r="A605">
        <v>603</v>
      </c>
      <c r="B605" t="s">
        <v>1248</v>
      </c>
      <c r="C605" s="1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2">
        <f t="shared" si="36"/>
        <v>119.66037735849055</v>
      </c>
      <c r="P605">
        <f t="shared" si="37"/>
        <v>3222</v>
      </c>
      <c r="Q605" t="s">
        <v>2039</v>
      </c>
      <c r="R605" t="s">
        <v>2040</v>
      </c>
      <c r="S605" s="5">
        <f t="shared" si="38"/>
        <v>43573.208333333328</v>
      </c>
      <c r="T605" s="5">
        <f t="shared" si="39"/>
        <v>43600.208333333328</v>
      </c>
    </row>
    <row r="606" spans="1:20" ht="17" x14ac:dyDescent="0.2">
      <c r="A606">
        <v>604</v>
      </c>
      <c r="B606" t="s">
        <v>1250</v>
      </c>
      <c r="C606" s="1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2">
        <f t="shared" si="36"/>
        <v>170.73055242390078</v>
      </c>
      <c r="P606">
        <f t="shared" si="37"/>
        <v>77147.5</v>
      </c>
      <c r="Q606" t="s">
        <v>2039</v>
      </c>
      <c r="R606" t="s">
        <v>2040</v>
      </c>
      <c r="S606" s="5">
        <f t="shared" si="38"/>
        <v>40565.25</v>
      </c>
      <c r="T606" s="5">
        <f t="shared" si="39"/>
        <v>40586.25</v>
      </c>
    </row>
    <row r="607" spans="1:20" ht="17" x14ac:dyDescent="0.2">
      <c r="A607">
        <v>605</v>
      </c>
      <c r="B607" t="s">
        <v>1252</v>
      </c>
      <c r="C607" s="1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2">
        <f t="shared" si="36"/>
        <v>187.21212121212122</v>
      </c>
      <c r="P607">
        <f t="shared" si="37"/>
        <v>3142.5</v>
      </c>
      <c r="Q607" t="s">
        <v>2047</v>
      </c>
      <c r="R607" t="s">
        <v>2048</v>
      </c>
      <c r="S607" s="5">
        <f t="shared" si="38"/>
        <v>42280.208333333328</v>
      </c>
      <c r="T607" s="5">
        <f t="shared" si="39"/>
        <v>42321.25</v>
      </c>
    </row>
    <row r="608" spans="1:20" ht="17" x14ac:dyDescent="0.2">
      <c r="A608">
        <v>606</v>
      </c>
      <c r="B608" t="s">
        <v>1254</v>
      </c>
      <c r="C608" s="1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2">
        <f t="shared" si="36"/>
        <v>188.38235294117646</v>
      </c>
      <c r="P608">
        <f t="shared" si="37"/>
        <v>3282.5</v>
      </c>
      <c r="Q608" t="s">
        <v>2035</v>
      </c>
      <c r="R608" t="s">
        <v>2036</v>
      </c>
      <c r="S608" s="5">
        <f t="shared" si="38"/>
        <v>42436.25</v>
      </c>
      <c r="T608" s="5">
        <f t="shared" si="39"/>
        <v>42447.208333333328</v>
      </c>
    </row>
    <row r="609" spans="1:20" ht="17" x14ac:dyDescent="0.2">
      <c r="A609">
        <v>607</v>
      </c>
      <c r="B609" t="s">
        <v>1256</v>
      </c>
      <c r="C609" s="1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2">
        <f t="shared" si="36"/>
        <v>131.29869186046511</v>
      </c>
      <c r="P609">
        <f t="shared" si="37"/>
        <v>91448.5</v>
      </c>
      <c r="Q609" t="s">
        <v>2033</v>
      </c>
      <c r="R609" t="s">
        <v>2034</v>
      </c>
      <c r="S609" s="5">
        <f t="shared" si="38"/>
        <v>41721.208333333336</v>
      </c>
      <c r="T609" s="5">
        <f t="shared" si="39"/>
        <v>41723.208333333336</v>
      </c>
    </row>
    <row r="610" spans="1:20" ht="17" x14ac:dyDescent="0.2">
      <c r="A610">
        <v>608</v>
      </c>
      <c r="B610" t="s">
        <v>1258</v>
      </c>
      <c r="C610" s="1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2">
        <f t="shared" si="36"/>
        <v>283.97435897435901</v>
      </c>
      <c r="P610">
        <f t="shared" si="37"/>
        <v>5695.5</v>
      </c>
      <c r="Q610" t="s">
        <v>2035</v>
      </c>
      <c r="R610" t="s">
        <v>2058</v>
      </c>
      <c r="S610" s="5">
        <f t="shared" si="38"/>
        <v>43530.25</v>
      </c>
      <c r="T610" s="5">
        <f t="shared" si="39"/>
        <v>43534.25</v>
      </c>
    </row>
    <row r="611" spans="1:20" ht="17" x14ac:dyDescent="0.2">
      <c r="A611">
        <v>609</v>
      </c>
      <c r="B611" t="s">
        <v>1260</v>
      </c>
      <c r="C611" s="1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2">
        <f t="shared" si="36"/>
        <v>120.41999999999999</v>
      </c>
      <c r="P611">
        <f t="shared" si="37"/>
        <v>6079.5</v>
      </c>
      <c r="Q611" t="s">
        <v>2041</v>
      </c>
      <c r="R611" t="s">
        <v>2063</v>
      </c>
      <c r="S611" s="5">
        <f t="shared" si="38"/>
        <v>43481.25</v>
      </c>
      <c r="T611" s="5">
        <f t="shared" si="39"/>
        <v>43498.25</v>
      </c>
    </row>
    <row r="612" spans="1:20" ht="34" x14ac:dyDescent="0.2">
      <c r="A612">
        <v>610</v>
      </c>
      <c r="B612" t="s">
        <v>1262</v>
      </c>
      <c r="C612" s="1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2">
        <f t="shared" si="36"/>
        <v>419.0560747663551</v>
      </c>
      <c r="P612">
        <f t="shared" si="37"/>
        <v>92881</v>
      </c>
      <c r="Q612" t="s">
        <v>2039</v>
      </c>
      <c r="R612" t="s">
        <v>2040</v>
      </c>
      <c r="S612" s="5">
        <f t="shared" si="38"/>
        <v>41259.25</v>
      </c>
      <c r="T612" s="5">
        <f t="shared" si="39"/>
        <v>41273.25</v>
      </c>
    </row>
    <row r="613" spans="1:20" ht="17" x14ac:dyDescent="0.2">
      <c r="A613">
        <v>611</v>
      </c>
      <c r="B613" t="s">
        <v>1264</v>
      </c>
      <c r="C613" s="1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2">
        <f t="shared" si="36"/>
        <v>13.853658536585368</v>
      </c>
      <c r="P613">
        <f t="shared" si="37"/>
        <v>575.5</v>
      </c>
      <c r="Q613" t="s">
        <v>2039</v>
      </c>
      <c r="R613" t="s">
        <v>2040</v>
      </c>
      <c r="S613" s="5">
        <f t="shared" si="38"/>
        <v>41480.208333333336</v>
      </c>
      <c r="T613" s="5">
        <f t="shared" si="39"/>
        <v>41492.208333333336</v>
      </c>
    </row>
    <row r="614" spans="1:20" ht="17" x14ac:dyDescent="0.2">
      <c r="A614">
        <v>612</v>
      </c>
      <c r="B614" t="s">
        <v>1266</v>
      </c>
      <c r="C614" s="1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2">
        <f t="shared" si="36"/>
        <v>139.43548387096774</v>
      </c>
      <c r="P614">
        <f t="shared" si="37"/>
        <v>4418.5</v>
      </c>
      <c r="Q614" t="s">
        <v>2035</v>
      </c>
      <c r="R614" t="s">
        <v>2043</v>
      </c>
      <c r="S614" s="5">
        <f t="shared" si="38"/>
        <v>40474.208333333336</v>
      </c>
      <c r="T614" s="5">
        <f t="shared" si="39"/>
        <v>40497.25</v>
      </c>
    </row>
    <row r="615" spans="1:20" ht="34" x14ac:dyDescent="0.2">
      <c r="A615">
        <v>613</v>
      </c>
      <c r="B615" t="s">
        <v>1268</v>
      </c>
      <c r="C615" s="1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2">
        <f t="shared" si="36"/>
        <v>174</v>
      </c>
      <c r="P615">
        <f t="shared" si="37"/>
        <v>970</v>
      </c>
      <c r="Q615" t="s">
        <v>2039</v>
      </c>
      <c r="R615" t="s">
        <v>2040</v>
      </c>
      <c r="S615" s="5">
        <f t="shared" si="38"/>
        <v>42973.208333333328</v>
      </c>
      <c r="T615" s="5">
        <f t="shared" si="39"/>
        <v>42982.208333333328</v>
      </c>
    </row>
    <row r="616" spans="1:20" ht="34" x14ac:dyDescent="0.2">
      <c r="A616">
        <v>614</v>
      </c>
      <c r="B616" t="s">
        <v>1270</v>
      </c>
      <c r="C616" s="1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2">
        <f t="shared" si="36"/>
        <v>155.49056603773585</v>
      </c>
      <c r="P616">
        <f t="shared" si="37"/>
        <v>20964</v>
      </c>
      <c r="Q616" t="s">
        <v>2039</v>
      </c>
      <c r="R616" t="s">
        <v>2040</v>
      </c>
      <c r="S616" s="5">
        <f t="shared" si="38"/>
        <v>42746.25</v>
      </c>
      <c r="T616" s="5">
        <f t="shared" si="39"/>
        <v>42764.25</v>
      </c>
    </row>
    <row r="617" spans="1:20" ht="17" x14ac:dyDescent="0.2">
      <c r="A617">
        <v>615</v>
      </c>
      <c r="B617" t="s">
        <v>1272</v>
      </c>
      <c r="C617" s="1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2">
        <f t="shared" si="36"/>
        <v>170.44705882352943</v>
      </c>
      <c r="P617">
        <f t="shared" si="37"/>
        <v>7329</v>
      </c>
      <c r="Q617" t="s">
        <v>2039</v>
      </c>
      <c r="R617" t="s">
        <v>2040</v>
      </c>
      <c r="S617" s="5">
        <f t="shared" si="38"/>
        <v>42489.208333333328</v>
      </c>
      <c r="T617" s="5">
        <f t="shared" si="39"/>
        <v>42499.208333333328</v>
      </c>
    </row>
    <row r="618" spans="1:20" ht="17" x14ac:dyDescent="0.2">
      <c r="A618">
        <v>616</v>
      </c>
      <c r="B618" t="s">
        <v>1274</v>
      </c>
      <c r="C618" s="1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2">
        <f t="shared" si="36"/>
        <v>189.515625</v>
      </c>
      <c r="P618">
        <f t="shared" si="37"/>
        <v>6183.5</v>
      </c>
      <c r="Q618" t="s">
        <v>2035</v>
      </c>
      <c r="R618" t="s">
        <v>2045</v>
      </c>
      <c r="S618" s="5">
        <f t="shared" si="38"/>
        <v>41537.208333333336</v>
      </c>
      <c r="T618" s="5">
        <f t="shared" si="39"/>
        <v>41538.208333333336</v>
      </c>
    </row>
    <row r="619" spans="1:20" ht="17" x14ac:dyDescent="0.2">
      <c r="A619">
        <v>617</v>
      </c>
      <c r="B619" t="s">
        <v>1276</v>
      </c>
      <c r="C619" s="1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2">
        <f t="shared" si="36"/>
        <v>249.71428571428572</v>
      </c>
      <c r="P619">
        <f t="shared" si="37"/>
        <v>1775.5</v>
      </c>
      <c r="Q619" t="s">
        <v>2039</v>
      </c>
      <c r="R619" t="s">
        <v>2040</v>
      </c>
      <c r="S619" s="5">
        <f t="shared" si="38"/>
        <v>41794.208333333336</v>
      </c>
      <c r="T619" s="5">
        <f t="shared" si="39"/>
        <v>41804.208333333336</v>
      </c>
    </row>
    <row r="620" spans="1:20" ht="17" x14ac:dyDescent="0.2">
      <c r="A620">
        <v>618</v>
      </c>
      <c r="B620" t="s">
        <v>1278</v>
      </c>
      <c r="C620" s="1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2">
        <f t="shared" si="36"/>
        <v>48.860523665659613</v>
      </c>
      <c r="P620">
        <f t="shared" si="37"/>
        <v>49117.5</v>
      </c>
      <c r="Q620" t="s">
        <v>2047</v>
      </c>
      <c r="R620" t="s">
        <v>2048</v>
      </c>
      <c r="S620" s="5">
        <f t="shared" si="38"/>
        <v>41396.208333333336</v>
      </c>
      <c r="T620" s="5">
        <f t="shared" si="39"/>
        <v>41417.208333333336</v>
      </c>
    </row>
    <row r="621" spans="1:20" ht="17" x14ac:dyDescent="0.2">
      <c r="A621">
        <v>619</v>
      </c>
      <c r="B621" t="s">
        <v>1280</v>
      </c>
      <c r="C621" s="1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2">
        <f t="shared" si="36"/>
        <v>28.461970393057683</v>
      </c>
      <c r="P621">
        <f t="shared" si="37"/>
        <v>28202.5</v>
      </c>
      <c r="Q621" t="s">
        <v>2039</v>
      </c>
      <c r="R621" t="s">
        <v>2040</v>
      </c>
      <c r="S621" s="5">
        <f t="shared" si="38"/>
        <v>40669.208333333336</v>
      </c>
      <c r="T621" s="5">
        <f t="shared" si="39"/>
        <v>40670.208333333336</v>
      </c>
    </row>
    <row r="622" spans="1:20" ht="17" x14ac:dyDescent="0.2">
      <c r="A622">
        <v>620</v>
      </c>
      <c r="B622" t="s">
        <v>1282</v>
      </c>
      <c r="C622" s="1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2">
        <f t="shared" si="36"/>
        <v>268.02325581395348</v>
      </c>
      <c r="P622">
        <f t="shared" si="37"/>
        <v>5826.5</v>
      </c>
      <c r="Q622" t="s">
        <v>2054</v>
      </c>
      <c r="R622" t="s">
        <v>2055</v>
      </c>
      <c r="S622" s="5">
        <f t="shared" si="38"/>
        <v>42559.208333333328</v>
      </c>
      <c r="T622" s="5">
        <f t="shared" si="39"/>
        <v>42563.208333333328</v>
      </c>
    </row>
    <row r="623" spans="1:20" ht="17" x14ac:dyDescent="0.2">
      <c r="A623">
        <v>621</v>
      </c>
      <c r="B623" t="s">
        <v>1284</v>
      </c>
      <c r="C623" s="1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2">
        <f t="shared" si="36"/>
        <v>619.80078125</v>
      </c>
      <c r="P623">
        <f t="shared" si="37"/>
        <v>80406.5</v>
      </c>
      <c r="Q623" t="s">
        <v>2039</v>
      </c>
      <c r="R623" t="s">
        <v>2040</v>
      </c>
      <c r="S623" s="5">
        <f t="shared" si="38"/>
        <v>42626.208333333328</v>
      </c>
      <c r="T623" s="5">
        <f t="shared" si="39"/>
        <v>42631.208333333328</v>
      </c>
    </row>
    <row r="624" spans="1:20" ht="17" x14ac:dyDescent="0.2">
      <c r="A624">
        <v>622</v>
      </c>
      <c r="B624" t="s">
        <v>1286</v>
      </c>
      <c r="C624" s="1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2">
        <f t="shared" si="36"/>
        <v>3.1301587301587301</v>
      </c>
      <c r="P624">
        <f t="shared" si="37"/>
        <v>2990</v>
      </c>
      <c r="Q624" t="s">
        <v>2035</v>
      </c>
      <c r="R624" t="s">
        <v>2045</v>
      </c>
      <c r="S624" s="5">
        <f t="shared" si="38"/>
        <v>43205.208333333328</v>
      </c>
      <c r="T624" s="5">
        <f t="shared" si="39"/>
        <v>43231.208333333328</v>
      </c>
    </row>
    <row r="625" spans="1:20" ht="17" x14ac:dyDescent="0.2">
      <c r="A625">
        <v>623</v>
      </c>
      <c r="B625" t="s">
        <v>1288</v>
      </c>
      <c r="C625" s="1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2">
        <f t="shared" si="36"/>
        <v>159.92152704135739</v>
      </c>
      <c r="P625">
        <f t="shared" si="37"/>
        <v>76749.5</v>
      </c>
      <c r="Q625" t="s">
        <v>2039</v>
      </c>
      <c r="R625" t="s">
        <v>2040</v>
      </c>
      <c r="S625" s="5">
        <f t="shared" si="38"/>
        <v>42201.208333333328</v>
      </c>
      <c r="T625" s="5">
        <f t="shared" si="39"/>
        <v>42206.208333333328</v>
      </c>
    </row>
    <row r="626" spans="1:20" ht="17" x14ac:dyDescent="0.2">
      <c r="A626">
        <v>624</v>
      </c>
      <c r="B626" t="s">
        <v>1290</v>
      </c>
      <c r="C626" s="1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2">
        <f t="shared" si="36"/>
        <v>279.39215686274508</v>
      </c>
      <c r="P626">
        <f t="shared" si="37"/>
        <v>7340.5</v>
      </c>
      <c r="Q626" t="s">
        <v>2054</v>
      </c>
      <c r="R626" t="s">
        <v>2055</v>
      </c>
      <c r="S626" s="5">
        <f t="shared" si="38"/>
        <v>42029.25</v>
      </c>
      <c r="T626" s="5">
        <f t="shared" si="39"/>
        <v>42035.25</v>
      </c>
    </row>
    <row r="627" spans="1:20" ht="34" x14ac:dyDescent="0.2">
      <c r="A627">
        <v>625</v>
      </c>
      <c r="B627" t="s">
        <v>1292</v>
      </c>
      <c r="C627" s="1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2">
        <f t="shared" si="36"/>
        <v>77.373333333333335</v>
      </c>
      <c r="P627">
        <f t="shared" si="37"/>
        <v>2932.5</v>
      </c>
      <c r="Q627" t="s">
        <v>2039</v>
      </c>
      <c r="R627" t="s">
        <v>2040</v>
      </c>
      <c r="S627" s="5">
        <f t="shared" si="38"/>
        <v>43857.25</v>
      </c>
      <c r="T627" s="5">
        <f t="shared" si="39"/>
        <v>43871.25</v>
      </c>
    </row>
    <row r="628" spans="1:20" ht="34" x14ac:dyDescent="0.2">
      <c r="A628">
        <v>626</v>
      </c>
      <c r="B628" t="s">
        <v>1294</v>
      </c>
      <c r="C628" s="1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2">
        <f t="shared" si="36"/>
        <v>206.32812500000003</v>
      </c>
      <c r="P628">
        <f t="shared" si="37"/>
        <v>6697</v>
      </c>
      <c r="Q628" t="s">
        <v>2039</v>
      </c>
      <c r="R628" t="s">
        <v>2040</v>
      </c>
      <c r="S628" s="5">
        <f t="shared" si="38"/>
        <v>40449.208333333336</v>
      </c>
      <c r="T628" s="5">
        <f t="shared" si="39"/>
        <v>40458.208333333336</v>
      </c>
    </row>
    <row r="629" spans="1:20" ht="17" x14ac:dyDescent="0.2">
      <c r="A629">
        <v>627</v>
      </c>
      <c r="B629" t="s">
        <v>1296</v>
      </c>
      <c r="C629" s="1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2">
        <f t="shared" si="36"/>
        <v>694.25</v>
      </c>
      <c r="P629">
        <f t="shared" si="37"/>
        <v>5631</v>
      </c>
      <c r="Q629" t="s">
        <v>2033</v>
      </c>
      <c r="R629" t="s">
        <v>2034</v>
      </c>
      <c r="S629" s="5">
        <f t="shared" si="38"/>
        <v>40345.208333333336</v>
      </c>
      <c r="T629" s="5">
        <f t="shared" si="39"/>
        <v>40369.208333333336</v>
      </c>
    </row>
    <row r="630" spans="1:20" ht="17" x14ac:dyDescent="0.2">
      <c r="A630">
        <v>628</v>
      </c>
      <c r="B630" t="s">
        <v>1298</v>
      </c>
      <c r="C630" s="1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2">
        <f t="shared" si="36"/>
        <v>151.78947368421052</v>
      </c>
      <c r="P630">
        <f t="shared" si="37"/>
        <v>1490</v>
      </c>
      <c r="Q630" t="s">
        <v>2035</v>
      </c>
      <c r="R630" t="s">
        <v>2045</v>
      </c>
      <c r="S630" s="5">
        <f t="shared" si="38"/>
        <v>40455.208333333336</v>
      </c>
      <c r="T630" s="5">
        <f t="shared" si="39"/>
        <v>40458.208333333336</v>
      </c>
    </row>
    <row r="631" spans="1:20" ht="17" x14ac:dyDescent="0.2">
      <c r="A631">
        <v>629</v>
      </c>
      <c r="B631" t="s">
        <v>1300</v>
      </c>
      <c r="C631" s="1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2">
        <f t="shared" si="36"/>
        <v>64.58207217694995</v>
      </c>
      <c r="P631">
        <f t="shared" si="37"/>
        <v>28113</v>
      </c>
      <c r="Q631" t="s">
        <v>2039</v>
      </c>
      <c r="R631" t="s">
        <v>2040</v>
      </c>
      <c r="S631" s="5">
        <f t="shared" si="38"/>
        <v>42557.208333333328</v>
      </c>
      <c r="T631" s="5">
        <f t="shared" si="39"/>
        <v>42559.208333333328</v>
      </c>
    </row>
    <row r="632" spans="1:20" ht="17" x14ac:dyDescent="0.2">
      <c r="A632">
        <v>630</v>
      </c>
      <c r="B632" t="s">
        <v>1302</v>
      </c>
      <c r="C632" s="1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2">
        <f t="shared" si="36"/>
        <v>62.873684210526314</v>
      </c>
      <c r="P632">
        <f t="shared" si="37"/>
        <v>3030</v>
      </c>
      <c r="Q632" t="s">
        <v>2039</v>
      </c>
      <c r="R632" t="s">
        <v>2040</v>
      </c>
      <c r="S632" s="5">
        <f t="shared" si="38"/>
        <v>43586.208333333328</v>
      </c>
      <c r="T632" s="5">
        <f t="shared" si="39"/>
        <v>43597.208333333328</v>
      </c>
    </row>
    <row r="633" spans="1:20" ht="17" x14ac:dyDescent="0.2">
      <c r="A633">
        <v>631</v>
      </c>
      <c r="B633" t="s">
        <v>1304</v>
      </c>
      <c r="C633" s="1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2">
        <f t="shared" si="36"/>
        <v>310.39864864864865</v>
      </c>
      <c r="P633">
        <f t="shared" si="37"/>
        <v>93409.5</v>
      </c>
      <c r="Q633" t="s">
        <v>2039</v>
      </c>
      <c r="R633" t="s">
        <v>2040</v>
      </c>
      <c r="S633" s="5">
        <f t="shared" si="38"/>
        <v>43550.208333333328</v>
      </c>
      <c r="T633" s="5">
        <f t="shared" si="39"/>
        <v>43554.208333333328</v>
      </c>
    </row>
    <row r="634" spans="1:20" ht="17" x14ac:dyDescent="0.2">
      <c r="A634">
        <v>632</v>
      </c>
      <c r="B634" t="s">
        <v>1306</v>
      </c>
      <c r="C634" s="1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2">
        <f t="shared" si="36"/>
        <v>42.859916782246884</v>
      </c>
      <c r="P634">
        <f t="shared" si="37"/>
        <v>15590</v>
      </c>
      <c r="Q634" t="s">
        <v>2039</v>
      </c>
      <c r="R634" t="s">
        <v>2040</v>
      </c>
      <c r="S634" s="5">
        <f t="shared" si="38"/>
        <v>41945.208333333336</v>
      </c>
      <c r="T634" s="5">
        <f t="shared" si="39"/>
        <v>41963.25</v>
      </c>
    </row>
    <row r="635" spans="1:20" ht="34" x14ac:dyDescent="0.2">
      <c r="A635">
        <v>633</v>
      </c>
      <c r="B635" t="s">
        <v>1308</v>
      </c>
      <c r="C635" s="1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2">
        <f t="shared" si="36"/>
        <v>83.119402985074629</v>
      </c>
      <c r="P635">
        <f t="shared" si="37"/>
        <v>2837</v>
      </c>
      <c r="Q635" t="s">
        <v>2041</v>
      </c>
      <c r="R635" t="s">
        <v>2049</v>
      </c>
      <c r="S635" s="5">
        <f t="shared" si="38"/>
        <v>42315.25</v>
      </c>
      <c r="T635" s="5">
        <f t="shared" si="39"/>
        <v>42319.25</v>
      </c>
    </row>
    <row r="636" spans="1:20" ht="17" x14ac:dyDescent="0.2">
      <c r="A636">
        <v>634</v>
      </c>
      <c r="B636" t="s">
        <v>1310</v>
      </c>
      <c r="C636" s="1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2">
        <f t="shared" si="36"/>
        <v>78.531302876480552</v>
      </c>
      <c r="P636">
        <f t="shared" si="37"/>
        <v>47241</v>
      </c>
      <c r="Q636" t="s">
        <v>2041</v>
      </c>
      <c r="R636" t="s">
        <v>2060</v>
      </c>
      <c r="S636" s="5">
        <f t="shared" si="38"/>
        <v>42819.208333333328</v>
      </c>
      <c r="T636" s="5">
        <f t="shared" si="39"/>
        <v>42833.208333333328</v>
      </c>
    </row>
    <row r="637" spans="1:20" ht="17" x14ac:dyDescent="0.2">
      <c r="A637">
        <v>635</v>
      </c>
      <c r="B637" t="s">
        <v>1312</v>
      </c>
      <c r="C637" s="1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2">
        <f t="shared" si="36"/>
        <v>114.09352517985612</v>
      </c>
      <c r="P637">
        <f t="shared" si="37"/>
        <v>80428</v>
      </c>
      <c r="Q637" t="s">
        <v>2041</v>
      </c>
      <c r="R637" t="s">
        <v>2060</v>
      </c>
      <c r="S637" s="5">
        <f t="shared" si="38"/>
        <v>41314.25</v>
      </c>
      <c r="T637" s="5">
        <f t="shared" si="39"/>
        <v>41346.208333333336</v>
      </c>
    </row>
    <row r="638" spans="1:20" ht="17" x14ac:dyDescent="0.2">
      <c r="A638">
        <v>636</v>
      </c>
      <c r="B638" t="s">
        <v>1314</v>
      </c>
      <c r="C638" s="1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2">
        <f t="shared" si="36"/>
        <v>64.537683358624179</v>
      </c>
      <c r="P638">
        <f t="shared" si="37"/>
        <v>65097.5</v>
      </c>
      <c r="Q638" t="s">
        <v>2041</v>
      </c>
      <c r="R638" t="s">
        <v>2049</v>
      </c>
      <c r="S638" s="5">
        <f t="shared" si="38"/>
        <v>40926.25</v>
      </c>
      <c r="T638" s="5">
        <f t="shared" si="39"/>
        <v>40971.25</v>
      </c>
    </row>
    <row r="639" spans="1:20" ht="17" x14ac:dyDescent="0.2">
      <c r="A639">
        <v>637</v>
      </c>
      <c r="B639" t="s">
        <v>1316</v>
      </c>
      <c r="C639" s="1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2">
        <f t="shared" si="36"/>
        <v>79.411764705882348</v>
      </c>
      <c r="P639">
        <f t="shared" si="37"/>
        <v>3407.5</v>
      </c>
      <c r="Q639" t="s">
        <v>2039</v>
      </c>
      <c r="R639" t="s">
        <v>2040</v>
      </c>
      <c r="S639" s="5">
        <f t="shared" si="38"/>
        <v>42688.25</v>
      </c>
      <c r="T639" s="5">
        <f t="shared" si="39"/>
        <v>42696.25</v>
      </c>
    </row>
    <row r="640" spans="1:20" ht="17" x14ac:dyDescent="0.2">
      <c r="A640">
        <v>638</v>
      </c>
      <c r="B640" t="s">
        <v>1318</v>
      </c>
      <c r="C640" s="1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2">
        <f t="shared" si="36"/>
        <v>11.419117647058824</v>
      </c>
      <c r="P640">
        <f t="shared" si="37"/>
        <v>4706</v>
      </c>
      <c r="Q640" t="s">
        <v>2039</v>
      </c>
      <c r="R640" t="s">
        <v>2040</v>
      </c>
      <c r="S640" s="5">
        <f t="shared" si="38"/>
        <v>40386.208333333336</v>
      </c>
      <c r="T640" s="5">
        <f t="shared" si="39"/>
        <v>40398.208333333336</v>
      </c>
    </row>
    <row r="641" spans="1:20" ht="17" x14ac:dyDescent="0.2">
      <c r="A641">
        <v>639</v>
      </c>
      <c r="B641" t="s">
        <v>1320</v>
      </c>
      <c r="C641" s="1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2">
        <f t="shared" si="36"/>
        <v>56.186046511627907</v>
      </c>
      <c r="P641">
        <f t="shared" si="37"/>
        <v>2438.5</v>
      </c>
      <c r="Q641" t="s">
        <v>2041</v>
      </c>
      <c r="R641" t="s">
        <v>2044</v>
      </c>
      <c r="S641" s="5">
        <f t="shared" si="38"/>
        <v>43309.208333333328</v>
      </c>
      <c r="T641" s="5">
        <f t="shared" si="39"/>
        <v>43309.208333333328</v>
      </c>
    </row>
    <row r="642" spans="1:20" ht="17" x14ac:dyDescent="0.2">
      <c r="A642">
        <v>640</v>
      </c>
      <c r="B642" t="s">
        <v>1322</v>
      </c>
      <c r="C642" s="1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2">
        <f t="shared" ref="O642:O705" si="40">(E642/D642)*100</f>
        <v>16.501669449081803</v>
      </c>
      <c r="P642">
        <f t="shared" ref="P642:P705" si="41">AVERAGE(E642,G642)</f>
        <v>10013</v>
      </c>
      <c r="Q642" t="s">
        <v>2039</v>
      </c>
      <c r="R642" t="s">
        <v>2040</v>
      </c>
      <c r="S642" s="5">
        <f t="shared" ref="S642:S705" si="42">(((J642/60)/60)/24)+DATE(1970,1,1)</f>
        <v>42387.25</v>
      </c>
      <c r="T642" s="5">
        <f t="shared" ref="T642:T705" si="43">(((K642/60)/60)/24)+DATE(1970,1,1)</f>
        <v>42390.25</v>
      </c>
    </row>
    <row r="643" spans="1:20" ht="34" x14ac:dyDescent="0.2">
      <c r="A643">
        <v>641</v>
      </c>
      <c r="B643" t="s">
        <v>1324</v>
      </c>
      <c r="C643" s="1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2">
        <f t="shared" si="40"/>
        <v>119.96808510638297</v>
      </c>
      <c r="P643">
        <f t="shared" si="41"/>
        <v>5735.5</v>
      </c>
      <c r="Q643" t="s">
        <v>2039</v>
      </c>
      <c r="R643" t="s">
        <v>2040</v>
      </c>
      <c r="S643" s="5">
        <f t="shared" si="42"/>
        <v>42786.25</v>
      </c>
      <c r="T643" s="5">
        <f t="shared" si="43"/>
        <v>42814.208333333328</v>
      </c>
    </row>
    <row r="644" spans="1:20" ht="17" x14ac:dyDescent="0.2">
      <c r="A644">
        <v>642</v>
      </c>
      <c r="B644" t="s">
        <v>1326</v>
      </c>
      <c r="C644" s="1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2">
        <f t="shared" si="40"/>
        <v>145.45652173913044</v>
      </c>
      <c r="P644">
        <f t="shared" si="41"/>
        <v>6755.5</v>
      </c>
      <c r="Q644" t="s">
        <v>2037</v>
      </c>
      <c r="R644" t="s">
        <v>2046</v>
      </c>
      <c r="S644" s="5">
        <f t="shared" si="42"/>
        <v>43451.25</v>
      </c>
      <c r="T644" s="5">
        <f t="shared" si="43"/>
        <v>43460.25</v>
      </c>
    </row>
    <row r="645" spans="1:20" ht="17" x14ac:dyDescent="0.2">
      <c r="A645">
        <v>643</v>
      </c>
      <c r="B645" t="s">
        <v>1328</v>
      </c>
      <c r="C645" s="1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2">
        <f t="shared" si="40"/>
        <v>221.38255033557047</v>
      </c>
      <c r="P645">
        <f t="shared" si="41"/>
        <v>16680.5</v>
      </c>
      <c r="Q645" t="s">
        <v>2039</v>
      </c>
      <c r="R645" t="s">
        <v>2040</v>
      </c>
      <c r="S645" s="5">
        <f t="shared" si="42"/>
        <v>42795.25</v>
      </c>
      <c r="T645" s="5">
        <f t="shared" si="43"/>
        <v>42813.208333333328</v>
      </c>
    </row>
    <row r="646" spans="1:20" ht="17" x14ac:dyDescent="0.2">
      <c r="A646">
        <v>644</v>
      </c>
      <c r="B646" t="s">
        <v>1330</v>
      </c>
      <c r="C646" s="1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2">
        <f t="shared" si="40"/>
        <v>48.396694214876035</v>
      </c>
      <c r="P646">
        <f t="shared" si="41"/>
        <v>42456</v>
      </c>
      <c r="Q646" t="s">
        <v>2039</v>
      </c>
      <c r="R646" t="s">
        <v>2040</v>
      </c>
      <c r="S646" s="5">
        <f t="shared" si="42"/>
        <v>43452.25</v>
      </c>
      <c r="T646" s="5">
        <f t="shared" si="43"/>
        <v>43468.25</v>
      </c>
    </row>
    <row r="647" spans="1:20" ht="17" x14ac:dyDescent="0.2">
      <c r="A647">
        <v>645</v>
      </c>
      <c r="B647" t="s">
        <v>1332</v>
      </c>
      <c r="C647" s="1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2">
        <f t="shared" si="40"/>
        <v>92.911504424778755</v>
      </c>
      <c r="P647">
        <f t="shared" si="41"/>
        <v>91590</v>
      </c>
      <c r="Q647" t="s">
        <v>2035</v>
      </c>
      <c r="R647" t="s">
        <v>2036</v>
      </c>
      <c r="S647" s="5">
        <f t="shared" si="42"/>
        <v>43369.208333333328</v>
      </c>
      <c r="T647" s="5">
        <f t="shared" si="43"/>
        <v>43390.208333333328</v>
      </c>
    </row>
    <row r="648" spans="1:20" ht="17" x14ac:dyDescent="0.2">
      <c r="A648">
        <v>646</v>
      </c>
      <c r="B648" t="s">
        <v>1334</v>
      </c>
      <c r="C648" s="1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2">
        <f t="shared" si="40"/>
        <v>88.599797365754824</v>
      </c>
      <c r="P648">
        <f t="shared" si="41"/>
        <v>45181.5</v>
      </c>
      <c r="Q648" t="s">
        <v>2050</v>
      </c>
      <c r="R648" t="s">
        <v>2051</v>
      </c>
      <c r="S648" s="5">
        <f t="shared" si="42"/>
        <v>41346.208333333336</v>
      </c>
      <c r="T648" s="5">
        <f t="shared" si="43"/>
        <v>41357.208333333336</v>
      </c>
    </row>
    <row r="649" spans="1:20" ht="17" x14ac:dyDescent="0.2">
      <c r="A649">
        <v>647</v>
      </c>
      <c r="B649" t="s">
        <v>1336</v>
      </c>
      <c r="C649" s="1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2">
        <f t="shared" si="40"/>
        <v>41.4</v>
      </c>
      <c r="P649">
        <f t="shared" si="41"/>
        <v>940.5</v>
      </c>
      <c r="Q649" t="s">
        <v>2047</v>
      </c>
      <c r="R649" t="s">
        <v>2059</v>
      </c>
      <c r="S649" s="5">
        <f t="shared" si="42"/>
        <v>43199.208333333328</v>
      </c>
      <c r="T649" s="5">
        <f t="shared" si="43"/>
        <v>43223.208333333328</v>
      </c>
    </row>
    <row r="650" spans="1:20" ht="17" x14ac:dyDescent="0.2">
      <c r="A650">
        <v>648</v>
      </c>
      <c r="B650" t="s">
        <v>1338</v>
      </c>
      <c r="C650" s="1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2">
        <f t="shared" si="40"/>
        <v>63.056795131845846</v>
      </c>
      <c r="P650">
        <f t="shared" si="41"/>
        <v>31448.5</v>
      </c>
      <c r="Q650" t="s">
        <v>2033</v>
      </c>
      <c r="R650" t="s">
        <v>2034</v>
      </c>
      <c r="S650" s="5">
        <f t="shared" si="42"/>
        <v>42922.208333333328</v>
      </c>
      <c r="T650" s="5">
        <f t="shared" si="43"/>
        <v>42940.208333333328</v>
      </c>
    </row>
    <row r="651" spans="1:20" ht="17" x14ac:dyDescent="0.2">
      <c r="A651">
        <v>649</v>
      </c>
      <c r="B651" t="s">
        <v>1340</v>
      </c>
      <c r="C651" s="1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2">
        <f t="shared" si="40"/>
        <v>48.482333607230892</v>
      </c>
      <c r="P651">
        <f t="shared" si="41"/>
        <v>29802.5</v>
      </c>
      <c r="Q651" t="s">
        <v>2039</v>
      </c>
      <c r="R651" t="s">
        <v>2040</v>
      </c>
      <c r="S651" s="5">
        <f t="shared" si="42"/>
        <v>40471.208333333336</v>
      </c>
      <c r="T651" s="5">
        <f t="shared" si="43"/>
        <v>40482.208333333336</v>
      </c>
    </row>
    <row r="652" spans="1:20" ht="17" x14ac:dyDescent="0.2">
      <c r="A652">
        <v>650</v>
      </c>
      <c r="B652" t="s">
        <v>1342</v>
      </c>
      <c r="C652" s="1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2">
        <f t="shared" si="40"/>
        <v>2</v>
      </c>
      <c r="P652">
        <f t="shared" si="41"/>
        <v>1.5</v>
      </c>
      <c r="Q652" t="s">
        <v>2035</v>
      </c>
      <c r="R652" t="s">
        <v>2058</v>
      </c>
      <c r="S652" s="5">
        <f t="shared" si="42"/>
        <v>41828.208333333336</v>
      </c>
      <c r="T652" s="5">
        <f t="shared" si="43"/>
        <v>41855.208333333336</v>
      </c>
    </row>
    <row r="653" spans="1:20" ht="17" x14ac:dyDescent="0.2">
      <c r="A653">
        <v>651</v>
      </c>
      <c r="B653" t="s">
        <v>1344</v>
      </c>
      <c r="C653" s="1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2">
        <f t="shared" si="40"/>
        <v>88.47941026944585</v>
      </c>
      <c r="P653">
        <f t="shared" si="41"/>
        <v>88953.5</v>
      </c>
      <c r="Q653" t="s">
        <v>2041</v>
      </c>
      <c r="R653" t="s">
        <v>2052</v>
      </c>
      <c r="S653" s="5">
        <f t="shared" si="42"/>
        <v>41692.25</v>
      </c>
      <c r="T653" s="5">
        <f t="shared" si="43"/>
        <v>41707.25</v>
      </c>
    </row>
    <row r="654" spans="1:20" ht="17" x14ac:dyDescent="0.2">
      <c r="A654">
        <v>652</v>
      </c>
      <c r="B654" t="s">
        <v>1346</v>
      </c>
      <c r="C654" s="1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2">
        <f t="shared" si="40"/>
        <v>126.84</v>
      </c>
      <c r="P654">
        <f t="shared" si="41"/>
        <v>6546.5</v>
      </c>
      <c r="Q654" t="s">
        <v>2037</v>
      </c>
      <c r="R654" t="s">
        <v>2038</v>
      </c>
      <c r="S654" s="5">
        <f t="shared" si="42"/>
        <v>42587.208333333328</v>
      </c>
      <c r="T654" s="5">
        <f t="shared" si="43"/>
        <v>42630.208333333328</v>
      </c>
    </row>
    <row r="655" spans="1:20" ht="17" x14ac:dyDescent="0.2">
      <c r="A655">
        <v>653</v>
      </c>
      <c r="B655" t="s">
        <v>1348</v>
      </c>
      <c r="C655" s="1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2">
        <f t="shared" si="40"/>
        <v>2338.833333333333</v>
      </c>
      <c r="P655">
        <f t="shared" si="41"/>
        <v>7133.5</v>
      </c>
      <c r="Q655" t="s">
        <v>2037</v>
      </c>
      <c r="R655" t="s">
        <v>2038</v>
      </c>
      <c r="S655" s="5">
        <f t="shared" si="42"/>
        <v>42468.208333333328</v>
      </c>
      <c r="T655" s="5">
        <f t="shared" si="43"/>
        <v>42470.208333333328</v>
      </c>
    </row>
    <row r="656" spans="1:20" ht="17" x14ac:dyDescent="0.2">
      <c r="A656">
        <v>654</v>
      </c>
      <c r="B656" t="s">
        <v>1350</v>
      </c>
      <c r="C656" s="1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2">
        <f t="shared" si="40"/>
        <v>508.38857142857148</v>
      </c>
      <c r="P656">
        <f t="shared" si="41"/>
        <v>90476</v>
      </c>
      <c r="Q656" t="s">
        <v>2035</v>
      </c>
      <c r="R656" t="s">
        <v>2057</v>
      </c>
      <c r="S656" s="5">
        <f t="shared" si="42"/>
        <v>42240.208333333328</v>
      </c>
      <c r="T656" s="5">
        <f t="shared" si="43"/>
        <v>42245.208333333328</v>
      </c>
    </row>
    <row r="657" spans="1:20" ht="17" x14ac:dyDescent="0.2">
      <c r="A657">
        <v>655</v>
      </c>
      <c r="B657" t="s">
        <v>1352</v>
      </c>
      <c r="C657" s="1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2">
        <f t="shared" si="40"/>
        <v>191.47826086956522</v>
      </c>
      <c r="P657">
        <f t="shared" si="41"/>
        <v>6738</v>
      </c>
      <c r="Q657" t="s">
        <v>2054</v>
      </c>
      <c r="R657" t="s">
        <v>2055</v>
      </c>
      <c r="S657" s="5">
        <f t="shared" si="42"/>
        <v>42796.25</v>
      </c>
      <c r="T657" s="5">
        <f t="shared" si="43"/>
        <v>42809.208333333328</v>
      </c>
    </row>
    <row r="658" spans="1:20" ht="34" x14ac:dyDescent="0.2">
      <c r="A658">
        <v>656</v>
      </c>
      <c r="B658" t="s">
        <v>1354</v>
      </c>
      <c r="C658" s="1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2">
        <f t="shared" si="40"/>
        <v>42.127533783783782</v>
      </c>
      <c r="P658">
        <f t="shared" si="41"/>
        <v>25191.5</v>
      </c>
      <c r="Q658" t="s">
        <v>2033</v>
      </c>
      <c r="R658" t="s">
        <v>2034</v>
      </c>
      <c r="S658" s="5">
        <f t="shared" si="42"/>
        <v>43097.25</v>
      </c>
      <c r="T658" s="5">
        <f t="shared" si="43"/>
        <v>43102.25</v>
      </c>
    </row>
    <row r="659" spans="1:20" ht="17" x14ac:dyDescent="0.2">
      <c r="A659">
        <v>657</v>
      </c>
      <c r="B659" t="s">
        <v>1356</v>
      </c>
      <c r="C659" s="1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2">
        <f t="shared" si="40"/>
        <v>8.24</v>
      </c>
      <c r="P659">
        <f t="shared" si="41"/>
        <v>419</v>
      </c>
      <c r="Q659" t="s">
        <v>2041</v>
      </c>
      <c r="R659" t="s">
        <v>2063</v>
      </c>
      <c r="S659" s="5">
        <f t="shared" si="42"/>
        <v>43096.25</v>
      </c>
      <c r="T659" s="5">
        <f t="shared" si="43"/>
        <v>43112.25</v>
      </c>
    </row>
    <row r="660" spans="1:20" ht="17" x14ac:dyDescent="0.2">
      <c r="A660">
        <v>658</v>
      </c>
      <c r="B660" t="s">
        <v>1358</v>
      </c>
      <c r="C660" s="1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2">
        <f t="shared" si="40"/>
        <v>60.064638783269963</v>
      </c>
      <c r="P660">
        <f t="shared" si="41"/>
        <v>15992</v>
      </c>
      <c r="Q660" t="s">
        <v>2035</v>
      </c>
      <c r="R660" t="s">
        <v>2036</v>
      </c>
      <c r="S660" s="5">
        <f t="shared" si="42"/>
        <v>42246.208333333328</v>
      </c>
      <c r="T660" s="5">
        <f t="shared" si="43"/>
        <v>42269.208333333328</v>
      </c>
    </row>
    <row r="661" spans="1:20" ht="17" x14ac:dyDescent="0.2">
      <c r="A661">
        <v>659</v>
      </c>
      <c r="B661" t="s">
        <v>1360</v>
      </c>
      <c r="C661" s="1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2">
        <f t="shared" si="40"/>
        <v>47.232808616404313</v>
      </c>
      <c r="P661">
        <f t="shared" si="41"/>
        <v>28880</v>
      </c>
      <c r="Q661" t="s">
        <v>2041</v>
      </c>
      <c r="R661" t="s">
        <v>2042</v>
      </c>
      <c r="S661" s="5">
        <f t="shared" si="42"/>
        <v>40570.25</v>
      </c>
      <c r="T661" s="5">
        <f t="shared" si="43"/>
        <v>40571.25</v>
      </c>
    </row>
    <row r="662" spans="1:20" ht="17" x14ac:dyDescent="0.2">
      <c r="A662">
        <v>660</v>
      </c>
      <c r="B662" t="s">
        <v>1362</v>
      </c>
      <c r="C662" s="1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2">
        <f t="shared" si="40"/>
        <v>81.736263736263737</v>
      </c>
      <c r="P662">
        <f t="shared" si="41"/>
        <v>3757.5</v>
      </c>
      <c r="Q662" t="s">
        <v>2039</v>
      </c>
      <c r="R662" t="s">
        <v>2040</v>
      </c>
      <c r="S662" s="5">
        <f t="shared" si="42"/>
        <v>42237.208333333328</v>
      </c>
      <c r="T662" s="5">
        <f t="shared" si="43"/>
        <v>42246.208333333328</v>
      </c>
    </row>
    <row r="663" spans="1:20" ht="17" x14ac:dyDescent="0.2">
      <c r="A663">
        <v>661</v>
      </c>
      <c r="B663" t="s">
        <v>1364</v>
      </c>
      <c r="C663" s="1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2">
        <f t="shared" si="40"/>
        <v>54.187265917603</v>
      </c>
      <c r="P663">
        <f t="shared" si="41"/>
        <v>29312</v>
      </c>
      <c r="Q663" t="s">
        <v>2035</v>
      </c>
      <c r="R663" t="s">
        <v>2058</v>
      </c>
      <c r="S663" s="5">
        <f t="shared" si="42"/>
        <v>40996.208333333336</v>
      </c>
      <c r="T663" s="5">
        <f t="shared" si="43"/>
        <v>41026.208333333336</v>
      </c>
    </row>
    <row r="664" spans="1:20" ht="17" x14ac:dyDescent="0.2">
      <c r="A664">
        <v>662</v>
      </c>
      <c r="B664" t="s">
        <v>1366</v>
      </c>
      <c r="C664" s="1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2">
        <f t="shared" si="40"/>
        <v>97.868131868131869</v>
      </c>
      <c r="P664">
        <f t="shared" si="41"/>
        <v>4518.5</v>
      </c>
      <c r="Q664" t="s">
        <v>2039</v>
      </c>
      <c r="R664" t="s">
        <v>2040</v>
      </c>
      <c r="S664" s="5">
        <f t="shared" si="42"/>
        <v>43443.25</v>
      </c>
      <c r="T664" s="5">
        <f t="shared" si="43"/>
        <v>43447.25</v>
      </c>
    </row>
    <row r="665" spans="1:20" ht="17" x14ac:dyDescent="0.2">
      <c r="A665">
        <v>663</v>
      </c>
      <c r="B665" t="s">
        <v>1368</v>
      </c>
      <c r="C665" s="1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2">
        <f t="shared" si="40"/>
        <v>77.239999999999995</v>
      </c>
      <c r="P665">
        <f t="shared" si="41"/>
        <v>3905.5</v>
      </c>
      <c r="Q665" t="s">
        <v>2039</v>
      </c>
      <c r="R665" t="s">
        <v>2040</v>
      </c>
      <c r="S665" s="5">
        <f t="shared" si="42"/>
        <v>40458.208333333336</v>
      </c>
      <c r="T665" s="5">
        <f t="shared" si="43"/>
        <v>40481.208333333336</v>
      </c>
    </row>
    <row r="666" spans="1:20" ht="17" x14ac:dyDescent="0.2">
      <c r="A666">
        <v>664</v>
      </c>
      <c r="B666" t="s">
        <v>708</v>
      </c>
      <c r="C666" s="1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2">
        <f t="shared" si="40"/>
        <v>33.464735516372798</v>
      </c>
      <c r="P666">
        <f t="shared" si="41"/>
        <v>13817</v>
      </c>
      <c r="Q666" t="s">
        <v>2035</v>
      </c>
      <c r="R666" t="s">
        <v>2058</v>
      </c>
      <c r="S666" s="5">
        <f t="shared" si="42"/>
        <v>40959.25</v>
      </c>
      <c r="T666" s="5">
        <f t="shared" si="43"/>
        <v>40969.25</v>
      </c>
    </row>
    <row r="667" spans="1:20" ht="17" x14ac:dyDescent="0.2">
      <c r="A667">
        <v>665</v>
      </c>
      <c r="B667" t="s">
        <v>1371</v>
      </c>
      <c r="C667" s="1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2">
        <f t="shared" si="40"/>
        <v>239.58823529411765</v>
      </c>
      <c r="P667">
        <f t="shared" si="41"/>
        <v>6245.5</v>
      </c>
      <c r="Q667" t="s">
        <v>2041</v>
      </c>
      <c r="R667" t="s">
        <v>2042</v>
      </c>
      <c r="S667" s="5">
        <f t="shared" si="42"/>
        <v>40733.208333333336</v>
      </c>
      <c r="T667" s="5">
        <f t="shared" si="43"/>
        <v>40747.208333333336</v>
      </c>
    </row>
    <row r="668" spans="1:20" ht="17" x14ac:dyDescent="0.2">
      <c r="A668">
        <v>666</v>
      </c>
      <c r="B668" t="s">
        <v>1373</v>
      </c>
      <c r="C668" s="1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2">
        <f t="shared" si="40"/>
        <v>64.032258064516128</v>
      </c>
      <c r="P668">
        <f t="shared" si="41"/>
        <v>1005</v>
      </c>
      <c r="Q668" t="s">
        <v>2039</v>
      </c>
      <c r="R668" t="s">
        <v>2040</v>
      </c>
      <c r="S668" s="5">
        <f t="shared" si="42"/>
        <v>41516.208333333336</v>
      </c>
      <c r="T668" s="5">
        <f t="shared" si="43"/>
        <v>41522.208333333336</v>
      </c>
    </row>
    <row r="669" spans="1:20" ht="34" x14ac:dyDescent="0.2">
      <c r="A669">
        <v>667</v>
      </c>
      <c r="B669" t="s">
        <v>1375</v>
      </c>
      <c r="C669" s="1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2">
        <f t="shared" si="40"/>
        <v>176.15942028985506</v>
      </c>
      <c r="P669">
        <f t="shared" si="41"/>
        <v>6287</v>
      </c>
      <c r="Q669" t="s">
        <v>2064</v>
      </c>
      <c r="R669" t="s">
        <v>2065</v>
      </c>
      <c r="S669" s="5">
        <f t="shared" si="42"/>
        <v>41892.208333333336</v>
      </c>
      <c r="T669" s="5">
        <f t="shared" si="43"/>
        <v>41901.208333333336</v>
      </c>
    </row>
    <row r="670" spans="1:20" ht="34" x14ac:dyDescent="0.2">
      <c r="A670">
        <v>668</v>
      </c>
      <c r="B670" t="s">
        <v>1377</v>
      </c>
      <c r="C670" s="1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2">
        <f t="shared" si="40"/>
        <v>20.33818181818182</v>
      </c>
      <c r="P670">
        <f t="shared" si="41"/>
        <v>2834.5</v>
      </c>
      <c r="Q670" t="s">
        <v>2039</v>
      </c>
      <c r="R670" t="s">
        <v>2040</v>
      </c>
      <c r="S670" s="5">
        <f t="shared" si="42"/>
        <v>41122.208333333336</v>
      </c>
      <c r="T670" s="5">
        <f t="shared" si="43"/>
        <v>41134.208333333336</v>
      </c>
    </row>
    <row r="671" spans="1:20" ht="17" x14ac:dyDescent="0.2">
      <c r="A671">
        <v>669</v>
      </c>
      <c r="B671" t="s">
        <v>1379</v>
      </c>
      <c r="C671" s="1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2">
        <f t="shared" si="40"/>
        <v>358.64754098360658</v>
      </c>
      <c r="P671">
        <f t="shared" si="41"/>
        <v>88320.5</v>
      </c>
      <c r="Q671" t="s">
        <v>2039</v>
      </c>
      <c r="R671" t="s">
        <v>2040</v>
      </c>
      <c r="S671" s="5">
        <f t="shared" si="42"/>
        <v>42912.208333333328</v>
      </c>
      <c r="T671" s="5">
        <f t="shared" si="43"/>
        <v>42921.208333333328</v>
      </c>
    </row>
    <row r="672" spans="1:20" ht="34" x14ac:dyDescent="0.2">
      <c r="A672">
        <v>670</v>
      </c>
      <c r="B672" t="s">
        <v>1334</v>
      </c>
      <c r="C672" s="1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2">
        <f t="shared" si="40"/>
        <v>468.85802469135803</v>
      </c>
      <c r="P672">
        <f t="shared" si="41"/>
        <v>38528</v>
      </c>
      <c r="Q672" t="s">
        <v>2035</v>
      </c>
      <c r="R672" t="s">
        <v>2045</v>
      </c>
      <c r="S672" s="5">
        <f t="shared" si="42"/>
        <v>42425.25</v>
      </c>
      <c r="T672" s="5">
        <f t="shared" si="43"/>
        <v>42437.25</v>
      </c>
    </row>
    <row r="673" spans="1:20" ht="34" x14ac:dyDescent="0.2">
      <c r="A673">
        <v>671</v>
      </c>
      <c r="B673" t="s">
        <v>1382</v>
      </c>
      <c r="C673" s="1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2">
        <f t="shared" si="40"/>
        <v>122.05635245901641</v>
      </c>
      <c r="P673">
        <f t="shared" si="41"/>
        <v>60100</v>
      </c>
      <c r="Q673" t="s">
        <v>2039</v>
      </c>
      <c r="R673" t="s">
        <v>2040</v>
      </c>
      <c r="S673" s="5">
        <f t="shared" si="42"/>
        <v>40390.208333333336</v>
      </c>
      <c r="T673" s="5">
        <f t="shared" si="43"/>
        <v>40394.208333333336</v>
      </c>
    </row>
    <row r="674" spans="1:20" ht="17" x14ac:dyDescent="0.2">
      <c r="A674">
        <v>672</v>
      </c>
      <c r="B674" t="s">
        <v>1384</v>
      </c>
      <c r="C674" s="1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2">
        <f t="shared" si="40"/>
        <v>55.931783729156137</v>
      </c>
      <c r="P674">
        <f t="shared" si="41"/>
        <v>57558.5</v>
      </c>
      <c r="Q674" t="s">
        <v>2039</v>
      </c>
      <c r="R674" t="s">
        <v>2040</v>
      </c>
      <c r="S674" s="5">
        <f t="shared" si="42"/>
        <v>43180.208333333328</v>
      </c>
      <c r="T674" s="5">
        <f t="shared" si="43"/>
        <v>43190.208333333328</v>
      </c>
    </row>
    <row r="675" spans="1:20" ht="17" x14ac:dyDescent="0.2">
      <c r="A675">
        <v>673</v>
      </c>
      <c r="B675" t="s">
        <v>1386</v>
      </c>
      <c r="C675" s="1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2">
        <f t="shared" si="40"/>
        <v>43.660714285714285</v>
      </c>
      <c r="P675">
        <f t="shared" si="41"/>
        <v>1251.5</v>
      </c>
      <c r="Q675" t="s">
        <v>2035</v>
      </c>
      <c r="R675" t="s">
        <v>2045</v>
      </c>
      <c r="S675" s="5">
        <f t="shared" si="42"/>
        <v>42475.208333333328</v>
      </c>
      <c r="T675" s="5">
        <f t="shared" si="43"/>
        <v>42496.208333333328</v>
      </c>
    </row>
    <row r="676" spans="1:20" ht="17" x14ac:dyDescent="0.2">
      <c r="A676">
        <v>674</v>
      </c>
      <c r="B676" t="s">
        <v>1388</v>
      </c>
      <c r="C676" s="1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2">
        <f t="shared" si="40"/>
        <v>33.53837141183363</v>
      </c>
      <c r="P676">
        <f t="shared" si="41"/>
        <v>29234</v>
      </c>
      <c r="Q676" t="s">
        <v>2054</v>
      </c>
      <c r="R676" t="s">
        <v>2055</v>
      </c>
      <c r="S676" s="5">
        <f t="shared" si="42"/>
        <v>40774.208333333336</v>
      </c>
      <c r="T676" s="5">
        <f t="shared" si="43"/>
        <v>40821.208333333336</v>
      </c>
    </row>
    <row r="677" spans="1:20" ht="17" x14ac:dyDescent="0.2">
      <c r="A677">
        <v>675</v>
      </c>
      <c r="B677" t="s">
        <v>1390</v>
      </c>
      <c r="C677" s="1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2">
        <f t="shared" si="40"/>
        <v>122.97938144329896</v>
      </c>
      <c r="P677">
        <f t="shared" si="41"/>
        <v>6130</v>
      </c>
      <c r="Q677" t="s">
        <v>2064</v>
      </c>
      <c r="R677" t="s">
        <v>2065</v>
      </c>
      <c r="S677" s="5">
        <f t="shared" si="42"/>
        <v>43719.208333333328</v>
      </c>
      <c r="T677" s="5">
        <f t="shared" si="43"/>
        <v>43726.208333333328</v>
      </c>
    </row>
    <row r="678" spans="1:20" ht="17" x14ac:dyDescent="0.2">
      <c r="A678">
        <v>676</v>
      </c>
      <c r="B678" t="s">
        <v>1392</v>
      </c>
      <c r="C678" s="1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2">
        <f t="shared" si="40"/>
        <v>189.74959871589084</v>
      </c>
      <c r="P678">
        <f t="shared" si="41"/>
        <v>59692</v>
      </c>
      <c r="Q678" t="s">
        <v>2054</v>
      </c>
      <c r="R678" t="s">
        <v>2055</v>
      </c>
      <c r="S678" s="5">
        <f t="shared" si="42"/>
        <v>41178.208333333336</v>
      </c>
      <c r="T678" s="5">
        <f t="shared" si="43"/>
        <v>41187.208333333336</v>
      </c>
    </row>
    <row r="679" spans="1:20" ht="17" x14ac:dyDescent="0.2">
      <c r="A679">
        <v>677</v>
      </c>
      <c r="B679" t="s">
        <v>1394</v>
      </c>
      <c r="C679" s="1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2">
        <f t="shared" si="40"/>
        <v>83.622641509433961</v>
      </c>
      <c r="P679">
        <f t="shared" si="41"/>
        <v>2271.5</v>
      </c>
      <c r="Q679" t="s">
        <v>2047</v>
      </c>
      <c r="R679" t="s">
        <v>2053</v>
      </c>
      <c r="S679" s="5">
        <f t="shared" si="42"/>
        <v>42561.208333333328</v>
      </c>
      <c r="T679" s="5">
        <f t="shared" si="43"/>
        <v>42611.208333333328</v>
      </c>
    </row>
    <row r="680" spans="1:20" ht="17" x14ac:dyDescent="0.2">
      <c r="A680">
        <v>678</v>
      </c>
      <c r="B680" t="s">
        <v>1396</v>
      </c>
      <c r="C680" s="1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2">
        <f t="shared" si="40"/>
        <v>17.968844221105527</v>
      </c>
      <c r="P680">
        <f t="shared" si="41"/>
        <v>9047</v>
      </c>
      <c r="Q680" t="s">
        <v>2041</v>
      </c>
      <c r="R680" t="s">
        <v>2044</v>
      </c>
      <c r="S680" s="5">
        <f t="shared" si="42"/>
        <v>43484.25</v>
      </c>
      <c r="T680" s="5">
        <f t="shared" si="43"/>
        <v>43486.25</v>
      </c>
    </row>
    <row r="681" spans="1:20" ht="17" x14ac:dyDescent="0.2">
      <c r="A681">
        <v>679</v>
      </c>
      <c r="B681" t="s">
        <v>668</v>
      </c>
      <c r="C681" s="1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2">
        <f t="shared" si="40"/>
        <v>1036.5</v>
      </c>
      <c r="P681">
        <f t="shared" si="41"/>
        <v>7437</v>
      </c>
      <c r="Q681" t="s">
        <v>2033</v>
      </c>
      <c r="R681" t="s">
        <v>2034</v>
      </c>
      <c r="S681" s="5">
        <f t="shared" si="42"/>
        <v>43756.208333333328</v>
      </c>
      <c r="T681" s="5">
        <f t="shared" si="43"/>
        <v>43761.208333333328</v>
      </c>
    </row>
    <row r="682" spans="1:20" ht="34" x14ac:dyDescent="0.2">
      <c r="A682">
        <v>680</v>
      </c>
      <c r="B682" t="s">
        <v>1399</v>
      </c>
      <c r="C682" s="1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2">
        <f t="shared" si="40"/>
        <v>97.405219780219781</v>
      </c>
      <c r="P682">
        <f t="shared" si="41"/>
        <v>72388.5</v>
      </c>
      <c r="Q682" t="s">
        <v>2050</v>
      </c>
      <c r="R682" t="s">
        <v>2061</v>
      </c>
      <c r="S682" s="5">
        <f t="shared" si="42"/>
        <v>43813.25</v>
      </c>
      <c r="T682" s="5">
        <f t="shared" si="43"/>
        <v>43815.25</v>
      </c>
    </row>
    <row r="683" spans="1:20" ht="34" x14ac:dyDescent="0.2">
      <c r="A683">
        <v>681</v>
      </c>
      <c r="B683" t="s">
        <v>1401</v>
      </c>
      <c r="C683" s="1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2">
        <f t="shared" si="40"/>
        <v>86.386203150461711</v>
      </c>
      <c r="P683">
        <f t="shared" si="41"/>
        <v>80347</v>
      </c>
      <c r="Q683" t="s">
        <v>2039</v>
      </c>
      <c r="R683" t="s">
        <v>2040</v>
      </c>
      <c r="S683" s="5">
        <f t="shared" si="42"/>
        <v>40898.25</v>
      </c>
      <c r="T683" s="5">
        <f t="shared" si="43"/>
        <v>40904.25</v>
      </c>
    </row>
    <row r="684" spans="1:20" ht="17" x14ac:dyDescent="0.2">
      <c r="A684">
        <v>682</v>
      </c>
      <c r="B684" t="s">
        <v>1403</v>
      </c>
      <c r="C684" s="1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2">
        <f t="shared" si="40"/>
        <v>150.16666666666666</v>
      </c>
      <c r="P684">
        <f t="shared" si="41"/>
        <v>4106</v>
      </c>
      <c r="Q684" t="s">
        <v>2039</v>
      </c>
      <c r="R684" t="s">
        <v>2040</v>
      </c>
      <c r="S684" s="5">
        <f t="shared" si="42"/>
        <v>41619.25</v>
      </c>
      <c r="T684" s="5">
        <f t="shared" si="43"/>
        <v>41628.25</v>
      </c>
    </row>
    <row r="685" spans="1:20" ht="17" x14ac:dyDescent="0.2">
      <c r="A685">
        <v>683</v>
      </c>
      <c r="B685" t="s">
        <v>1405</v>
      </c>
      <c r="C685" s="1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2">
        <f t="shared" si="40"/>
        <v>358.43478260869563</v>
      </c>
      <c r="P685">
        <f t="shared" si="41"/>
        <v>4195.5</v>
      </c>
      <c r="Q685" t="s">
        <v>2039</v>
      </c>
      <c r="R685" t="s">
        <v>2040</v>
      </c>
      <c r="S685" s="5">
        <f t="shared" si="42"/>
        <v>43359.208333333328</v>
      </c>
      <c r="T685" s="5">
        <f t="shared" si="43"/>
        <v>43361.208333333328</v>
      </c>
    </row>
    <row r="686" spans="1:20" ht="17" x14ac:dyDescent="0.2">
      <c r="A686">
        <v>684</v>
      </c>
      <c r="B686" t="s">
        <v>1407</v>
      </c>
      <c r="C686" s="1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2">
        <f t="shared" si="40"/>
        <v>542.85714285714289</v>
      </c>
      <c r="P686">
        <f t="shared" si="41"/>
        <v>3855</v>
      </c>
      <c r="Q686" t="s">
        <v>2047</v>
      </c>
      <c r="R686" t="s">
        <v>2048</v>
      </c>
      <c r="S686" s="5">
        <f t="shared" si="42"/>
        <v>40358.208333333336</v>
      </c>
      <c r="T686" s="5">
        <f t="shared" si="43"/>
        <v>40378.208333333336</v>
      </c>
    </row>
    <row r="687" spans="1:20" ht="17" x14ac:dyDescent="0.2">
      <c r="A687">
        <v>685</v>
      </c>
      <c r="B687" t="s">
        <v>1409</v>
      </c>
      <c r="C687" s="1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2">
        <f t="shared" si="40"/>
        <v>67.500714285714281</v>
      </c>
      <c r="P687">
        <f t="shared" si="41"/>
        <v>47713.5</v>
      </c>
      <c r="Q687" t="s">
        <v>2039</v>
      </c>
      <c r="R687" t="s">
        <v>2040</v>
      </c>
      <c r="S687" s="5">
        <f t="shared" si="42"/>
        <v>42239.208333333328</v>
      </c>
      <c r="T687" s="5">
        <f t="shared" si="43"/>
        <v>42263.208333333328</v>
      </c>
    </row>
    <row r="688" spans="1:20" ht="17" x14ac:dyDescent="0.2">
      <c r="A688">
        <v>686</v>
      </c>
      <c r="B688" t="s">
        <v>1411</v>
      </c>
      <c r="C688" s="1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2">
        <f t="shared" si="40"/>
        <v>191.74666666666667</v>
      </c>
      <c r="P688">
        <f t="shared" si="41"/>
        <v>7257.5</v>
      </c>
      <c r="Q688" t="s">
        <v>2037</v>
      </c>
      <c r="R688" t="s">
        <v>2046</v>
      </c>
      <c r="S688" s="5">
        <f t="shared" si="42"/>
        <v>43186.208333333328</v>
      </c>
      <c r="T688" s="5">
        <f t="shared" si="43"/>
        <v>43197.208333333328</v>
      </c>
    </row>
    <row r="689" spans="1:20" ht="17" x14ac:dyDescent="0.2">
      <c r="A689">
        <v>687</v>
      </c>
      <c r="B689" t="s">
        <v>1413</v>
      </c>
      <c r="C689" s="1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2">
        <f t="shared" si="40"/>
        <v>932</v>
      </c>
      <c r="P689">
        <f t="shared" si="41"/>
        <v>7124.5</v>
      </c>
      <c r="Q689" t="s">
        <v>2039</v>
      </c>
      <c r="R689" t="s">
        <v>2040</v>
      </c>
      <c r="S689" s="5">
        <f t="shared" si="42"/>
        <v>42806.25</v>
      </c>
      <c r="T689" s="5">
        <f t="shared" si="43"/>
        <v>42809.208333333328</v>
      </c>
    </row>
    <row r="690" spans="1:20" ht="17" x14ac:dyDescent="0.2">
      <c r="A690">
        <v>688</v>
      </c>
      <c r="B690" t="s">
        <v>1415</v>
      </c>
      <c r="C690" s="1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2">
        <f t="shared" si="40"/>
        <v>429.27586206896552</v>
      </c>
      <c r="P690">
        <f t="shared" si="41"/>
        <v>6312</v>
      </c>
      <c r="Q690" t="s">
        <v>2041</v>
      </c>
      <c r="R690" t="s">
        <v>2060</v>
      </c>
      <c r="S690" s="5">
        <f t="shared" si="42"/>
        <v>43475.25</v>
      </c>
      <c r="T690" s="5">
        <f t="shared" si="43"/>
        <v>43491.25</v>
      </c>
    </row>
    <row r="691" spans="1:20" ht="17" x14ac:dyDescent="0.2">
      <c r="A691">
        <v>689</v>
      </c>
      <c r="B691" t="s">
        <v>1417</v>
      </c>
      <c r="C691" s="1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2">
        <f t="shared" si="40"/>
        <v>100.65753424657535</v>
      </c>
      <c r="P691">
        <f t="shared" si="41"/>
        <v>3708.5</v>
      </c>
      <c r="Q691" t="s">
        <v>2037</v>
      </c>
      <c r="R691" t="s">
        <v>2038</v>
      </c>
      <c r="S691" s="5">
        <f t="shared" si="42"/>
        <v>41576.208333333336</v>
      </c>
      <c r="T691" s="5">
        <f t="shared" si="43"/>
        <v>41588.25</v>
      </c>
    </row>
    <row r="692" spans="1:20" ht="17" x14ac:dyDescent="0.2">
      <c r="A692">
        <v>690</v>
      </c>
      <c r="B692" t="s">
        <v>1419</v>
      </c>
      <c r="C692" s="1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2">
        <f t="shared" si="40"/>
        <v>226.61111111111109</v>
      </c>
      <c r="P692">
        <f t="shared" si="41"/>
        <v>4174</v>
      </c>
      <c r="Q692" t="s">
        <v>2041</v>
      </c>
      <c r="R692" t="s">
        <v>2042</v>
      </c>
      <c r="S692" s="5">
        <f t="shared" si="42"/>
        <v>40874.25</v>
      </c>
      <c r="T692" s="5">
        <f t="shared" si="43"/>
        <v>40880.25</v>
      </c>
    </row>
    <row r="693" spans="1:20" ht="17" x14ac:dyDescent="0.2">
      <c r="A693">
        <v>691</v>
      </c>
      <c r="B693" t="s">
        <v>1421</v>
      </c>
      <c r="C693" s="1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2">
        <f t="shared" si="40"/>
        <v>142.38</v>
      </c>
      <c r="P693">
        <f t="shared" si="41"/>
        <v>3678</v>
      </c>
      <c r="Q693" t="s">
        <v>2041</v>
      </c>
      <c r="R693" t="s">
        <v>2042</v>
      </c>
      <c r="S693" s="5">
        <f t="shared" si="42"/>
        <v>41185.208333333336</v>
      </c>
      <c r="T693" s="5">
        <f t="shared" si="43"/>
        <v>41202.208333333336</v>
      </c>
    </row>
    <row r="694" spans="1:20" ht="17" x14ac:dyDescent="0.2">
      <c r="A694">
        <v>692</v>
      </c>
      <c r="B694" t="s">
        <v>1423</v>
      </c>
      <c r="C694" s="1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2">
        <f t="shared" si="40"/>
        <v>90.633333333333326</v>
      </c>
      <c r="P694">
        <f t="shared" si="41"/>
        <v>2757.5</v>
      </c>
      <c r="Q694" t="s">
        <v>2035</v>
      </c>
      <c r="R694" t="s">
        <v>2036</v>
      </c>
      <c r="S694" s="5">
        <f t="shared" si="42"/>
        <v>43655.208333333328</v>
      </c>
      <c r="T694" s="5">
        <f t="shared" si="43"/>
        <v>43673.208333333328</v>
      </c>
    </row>
    <row r="695" spans="1:20" ht="34" x14ac:dyDescent="0.2">
      <c r="A695">
        <v>693</v>
      </c>
      <c r="B695" t="s">
        <v>1425</v>
      </c>
      <c r="C695" s="1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2">
        <f t="shared" si="40"/>
        <v>63.966740576496676</v>
      </c>
      <c r="P695">
        <f t="shared" si="41"/>
        <v>58572</v>
      </c>
      <c r="Q695" t="s">
        <v>2039</v>
      </c>
      <c r="R695" t="s">
        <v>2040</v>
      </c>
      <c r="S695" s="5">
        <f t="shared" si="42"/>
        <v>43025.208333333328</v>
      </c>
      <c r="T695" s="5">
        <f t="shared" si="43"/>
        <v>43042.208333333328</v>
      </c>
    </row>
    <row r="696" spans="1:20" ht="17" x14ac:dyDescent="0.2">
      <c r="A696">
        <v>694</v>
      </c>
      <c r="B696" t="s">
        <v>1427</v>
      </c>
      <c r="C696" s="1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2">
        <f t="shared" si="40"/>
        <v>84.131868131868131</v>
      </c>
      <c r="P696">
        <f t="shared" si="41"/>
        <v>3867.5</v>
      </c>
      <c r="Q696" t="s">
        <v>2039</v>
      </c>
      <c r="R696" t="s">
        <v>2040</v>
      </c>
      <c r="S696" s="5">
        <f t="shared" si="42"/>
        <v>43066.25</v>
      </c>
      <c r="T696" s="5">
        <f t="shared" si="43"/>
        <v>43103.25</v>
      </c>
    </row>
    <row r="697" spans="1:20" ht="17" x14ac:dyDescent="0.2">
      <c r="A697">
        <v>695</v>
      </c>
      <c r="B697" t="s">
        <v>1429</v>
      </c>
      <c r="C697" s="1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2">
        <f t="shared" si="40"/>
        <v>133.93478260869566</v>
      </c>
      <c r="P697">
        <f t="shared" si="41"/>
        <v>6259</v>
      </c>
      <c r="Q697" t="s">
        <v>2035</v>
      </c>
      <c r="R697" t="s">
        <v>2036</v>
      </c>
      <c r="S697" s="5">
        <f t="shared" si="42"/>
        <v>42322.25</v>
      </c>
      <c r="T697" s="5">
        <f t="shared" si="43"/>
        <v>42338.25</v>
      </c>
    </row>
    <row r="698" spans="1:20" ht="17" x14ac:dyDescent="0.2">
      <c r="A698">
        <v>696</v>
      </c>
      <c r="B698" t="s">
        <v>1431</v>
      </c>
      <c r="C698" s="1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2">
        <f t="shared" si="40"/>
        <v>59.042047531992694</v>
      </c>
      <c r="P698">
        <f t="shared" si="41"/>
        <v>48888.5</v>
      </c>
      <c r="Q698" t="s">
        <v>2039</v>
      </c>
      <c r="R698" t="s">
        <v>2040</v>
      </c>
      <c r="S698" s="5">
        <f t="shared" si="42"/>
        <v>42114.208333333328</v>
      </c>
      <c r="T698" s="5">
        <f t="shared" si="43"/>
        <v>42115.208333333328</v>
      </c>
    </row>
    <row r="699" spans="1:20" ht="34" x14ac:dyDescent="0.2">
      <c r="A699">
        <v>697</v>
      </c>
      <c r="B699" t="s">
        <v>1433</v>
      </c>
      <c r="C699" s="1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2">
        <f t="shared" si="40"/>
        <v>152.80062063615205</v>
      </c>
      <c r="P699">
        <f t="shared" si="41"/>
        <v>102127.5</v>
      </c>
      <c r="Q699" t="s">
        <v>2035</v>
      </c>
      <c r="R699" t="s">
        <v>2043</v>
      </c>
      <c r="S699" s="5">
        <f t="shared" si="42"/>
        <v>43190.208333333328</v>
      </c>
      <c r="T699" s="5">
        <f t="shared" si="43"/>
        <v>43192.208333333328</v>
      </c>
    </row>
    <row r="700" spans="1:20" ht="17" x14ac:dyDescent="0.2">
      <c r="A700">
        <v>698</v>
      </c>
      <c r="B700" t="s">
        <v>1435</v>
      </c>
      <c r="C700" s="1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2">
        <f t="shared" si="40"/>
        <v>446.69121140142522</v>
      </c>
      <c r="P700">
        <f t="shared" si="41"/>
        <v>95475</v>
      </c>
      <c r="Q700" t="s">
        <v>2037</v>
      </c>
      <c r="R700" t="s">
        <v>2046</v>
      </c>
      <c r="S700" s="5">
        <f t="shared" si="42"/>
        <v>40871.25</v>
      </c>
      <c r="T700" s="5">
        <f t="shared" si="43"/>
        <v>40885.25</v>
      </c>
    </row>
    <row r="701" spans="1:20" ht="17" x14ac:dyDescent="0.2">
      <c r="A701">
        <v>699</v>
      </c>
      <c r="B701" t="s">
        <v>444</v>
      </c>
      <c r="C701" s="1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2">
        <f t="shared" si="40"/>
        <v>84.391891891891888</v>
      </c>
      <c r="P701">
        <f t="shared" si="41"/>
        <v>3150.5</v>
      </c>
      <c r="Q701" t="s">
        <v>2041</v>
      </c>
      <c r="R701" t="s">
        <v>2044</v>
      </c>
      <c r="S701" s="5">
        <f t="shared" si="42"/>
        <v>43641.208333333328</v>
      </c>
      <c r="T701" s="5">
        <f t="shared" si="43"/>
        <v>43642.208333333328</v>
      </c>
    </row>
    <row r="702" spans="1:20" ht="34" x14ac:dyDescent="0.2">
      <c r="A702">
        <v>700</v>
      </c>
      <c r="B702" t="s">
        <v>1438</v>
      </c>
      <c r="C702" s="1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2">
        <f t="shared" si="40"/>
        <v>3</v>
      </c>
      <c r="P702">
        <f t="shared" si="41"/>
        <v>2</v>
      </c>
      <c r="Q702" t="s">
        <v>2037</v>
      </c>
      <c r="R702" t="s">
        <v>2046</v>
      </c>
      <c r="S702" s="5">
        <f t="shared" si="42"/>
        <v>40203.25</v>
      </c>
      <c r="T702" s="5">
        <f t="shared" si="43"/>
        <v>40218.25</v>
      </c>
    </row>
    <row r="703" spans="1:20" ht="34" x14ac:dyDescent="0.2">
      <c r="A703">
        <v>701</v>
      </c>
      <c r="B703" t="s">
        <v>1440</v>
      </c>
      <c r="C703" s="1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2">
        <f t="shared" si="40"/>
        <v>175.02692307692308</v>
      </c>
      <c r="P703">
        <f t="shared" si="41"/>
        <v>45917</v>
      </c>
      <c r="Q703" t="s">
        <v>2039</v>
      </c>
      <c r="R703" t="s">
        <v>2040</v>
      </c>
      <c r="S703" s="5">
        <f t="shared" si="42"/>
        <v>40629.208333333336</v>
      </c>
      <c r="T703" s="5">
        <f t="shared" si="43"/>
        <v>40636.208333333336</v>
      </c>
    </row>
    <row r="704" spans="1:20" ht="34" x14ac:dyDescent="0.2">
      <c r="A704">
        <v>702</v>
      </c>
      <c r="B704" t="s">
        <v>1442</v>
      </c>
      <c r="C704" s="1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2">
        <f t="shared" si="40"/>
        <v>54.137931034482754</v>
      </c>
      <c r="P704">
        <f t="shared" si="41"/>
        <v>2396.5</v>
      </c>
      <c r="Q704" t="s">
        <v>2037</v>
      </c>
      <c r="R704" t="s">
        <v>2046</v>
      </c>
      <c r="S704" s="5">
        <f t="shared" si="42"/>
        <v>41477.208333333336</v>
      </c>
      <c r="T704" s="5">
        <f t="shared" si="43"/>
        <v>41482.208333333336</v>
      </c>
    </row>
    <row r="705" spans="1:20" ht="17" x14ac:dyDescent="0.2">
      <c r="A705">
        <v>703</v>
      </c>
      <c r="B705" t="s">
        <v>1444</v>
      </c>
      <c r="C705" s="1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2">
        <f t="shared" si="40"/>
        <v>311.87381703470032</v>
      </c>
      <c r="P705">
        <f t="shared" si="41"/>
        <v>99883</v>
      </c>
      <c r="Q705" t="s">
        <v>2047</v>
      </c>
      <c r="R705" t="s">
        <v>2059</v>
      </c>
      <c r="S705" s="5">
        <f t="shared" si="42"/>
        <v>41020.208333333336</v>
      </c>
      <c r="T705" s="5">
        <f t="shared" si="43"/>
        <v>41037.208333333336</v>
      </c>
    </row>
    <row r="706" spans="1:20" ht="34" x14ac:dyDescent="0.2">
      <c r="A706">
        <v>704</v>
      </c>
      <c r="B706" t="s">
        <v>1446</v>
      </c>
      <c r="C706" s="1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2">
        <f t="shared" ref="O706:O769" si="44">(E706/D706)*100</f>
        <v>122.78160919540231</v>
      </c>
      <c r="P706">
        <f t="shared" ref="P706:P769" si="45">AVERAGE(E706,G706)</f>
        <v>5399</v>
      </c>
      <c r="Q706" t="s">
        <v>2041</v>
      </c>
      <c r="R706" t="s">
        <v>2049</v>
      </c>
      <c r="S706" s="5">
        <f t="shared" ref="S706:S769" si="46">(((J706/60)/60)/24)+DATE(1970,1,1)</f>
        <v>42555.208333333328</v>
      </c>
      <c r="T706" s="5">
        <f t="shared" ref="T706:T769" si="47">(((K706/60)/60)/24)+DATE(1970,1,1)</f>
        <v>42570.208333333328</v>
      </c>
    </row>
    <row r="707" spans="1:20" ht="17" x14ac:dyDescent="0.2">
      <c r="A707">
        <v>705</v>
      </c>
      <c r="B707" t="s">
        <v>1448</v>
      </c>
      <c r="C707" s="1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2">
        <f t="shared" si="44"/>
        <v>99.026517383618156</v>
      </c>
      <c r="P707">
        <f t="shared" si="45"/>
        <v>85036.5</v>
      </c>
      <c r="Q707" t="s">
        <v>2047</v>
      </c>
      <c r="R707" t="s">
        <v>2048</v>
      </c>
      <c r="S707" s="5">
        <f t="shared" si="46"/>
        <v>41619.25</v>
      </c>
      <c r="T707" s="5">
        <f t="shared" si="47"/>
        <v>41623.25</v>
      </c>
    </row>
    <row r="708" spans="1:20" ht="34" x14ac:dyDescent="0.2">
      <c r="A708">
        <v>706</v>
      </c>
      <c r="B708" t="s">
        <v>1450</v>
      </c>
      <c r="C708" s="1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2">
        <f t="shared" si="44"/>
        <v>127.84686346863469</v>
      </c>
      <c r="P708">
        <f t="shared" si="45"/>
        <v>69965.5</v>
      </c>
      <c r="Q708" t="s">
        <v>2037</v>
      </c>
      <c r="R708" t="s">
        <v>2038</v>
      </c>
      <c r="S708" s="5">
        <f t="shared" si="46"/>
        <v>43471.25</v>
      </c>
      <c r="T708" s="5">
        <f t="shared" si="47"/>
        <v>43479.25</v>
      </c>
    </row>
    <row r="709" spans="1:20" ht="34" x14ac:dyDescent="0.2">
      <c r="A709">
        <v>707</v>
      </c>
      <c r="B709" t="s">
        <v>1452</v>
      </c>
      <c r="C709" s="1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2">
        <f t="shared" si="44"/>
        <v>158.61643835616439</v>
      </c>
      <c r="P709">
        <f t="shared" si="45"/>
        <v>5873.5</v>
      </c>
      <c r="Q709" t="s">
        <v>2041</v>
      </c>
      <c r="R709" t="s">
        <v>2044</v>
      </c>
      <c r="S709" s="5">
        <f t="shared" si="46"/>
        <v>43442.25</v>
      </c>
      <c r="T709" s="5">
        <f t="shared" si="47"/>
        <v>43478.25</v>
      </c>
    </row>
    <row r="710" spans="1:20" ht="17" x14ac:dyDescent="0.2">
      <c r="A710">
        <v>708</v>
      </c>
      <c r="B710" t="s">
        <v>1454</v>
      </c>
      <c r="C710" s="1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2">
        <f t="shared" si="44"/>
        <v>707.05882352941171</v>
      </c>
      <c r="P710">
        <f t="shared" si="45"/>
        <v>6078.5</v>
      </c>
      <c r="Q710" t="s">
        <v>2039</v>
      </c>
      <c r="R710" t="s">
        <v>2040</v>
      </c>
      <c r="S710" s="5">
        <f t="shared" si="46"/>
        <v>42877.208333333328</v>
      </c>
      <c r="T710" s="5">
        <f t="shared" si="47"/>
        <v>42887.208333333328</v>
      </c>
    </row>
    <row r="711" spans="1:20" ht="17" x14ac:dyDescent="0.2">
      <c r="A711">
        <v>709</v>
      </c>
      <c r="B711" t="s">
        <v>1456</v>
      </c>
      <c r="C711" s="1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2">
        <f t="shared" si="44"/>
        <v>142.38775510204081</v>
      </c>
      <c r="P711">
        <f t="shared" si="45"/>
        <v>7070</v>
      </c>
      <c r="Q711" t="s">
        <v>2039</v>
      </c>
      <c r="R711" t="s">
        <v>2040</v>
      </c>
      <c r="S711" s="5">
        <f t="shared" si="46"/>
        <v>41018.208333333336</v>
      </c>
      <c r="T711" s="5">
        <f t="shared" si="47"/>
        <v>41025.208333333336</v>
      </c>
    </row>
    <row r="712" spans="1:20" ht="34" x14ac:dyDescent="0.2">
      <c r="A712">
        <v>710</v>
      </c>
      <c r="B712" t="s">
        <v>1458</v>
      </c>
      <c r="C712" s="1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2">
        <f t="shared" si="44"/>
        <v>147.86046511627907</v>
      </c>
      <c r="P712">
        <f t="shared" si="45"/>
        <v>3241.5</v>
      </c>
      <c r="Q712" t="s">
        <v>2039</v>
      </c>
      <c r="R712" t="s">
        <v>2040</v>
      </c>
      <c r="S712" s="5">
        <f t="shared" si="46"/>
        <v>43295.208333333328</v>
      </c>
      <c r="T712" s="5">
        <f t="shared" si="47"/>
        <v>43302.208333333328</v>
      </c>
    </row>
    <row r="713" spans="1:20" ht="34" x14ac:dyDescent="0.2">
      <c r="A713">
        <v>711</v>
      </c>
      <c r="B713" t="s">
        <v>1460</v>
      </c>
      <c r="C713" s="1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2">
        <f t="shared" si="44"/>
        <v>20.322580645161288</v>
      </c>
      <c r="P713">
        <f t="shared" si="45"/>
        <v>637</v>
      </c>
      <c r="Q713" t="s">
        <v>2039</v>
      </c>
      <c r="R713" t="s">
        <v>2040</v>
      </c>
      <c r="S713" s="5">
        <f t="shared" si="46"/>
        <v>42393.25</v>
      </c>
      <c r="T713" s="5">
        <f t="shared" si="47"/>
        <v>42395.25</v>
      </c>
    </row>
    <row r="714" spans="1:20" ht="34" x14ac:dyDescent="0.2">
      <c r="A714">
        <v>712</v>
      </c>
      <c r="B714" t="s">
        <v>1462</v>
      </c>
      <c r="C714" s="1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2">
        <f t="shared" si="44"/>
        <v>1840.625</v>
      </c>
      <c r="P714">
        <f t="shared" si="45"/>
        <v>7463.5</v>
      </c>
      <c r="Q714" t="s">
        <v>2039</v>
      </c>
      <c r="R714" t="s">
        <v>2040</v>
      </c>
      <c r="S714" s="5">
        <f t="shared" si="46"/>
        <v>42559.208333333328</v>
      </c>
      <c r="T714" s="5">
        <f t="shared" si="47"/>
        <v>42600.208333333328</v>
      </c>
    </row>
    <row r="715" spans="1:20" ht="17" x14ac:dyDescent="0.2">
      <c r="A715">
        <v>713</v>
      </c>
      <c r="B715" t="s">
        <v>1464</v>
      </c>
      <c r="C715" s="1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2">
        <f t="shared" si="44"/>
        <v>161.94202898550725</v>
      </c>
      <c r="P715">
        <f t="shared" si="45"/>
        <v>5638.5</v>
      </c>
      <c r="Q715" t="s">
        <v>2047</v>
      </c>
      <c r="R715" t="s">
        <v>2056</v>
      </c>
      <c r="S715" s="5">
        <f t="shared" si="46"/>
        <v>42604.208333333328</v>
      </c>
      <c r="T715" s="5">
        <f t="shared" si="47"/>
        <v>42616.208333333328</v>
      </c>
    </row>
    <row r="716" spans="1:20" ht="17" x14ac:dyDescent="0.2">
      <c r="A716">
        <v>714</v>
      </c>
      <c r="B716" t="s">
        <v>1466</v>
      </c>
      <c r="C716" s="1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2">
        <f t="shared" si="44"/>
        <v>472.82077922077923</v>
      </c>
      <c r="P716">
        <f t="shared" si="45"/>
        <v>91910.5</v>
      </c>
      <c r="Q716" t="s">
        <v>2035</v>
      </c>
      <c r="R716" t="s">
        <v>2036</v>
      </c>
      <c r="S716" s="5">
        <f t="shared" si="46"/>
        <v>41870.208333333336</v>
      </c>
      <c r="T716" s="5">
        <f t="shared" si="47"/>
        <v>41871.208333333336</v>
      </c>
    </row>
    <row r="717" spans="1:20" ht="17" x14ac:dyDescent="0.2">
      <c r="A717">
        <v>715</v>
      </c>
      <c r="B717" t="s">
        <v>1468</v>
      </c>
      <c r="C717" s="1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2">
        <f t="shared" si="44"/>
        <v>24.466101694915253</v>
      </c>
      <c r="P717">
        <f t="shared" si="45"/>
        <v>14763</v>
      </c>
      <c r="Q717" t="s">
        <v>2050</v>
      </c>
      <c r="R717" t="s">
        <v>2061</v>
      </c>
      <c r="S717" s="5">
        <f t="shared" si="46"/>
        <v>40397.208333333336</v>
      </c>
      <c r="T717" s="5">
        <f t="shared" si="47"/>
        <v>40402.208333333336</v>
      </c>
    </row>
    <row r="718" spans="1:20" ht="17" x14ac:dyDescent="0.2">
      <c r="A718">
        <v>716</v>
      </c>
      <c r="B718" t="s">
        <v>1470</v>
      </c>
      <c r="C718" s="1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2">
        <f t="shared" si="44"/>
        <v>517.65</v>
      </c>
      <c r="P718">
        <f t="shared" si="45"/>
        <v>5255</v>
      </c>
      <c r="Q718" t="s">
        <v>2039</v>
      </c>
      <c r="R718" t="s">
        <v>2040</v>
      </c>
      <c r="S718" s="5">
        <f t="shared" si="46"/>
        <v>41465.208333333336</v>
      </c>
      <c r="T718" s="5">
        <f t="shared" si="47"/>
        <v>41493.208333333336</v>
      </c>
    </row>
    <row r="719" spans="1:20" ht="34" x14ac:dyDescent="0.2">
      <c r="A719">
        <v>717</v>
      </c>
      <c r="B719" t="s">
        <v>1472</v>
      </c>
      <c r="C719" s="1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2">
        <f t="shared" si="44"/>
        <v>247.64285714285714</v>
      </c>
      <c r="P719">
        <f t="shared" si="45"/>
        <v>7211.5</v>
      </c>
      <c r="Q719" t="s">
        <v>2041</v>
      </c>
      <c r="R719" t="s">
        <v>2042</v>
      </c>
      <c r="S719" s="5">
        <f t="shared" si="46"/>
        <v>40777.208333333336</v>
      </c>
      <c r="T719" s="5">
        <f t="shared" si="47"/>
        <v>40798.208333333336</v>
      </c>
    </row>
    <row r="720" spans="1:20" ht="17" x14ac:dyDescent="0.2">
      <c r="A720">
        <v>718</v>
      </c>
      <c r="B720" t="s">
        <v>1474</v>
      </c>
      <c r="C720" s="1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2">
        <f t="shared" si="44"/>
        <v>100.20481927710843</v>
      </c>
      <c r="P720">
        <f t="shared" si="45"/>
        <v>4307</v>
      </c>
      <c r="Q720" t="s">
        <v>2037</v>
      </c>
      <c r="R720" t="s">
        <v>2046</v>
      </c>
      <c r="S720" s="5">
        <f t="shared" si="46"/>
        <v>41442.208333333336</v>
      </c>
      <c r="T720" s="5">
        <f t="shared" si="47"/>
        <v>41468.208333333336</v>
      </c>
    </row>
    <row r="721" spans="1:20" ht="17" x14ac:dyDescent="0.2">
      <c r="A721">
        <v>719</v>
      </c>
      <c r="B721" t="s">
        <v>1476</v>
      </c>
      <c r="C721" s="1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2">
        <f t="shared" si="44"/>
        <v>153</v>
      </c>
      <c r="P721">
        <f t="shared" si="45"/>
        <v>5340</v>
      </c>
      <c r="Q721" t="s">
        <v>2047</v>
      </c>
      <c r="R721" t="s">
        <v>2053</v>
      </c>
      <c r="S721" s="5">
        <f t="shared" si="46"/>
        <v>41058.208333333336</v>
      </c>
      <c r="T721" s="5">
        <f t="shared" si="47"/>
        <v>41069.208333333336</v>
      </c>
    </row>
    <row r="722" spans="1:20" ht="34" x14ac:dyDescent="0.2">
      <c r="A722">
        <v>720</v>
      </c>
      <c r="B722" t="s">
        <v>1478</v>
      </c>
      <c r="C722" s="1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2">
        <f t="shared" si="44"/>
        <v>37.091954022988503</v>
      </c>
      <c r="P722">
        <f t="shared" si="45"/>
        <v>1632.5</v>
      </c>
      <c r="Q722" t="s">
        <v>2039</v>
      </c>
      <c r="R722" t="s">
        <v>2040</v>
      </c>
      <c r="S722" s="5">
        <f t="shared" si="46"/>
        <v>43152.25</v>
      </c>
      <c r="T722" s="5">
        <f t="shared" si="47"/>
        <v>43166.25</v>
      </c>
    </row>
    <row r="723" spans="1:20" ht="17" x14ac:dyDescent="0.2">
      <c r="A723">
        <v>721</v>
      </c>
      <c r="B723" t="s">
        <v>1480</v>
      </c>
      <c r="C723" s="1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2">
        <f t="shared" si="44"/>
        <v>4.392394822006473</v>
      </c>
      <c r="P723">
        <f t="shared" si="45"/>
        <v>2744.5</v>
      </c>
      <c r="Q723" t="s">
        <v>2035</v>
      </c>
      <c r="R723" t="s">
        <v>2036</v>
      </c>
      <c r="S723" s="5">
        <f t="shared" si="46"/>
        <v>43194.208333333328</v>
      </c>
      <c r="T723" s="5">
        <f t="shared" si="47"/>
        <v>43200.208333333328</v>
      </c>
    </row>
    <row r="724" spans="1:20" ht="17" x14ac:dyDescent="0.2">
      <c r="A724">
        <v>722</v>
      </c>
      <c r="B724" t="s">
        <v>1482</v>
      </c>
      <c r="C724" s="1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2">
        <f t="shared" si="44"/>
        <v>156.50721649484535</v>
      </c>
      <c r="P724">
        <f t="shared" si="45"/>
        <v>39471</v>
      </c>
      <c r="Q724" t="s">
        <v>2041</v>
      </c>
      <c r="R724" t="s">
        <v>2042</v>
      </c>
      <c r="S724" s="5">
        <f t="shared" si="46"/>
        <v>43045.25</v>
      </c>
      <c r="T724" s="5">
        <f t="shared" si="47"/>
        <v>43072.25</v>
      </c>
    </row>
    <row r="725" spans="1:20" ht="17" x14ac:dyDescent="0.2">
      <c r="A725">
        <v>723</v>
      </c>
      <c r="B725" t="s">
        <v>1484</v>
      </c>
      <c r="C725" s="1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2">
        <f t="shared" si="44"/>
        <v>270.40816326530609</v>
      </c>
      <c r="P725">
        <f t="shared" si="45"/>
        <v>6697</v>
      </c>
      <c r="Q725" t="s">
        <v>2039</v>
      </c>
      <c r="R725" t="s">
        <v>2040</v>
      </c>
      <c r="S725" s="5">
        <f t="shared" si="46"/>
        <v>42431.25</v>
      </c>
      <c r="T725" s="5">
        <f t="shared" si="47"/>
        <v>42452.208333333328</v>
      </c>
    </row>
    <row r="726" spans="1:20" ht="34" x14ac:dyDescent="0.2">
      <c r="A726">
        <v>724</v>
      </c>
      <c r="B726" t="s">
        <v>1486</v>
      </c>
      <c r="C726" s="1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2">
        <f t="shared" si="44"/>
        <v>134.05952380952382</v>
      </c>
      <c r="P726">
        <f t="shared" si="45"/>
        <v>5691</v>
      </c>
      <c r="Q726" t="s">
        <v>2039</v>
      </c>
      <c r="R726" t="s">
        <v>2040</v>
      </c>
      <c r="S726" s="5">
        <f t="shared" si="46"/>
        <v>41934.208333333336</v>
      </c>
      <c r="T726" s="5">
        <f t="shared" si="47"/>
        <v>41936.208333333336</v>
      </c>
    </row>
    <row r="727" spans="1:20" ht="17" x14ac:dyDescent="0.2">
      <c r="A727">
        <v>725</v>
      </c>
      <c r="B727" t="s">
        <v>1488</v>
      </c>
      <c r="C727" s="1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2">
        <f t="shared" si="44"/>
        <v>50.398033126293996</v>
      </c>
      <c r="P727">
        <f t="shared" si="45"/>
        <v>49482.5</v>
      </c>
      <c r="Q727" t="s">
        <v>2050</v>
      </c>
      <c r="R727" t="s">
        <v>2061</v>
      </c>
      <c r="S727" s="5">
        <f t="shared" si="46"/>
        <v>41958.25</v>
      </c>
      <c r="T727" s="5">
        <f t="shared" si="47"/>
        <v>41960.25</v>
      </c>
    </row>
    <row r="728" spans="1:20" ht="17" x14ac:dyDescent="0.2">
      <c r="A728">
        <v>726</v>
      </c>
      <c r="B728" t="s">
        <v>1490</v>
      </c>
      <c r="C728" s="1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2">
        <f t="shared" si="44"/>
        <v>88.815837937384899</v>
      </c>
      <c r="P728">
        <f t="shared" si="45"/>
        <v>24375.5</v>
      </c>
      <c r="Q728" t="s">
        <v>2039</v>
      </c>
      <c r="R728" t="s">
        <v>2040</v>
      </c>
      <c r="S728" s="5">
        <f t="shared" si="46"/>
        <v>40476.208333333336</v>
      </c>
      <c r="T728" s="5">
        <f t="shared" si="47"/>
        <v>40482.208333333336</v>
      </c>
    </row>
    <row r="729" spans="1:20" ht="17" x14ac:dyDescent="0.2">
      <c r="A729">
        <v>727</v>
      </c>
      <c r="B729" t="s">
        <v>1492</v>
      </c>
      <c r="C729" s="1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2">
        <f t="shared" si="44"/>
        <v>165</v>
      </c>
      <c r="P729">
        <f t="shared" si="45"/>
        <v>7433</v>
      </c>
      <c r="Q729" t="s">
        <v>2037</v>
      </c>
      <c r="R729" t="s">
        <v>2038</v>
      </c>
      <c r="S729" s="5">
        <f t="shared" si="46"/>
        <v>43485.25</v>
      </c>
      <c r="T729" s="5">
        <f t="shared" si="47"/>
        <v>43543.208333333328</v>
      </c>
    </row>
    <row r="730" spans="1:20" ht="34" x14ac:dyDescent="0.2">
      <c r="A730">
        <v>728</v>
      </c>
      <c r="B730" t="s">
        <v>1494</v>
      </c>
      <c r="C730" s="1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2">
        <f t="shared" si="44"/>
        <v>17.5</v>
      </c>
      <c r="P730">
        <f t="shared" si="45"/>
        <v>372.5</v>
      </c>
      <c r="Q730" t="s">
        <v>2039</v>
      </c>
      <c r="R730" t="s">
        <v>2040</v>
      </c>
      <c r="S730" s="5">
        <f t="shared" si="46"/>
        <v>42515.208333333328</v>
      </c>
      <c r="T730" s="5">
        <f t="shared" si="47"/>
        <v>42526.208333333328</v>
      </c>
    </row>
    <row r="731" spans="1:20" ht="34" x14ac:dyDescent="0.2">
      <c r="A731">
        <v>729</v>
      </c>
      <c r="B731" t="s">
        <v>1496</v>
      </c>
      <c r="C731" s="1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2">
        <f t="shared" si="44"/>
        <v>185.66071428571428</v>
      </c>
      <c r="P731">
        <f t="shared" si="45"/>
        <v>5259.5</v>
      </c>
      <c r="Q731" t="s">
        <v>2041</v>
      </c>
      <c r="R731" t="s">
        <v>2044</v>
      </c>
      <c r="S731" s="5">
        <f t="shared" si="46"/>
        <v>41309.25</v>
      </c>
      <c r="T731" s="5">
        <f t="shared" si="47"/>
        <v>41311.25</v>
      </c>
    </row>
    <row r="732" spans="1:20" ht="17" x14ac:dyDescent="0.2">
      <c r="A732">
        <v>730</v>
      </c>
      <c r="B732" t="s">
        <v>1498</v>
      </c>
      <c r="C732" s="1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2">
        <f t="shared" si="44"/>
        <v>412.6631944444444</v>
      </c>
      <c r="P732">
        <f t="shared" si="45"/>
        <v>59959</v>
      </c>
      <c r="Q732" t="s">
        <v>2037</v>
      </c>
      <c r="R732" t="s">
        <v>2046</v>
      </c>
      <c r="S732" s="5">
        <f t="shared" si="46"/>
        <v>42147.208333333328</v>
      </c>
      <c r="T732" s="5">
        <f t="shared" si="47"/>
        <v>42153.208333333328</v>
      </c>
    </row>
    <row r="733" spans="1:20" ht="17" x14ac:dyDescent="0.2">
      <c r="A733">
        <v>731</v>
      </c>
      <c r="B733" t="s">
        <v>1500</v>
      </c>
      <c r="C733" s="1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2">
        <f t="shared" si="44"/>
        <v>90.25</v>
      </c>
      <c r="P733">
        <f t="shared" si="45"/>
        <v>3719.5</v>
      </c>
      <c r="Q733" t="s">
        <v>2037</v>
      </c>
      <c r="R733" t="s">
        <v>2038</v>
      </c>
      <c r="S733" s="5">
        <f t="shared" si="46"/>
        <v>42939.208333333328</v>
      </c>
      <c r="T733" s="5">
        <f t="shared" si="47"/>
        <v>42940.208333333328</v>
      </c>
    </row>
    <row r="734" spans="1:20" ht="17" x14ac:dyDescent="0.2">
      <c r="A734">
        <v>732</v>
      </c>
      <c r="B734" t="s">
        <v>1502</v>
      </c>
      <c r="C734" s="1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2">
        <f t="shared" si="44"/>
        <v>91.984615384615381</v>
      </c>
      <c r="P734">
        <f t="shared" si="45"/>
        <v>54371.5</v>
      </c>
      <c r="Q734" t="s">
        <v>2035</v>
      </c>
      <c r="R734" t="s">
        <v>2036</v>
      </c>
      <c r="S734" s="5">
        <f t="shared" si="46"/>
        <v>42816.208333333328</v>
      </c>
      <c r="T734" s="5">
        <f t="shared" si="47"/>
        <v>42839.208333333328</v>
      </c>
    </row>
    <row r="735" spans="1:20" ht="17" x14ac:dyDescent="0.2">
      <c r="A735">
        <v>733</v>
      </c>
      <c r="B735" t="s">
        <v>1504</v>
      </c>
      <c r="C735" s="1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2">
        <f t="shared" si="44"/>
        <v>527.00632911392404</v>
      </c>
      <c r="P735">
        <f t="shared" si="45"/>
        <v>42123.5</v>
      </c>
      <c r="Q735" t="s">
        <v>2035</v>
      </c>
      <c r="R735" t="s">
        <v>2057</v>
      </c>
      <c r="S735" s="5">
        <f t="shared" si="46"/>
        <v>41844.208333333336</v>
      </c>
      <c r="T735" s="5">
        <f t="shared" si="47"/>
        <v>41857.208333333336</v>
      </c>
    </row>
    <row r="736" spans="1:20" ht="17" x14ac:dyDescent="0.2">
      <c r="A736">
        <v>734</v>
      </c>
      <c r="B736" t="s">
        <v>1506</v>
      </c>
      <c r="C736" s="1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2">
        <f t="shared" si="44"/>
        <v>319.14285714285711</v>
      </c>
      <c r="P736">
        <f t="shared" si="45"/>
        <v>6970</v>
      </c>
      <c r="Q736" t="s">
        <v>2039</v>
      </c>
      <c r="R736" t="s">
        <v>2040</v>
      </c>
      <c r="S736" s="5">
        <f t="shared" si="46"/>
        <v>42763.25</v>
      </c>
      <c r="T736" s="5">
        <f t="shared" si="47"/>
        <v>42775.25</v>
      </c>
    </row>
    <row r="737" spans="1:20" ht="34" x14ac:dyDescent="0.2">
      <c r="A737">
        <v>735</v>
      </c>
      <c r="B737" t="s">
        <v>1508</v>
      </c>
      <c r="C737" s="1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2">
        <f t="shared" si="44"/>
        <v>354.18867924528303</v>
      </c>
      <c r="P737">
        <f t="shared" si="45"/>
        <v>66697.5</v>
      </c>
      <c r="Q737" t="s">
        <v>2054</v>
      </c>
      <c r="R737" t="s">
        <v>2055</v>
      </c>
      <c r="S737" s="5">
        <f t="shared" si="46"/>
        <v>42459.208333333328</v>
      </c>
      <c r="T737" s="5">
        <f t="shared" si="47"/>
        <v>42466.208333333328</v>
      </c>
    </row>
    <row r="738" spans="1:20" ht="17" x14ac:dyDescent="0.2">
      <c r="A738">
        <v>736</v>
      </c>
      <c r="B738" t="s">
        <v>1510</v>
      </c>
      <c r="C738" s="1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2">
        <f t="shared" si="44"/>
        <v>32.896103896103895</v>
      </c>
      <c r="P738">
        <f t="shared" si="45"/>
        <v>1281</v>
      </c>
      <c r="Q738" t="s">
        <v>2047</v>
      </c>
      <c r="R738" t="s">
        <v>2048</v>
      </c>
      <c r="S738" s="5">
        <f t="shared" si="46"/>
        <v>42055.25</v>
      </c>
      <c r="T738" s="5">
        <f t="shared" si="47"/>
        <v>42059.25</v>
      </c>
    </row>
    <row r="739" spans="1:20" ht="34" x14ac:dyDescent="0.2">
      <c r="A739">
        <v>737</v>
      </c>
      <c r="B739" t="s">
        <v>1512</v>
      </c>
      <c r="C739" s="1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2">
        <f t="shared" si="44"/>
        <v>135.8918918918919</v>
      </c>
      <c r="P739">
        <f t="shared" si="45"/>
        <v>2604</v>
      </c>
      <c r="Q739" t="s">
        <v>2035</v>
      </c>
      <c r="R739" t="s">
        <v>2045</v>
      </c>
      <c r="S739" s="5">
        <f t="shared" si="46"/>
        <v>42685.25</v>
      </c>
      <c r="T739" s="5">
        <f t="shared" si="47"/>
        <v>42697.25</v>
      </c>
    </row>
    <row r="740" spans="1:20" ht="34" x14ac:dyDescent="0.2">
      <c r="A740">
        <v>738</v>
      </c>
      <c r="B740" t="s">
        <v>1032</v>
      </c>
      <c r="C740" s="1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2">
        <f t="shared" si="44"/>
        <v>2.0843373493975905</v>
      </c>
      <c r="P740">
        <f t="shared" si="45"/>
        <v>786</v>
      </c>
      <c r="Q740" t="s">
        <v>2039</v>
      </c>
      <c r="R740" t="s">
        <v>2040</v>
      </c>
      <c r="S740" s="5">
        <f t="shared" si="46"/>
        <v>41959.25</v>
      </c>
      <c r="T740" s="5">
        <f t="shared" si="47"/>
        <v>41981.25</v>
      </c>
    </row>
    <row r="741" spans="1:20" ht="17" x14ac:dyDescent="0.2">
      <c r="A741">
        <v>739</v>
      </c>
      <c r="B741" t="s">
        <v>1515</v>
      </c>
      <c r="C741" s="1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2">
        <f t="shared" si="44"/>
        <v>61</v>
      </c>
      <c r="P741">
        <f t="shared" si="45"/>
        <v>3145.5</v>
      </c>
      <c r="Q741" t="s">
        <v>2035</v>
      </c>
      <c r="R741" t="s">
        <v>2045</v>
      </c>
      <c r="S741" s="5">
        <f t="shared" si="46"/>
        <v>41089.208333333336</v>
      </c>
      <c r="T741" s="5">
        <f t="shared" si="47"/>
        <v>41090.208333333336</v>
      </c>
    </row>
    <row r="742" spans="1:20" ht="34" x14ac:dyDescent="0.2">
      <c r="A742">
        <v>740</v>
      </c>
      <c r="B742" t="s">
        <v>1517</v>
      </c>
      <c r="C742" s="1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2">
        <f t="shared" si="44"/>
        <v>30.037735849056602</v>
      </c>
      <c r="P742">
        <f t="shared" si="45"/>
        <v>804</v>
      </c>
      <c r="Q742" t="s">
        <v>2039</v>
      </c>
      <c r="R742" t="s">
        <v>2040</v>
      </c>
      <c r="S742" s="5">
        <f t="shared" si="46"/>
        <v>42769.25</v>
      </c>
      <c r="T742" s="5">
        <f t="shared" si="47"/>
        <v>42772.25</v>
      </c>
    </row>
    <row r="743" spans="1:20" ht="17" x14ac:dyDescent="0.2">
      <c r="A743">
        <v>741</v>
      </c>
      <c r="B743" t="s">
        <v>628</v>
      </c>
      <c r="C743" s="1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2">
        <f t="shared" si="44"/>
        <v>1179.1666666666665</v>
      </c>
      <c r="P743">
        <f t="shared" si="45"/>
        <v>7140</v>
      </c>
      <c r="Q743" t="s">
        <v>2039</v>
      </c>
      <c r="R743" t="s">
        <v>2040</v>
      </c>
      <c r="S743" s="5">
        <f t="shared" si="46"/>
        <v>40321.208333333336</v>
      </c>
      <c r="T743" s="5">
        <f t="shared" si="47"/>
        <v>40322.208333333336</v>
      </c>
    </row>
    <row r="744" spans="1:20" ht="17" x14ac:dyDescent="0.2">
      <c r="A744">
        <v>742</v>
      </c>
      <c r="B744" t="s">
        <v>1520</v>
      </c>
      <c r="C744" s="1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2">
        <f t="shared" si="44"/>
        <v>1126.0833333333335</v>
      </c>
      <c r="P744">
        <f t="shared" si="45"/>
        <v>6817.5</v>
      </c>
      <c r="Q744" t="s">
        <v>2035</v>
      </c>
      <c r="R744" t="s">
        <v>2043</v>
      </c>
      <c r="S744" s="5">
        <f t="shared" si="46"/>
        <v>40197.25</v>
      </c>
      <c r="T744" s="5">
        <f t="shared" si="47"/>
        <v>40239.25</v>
      </c>
    </row>
    <row r="745" spans="1:20" ht="34" x14ac:dyDescent="0.2">
      <c r="A745">
        <v>743</v>
      </c>
      <c r="B745" t="s">
        <v>1522</v>
      </c>
      <c r="C745" s="1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2">
        <f t="shared" si="44"/>
        <v>12.923076923076923</v>
      </c>
      <c r="P745">
        <f t="shared" si="45"/>
        <v>260.5</v>
      </c>
      <c r="Q745" t="s">
        <v>2039</v>
      </c>
      <c r="R745" t="s">
        <v>2040</v>
      </c>
      <c r="S745" s="5">
        <f t="shared" si="46"/>
        <v>42298.208333333328</v>
      </c>
      <c r="T745" s="5">
        <f t="shared" si="47"/>
        <v>42304.208333333328</v>
      </c>
    </row>
    <row r="746" spans="1:20" ht="17" x14ac:dyDescent="0.2">
      <c r="A746">
        <v>744</v>
      </c>
      <c r="B746" t="s">
        <v>1524</v>
      </c>
      <c r="C746" s="1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2">
        <f t="shared" si="44"/>
        <v>712</v>
      </c>
      <c r="P746">
        <f t="shared" si="45"/>
        <v>7190</v>
      </c>
      <c r="Q746" t="s">
        <v>2039</v>
      </c>
      <c r="R746" t="s">
        <v>2040</v>
      </c>
      <c r="S746" s="5">
        <f t="shared" si="46"/>
        <v>43322.208333333328</v>
      </c>
      <c r="T746" s="5">
        <f t="shared" si="47"/>
        <v>43324.208333333328</v>
      </c>
    </row>
    <row r="747" spans="1:20" ht="34" x14ac:dyDescent="0.2">
      <c r="A747">
        <v>745</v>
      </c>
      <c r="B747" t="s">
        <v>1526</v>
      </c>
      <c r="C747" s="1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2">
        <f t="shared" si="44"/>
        <v>30.304347826086957</v>
      </c>
      <c r="P747">
        <f t="shared" si="45"/>
        <v>1062.5</v>
      </c>
      <c r="Q747" t="s">
        <v>2037</v>
      </c>
      <c r="R747" t="s">
        <v>2046</v>
      </c>
      <c r="S747" s="5">
        <f t="shared" si="46"/>
        <v>40328.208333333336</v>
      </c>
      <c r="T747" s="5">
        <f t="shared" si="47"/>
        <v>40355.208333333336</v>
      </c>
    </row>
    <row r="748" spans="1:20" ht="17" x14ac:dyDescent="0.2">
      <c r="A748">
        <v>746</v>
      </c>
      <c r="B748" t="s">
        <v>1528</v>
      </c>
      <c r="C748" s="1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2">
        <f t="shared" si="44"/>
        <v>212.50896057347671</v>
      </c>
      <c r="P748">
        <f t="shared" si="45"/>
        <v>60984</v>
      </c>
      <c r="Q748" t="s">
        <v>2037</v>
      </c>
      <c r="R748" t="s">
        <v>2038</v>
      </c>
      <c r="S748" s="5">
        <f t="shared" si="46"/>
        <v>40825.208333333336</v>
      </c>
      <c r="T748" s="5">
        <f t="shared" si="47"/>
        <v>40830.208333333336</v>
      </c>
    </row>
    <row r="749" spans="1:20" ht="17" x14ac:dyDescent="0.2">
      <c r="A749">
        <v>747</v>
      </c>
      <c r="B749" t="s">
        <v>1530</v>
      </c>
      <c r="C749" s="1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2">
        <f t="shared" si="44"/>
        <v>228.85714285714286</v>
      </c>
      <c r="P749">
        <f t="shared" si="45"/>
        <v>5747</v>
      </c>
      <c r="Q749" t="s">
        <v>2039</v>
      </c>
      <c r="R749" t="s">
        <v>2040</v>
      </c>
      <c r="S749" s="5">
        <f t="shared" si="46"/>
        <v>40423.208333333336</v>
      </c>
      <c r="T749" s="5">
        <f t="shared" si="47"/>
        <v>40434.208333333336</v>
      </c>
    </row>
    <row r="750" spans="1:20" ht="17" x14ac:dyDescent="0.2">
      <c r="A750">
        <v>748</v>
      </c>
      <c r="B750" t="s">
        <v>1532</v>
      </c>
      <c r="C750" s="1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2">
        <f t="shared" si="44"/>
        <v>34.959979476654695</v>
      </c>
      <c r="P750">
        <f t="shared" si="45"/>
        <v>34375.5</v>
      </c>
      <c r="Q750" t="s">
        <v>2041</v>
      </c>
      <c r="R750" t="s">
        <v>2049</v>
      </c>
      <c r="S750" s="5">
        <f t="shared" si="46"/>
        <v>40238.25</v>
      </c>
      <c r="T750" s="5">
        <f t="shared" si="47"/>
        <v>40263.208333333336</v>
      </c>
    </row>
    <row r="751" spans="1:20" ht="17" x14ac:dyDescent="0.2">
      <c r="A751">
        <v>749</v>
      </c>
      <c r="B751" t="s">
        <v>1534</v>
      </c>
      <c r="C751" s="1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2">
        <f t="shared" si="44"/>
        <v>157.29069767441862</v>
      </c>
      <c r="P751">
        <f t="shared" si="45"/>
        <v>6946.5</v>
      </c>
      <c r="Q751" t="s">
        <v>2037</v>
      </c>
      <c r="R751" t="s">
        <v>2046</v>
      </c>
      <c r="S751" s="5">
        <f t="shared" si="46"/>
        <v>41920.208333333336</v>
      </c>
      <c r="T751" s="5">
        <f t="shared" si="47"/>
        <v>41932.208333333336</v>
      </c>
    </row>
    <row r="752" spans="1:20" ht="17" x14ac:dyDescent="0.2">
      <c r="A752">
        <v>750</v>
      </c>
      <c r="B752" t="s">
        <v>1536</v>
      </c>
      <c r="C752" s="1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2">
        <f t="shared" si="44"/>
        <v>1</v>
      </c>
      <c r="P752">
        <f t="shared" si="45"/>
        <v>1</v>
      </c>
      <c r="Q752" t="s">
        <v>2035</v>
      </c>
      <c r="R752" t="s">
        <v>2043</v>
      </c>
      <c r="S752" s="5">
        <f t="shared" si="46"/>
        <v>40360.208333333336</v>
      </c>
      <c r="T752" s="5">
        <f t="shared" si="47"/>
        <v>40385.208333333336</v>
      </c>
    </row>
    <row r="753" spans="1:20" ht="17" x14ac:dyDescent="0.2">
      <c r="A753">
        <v>751</v>
      </c>
      <c r="B753" t="s">
        <v>1538</v>
      </c>
      <c r="C753" s="1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2">
        <f t="shared" si="44"/>
        <v>232.30555555555554</v>
      </c>
      <c r="P753">
        <f t="shared" si="45"/>
        <v>4316.5</v>
      </c>
      <c r="Q753" t="s">
        <v>2047</v>
      </c>
      <c r="R753" t="s">
        <v>2048</v>
      </c>
      <c r="S753" s="5">
        <f t="shared" si="46"/>
        <v>42446.208333333328</v>
      </c>
      <c r="T753" s="5">
        <f t="shared" si="47"/>
        <v>42461.208333333328</v>
      </c>
    </row>
    <row r="754" spans="1:20" ht="17" x14ac:dyDescent="0.2">
      <c r="A754">
        <v>752</v>
      </c>
      <c r="B754" t="s">
        <v>1540</v>
      </c>
      <c r="C754" s="1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2">
        <f t="shared" si="44"/>
        <v>92.448275862068968</v>
      </c>
      <c r="P754">
        <f t="shared" si="45"/>
        <v>2738</v>
      </c>
      <c r="Q754" t="s">
        <v>2039</v>
      </c>
      <c r="R754" t="s">
        <v>2040</v>
      </c>
      <c r="S754" s="5">
        <f t="shared" si="46"/>
        <v>40395.208333333336</v>
      </c>
      <c r="T754" s="5">
        <f t="shared" si="47"/>
        <v>40413.208333333336</v>
      </c>
    </row>
    <row r="755" spans="1:20" ht="17" x14ac:dyDescent="0.2">
      <c r="A755">
        <v>753</v>
      </c>
      <c r="B755" t="s">
        <v>1542</v>
      </c>
      <c r="C755" s="1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2">
        <f t="shared" si="44"/>
        <v>256.70212765957444</v>
      </c>
      <c r="P755">
        <f t="shared" si="45"/>
        <v>6101</v>
      </c>
      <c r="Q755" t="s">
        <v>2054</v>
      </c>
      <c r="R755" t="s">
        <v>2055</v>
      </c>
      <c r="S755" s="5">
        <f t="shared" si="46"/>
        <v>40321.208333333336</v>
      </c>
      <c r="T755" s="5">
        <f t="shared" si="47"/>
        <v>40336.208333333336</v>
      </c>
    </row>
    <row r="756" spans="1:20" ht="17" x14ac:dyDescent="0.2">
      <c r="A756">
        <v>754</v>
      </c>
      <c r="B756" t="s">
        <v>1544</v>
      </c>
      <c r="C756" s="1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2">
        <f t="shared" si="44"/>
        <v>168.47017045454547</v>
      </c>
      <c r="P756">
        <f t="shared" si="45"/>
        <v>60904</v>
      </c>
      <c r="Q756" t="s">
        <v>2039</v>
      </c>
      <c r="R756" t="s">
        <v>2040</v>
      </c>
      <c r="S756" s="5">
        <f t="shared" si="46"/>
        <v>41210.208333333336</v>
      </c>
      <c r="T756" s="5">
        <f t="shared" si="47"/>
        <v>41263.25</v>
      </c>
    </row>
    <row r="757" spans="1:20" ht="17" x14ac:dyDescent="0.2">
      <c r="A757">
        <v>755</v>
      </c>
      <c r="B757" t="s">
        <v>1546</v>
      </c>
      <c r="C757" s="1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2">
        <f t="shared" si="44"/>
        <v>166.57777777777778</v>
      </c>
      <c r="P757">
        <f t="shared" si="45"/>
        <v>3892</v>
      </c>
      <c r="Q757" t="s">
        <v>2039</v>
      </c>
      <c r="R757" t="s">
        <v>2040</v>
      </c>
      <c r="S757" s="5">
        <f t="shared" si="46"/>
        <v>43096.25</v>
      </c>
      <c r="T757" s="5">
        <f t="shared" si="47"/>
        <v>43108.25</v>
      </c>
    </row>
    <row r="758" spans="1:20" ht="34" x14ac:dyDescent="0.2">
      <c r="A758">
        <v>756</v>
      </c>
      <c r="B758" t="s">
        <v>1548</v>
      </c>
      <c r="C758" s="1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2">
        <f t="shared" si="44"/>
        <v>772.07692307692309</v>
      </c>
      <c r="P758">
        <f t="shared" si="45"/>
        <v>5092.5</v>
      </c>
      <c r="Q758" t="s">
        <v>2039</v>
      </c>
      <c r="R758" t="s">
        <v>2040</v>
      </c>
      <c r="S758" s="5">
        <f t="shared" si="46"/>
        <v>42024.25</v>
      </c>
      <c r="T758" s="5">
        <f t="shared" si="47"/>
        <v>42030.25</v>
      </c>
    </row>
    <row r="759" spans="1:20" ht="17" x14ac:dyDescent="0.2">
      <c r="A759">
        <v>757</v>
      </c>
      <c r="B759" t="s">
        <v>1550</v>
      </c>
      <c r="C759" s="1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2">
        <f t="shared" si="44"/>
        <v>406.85714285714283</v>
      </c>
      <c r="P759">
        <f t="shared" si="45"/>
        <v>2905</v>
      </c>
      <c r="Q759" t="s">
        <v>2041</v>
      </c>
      <c r="R759" t="s">
        <v>2044</v>
      </c>
      <c r="S759" s="5">
        <f t="shared" si="46"/>
        <v>40675.208333333336</v>
      </c>
      <c r="T759" s="5">
        <f t="shared" si="47"/>
        <v>40679.208333333336</v>
      </c>
    </row>
    <row r="760" spans="1:20" ht="17" x14ac:dyDescent="0.2">
      <c r="A760">
        <v>758</v>
      </c>
      <c r="B760" t="s">
        <v>1552</v>
      </c>
      <c r="C760" s="1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2">
        <f t="shared" si="44"/>
        <v>564.20608108108115</v>
      </c>
      <c r="P760">
        <f t="shared" si="45"/>
        <v>84261.5</v>
      </c>
      <c r="Q760" t="s">
        <v>2035</v>
      </c>
      <c r="R760" t="s">
        <v>2036</v>
      </c>
      <c r="S760" s="5">
        <f t="shared" si="46"/>
        <v>41936.208333333336</v>
      </c>
      <c r="T760" s="5">
        <f t="shared" si="47"/>
        <v>41945.208333333336</v>
      </c>
    </row>
    <row r="761" spans="1:20" ht="34" x14ac:dyDescent="0.2">
      <c r="A761">
        <v>759</v>
      </c>
      <c r="B761" t="s">
        <v>1554</v>
      </c>
      <c r="C761" s="1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2">
        <f t="shared" si="44"/>
        <v>68.426865671641792</v>
      </c>
      <c r="P761">
        <f t="shared" si="45"/>
        <v>57944.5</v>
      </c>
      <c r="Q761" t="s">
        <v>2035</v>
      </c>
      <c r="R761" t="s">
        <v>2043</v>
      </c>
      <c r="S761" s="5">
        <f t="shared" si="46"/>
        <v>43136.25</v>
      </c>
      <c r="T761" s="5">
        <f t="shared" si="47"/>
        <v>43166.25</v>
      </c>
    </row>
    <row r="762" spans="1:20" ht="17" x14ac:dyDescent="0.2">
      <c r="A762">
        <v>760</v>
      </c>
      <c r="B762" t="s">
        <v>1556</v>
      </c>
      <c r="C762" s="1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2">
        <f t="shared" si="44"/>
        <v>34.351966873706004</v>
      </c>
      <c r="P762">
        <f t="shared" si="45"/>
        <v>8401</v>
      </c>
      <c r="Q762" t="s">
        <v>2050</v>
      </c>
      <c r="R762" t="s">
        <v>2051</v>
      </c>
      <c r="S762" s="5">
        <f t="shared" si="46"/>
        <v>43678.208333333328</v>
      </c>
      <c r="T762" s="5">
        <f t="shared" si="47"/>
        <v>43707.208333333328</v>
      </c>
    </row>
    <row r="763" spans="1:20" ht="17" x14ac:dyDescent="0.2">
      <c r="A763">
        <v>761</v>
      </c>
      <c r="B763" t="s">
        <v>1558</v>
      </c>
      <c r="C763" s="1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2">
        <f t="shared" si="44"/>
        <v>655.4545454545455</v>
      </c>
      <c r="P763">
        <f t="shared" si="45"/>
        <v>7293</v>
      </c>
      <c r="Q763" t="s">
        <v>2035</v>
      </c>
      <c r="R763" t="s">
        <v>2036</v>
      </c>
      <c r="S763" s="5">
        <f t="shared" si="46"/>
        <v>42938.208333333328</v>
      </c>
      <c r="T763" s="5">
        <f t="shared" si="47"/>
        <v>42943.208333333328</v>
      </c>
    </row>
    <row r="764" spans="1:20" ht="17" x14ac:dyDescent="0.2">
      <c r="A764">
        <v>762</v>
      </c>
      <c r="B764" t="s">
        <v>668</v>
      </c>
      <c r="C764" s="1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2">
        <f t="shared" si="44"/>
        <v>177.25714285714284</v>
      </c>
      <c r="P764">
        <f t="shared" si="45"/>
        <v>3152</v>
      </c>
      <c r="Q764" t="s">
        <v>2035</v>
      </c>
      <c r="R764" t="s">
        <v>2058</v>
      </c>
      <c r="S764" s="5">
        <f t="shared" si="46"/>
        <v>41241.25</v>
      </c>
      <c r="T764" s="5">
        <f t="shared" si="47"/>
        <v>41252.25</v>
      </c>
    </row>
    <row r="765" spans="1:20" ht="17" x14ac:dyDescent="0.2">
      <c r="A765">
        <v>763</v>
      </c>
      <c r="B765" t="s">
        <v>1561</v>
      </c>
      <c r="C765" s="1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2">
        <f t="shared" si="44"/>
        <v>113.17857142857144</v>
      </c>
      <c r="P765">
        <f t="shared" si="45"/>
        <v>3286.5</v>
      </c>
      <c r="Q765" t="s">
        <v>2039</v>
      </c>
      <c r="R765" t="s">
        <v>2040</v>
      </c>
      <c r="S765" s="5">
        <f t="shared" si="46"/>
        <v>41037.208333333336</v>
      </c>
      <c r="T765" s="5">
        <f t="shared" si="47"/>
        <v>41072.208333333336</v>
      </c>
    </row>
    <row r="766" spans="1:20" ht="34" x14ac:dyDescent="0.2">
      <c r="A766">
        <v>764</v>
      </c>
      <c r="B766" t="s">
        <v>1563</v>
      </c>
      <c r="C766" s="1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2">
        <f t="shared" si="44"/>
        <v>728.18181818181824</v>
      </c>
      <c r="P766">
        <f t="shared" si="45"/>
        <v>4079</v>
      </c>
      <c r="Q766" t="s">
        <v>2035</v>
      </c>
      <c r="R766" t="s">
        <v>2036</v>
      </c>
      <c r="S766" s="5">
        <f t="shared" si="46"/>
        <v>40676.208333333336</v>
      </c>
      <c r="T766" s="5">
        <f t="shared" si="47"/>
        <v>40684.208333333336</v>
      </c>
    </row>
    <row r="767" spans="1:20" ht="17" x14ac:dyDescent="0.2">
      <c r="A767">
        <v>765</v>
      </c>
      <c r="B767" t="s">
        <v>1565</v>
      </c>
      <c r="C767" s="1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2">
        <f t="shared" si="44"/>
        <v>208.33333333333334</v>
      </c>
      <c r="P767">
        <f t="shared" si="45"/>
        <v>4161.5</v>
      </c>
      <c r="Q767" t="s">
        <v>2035</v>
      </c>
      <c r="R767" t="s">
        <v>2045</v>
      </c>
      <c r="S767" s="5">
        <f t="shared" si="46"/>
        <v>42840.208333333328</v>
      </c>
      <c r="T767" s="5">
        <f t="shared" si="47"/>
        <v>42865.208333333328</v>
      </c>
    </row>
    <row r="768" spans="1:20" ht="34" x14ac:dyDescent="0.2">
      <c r="A768">
        <v>766</v>
      </c>
      <c r="B768" t="s">
        <v>1567</v>
      </c>
      <c r="C768" s="1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2">
        <f t="shared" si="44"/>
        <v>31.171232876712331</v>
      </c>
      <c r="P768">
        <f t="shared" si="45"/>
        <v>6950.5</v>
      </c>
      <c r="Q768" t="s">
        <v>2041</v>
      </c>
      <c r="R768" t="s">
        <v>2063</v>
      </c>
      <c r="S768" s="5">
        <f t="shared" si="46"/>
        <v>43362.208333333328</v>
      </c>
      <c r="T768" s="5">
        <f t="shared" si="47"/>
        <v>43363.208333333328</v>
      </c>
    </row>
    <row r="769" spans="1:20" ht="17" x14ac:dyDescent="0.2">
      <c r="A769">
        <v>767</v>
      </c>
      <c r="B769" t="s">
        <v>1569</v>
      </c>
      <c r="C769" s="1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2">
        <f t="shared" si="44"/>
        <v>56.967078189300416</v>
      </c>
      <c r="P769">
        <f t="shared" si="45"/>
        <v>27942.5</v>
      </c>
      <c r="Q769" t="s">
        <v>2047</v>
      </c>
      <c r="R769" t="s">
        <v>2059</v>
      </c>
      <c r="S769" s="5">
        <f t="shared" si="46"/>
        <v>42283.208333333328</v>
      </c>
      <c r="T769" s="5">
        <f t="shared" si="47"/>
        <v>42328.25</v>
      </c>
    </row>
    <row r="770" spans="1:20" ht="17" x14ac:dyDescent="0.2">
      <c r="A770">
        <v>768</v>
      </c>
      <c r="B770" t="s">
        <v>1571</v>
      </c>
      <c r="C770" s="1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2">
        <f t="shared" ref="O770:O833" si="48">(E770/D770)*100</f>
        <v>231</v>
      </c>
      <c r="P770">
        <f t="shared" ref="P770:P833" si="49">AVERAGE(E770,G770)</f>
        <v>5619</v>
      </c>
      <c r="Q770" t="s">
        <v>2039</v>
      </c>
      <c r="R770" t="s">
        <v>2040</v>
      </c>
      <c r="S770" s="5">
        <f t="shared" ref="S770:S833" si="50">(((J770/60)/60)/24)+DATE(1970,1,1)</f>
        <v>41619.25</v>
      </c>
      <c r="T770" s="5">
        <f t="shared" ref="T770:T833" si="51">(((K770/60)/60)/24)+DATE(1970,1,1)</f>
        <v>41634.25</v>
      </c>
    </row>
    <row r="771" spans="1:20" ht="17" x14ac:dyDescent="0.2">
      <c r="A771">
        <v>769</v>
      </c>
      <c r="B771" t="s">
        <v>1573</v>
      </c>
      <c r="C771" s="1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2">
        <f t="shared" si="48"/>
        <v>86.867834394904463</v>
      </c>
      <c r="P771">
        <f t="shared" si="49"/>
        <v>56258</v>
      </c>
      <c r="Q771" t="s">
        <v>2050</v>
      </c>
      <c r="R771" t="s">
        <v>2051</v>
      </c>
      <c r="S771" s="5">
        <f t="shared" si="50"/>
        <v>41501.208333333336</v>
      </c>
      <c r="T771" s="5">
        <f t="shared" si="51"/>
        <v>41527.208333333336</v>
      </c>
    </row>
    <row r="772" spans="1:20" ht="17" x14ac:dyDescent="0.2">
      <c r="A772">
        <v>770</v>
      </c>
      <c r="B772" t="s">
        <v>1575</v>
      </c>
      <c r="C772" s="1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2">
        <f t="shared" si="48"/>
        <v>270.74418604651163</v>
      </c>
      <c r="P772">
        <f t="shared" si="49"/>
        <v>5929</v>
      </c>
      <c r="Q772" t="s">
        <v>2039</v>
      </c>
      <c r="R772" t="s">
        <v>2040</v>
      </c>
      <c r="S772" s="5">
        <f t="shared" si="50"/>
        <v>41743.208333333336</v>
      </c>
      <c r="T772" s="5">
        <f t="shared" si="51"/>
        <v>41750.208333333336</v>
      </c>
    </row>
    <row r="773" spans="1:20" ht="17" x14ac:dyDescent="0.2">
      <c r="A773">
        <v>771</v>
      </c>
      <c r="B773" t="s">
        <v>1577</v>
      </c>
      <c r="C773" s="1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2">
        <f t="shared" si="48"/>
        <v>49.446428571428569</v>
      </c>
      <c r="P773">
        <f t="shared" si="49"/>
        <v>1397.5</v>
      </c>
      <c r="Q773" t="s">
        <v>2039</v>
      </c>
      <c r="R773" t="s">
        <v>2040</v>
      </c>
      <c r="S773" s="5">
        <f t="shared" si="50"/>
        <v>43491.25</v>
      </c>
      <c r="T773" s="5">
        <f t="shared" si="51"/>
        <v>43518.25</v>
      </c>
    </row>
    <row r="774" spans="1:20" ht="17" x14ac:dyDescent="0.2">
      <c r="A774">
        <v>772</v>
      </c>
      <c r="B774" t="s">
        <v>1579</v>
      </c>
      <c r="C774" s="1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2">
        <f t="shared" si="48"/>
        <v>113.3596256684492</v>
      </c>
      <c r="P774">
        <f t="shared" si="49"/>
        <v>87362.5</v>
      </c>
      <c r="Q774" t="s">
        <v>2035</v>
      </c>
      <c r="R774" t="s">
        <v>2045</v>
      </c>
      <c r="S774" s="5">
        <f t="shared" si="50"/>
        <v>43505.25</v>
      </c>
      <c r="T774" s="5">
        <f t="shared" si="51"/>
        <v>43509.25</v>
      </c>
    </row>
    <row r="775" spans="1:20" ht="17" x14ac:dyDescent="0.2">
      <c r="A775">
        <v>773</v>
      </c>
      <c r="B775" t="s">
        <v>1581</v>
      </c>
      <c r="C775" s="1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2">
        <f t="shared" si="48"/>
        <v>190.55555555555554</v>
      </c>
      <c r="P775">
        <f t="shared" si="49"/>
        <v>51769</v>
      </c>
      <c r="Q775" t="s">
        <v>2039</v>
      </c>
      <c r="R775" t="s">
        <v>2040</v>
      </c>
      <c r="S775" s="5">
        <f t="shared" si="50"/>
        <v>42838.208333333328</v>
      </c>
      <c r="T775" s="5">
        <f t="shared" si="51"/>
        <v>42848.208333333328</v>
      </c>
    </row>
    <row r="776" spans="1:20" ht="17" x14ac:dyDescent="0.2">
      <c r="A776">
        <v>774</v>
      </c>
      <c r="B776" t="s">
        <v>1583</v>
      </c>
      <c r="C776" s="1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2">
        <f t="shared" si="48"/>
        <v>135.5</v>
      </c>
      <c r="P776">
        <f t="shared" si="49"/>
        <v>3426.5</v>
      </c>
      <c r="Q776" t="s">
        <v>2037</v>
      </c>
      <c r="R776" t="s">
        <v>2038</v>
      </c>
      <c r="S776" s="5">
        <f t="shared" si="50"/>
        <v>42513.208333333328</v>
      </c>
      <c r="T776" s="5">
        <f t="shared" si="51"/>
        <v>42554.208333333328</v>
      </c>
    </row>
    <row r="777" spans="1:20" ht="34" x14ac:dyDescent="0.2">
      <c r="A777">
        <v>775</v>
      </c>
      <c r="B777" t="s">
        <v>1585</v>
      </c>
      <c r="C777" s="1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2">
        <f t="shared" si="48"/>
        <v>10.297872340425531</v>
      </c>
      <c r="P777">
        <f t="shared" si="49"/>
        <v>489</v>
      </c>
      <c r="Q777" t="s">
        <v>2035</v>
      </c>
      <c r="R777" t="s">
        <v>2036</v>
      </c>
      <c r="S777" s="5">
        <f t="shared" si="50"/>
        <v>41949.25</v>
      </c>
      <c r="T777" s="5">
        <f t="shared" si="51"/>
        <v>41959.25</v>
      </c>
    </row>
    <row r="778" spans="1:20" ht="17" x14ac:dyDescent="0.2">
      <c r="A778">
        <v>776</v>
      </c>
      <c r="B778" t="s">
        <v>1587</v>
      </c>
      <c r="C778" s="1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2">
        <f t="shared" si="48"/>
        <v>65.544223826714799</v>
      </c>
      <c r="P778">
        <f t="shared" si="49"/>
        <v>37412</v>
      </c>
      <c r="Q778" t="s">
        <v>2039</v>
      </c>
      <c r="R778" t="s">
        <v>2040</v>
      </c>
      <c r="S778" s="5">
        <f t="shared" si="50"/>
        <v>43650.208333333328</v>
      </c>
      <c r="T778" s="5">
        <f t="shared" si="51"/>
        <v>43668.208333333328</v>
      </c>
    </row>
    <row r="779" spans="1:20" ht="17" x14ac:dyDescent="0.2">
      <c r="A779">
        <v>777</v>
      </c>
      <c r="B779" t="s">
        <v>1589</v>
      </c>
      <c r="C779" s="1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2">
        <f t="shared" si="48"/>
        <v>49.026652452025587</v>
      </c>
      <c r="P779">
        <f t="shared" si="49"/>
        <v>23331.5</v>
      </c>
      <c r="Q779" t="s">
        <v>2039</v>
      </c>
      <c r="R779" t="s">
        <v>2040</v>
      </c>
      <c r="S779" s="5">
        <f t="shared" si="50"/>
        <v>40809.208333333336</v>
      </c>
      <c r="T779" s="5">
        <f t="shared" si="51"/>
        <v>40838.208333333336</v>
      </c>
    </row>
    <row r="780" spans="1:20" ht="17" x14ac:dyDescent="0.2">
      <c r="A780">
        <v>778</v>
      </c>
      <c r="B780" t="s">
        <v>1591</v>
      </c>
      <c r="C780" s="1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2">
        <f t="shared" si="48"/>
        <v>787.92307692307691</v>
      </c>
      <c r="P780">
        <f t="shared" si="49"/>
        <v>5208.5</v>
      </c>
      <c r="Q780" t="s">
        <v>2041</v>
      </c>
      <c r="R780" t="s">
        <v>2049</v>
      </c>
      <c r="S780" s="5">
        <f t="shared" si="50"/>
        <v>40768.208333333336</v>
      </c>
      <c r="T780" s="5">
        <f t="shared" si="51"/>
        <v>40773.208333333336</v>
      </c>
    </row>
    <row r="781" spans="1:20" ht="17" x14ac:dyDescent="0.2">
      <c r="A781">
        <v>779</v>
      </c>
      <c r="B781" t="s">
        <v>1593</v>
      </c>
      <c r="C781" s="1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2">
        <f t="shared" si="48"/>
        <v>80.306347746090154</v>
      </c>
      <c r="P781">
        <f t="shared" si="49"/>
        <v>44062</v>
      </c>
      <c r="Q781" t="s">
        <v>2039</v>
      </c>
      <c r="R781" t="s">
        <v>2040</v>
      </c>
      <c r="S781" s="5">
        <f t="shared" si="50"/>
        <v>42230.208333333328</v>
      </c>
      <c r="T781" s="5">
        <f t="shared" si="51"/>
        <v>42239.208333333328</v>
      </c>
    </row>
    <row r="782" spans="1:20" ht="34" x14ac:dyDescent="0.2">
      <c r="A782">
        <v>780</v>
      </c>
      <c r="B782" t="s">
        <v>1595</v>
      </c>
      <c r="C782" s="1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2">
        <f t="shared" si="48"/>
        <v>106.29411764705883</v>
      </c>
      <c r="P782">
        <f t="shared" si="49"/>
        <v>2792.5</v>
      </c>
      <c r="Q782" t="s">
        <v>2041</v>
      </c>
      <c r="R782" t="s">
        <v>2044</v>
      </c>
      <c r="S782" s="5">
        <f t="shared" si="50"/>
        <v>42573.208333333328</v>
      </c>
      <c r="T782" s="5">
        <f t="shared" si="51"/>
        <v>42592.208333333328</v>
      </c>
    </row>
    <row r="783" spans="1:20" ht="17" x14ac:dyDescent="0.2">
      <c r="A783">
        <v>781</v>
      </c>
      <c r="B783" t="s">
        <v>1597</v>
      </c>
      <c r="C783" s="1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2">
        <f t="shared" si="48"/>
        <v>50.735632183908038</v>
      </c>
      <c r="P783">
        <f t="shared" si="49"/>
        <v>2235</v>
      </c>
      <c r="Q783" t="s">
        <v>2039</v>
      </c>
      <c r="R783" t="s">
        <v>2040</v>
      </c>
      <c r="S783" s="5">
        <f t="shared" si="50"/>
        <v>40482.208333333336</v>
      </c>
      <c r="T783" s="5">
        <f t="shared" si="51"/>
        <v>40533.25</v>
      </c>
    </row>
    <row r="784" spans="1:20" ht="17" x14ac:dyDescent="0.2">
      <c r="A784">
        <v>782</v>
      </c>
      <c r="B784" t="s">
        <v>1599</v>
      </c>
      <c r="C784" s="1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2">
        <f t="shared" si="48"/>
        <v>215.31372549019611</v>
      </c>
      <c r="P784">
        <f t="shared" si="49"/>
        <v>5571</v>
      </c>
      <c r="Q784" t="s">
        <v>2041</v>
      </c>
      <c r="R784" t="s">
        <v>2049</v>
      </c>
      <c r="S784" s="5">
        <f t="shared" si="50"/>
        <v>40603.25</v>
      </c>
      <c r="T784" s="5">
        <f t="shared" si="51"/>
        <v>40631.208333333336</v>
      </c>
    </row>
    <row r="785" spans="1:20" ht="17" x14ac:dyDescent="0.2">
      <c r="A785">
        <v>783</v>
      </c>
      <c r="B785" t="s">
        <v>1601</v>
      </c>
      <c r="C785" s="1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2">
        <f t="shared" si="48"/>
        <v>141.22972972972974</v>
      </c>
      <c r="P785">
        <f t="shared" si="49"/>
        <v>5294.5</v>
      </c>
      <c r="Q785" t="s">
        <v>2035</v>
      </c>
      <c r="R785" t="s">
        <v>2036</v>
      </c>
      <c r="S785" s="5">
        <f t="shared" si="50"/>
        <v>41625.25</v>
      </c>
      <c r="T785" s="5">
        <f t="shared" si="51"/>
        <v>41632.25</v>
      </c>
    </row>
    <row r="786" spans="1:20" ht="17" x14ac:dyDescent="0.2">
      <c r="A786">
        <v>784</v>
      </c>
      <c r="B786" t="s">
        <v>1603</v>
      </c>
      <c r="C786" s="1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2">
        <f t="shared" si="48"/>
        <v>115.33745781777279</v>
      </c>
      <c r="P786">
        <f t="shared" si="49"/>
        <v>52921.5</v>
      </c>
      <c r="Q786" t="s">
        <v>2037</v>
      </c>
      <c r="R786" t="s">
        <v>2038</v>
      </c>
      <c r="S786" s="5">
        <f t="shared" si="50"/>
        <v>42435.25</v>
      </c>
      <c r="T786" s="5">
        <f t="shared" si="51"/>
        <v>42446.208333333328</v>
      </c>
    </row>
    <row r="787" spans="1:20" ht="34" x14ac:dyDescent="0.2">
      <c r="A787">
        <v>785</v>
      </c>
      <c r="B787" t="s">
        <v>1605</v>
      </c>
      <c r="C787" s="1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2">
        <f t="shared" si="48"/>
        <v>193.11940298507463</v>
      </c>
      <c r="P787">
        <f t="shared" si="49"/>
        <v>6533</v>
      </c>
      <c r="Q787" t="s">
        <v>2041</v>
      </c>
      <c r="R787" t="s">
        <v>2049</v>
      </c>
      <c r="S787" s="5">
        <f t="shared" si="50"/>
        <v>43582.208333333328</v>
      </c>
      <c r="T787" s="5">
        <f t="shared" si="51"/>
        <v>43616.208333333328</v>
      </c>
    </row>
    <row r="788" spans="1:20" ht="17" x14ac:dyDescent="0.2">
      <c r="A788">
        <v>786</v>
      </c>
      <c r="B788" t="s">
        <v>1607</v>
      </c>
      <c r="C788" s="1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2">
        <f t="shared" si="48"/>
        <v>729.73333333333335</v>
      </c>
      <c r="P788">
        <f t="shared" si="49"/>
        <v>5576.5</v>
      </c>
      <c r="Q788" t="s">
        <v>2035</v>
      </c>
      <c r="R788" t="s">
        <v>2058</v>
      </c>
      <c r="S788" s="5">
        <f t="shared" si="50"/>
        <v>43186.208333333328</v>
      </c>
      <c r="T788" s="5">
        <f t="shared" si="51"/>
        <v>43193.208333333328</v>
      </c>
    </row>
    <row r="789" spans="1:20" ht="17" x14ac:dyDescent="0.2">
      <c r="A789">
        <v>787</v>
      </c>
      <c r="B789" t="s">
        <v>1609</v>
      </c>
      <c r="C789" s="1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2">
        <f t="shared" si="48"/>
        <v>99.66339869281046</v>
      </c>
      <c r="P789">
        <f t="shared" si="49"/>
        <v>30926.5</v>
      </c>
      <c r="Q789" t="s">
        <v>2035</v>
      </c>
      <c r="R789" t="s">
        <v>2036</v>
      </c>
      <c r="S789" s="5">
        <f t="shared" si="50"/>
        <v>40684.208333333336</v>
      </c>
      <c r="T789" s="5">
        <f t="shared" si="51"/>
        <v>40693.208333333336</v>
      </c>
    </row>
    <row r="790" spans="1:20" ht="17" x14ac:dyDescent="0.2">
      <c r="A790">
        <v>788</v>
      </c>
      <c r="B790" t="s">
        <v>1611</v>
      </c>
      <c r="C790" s="1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2">
        <f t="shared" si="48"/>
        <v>88.166666666666671</v>
      </c>
      <c r="P790">
        <f t="shared" si="49"/>
        <v>1602.5</v>
      </c>
      <c r="Q790" t="s">
        <v>2041</v>
      </c>
      <c r="R790" t="s">
        <v>2049</v>
      </c>
      <c r="S790" s="5">
        <f t="shared" si="50"/>
        <v>41202.208333333336</v>
      </c>
      <c r="T790" s="5">
        <f t="shared" si="51"/>
        <v>41223.25</v>
      </c>
    </row>
    <row r="791" spans="1:20" ht="17" x14ac:dyDescent="0.2">
      <c r="A791">
        <v>789</v>
      </c>
      <c r="B791" t="s">
        <v>1613</v>
      </c>
      <c r="C791" s="1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2">
        <f t="shared" si="48"/>
        <v>37.233333333333334</v>
      </c>
      <c r="P791">
        <f t="shared" si="49"/>
        <v>1698</v>
      </c>
      <c r="Q791" t="s">
        <v>2039</v>
      </c>
      <c r="R791" t="s">
        <v>2040</v>
      </c>
      <c r="S791" s="5">
        <f t="shared" si="50"/>
        <v>41786.208333333336</v>
      </c>
      <c r="T791" s="5">
        <f t="shared" si="51"/>
        <v>41823.208333333336</v>
      </c>
    </row>
    <row r="792" spans="1:20" ht="17" x14ac:dyDescent="0.2">
      <c r="A792">
        <v>790</v>
      </c>
      <c r="B792" t="s">
        <v>1615</v>
      </c>
      <c r="C792" s="1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2">
        <f t="shared" si="48"/>
        <v>30.540075309306079</v>
      </c>
      <c r="P792">
        <f t="shared" si="49"/>
        <v>28943.5</v>
      </c>
      <c r="Q792" t="s">
        <v>2039</v>
      </c>
      <c r="R792" t="s">
        <v>2040</v>
      </c>
      <c r="S792" s="5">
        <f t="shared" si="50"/>
        <v>40223.25</v>
      </c>
      <c r="T792" s="5">
        <f t="shared" si="51"/>
        <v>40229.25</v>
      </c>
    </row>
    <row r="793" spans="1:20" ht="17" x14ac:dyDescent="0.2">
      <c r="A793">
        <v>791</v>
      </c>
      <c r="B793" t="s">
        <v>1617</v>
      </c>
      <c r="C793" s="1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2">
        <f t="shared" si="48"/>
        <v>25.714285714285712</v>
      </c>
      <c r="P793">
        <f t="shared" si="49"/>
        <v>273</v>
      </c>
      <c r="Q793" t="s">
        <v>2033</v>
      </c>
      <c r="R793" t="s">
        <v>2034</v>
      </c>
      <c r="S793" s="5">
        <f t="shared" si="50"/>
        <v>42715.25</v>
      </c>
      <c r="T793" s="5">
        <f t="shared" si="51"/>
        <v>42731.25</v>
      </c>
    </row>
    <row r="794" spans="1:20" ht="17" x14ac:dyDescent="0.2">
      <c r="A794">
        <v>792</v>
      </c>
      <c r="B794" t="s">
        <v>1619</v>
      </c>
      <c r="C794" s="1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2">
        <f t="shared" si="48"/>
        <v>34</v>
      </c>
      <c r="P794">
        <f t="shared" si="49"/>
        <v>343.5</v>
      </c>
      <c r="Q794" t="s">
        <v>2039</v>
      </c>
      <c r="R794" t="s">
        <v>2040</v>
      </c>
      <c r="S794" s="5">
        <f t="shared" si="50"/>
        <v>41451.208333333336</v>
      </c>
      <c r="T794" s="5">
        <f t="shared" si="51"/>
        <v>41479.208333333336</v>
      </c>
    </row>
    <row r="795" spans="1:20" ht="17" x14ac:dyDescent="0.2">
      <c r="A795">
        <v>793</v>
      </c>
      <c r="B795" t="s">
        <v>1621</v>
      </c>
      <c r="C795" s="1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2">
        <f t="shared" si="48"/>
        <v>1185.909090909091</v>
      </c>
      <c r="P795">
        <f t="shared" si="49"/>
        <v>6613</v>
      </c>
      <c r="Q795" t="s">
        <v>2047</v>
      </c>
      <c r="R795" t="s">
        <v>2048</v>
      </c>
      <c r="S795" s="5">
        <f t="shared" si="50"/>
        <v>41450.208333333336</v>
      </c>
      <c r="T795" s="5">
        <f t="shared" si="51"/>
        <v>41454.208333333336</v>
      </c>
    </row>
    <row r="796" spans="1:20" ht="17" x14ac:dyDescent="0.2">
      <c r="A796">
        <v>794</v>
      </c>
      <c r="B796" t="s">
        <v>1623</v>
      </c>
      <c r="C796" s="1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2">
        <f t="shared" si="48"/>
        <v>125.39393939393939</v>
      </c>
      <c r="P796">
        <f t="shared" si="49"/>
        <v>4193</v>
      </c>
      <c r="Q796" t="s">
        <v>2035</v>
      </c>
      <c r="R796" t="s">
        <v>2036</v>
      </c>
      <c r="S796" s="5">
        <f t="shared" si="50"/>
        <v>43091.25</v>
      </c>
      <c r="T796" s="5">
        <f t="shared" si="51"/>
        <v>43103.25</v>
      </c>
    </row>
    <row r="797" spans="1:20" ht="34" x14ac:dyDescent="0.2">
      <c r="A797">
        <v>795</v>
      </c>
      <c r="B797" t="s">
        <v>1625</v>
      </c>
      <c r="C797" s="1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2">
        <f t="shared" si="48"/>
        <v>14.394366197183098</v>
      </c>
      <c r="P797">
        <f t="shared" si="49"/>
        <v>526.5</v>
      </c>
      <c r="Q797" t="s">
        <v>2041</v>
      </c>
      <c r="R797" t="s">
        <v>2044</v>
      </c>
      <c r="S797" s="5">
        <f t="shared" si="50"/>
        <v>42675.208333333328</v>
      </c>
      <c r="T797" s="5">
        <f t="shared" si="51"/>
        <v>42678.208333333328</v>
      </c>
    </row>
    <row r="798" spans="1:20" ht="17" x14ac:dyDescent="0.2">
      <c r="A798">
        <v>796</v>
      </c>
      <c r="B798" t="s">
        <v>1627</v>
      </c>
      <c r="C798" s="1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2">
        <f t="shared" si="48"/>
        <v>54.807692307692314</v>
      </c>
      <c r="P798">
        <f t="shared" si="49"/>
        <v>2176.5</v>
      </c>
      <c r="Q798" t="s">
        <v>2050</v>
      </c>
      <c r="R798" t="s">
        <v>2061</v>
      </c>
      <c r="S798" s="5">
        <f t="shared" si="50"/>
        <v>41859.208333333336</v>
      </c>
      <c r="T798" s="5">
        <f t="shared" si="51"/>
        <v>41866.208333333336</v>
      </c>
    </row>
    <row r="799" spans="1:20" ht="17" x14ac:dyDescent="0.2">
      <c r="A799">
        <v>797</v>
      </c>
      <c r="B799" t="s">
        <v>1629</v>
      </c>
      <c r="C799" s="1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2">
        <f t="shared" si="48"/>
        <v>109.63157894736841</v>
      </c>
      <c r="P799">
        <f t="shared" si="49"/>
        <v>4258.5</v>
      </c>
      <c r="Q799" t="s">
        <v>2037</v>
      </c>
      <c r="R799" t="s">
        <v>2038</v>
      </c>
      <c r="S799" s="5">
        <f t="shared" si="50"/>
        <v>43464.25</v>
      </c>
      <c r="T799" s="5">
        <f t="shared" si="51"/>
        <v>43487.25</v>
      </c>
    </row>
    <row r="800" spans="1:20" ht="17" x14ac:dyDescent="0.2">
      <c r="A800">
        <v>798</v>
      </c>
      <c r="B800" t="s">
        <v>1631</v>
      </c>
      <c r="C800" s="1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2">
        <f t="shared" si="48"/>
        <v>188.47058823529412</v>
      </c>
      <c r="P800">
        <f t="shared" si="49"/>
        <v>3264.5</v>
      </c>
      <c r="Q800" t="s">
        <v>2039</v>
      </c>
      <c r="R800" t="s">
        <v>2040</v>
      </c>
      <c r="S800" s="5">
        <f t="shared" si="50"/>
        <v>41060.208333333336</v>
      </c>
      <c r="T800" s="5">
        <f t="shared" si="51"/>
        <v>41088.208333333336</v>
      </c>
    </row>
    <row r="801" spans="1:20" ht="17" x14ac:dyDescent="0.2">
      <c r="A801">
        <v>799</v>
      </c>
      <c r="B801" t="s">
        <v>1633</v>
      </c>
      <c r="C801" s="1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2">
        <f t="shared" si="48"/>
        <v>87.008284023668637</v>
      </c>
      <c r="P801">
        <f t="shared" si="49"/>
        <v>37373.5</v>
      </c>
      <c r="Q801" t="s">
        <v>2039</v>
      </c>
      <c r="R801" t="s">
        <v>2040</v>
      </c>
      <c r="S801" s="5">
        <f t="shared" si="50"/>
        <v>42399.25</v>
      </c>
      <c r="T801" s="5">
        <f t="shared" si="51"/>
        <v>42403.25</v>
      </c>
    </row>
    <row r="802" spans="1:20" ht="17" x14ac:dyDescent="0.2">
      <c r="A802">
        <v>800</v>
      </c>
      <c r="B802" t="s">
        <v>1635</v>
      </c>
      <c r="C802" s="1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2">
        <f t="shared" si="48"/>
        <v>1</v>
      </c>
      <c r="P802">
        <f t="shared" si="49"/>
        <v>1</v>
      </c>
      <c r="Q802" t="s">
        <v>2035</v>
      </c>
      <c r="R802" t="s">
        <v>2036</v>
      </c>
      <c r="S802" s="5">
        <f t="shared" si="50"/>
        <v>42167.208333333328</v>
      </c>
      <c r="T802" s="5">
        <f t="shared" si="51"/>
        <v>42171.208333333328</v>
      </c>
    </row>
    <row r="803" spans="1:20" ht="17" x14ac:dyDescent="0.2">
      <c r="A803">
        <v>801</v>
      </c>
      <c r="B803" t="s">
        <v>1637</v>
      </c>
      <c r="C803" s="1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2">
        <f t="shared" si="48"/>
        <v>202.9130434782609</v>
      </c>
      <c r="P803">
        <f t="shared" si="49"/>
        <v>2386.5</v>
      </c>
      <c r="Q803" t="s">
        <v>2054</v>
      </c>
      <c r="R803" t="s">
        <v>2055</v>
      </c>
      <c r="S803" s="5">
        <f t="shared" si="50"/>
        <v>43830.25</v>
      </c>
      <c r="T803" s="5">
        <f t="shared" si="51"/>
        <v>43852.25</v>
      </c>
    </row>
    <row r="804" spans="1:20" ht="34" x14ac:dyDescent="0.2">
      <c r="A804">
        <v>802</v>
      </c>
      <c r="B804" t="s">
        <v>1639</v>
      </c>
      <c r="C804" s="1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2">
        <f t="shared" si="48"/>
        <v>197.03225806451613</v>
      </c>
      <c r="P804">
        <f t="shared" si="49"/>
        <v>6179</v>
      </c>
      <c r="Q804" t="s">
        <v>2054</v>
      </c>
      <c r="R804" t="s">
        <v>2055</v>
      </c>
      <c r="S804" s="5">
        <f t="shared" si="50"/>
        <v>43650.208333333328</v>
      </c>
      <c r="T804" s="5">
        <f t="shared" si="51"/>
        <v>43652.208333333328</v>
      </c>
    </row>
    <row r="805" spans="1:20" ht="34" x14ac:dyDescent="0.2">
      <c r="A805">
        <v>803</v>
      </c>
      <c r="B805" t="s">
        <v>1641</v>
      </c>
      <c r="C805" s="1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2">
        <f t="shared" si="48"/>
        <v>107</v>
      </c>
      <c r="P805">
        <f t="shared" si="49"/>
        <v>3380</v>
      </c>
      <c r="Q805" t="s">
        <v>2039</v>
      </c>
      <c r="R805" t="s">
        <v>2040</v>
      </c>
      <c r="S805" s="5">
        <f t="shared" si="50"/>
        <v>43492.25</v>
      </c>
      <c r="T805" s="5">
        <f t="shared" si="51"/>
        <v>43526.25</v>
      </c>
    </row>
    <row r="806" spans="1:20" ht="17" x14ac:dyDescent="0.2">
      <c r="A806">
        <v>804</v>
      </c>
      <c r="B806" t="s">
        <v>1643</v>
      </c>
      <c r="C806" s="1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2">
        <f t="shared" si="48"/>
        <v>268.73076923076923</v>
      </c>
      <c r="P806">
        <f t="shared" si="49"/>
        <v>3602.5</v>
      </c>
      <c r="Q806" t="s">
        <v>2035</v>
      </c>
      <c r="R806" t="s">
        <v>2036</v>
      </c>
      <c r="S806" s="5">
        <f t="shared" si="50"/>
        <v>43102.25</v>
      </c>
      <c r="T806" s="5">
        <f t="shared" si="51"/>
        <v>43122.25</v>
      </c>
    </row>
    <row r="807" spans="1:20" ht="34" x14ac:dyDescent="0.2">
      <c r="A807">
        <v>805</v>
      </c>
      <c r="B807" t="s">
        <v>1645</v>
      </c>
      <c r="C807" s="1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2">
        <f t="shared" si="48"/>
        <v>50.845360824742272</v>
      </c>
      <c r="P807">
        <f t="shared" si="49"/>
        <v>2499.5</v>
      </c>
      <c r="Q807" t="s">
        <v>2041</v>
      </c>
      <c r="R807" t="s">
        <v>2042</v>
      </c>
      <c r="S807" s="5">
        <f t="shared" si="50"/>
        <v>41958.25</v>
      </c>
      <c r="T807" s="5">
        <f t="shared" si="51"/>
        <v>42009.25</v>
      </c>
    </row>
    <row r="808" spans="1:20" ht="17" x14ac:dyDescent="0.2">
      <c r="A808">
        <v>806</v>
      </c>
      <c r="B808" t="s">
        <v>1647</v>
      </c>
      <c r="C808" s="1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2">
        <f t="shared" si="48"/>
        <v>1180.2857142857142</v>
      </c>
      <c r="P808">
        <f t="shared" si="49"/>
        <v>4169</v>
      </c>
      <c r="Q808" t="s">
        <v>2041</v>
      </c>
      <c r="R808" t="s">
        <v>2044</v>
      </c>
      <c r="S808" s="5">
        <f t="shared" si="50"/>
        <v>40973.25</v>
      </c>
      <c r="T808" s="5">
        <f t="shared" si="51"/>
        <v>40997.208333333336</v>
      </c>
    </row>
    <row r="809" spans="1:20" ht="17" x14ac:dyDescent="0.2">
      <c r="A809">
        <v>807</v>
      </c>
      <c r="B809" t="s">
        <v>1649</v>
      </c>
      <c r="C809" s="1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2">
        <f t="shared" si="48"/>
        <v>264</v>
      </c>
      <c r="P809">
        <f t="shared" si="49"/>
        <v>945.5</v>
      </c>
      <c r="Q809" t="s">
        <v>2039</v>
      </c>
      <c r="R809" t="s">
        <v>2040</v>
      </c>
      <c r="S809" s="5">
        <f t="shared" si="50"/>
        <v>43753.208333333328</v>
      </c>
      <c r="T809" s="5">
        <f t="shared" si="51"/>
        <v>43797.25</v>
      </c>
    </row>
    <row r="810" spans="1:20" ht="17" x14ac:dyDescent="0.2">
      <c r="A810">
        <v>808</v>
      </c>
      <c r="B810" t="s">
        <v>1651</v>
      </c>
      <c r="C810" s="1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2">
        <f t="shared" si="48"/>
        <v>30.44230769230769</v>
      </c>
      <c r="P810">
        <f t="shared" si="49"/>
        <v>801</v>
      </c>
      <c r="Q810" t="s">
        <v>2033</v>
      </c>
      <c r="R810" t="s">
        <v>2034</v>
      </c>
      <c r="S810" s="5">
        <f t="shared" si="50"/>
        <v>42507.208333333328</v>
      </c>
      <c r="T810" s="5">
        <f t="shared" si="51"/>
        <v>42524.208333333328</v>
      </c>
    </row>
    <row r="811" spans="1:20" ht="17" x14ac:dyDescent="0.2">
      <c r="A811">
        <v>809</v>
      </c>
      <c r="B811" t="s">
        <v>1599</v>
      </c>
      <c r="C811" s="1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2">
        <f t="shared" si="48"/>
        <v>62.880681818181813</v>
      </c>
      <c r="P811">
        <f t="shared" si="49"/>
        <v>45322</v>
      </c>
      <c r="Q811" t="s">
        <v>2041</v>
      </c>
      <c r="R811" t="s">
        <v>2042</v>
      </c>
      <c r="S811" s="5">
        <f t="shared" si="50"/>
        <v>41135.208333333336</v>
      </c>
      <c r="T811" s="5">
        <f t="shared" si="51"/>
        <v>41136.208333333336</v>
      </c>
    </row>
    <row r="812" spans="1:20" ht="34" x14ac:dyDescent="0.2">
      <c r="A812">
        <v>810</v>
      </c>
      <c r="B812" t="s">
        <v>1654</v>
      </c>
      <c r="C812" s="1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2">
        <f t="shared" si="48"/>
        <v>193.125</v>
      </c>
      <c r="P812">
        <f t="shared" si="49"/>
        <v>6290.5</v>
      </c>
      <c r="Q812" t="s">
        <v>2039</v>
      </c>
      <c r="R812" t="s">
        <v>2040</v>
      </c>
      <c r="S812" s="5">
        <f t="shared" si="50"/>
        <v>43067.25</v>
      </c>
      <c r="T812" s="5">
        <f t="shared" si="51"/>
        <v>43077.25</v>
      </c>
    </row>
    <row r="813" spans="1:20" ht="17" x14ac:dyDescent="0.2">
      <c r="A813">
        <v>811</v>
      </c>
      <c r="B813" t="s">
        <v>1656</v>
      </c>
      <c r="C813" s="1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2">
        <f t="shared" si="48"/>
        <v>77.102702702702715</v>
      </c>
      <c r="P813">
        <f t="shared" si="49"/>
        <v>35999.5</v>
      </c>
      <c r="Q813" t="s">
        <v>2050</v>
      </c>
      <c r="R813" t="s">
        <v>2051</v>
      </c>
      <c r="S813" s="5">
        <f t="shared" si="50"/>
        <v>42378.25</v>
      </c>
      <c r="T813" s="5">
        <f t="shared" si="51"/>
        <v>42380.25</v>
      </c>
    </row>
    <row r="814" spans="1:20" ht="17" x14ac:dyDescent="0.2">
      <c r="A814">
        <v>812</v>
      </c>
      <c r="B814" t="s">
        <v>1658</v>
      </c>
      <c r="C814" s="1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2">
        <f t="shared" si="48"/>
        <v>225.52763819095478</v>
      </c>
      <c r="P814">
        <f t="shared" si="49"/>
        <v>68722.5</v>
      </c>
      <c r="Q814" t="s">
        <v>2047</v>
      </c>
      <c r="R814" t="s">
        <v>2048</v>
      </c>
      <c r="S814" s="5">
        <f t="shared" si="50"/>
        <v>43206.208333333328</v>
      </c>
      <c r="T814" s="5">
        <f t="shared" si="51"/>
        <v>43211.208333333328</v>
      </c>
    </row>
    <row r="815" spans="1:20" ht="17" x14ac:dyDescent="0.2">
      <c r="A815">
        <v>813</v>
      </c>
      <c r="B815" t="s">
        <v>1660</v>
      </c>
      <c r="C815" s="1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2">
        <f t="shared" si="48"/>
        <v>239.40625</v>
      </c>
      <c r="P815">
        <f t="shared" si="49"/>
        <v>3864.5</v>
      </c>
      <c r="Q815" t="s">
        <v>2050</v>
      </c>
      <c r="R815" t="s">
        <v>2051</v>
      </c>
      <c r="S815" s="5">
        <f t="shared" si="50"/>
        <v>41148.208333333336</v>
      </c>
      <c r="T815" s="5">
        <f t="shared" si="51"/>
        <v>41158.208333333336</v>
      </c>
    </row>
    <row r="816" spans="1:20" ht="17" x14ac:dyDescent="0.2">
      <c r="A816">
        <v>814</v>
      </c>
      <c r="B816" t="s">
        <v>1662</v>
      </c>
      <c r="C816" s="1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2">
        <f t="shared" si="48"/>
        <v>92.1875</v>
      </c>
      <c r="P816">
        <f t="shared" si="49"/>
        <v>1493</v>
      </c>
      <c r="Q816" t="s">
        <v>2035</v>
      </c>
      <c r="R816" t="s">
        <v>2036</v>
      </c>
      <c r="S816" s="5">
        <f t="shared" si="50"/>
        <v>42517.208333333328</v>
      </c>
      <c r="T816" s="5">
        <f t="shared" si="51"/>
        <v>42519.208333333328</v>
      </c>
    </row>
    <row r="817" spans="1:20" ht="34" x14ac:dyDescent="0.2">
      <c r="A817">
        <v>815</v>
      </c>
      <c r="B817" t="s">
        <v>1664</v>
      </c>
      <c r="C817" s="1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2">
        <f t="shared" si="48"/>
        <v>130.23333333333335</v>
      </c>
      <c r="P817">
        <f t="shared" si="49"/>
        <v>5952</v>
      </c>
      <c r="Q817" t="s">
        <v>2035</v>
      </c>
      <c r="R817" t="s">
        <v>2036</v>
      </c>
      <c r="S817" s="5">
        <f t="shared" si="50"/>
        <v>43068.25</v>
      </c>
      <c r="T817" s="5">
        <f t="shared" si="51"/>
        <v>43094.25</v>
      </c>
    </row>
    <row r="818" spans="1:20" ht="34" x14ac:dyDescent="0.2">
      <c r="A818">
        <v>816</v>
      </c>
      <c r="B818" t="s">
        <v>1666</v>
      </c>
      <c r="C818" s="1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2">
        <f t="shared" si="48"/>
        <v>615.21739130434787</v>
      </c>
      <c r="P818">
        <f t="shared" si="49"/>
        <v>7141.5</v>
      </c>
      <c r="Q818" t="s">
        <v>2039</v>
      </c>
      <c r="R818" t="s">
        <v>2040</v>
      </c>
      <c r="S818" s="5">
        <f t="shared" si="50"/>
        <v>41680.25</v>
      </c>
      <c r="T818" s="5">
        <f t="shared" si="51"/>
        <v>41682.25</v>
      </c>
    </row>
    <row r="819" spans="1:20" ht="17" x14ac:dyDescent="0.2">
      <c r="A819">
        <v>817</v>
      </c>
      <c r="B819" t="s">
        <v>1668</v>
      </c>
      <c r="C819" s="1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2">
        <f t="shared" si="48"/>
        <v>368.79532163742692</v>
      </c>
      <c r="P819">
        <f t="shared" si="49"/>
        <v>95840.5</v>
      </c>
      <c r="Q819" t="s">
        <v>2047</v>
      </c>
      <c r="R819" t="s">
        <v>2048</v>
      </c>
      <c r="S819" s="5">
        <f t="shared" si="50"/>
        <v>43589.208333333328</v>
      </c>
      <c r="T819" s="5">
        <f t="shared" si="51"/>
        <v>43617.208333333328</v>
      </c>
    </row>
    <row r="820" spans="1:20" ht="17" x14ac:dyDescent="0.2">
      <c r="A820">
        <v>818</v>
      </c>
      <c r="B820" t="s">
        <v>676</v>
      </c>
      <c r="C820" s="1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2">
        <f t="shared" si="48"/>
        <v>1094.8571428571429</v>
      </c>
      <c r="P820">
        <f t="shared" si="49"/>
        <v>3866.5</v>
      </c>
      <c r="Q820" t="s">
        <v>2039</v>
      </c>
      <c r="R820" t="s">
        <v>2040</v>
      </c>
      <c r="S820" s="5">
        <f t="shared" si="50"/>
        <v>43486.25</v>
      </c>
      <c r="T820" s="5">
        <f t="shared" si="51"/>
        <v>43499.25</v>
      </c>
    </row>
    <row r="821" spans="1:20" ht="34" x14ac:dyDescent="0.2">
      <c r="A821">
        <v>819</v>
      </c>
      <c r="B821" t="s">
        <v>1671</v>
      </c>
      <c r="C821" s="1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2">
        <f t="shared" si="48"/>
        <v>50.662921348314605</v>
      </c>
      <c r="P821">
        <f t="shared" si="49"/>
        <v>2278</v>
      </c>
      <c r="Q821" t="s">
        <v>2050</v>
      </c>
      <c r="R821" t="s">
        <v>2051</v>
      </c>
      <c r="S821" s="5">
        <f t="shared" si="50"/>
        <v>41237.25</v>
      </c>
      <c r="T821" s="5">
        <f t="shared" si="51"/>
        <v>41252.25</v>
      </c>
    </row>
    <row r="822" spans="1:20" ht="17" x14ac:dyDescent="0.2">
      <c r="A822">
        <v>820</v>
      </c>
      <c r="B822" t="s">
        <v>1673</v>
      </c>
      <c r="C822" s="1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2">
        <f t="shared" si="48"/>
        <v>800.6</v>
      </c>
      <c r="P822">
        <f t="shared" si="49"/>
        <v>6144</v>
      </c>
      <c r="Q822" t="s">
        <v>2035</v>
      </c>
      <c r="R822" t="s">
        <v>2036</v>
      </c>
      <c r="S822" s="5">
        <f t="shared" si="50"/>
        <v>43310.208333333328</v>
      </c>
      <c r="T822" s="5">
        <f t="shared" si="51"/>
        <v>43323.208333333328</v>
      </c>
    </row>
    <row r="823" spans="1:20" ht="17" x14ac:dyDescent="0.2">
      <c r="A823">
        <v>821</v>
      </c>
      <c r="B823" t="s">
        <v>1675</v>
      </c>
      <c r="C823" s="1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2">
        <f t="shared" si="48"/>
        <v>291.28571428571428</v>
      </c>
      <c r="P823">
        <f t="shared" si="49"/>
        <v>7241.5</v>
      </c>
      <c r="Q823" t="s">
        <v>2041</v>
      </c>
      <c r="R823" t="s">
        <v>2042</v>
      </c>
      <c r="S823" s="5">
        <f t="shared" si="50"/>
        <v>42794.25</v>
      </c>
      <c r="T823" s="5">
        <f t="shared" si="51"/>
        <v>42807.208333333328</v>
      </c>
    </row>
    <row r="824" spans="1:20" ht="17" x14ac:dyDescent="0.2">
      <c r="A824">
        <v>822</v>
      </c>
      <c r="B824" t="s">
        <v>1677</v>
      </c>
      <c r="C824" s="1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2">
        <f t="shared" si="48"/>
        <v>349.9666666666667</v>
      </c>
      <c r="P824">
        <f t="shared" si="49"/>
        <v>95541</v>
      </c>
      <c r="Q824" t="s">
        <v>2035</v>
      </c>
      <c r="R824" t="s">
        <v>2036</v>
      </c>
      <c r="S824" s="5">
        <f t="shared" si="50"/>
        <v>41698.25</v>
      </c>
      <c r="T824" s="5">
        <f t="shared" si="51"/>
        <v>41715.208333333336</v>
      </c>
    </row>
    <row r="825" spans="1:20" ht="34" x14ac:dyDescent="0.2">
      <c r="A825">
        <v>823</v>
      </c>
      <c r="B825" t="s">
        <v>1679</v>
      </c>
      <c r="C825" s="1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2">
        <f t="shared" si="48"/>
        <v>357.07317073170731</v>
      </c>
      <c r="P825">
        <f t="shared" si="49"/>
        <v>7446</v>
      </c>
      <c r="Q825" t="s">
        <v>2035</v>
      </c>
      <c r="R825" t="s">
        <v>2036</v>
      </c>
      <c r="S825" s="5">
        <f t="shared" si="50"/>
        <v>41892.208333333336</v>
      </c>
      <c r="T825" s="5">
        <f t="shared" si="51"/>
        <v>41917.208333333336</v>
      </c>
    </row>
    <row r="826" spans="1:20" ht="17" x14ac:dyDescent="0.2">
      <c r="A826">
        <v>824</v>
      </c>
      <c r="B826" t="s">
        <v>1681</v>
      </c>
      <c r="C826" s="1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2">
        <f t="shared" si="48"/>
        <v>126.48941176470588</v>
      </c>
      <c r="P826">
        <f t="shared" si="49"/>
        <v>54398</v>
      </c>
      <c r="Q826" t="s">
        <v>2047</v>
      </c>
      <c r="R826" t="s">
        <v>2048</v>
      </c>
      <c r="S826" s="5">
        <f t="shared" si="50"/>
        <v>40348.208333333336</v>
      </c>
      <c r="T826" s="5">
        <f t="shared" si="51"/>
        <v>40380.208333333336</v>
      </c>
    </row>
    <row r="827" spans="1:20" ht="17" x14ac:dyDescent="0.2">
      <c r="A827">
        <v>825</v>
      </c>
      <c r="B827" t="s">
        <v>1683</v>
      </c>
      <c r="C827" s="1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2">
        <f t="shared" si="48"/>
        <v>387.5</v>
      </c>
      <c r="P827">
        <f t="shared" si="49"/>
        <v>7053.5</v>
      </c>
      <c r="Q827" t="s">
        <v>2041</v>
      </c>
      <c r="R827" t="s">
        <v>2052</v>
      </c>
      <c r="S827" s="5">
        <f t="shared" si="50"/>
        <v>42941.208333333328</v>
      </c>
      <c r="T827" s="5">
        <f t="shared" si="51"/>
        <v>42953.208333333328</v>
      </c>
    </row>
    <row r="828" spans="1:20" ht="34" x14ac:dyDescent="0.2">
      <c r="A828">
        <v>826</v>
      </c>
      <c r="B828" t="s">
        <v>1685</v>
      </c>
      <c r="C828" s="1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2">
        <f t="shared" si="48"/>
        <v>457.03571428571428</v>
      </c>
      <c r="P828">
        <f t="shared" si="49"/>
        <v>6495.5</v>
      </c>
      <c r="Q828" t="s">
        <v>2039</v>
      </c>
      <c r="R828" t="s">
        <v>2040</v>
      </c>
      <c r="S828" s="5">
        <f t="shared" si="50"/>
        <v>40525.25</v>
      </c>
      <c r="T828" s="5">
        <f t="shared" si="51"/>
        <v>40553.25</v>
      </c>
    </row>
    <row r="829" spans="1:20" ht="34" x14ac:dyDescent="0.2">
      <c r="A829">
        <v>827</v>
      </c>
      <c r="B829" t="s">
        <v>1687</v>
      </c>
      <c r="C829" s="1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2">
        <f t="shared" si="48"/>
        <v>266.69565217391306</v>
      </c>
      <c r="P829">
        <f t="shared" si="49"/>
        <v>3108</v>
      </c>
      <c r="Q829" t="s">
        <v>2041</v>
      </c>
      <c r="R829" t="s">
        <v>2044</v>
      </c>
      <c r="S829" s="5">
        <f t="shared" si="50"/>
        <v>40666.208333333336</v>
      </c>
      <c r="T829" s="5">
        <f t="shared" si="51"/>
        <v>40678.208333333336</v>
      </c>
    </row>
    <row r="830" spans="1:20" ht="34" x14ac:dyDescent="0.2">
      <c r="A830">
        <v>828</v>
      </c>
      <c r="B830" t="s">
        <v>1689</v>
      </c>
      <c r="C830" s="1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2">
        <f t="shared" si="48"/>
        <v>69</v>
      </c>
      <c r="P830">
        <f t="shared" si="49"/>
        <v>2484.5</v>
      </c>
      <c r="Q830" t="s">
        <v>2039</v>
      </c>
      <c r="R830" t="s">
        <v>2040</v>
      </c>
      <c r="S830" s="5">
        <f t="shared" si="50"/>
        <v>43340.208333333328</v>
      </c>
      <c r="T830" s="5">
        <f t="shared" si="51"/>
        <v>43365.208333333328</v>
      </c>
    </row>
    <row r="831" spans="1:20" ht="17" x14ac:dyDescent="0.2">
      <c r="A831">
        <v>829</v>
      </c>
      <c r="B831" t="s">
        <v>1691</v>
      </c>
      <c r="C831" s="1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2">
        <f t="shared" si="48"/>
        <v>51.34375</v>
      </c>
      <c r="P831">
        <f t="shared" si="49"/>
        <v>2541.5</v>
      </c>
      <c r="Q831" t="s">
        <v>2039</v>
      </c>
      <c r="R831" t="s">
        <v>2040</v>
      </c>
      <c r="S831" s="5">
        <f t="shared" si="50"/>
        <v>42164.208333333328</v>
      </c>
      <c r="T831" s="5">
        <f t="shared" si="51"/>
        <v>42179.208333333328</v>
      </c>
    </row>
    <row r="832" spans="1:20" ht="34" x14ac:dyDescent="0.2">
      <c r="A832">
        <v>830</v>
      </c>
      <c r="B832" t="s">
        <v>1693</v>
      </c>
      <c r="C832" s="1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2">
        <f t="shared" si="48"/>
        <v>1.1710526315789473</v>
      </c>
      <c r="P832">
        <f t="shared" si="49"/>
        <v>723</v>
      </c>
      <c r="Q832" t="s">
        <v>2039</v>
      </c>
      <c r="R832" t="s">
        <v>2040</v>
      </c>
      <c r="S832" s="5">
        <f t="shared" si="50"/>
        <v>43103.25</v>
      </c>
      <c r="T832" s="5">
        <f t="shared" si="51"/>
        <v>43162.25</v>
      </c>
    </row>
    <row r="833" spans="1:20" ht="34" x14ac:dyDescent="0.2">
      <c r="A833">
        <v>831</v>
      </c>
      <c r="B833" t="s">
        <v>1695</v>
      </c>
      <c r="C833" s="1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2">
        <f t="shared" si="48"/>
        <v>108.97734294541709</v>
      </c>
      <c r="P833">
        <f t="shared" si="49"/>
        <v>55025</v>
      </c>
      <c r="Q833" t="s">
        <v>2054</v>
      </c>
      <c r="R833" t="s">
        <v>2055</v>
      </c>
      <c r="S833" s="5">
        <f t="shared" si="50"/>
        <v>40994.208333333336</v>
      </c>
      <c r="T833" s="5">
        <f t="shared" si="51"/>
        <v>41028.208333333336</v>
      </c>
    </row>
    <row r="834" spans="1:20" ht="17" x14ac:dyDescent="0.2">
      <c r="A834">
        <v>832</v>
      </c>
      <c r="B834" t="s">
        <v>1697</v>
      </c>
      <c r="C834" s="1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2">
        <f t="shared" ref="O834:O897" si="52">(E834/D834)*100</f>
        <v>315.17592592592592</v>
      </c>
      <c r="P834">
        <f t="shared" ref="P834:P897" si="53">AVERAGE(E834,G834)</f>
        <v>68726.5</v>
      </c>
      <c r="Q834" t="s">
        <v>2047</v>
      </c>
      <c r="R834" t="s">
        <v>2059</v>
      </c>
      <c r="S834" s="5">
        <f t="shared" ref="S834:S897" si="54">(((J834/60)/60)/24)+DATE(1970,1,1)</f>
        <v>42299.208333333328</v>
      </c>
      <c r="T834" s="5">
        <f t="shared" ref="T834:T897" si="55">(((K834/60)/60)/24)+DATE(1970,1,1)</f>
        <v>42333.25</v>
      </c>
    </row>
    <row r="835" spans="1:20" ht="17" x14ac:dyDescent="0.2">
      <c r="A835">
        <v>833</v>
      </c>
      <c r="B835" t="s">
        <v>1699</v>
      </c>
      <c r="C835" s="1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2">
        <f t="shared" si="52"/>
        <v>157.69117647058823</v>
      </c>
      <c r="P835">
        <f t="shared" si="53"/>
        <v>5444</v>
      </c>
      <c r="Q835" t="s">
        <v>2047</v>
      </c>
      <c r="R835" t="s">
        <v>2059</v>
      </c>
      <c r="S835" s="5">
        <f t="shared" si="54"/>
        <v>40588.25</v>
      </c>
      <c r="T835" s="5">
        <f t="shared" si="55"/>
        <v>40599.25</v>
      </c>
    </row>
    <row r="836" spans="1:20" ht="17" x14ac:dyDescent="0.2">
      <c r="A836">
        <v>834</v>
      </c>
      <c r="B836" t="s">
        <v>1701</v>
      </c>
      <c r="C836" s="1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2">
        <f t="shared" si="52"/>
        <v>153.8082191780822</v>
      </c>
      <c r="P836">
        <f t="shared" si="53"/>
        <v>5673.5</v>
      </c>
      <c r="Q836" t="s">
        <v>2039</v>
      </c>
      <c r="R836" t="s">
        <v>2040</v>
      </c>
      <c r="S836" s="5">
        <f t="shared" si="54"/>
        <v>41448.208333333336</v>
      </c>
      <c r="T836" s="5">
        <f t="shared" si="55"/>
        <v>41454.208333333336</v>
      </c>
    </row>
    <row r="837" spans="1:20" ht="17" x14ac:dyDescent="0.2">
      <c r="A837">
        <v>835</v>
      </c>
      <c r="B837" t="s">
        <v>1703</v>
      </c>
      <c r="C837" s="1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2">
        <f t="shared" si="52"/>
        <v>89.738979118329468</v>
      </c>
      <c r="P837">
        <f t="shared" si="53"/>
        <v>39556.5</v>
      </c>
      <c r="Q837" t="s">
        <v>2037</v>
      </c>
      <c r="R837" t="s">
        <v>2038</v>
      </c>
      <c r="S837" s="5">
        <f t="shared" si="54"/>
        <v>42063.25</v>
      </c>
      <c r="T837" s="5">
        <f t="shared" si="55"/>
        <v>42069.25</v>
      </c>
    </row>
    <row r="838" spans="1:20" ht="17" x14ac:dyDescent="0.2">
      <c r="A838">
        <v>836</v>
      </c>
      <c r="B838" t="s">
        <v>1705</v>
      </c>
      <c r="C838" s="1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2">
        <f t="shared" si="52"/>
        <v>75.135802469135797</v>
      </c>
      <c r="P838">
        <f t="shared" si="53"/>
        <v>3090</v>
      </c>
      <c r="Q838" t="s">
        <v>2035</v>
      </c>
      <c r="R838" t="s">
        <v>2045</v>
      </c>
      <c r="S838" s="5">
        <f t="shared" si="54"/>
        <v>40214.25</v>
      </c>
      <c r="T838" s="5">
        <f t="shared" si="55"/>
        <v>40225.25</v>
      </c>
    </row>
    <row r="839" spans="1:20" ht="17" x14ac:dyDescent="0.2">
      <c r="A839">
        <v>837</v>
      </c>
      <c r="B839" t="s">
        <v>1707</v>
      </c>
      <c r="C839" s="1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2">
        <f t="shared" si="52"/>
        <v>852.88135593220341</v>
      </c>
      <c r="P839">
        <f t="shared" si="53"/>
        <v>76378.5</v>
      </c>
      <c r="Q839" t="s">
        <v>2035</v>
      </c>
      <c r="R839" t="s">
        <v>2058</v>
      </c>
      <c r="S839" s="5">
        <f t="shared" si="54"/>
        <v>40629.208333333336</v>
      </c>
      <c r="T839" s="5">
        <f t="shared" si="55"/>
        <v>40683.208333333336</v>
      </c>
    </row>
    <row r="840" spans="1:20" ht="17" x14ac:dyDescent="0.2">
      <c r="A840">
        <v>838</v>
      </c>
      <c r="B840" t="s">
        <v>1709</v>
      </c>
      <c r="C840" s="1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2">
        <f t="shared" si="52"/>
        <v>138.90625</v>
      </c>
      <c r="P840">
        <f t="shared" si="53"/>
        <v>4575.5</v>
      </c>
      <c r="Q840" t="s">
        <v>2039</v>
      </c>
      <c r="R840" t="s">
        <v>2040</v>
      </c>
      <c r="S840" s="5">
        <f t="shared" si="54"/>
        <v>43370.208333333328</v>
      </c>
      <c r="T840" s="5">
        <f t="shared" si="55"/>
        <v>43379.208333333328</v>
      </c>
    </row>
    <row r="841" spans="1:20" ht="17" x14ac:dyDescent="0.2">
      <c r="A841">
        <v>839</v>
      </c>
      <c r="B841" t="s">
        <v>1711</v>
      </c>
      <c r="C841" s="1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2">
        <f t="shared" si="52"/>
        <v>190.18181818181819</v>
      </c>
      <c r="P841">
        <f t="shared" si="53"/>
        <v>7400.5</v>
      </c>
      <c r="Q841" t="s">
        <v>2041</v>
      </c>
      <c r="R841" t="s">
        <v>2042</v>
      </c>
      <c r="S841" s="5">
        <f t="shared" si="54"/>
        <v>41715.208333333336</v>
      </c>
      <c r="T841" s="5">
        <f t="shared" si="55"/>
        <v>41760.208333333336</v>
      </c>
    </row>
    <row r="842" spans="1:20" ht="17" x14ac:dyDescent="0.2">
      <c r="A842">
        <v>840</v>
      </c>
      <c r="B842" t="s">
        <v>1713</v>
      </c>
      <c r="C842" s="1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2">
        <f t="shared" si="52"/>
        <v>100.24333619948409</v>
      </c>
      <c r="P842">
        <f t="shared" si="53"/>
        <v>60058</v>
      </c>
      <c r="Q842" t="s">
        <v>2039</v>
      </c>
      <c r="R842" t="s">
        <v>2040</v>
      </c>
      <c r="S842" s="5">
        <f t="shared" si="54"/>
        <v>41836.208333333336</v>
      </c>
      <c r="T842" s="5">
        <f t="shared" si="55"/>
        <v>41838.208333333336</v>
      </c>
    </row>
    <row r="843" spans="1:20" ht="17" x14ac:dyDescent="0.2">
      <c r="A843">
        <v>841</v>
      </c>
      <c r="B843" t="s">
        <v>1715</v>
      </c>
      <c r="C843" s="1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2">
        <f t="shared" si="52"/>
        <v>142.75824175824175</v>
      </c>
      <c r="P843">
        <f t="shared" si="53"/>
        <v>6573</v>
      </c>
      <c r="Q843" t="s">
        <v>2037</v>
      </c>
      <c r="R843" t="s">
        <v>2038</v>
      </c>
      <c r="S843" s="5">
        <f t="shared" si="54"/>
        <v>42419.25</v>
      </c>
      <c r="T843" s="5">
        <f t="shared" si="55"/>
        <v>42435.25</v>
      </c>
    </row>
    <row r="844" spans="1:20" ht="34" x14ac:dyDescent="0.2">
      <c r="A844">
        <v>842</v>
      </c>
      <c r="B844" t="s">
        <v>1717</v>
      </c>
      <c r="C844" s="1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2">
        <f t="shared" si="52"/>
        <v>563.13333333333333</v>
      </c>
      <c r="P844">
        <f t="shared" si="53"/>
        <v>4289.5</v>
      </c>
      <c r="Q844" t="s">
        <v>2037</v>
      </c>
      <c r="R844" t="s">
        <v>2046</v>
      </c>
      <c r="S844" s="5">
        <f t="shared" si="54"/>
        <v>43266.208333333328</v>
      </c>
      <c r="T844" s="5">
        <f t="shared" si="55"/>
        <v>43269.208333333328</v>
      </c>
    </row>
    <row r="845" spans="1:20" ht="34" x14ac:dyDescent="0.2">
      <c r="A845">
        <v>843</v>
      </c>
      <c r="B845" t="s">
        <v>1719</v>
      </c>
      <c r="C845" s="1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2">
        <f t="shared" si="52"/>
        <v>30.715909090909086</v>
      </c>
      <c r="P845">
        <f t="shared" si="53"/>
        <v>1368</v>
      </c>
      <c r="Q845" t="s">
        <v>2054</v>
      </c>
      <c r="R845" t="s">
        <v>2055</v>
      </c>
      <c r="S845" s="5">
        <f t="shared" si="54"/>
        <v>43338.208333333328</v>
      </c>
      <c r="T845" s="5">
        <f t="shared" si="55"/>
        <v>43344.208333333328</v>
      </c>
    </row>
    <row r="846" spans="1:20" ht="17" x14ac:dyDescent="0.2">
      <c r="A846">
        <v>844</v>
      </c>
      <c r="B846" t="s">
        <v>1721</v>
      </c>
      <c r="C846" s="1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2">
        <f t="shared" si="52"/>
        <v>99.39772727272728</v>
      </c>
      <c r="P846">
        <f t="shared" si="53"/>
        <v>4420.5</v>
      </c>
      <c r="Q846" t="s">
        <v>2041</v>
      </c>
      <c r="R846" t="s">
        <v>2042</v>
      </c>
      <c r="S846" s="5">
        <f t="shared" si="54"/>
        <v>40930.25</v>
      </c>
      <c r="T846" s="5">
        <f t="shared" si="55"/>
        <v>40933.25</v>
      </c>
    </row>
    <row r="847" spans="1:20" ht="17" x14ac:dyDescent="0.2">
      <c r="A847">
        <v>845</v>
      </c>
      <c r="B847" t="s">
        <v>1723</v>
      </c>
      <c r="C847" s="1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2">
        <f t="shared" si="52"/>
        <v>197.54935622317598</v>
      </c>
      <c r="P847">
        <f t="shared" si="53"/>
        <v>69720.5</v>
      </c>
      <c r="Q847" t="s">
        <v>2037</v>
      </c>
      <c r="R847" t="s">
        <v>2038</v>
      </c>
      <c r="S847" s="5">
        <f t="shared" si="54"/>
        <v>43235.208333333328</v>
      </c>
      <c r="T847" s="5">
        <f t="shared" si="55"/>
        <v>43272.208333333328</v>
      </c>
    </row>
    <row r="848" spans="1:20" ht="17" x14ac:dyDescent="0.2">
      <c r="A848">
        <v>846</v>
      </c>
      <c r="B848" t="s">
        <v>1725</v>
      </c>
      <c r="C848" s="1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2">
        <f t="shared" si="52"/>
        <v>508.5</v>
      </c>
      <c r="P848">
        <f t="shared" si="53"/>
        <v>2566.5</v>
      </c>
      <c r="Q848" t="s">
        <v>2037</v>
      </c>
      <c r="R848" t="s">
        <v>2038</v>
      </c>
      <c r="S848" s="5">
        <f t="shared" si="54"/>
        <v>43302.208333333328</v>
      </c>
      <c r="T848" s="5">
        <f t="shared" si="55"/>
        <v>43338.208333333328</v>
      </c>
    </row>
    <row r="849" spans="1:20" ht="17" x14ac:dyDescent="0.2">
      <c r="A849">
        <v>847</v>
      </c>
      <c r="B849" t="s">
        <v>1727</v>
      </c>
      <c r="C849" s="1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2">
        <f t="shared" si="52"/>
        <v>237.74468085106383</v>
      </c>
      <c r="P849">
        <f t="shared" si="53"/>
        <v>5642</v>
      </c>
      <c r="Q849" t="s">
        <v>2033</v>
      </c>
      <c r="R849" t="s">
        <v>2034</v>
      </c>
      <c r="S849" s="5">
        <f t="shared" si="54"/>
        <v>43107.25</v>
      </c>
      <c r="T849" s="5">
        <f t="shared" si="55"/>
        <v>43110.25</v>
      </c>
    </row>
    <row r="850" spans="1:20" ht="17" x14ac:dyDescent="0.2">
      <c r="A850">
        <v>848</v>
      </c>
      <c r="B850" t="s">
        <v>1729</v>
      </c>
      <c r="C850" s="1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2">
        <f t="shared" si="52"/>
        <v>338.46875</v>
      </c>
      <c r="P850">
        <f t="shared" si="53"/>
        <v>5501.5</v>
      </c>
      <c r="Q850" t="s">
        <v>2041</v>
      </c>
      <c r="R850" t="s">
        <v>2044</v>
      </c>
      <c r="S850" s="5">
        <f t="shared" si="54"/>
        <v>40341.208333333336</v>
      </c>
      <c r="T850" s="5">
        <f t="shared" si="55"/>
        <v>40350.208333333336</v>
      </c>
    </row>
    <row r="851" spans="1:20" ht="17" x14ac:dyDescent="0.2">
      <c r="A851">
        <v>849</v>
      </c>
      <c r="B851" t="s">
        <v>1731</v>
      </c>
      <c r="C851" s="1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2">
        <f t="shared" si="52"/>
        <v>133.08955223880596</v>
      </c>
      <c r="P851">
        <f t="shared" si="53"/>
        <v>4612</v>
      </c>
      <c r="Q851" t="s">
        <v>2035</v>
      </c>
      <c r="R851" t="s">
        <v>2045</v>
      </c>
      <c r="S851" s="5">
        <f t="shared" si="54"/>
        <v>40948.25</v>
      </c>
      <c r="T851" s="5">
        <f t="shared" si="55"/>
        <v>40951.25</v>
      </c>
    </row>
    <row r="852" spans="1:20" ht="34" x14ac:dyDescent="0.2">
      <c r="A852">
        <v>850</v>
      </c>
      <c r="B852" t="s">
        <v>1733</v>
      </c>
      <c r="C852" s="1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2">
        <f t="shared" si="52"/>
        <v>1</v>
      </c>
      <c r="P852">
        <f t="shared" si="53"/>
        <v>1</v>
      </c>
      <c r="Q852" t="s">
        <v>2035</v>
      </c>
      <c r="R852" t="s">
        <v>2036</v>
      </c>
      <c r="S852" s="5">
        <f t="shared" si="54"/>
        <v>40866.25</v>
      </c>
      <c r="T852" s="5">
        <f t="shared" si="55"/>
        <v>40881.25</v>
      </c>
    </row>
    <row r="853" spans="1:20" ht="34" x14ac:dyDescent="0.2">
      <c r="A853">
        <v>851</v>
      </c>
      <c r="B853" t="s">
        <v>1735</v>
      </c>
      <c r="C853" s="1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2">
        <f t="shared" si="52"/>
        <v>207.79999999999998</v>
      </c>
      <c r="P853">
        <f t="shared" si="53"/>
        <v>6314</v>
      </c>
      <c r="Q853" t="s">
        <v>2035</v>
      </c>
      <c r="R853" t="s">
        <v>2043</v>
      </c>
      <c r="S853" s="5">
        <f t="shared" si="54"/>
        <v>41031.208333333336</v>
      </c>
      <c r="T853" s="5">
        <f t="shared" si="55"/>
        <v>41064.208333333336</v>
      </c>
    </row>
    <row r="854" spans="1:20" ht="34" x14ac:dyDescent="0.2">
      <c r="A854">
        <v>852</v>
      </c>
      <c r="B854" t="s">
        <v>1737</v>
      </c>
      <c r="C854" s="1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2">
        <f t="shared" si="52"/>
        <v>51.122448979591837</v>
      </c>
      <c r="P854">
        <f t="shared" si="53"/>
        <v>1268</v>
      </c>
      <c r="Q854" t="s">
        <v>2050</v>
      </c>
      <c r="R854" t="s">
        <v>2051</v>
      </c>
      <c r="S854" s="5">
        <f t="shared" si="54"/>
        <v>40740.208333333336</v>
      </c>
      <c r="T854" s="5">
        <f t="shared" si="55"/>
        <v>40750.208333333336</v>
      </c>
    </row>
    <row r="855" spans="1:20" ht="17" x14ac:dyDescent="0.2">
      <c r="A855">
        <v>853</v>
      </c>
      <c r="B855" t="s">
        <v>1739</v>
      </c>
      <c r="C855" s="1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2">
        <f t="shared" si="52"/>
        <v>652.05847953216369</v>
      </c>
      <c r="P855">
        <f t="shared" si="53"/>
        <v>56484.5</v>
      </c>
      <c r="Q855" t="s">
        <v>2035</v>
      </c>
      <c r="R855" t="s">
        <v>2045</v>
      </c>
      <c r="S855" s="5">
        <f t="shared" si="54"/>
        <v>40714.208333333336</v>
      </c>
      <c r="T855" s="5">
        <f t="shared" si="55"/>
        <v>40719.208333333336</v>
      </c>
    </row>
    <row r="856" spans="1:20" ht="34" x14ac:dyDescent="0.2">
      <c r="A856">
        <v>854</v>
      </c>
      <c r="B856" t="s">
        <v>1741</v>
      </c>
      <c r="C856" s="1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2">
        <f t="shared" si="52"/>
        <v>113.63099415204678</v>
      </c>
      <c r="P856">
        <f t="shared" si="53"/>
        <v>98485.5</v>
      </c>
      <c r="Q856" t="s">
        <v>2047</v>
      </c>
      <c r="R856" t="s">
        <v>2053</v>
      </c>
      <c r="S856" s="5">
        <f t="shared" si="54"/>
        <v>43787.25</v>
      </c>
      <c r="T856" s="5">
        <f t="shared" si="55"/>
        <v>43814.25</v>
      </c>
    </row>
    <row r="857" spans="1:20" ht="17" x14ac:dyDescent="0.2">
      <c r="A857">
        <v>855</v>
      </c>
      <c r="B857" t="s">
        <v>1743</v>
      </c>
      <c r="C857" s="1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2">
        <f t="shared" si="52"/>
        <v>102.37606837606839</v>
      </c>
      <c r="P857">
        <f t="shared" si="53"/>
        <v>12204</v>
      </c>
      <c r="Q857" t="s">
        <v>2039</v>
      </c>
      <c r="R857" t="s">
        <v>2040</v>
      </c>
      <c r="S857" s="5">
        <f t="shared" si="54"/>
        <v>40712.208333333336</v>
      </c>
      <c r="T857" s="5">
        <f t="shared" si="55"/>
        <v>40743.208333333336</v>
      </c>
    </row>
    <row r="858" spans="1:20" ht="17" x14ac:dyDescent="0.2">
      <c r="A858">
        <v>856</v>
      </c>
      <c r="B858" t="s">
        <v>1599</v>
      </c>
      <c r="C858" s="1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2">
        <f t="shared" si="52"/>
        <v>356.58333333333331</v>
      </c>
      <c r="P858">
        <f t="shared" si="53"/>
        <v>4358</v>
      </c>
      <c r="Q858" t="s">
        <v>2033</v>
      </c>
      <c r="R858" t="s">
        <v>2034</v>
      </c>
      <c r="S858" s="5">
        <f t="shared" si="54"/>
        <v>41023.208333333336</v>
      </c>
      <c r="T858" s="5">
        <f t="shared" si="55"/>
        <v>41040.208333333336</v>
      </c>
    </row>
    <row r="859" spans="1:20" ht="34" x14ac:dyDescent="0.2">
      <c r="A859">
        <v>857</v>
      </c>
      <c r="B859" t="s">
        <v>1746</v>
      </c>
      <c r="C859" s="1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2">
        <f t="shared" si="52"/>
        <v>139.86792452830187</v>
      </c>
      <c r="P859">
        <f t="shared" si="53"/>
        <v>3819</v>
      </c>
      <c r="Q859" t="s">
        <v>2041</v>
      </c>
      <c r="R859" t="s">
        <v>2052</v>
      </c>
      <c r="S859" s="5">
        <f t="shared" si="54"/>
        <v>40944.25</v>
      </c>
      <c r="T859" s="5">
        <f t="shared" si="55"/>
        <v>40967.25</v>
      </c>
    </row>
    <row r="860" spans="1:20" ht="34" x14ac:dyDescent="0.2">
      <c r="A860">
        <v>858</v>
      </c>
      <c r="B860" t="s">
        <v>1748</v>
      </c>
      <c r="C860" s="1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2">
        <f t="shared" si="52"/>
        <v>69.45</v>
      </c>
      <c r="P860">
        <f t="shared" si="53"/>
        <v>1406.5</v>
      </c>
      <c r="Q860" t="s">
        <v>2033</v>
      </c>
      <c r="R860" t="s">
        <v>2034</v>
      </c>
      <c r="S860" s="5">
        <f t="shared" si="54"/>
        <v>43211.208333333328</v>
      </c>
      <c r="T860" s="5">
        <f t="shared" si="55"/>
        <v>43218.208333333328</v>
      </c>
    </row>
    <row r="861" spans="1:20" ht="34" x14ac:dyDescent="0.2">
      <c r="A861">
        <v>859</v>
      </c>
      <c r="B861" t="s">
        <v>1750</v>
      </c>
      <c r="C861" s="1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2">
        <f t="shared" si="52"/>
        <v>35.534246575342465</v>
      </c>
      <c r="P861">
        <f t="shared" si="53"/>
        <v>1328.5</v>
      </c>
      <c r="Q861" t="s">
        <v>2039</v>
      </c>
      <c r="R861" t="s">
        <v>2040</v>
      </c>
      <c r="S861" s="5">
        <f t="shared" si="54"/>
        <v>41334.25</v>
      </c>
      <c r="T861" s="5">
        <f t="shared" si="55"/>
        <v>41352.208333333336</v>
      </c>
    </row>
    <row r="862" spans="1:20" ht="34" x14ac:dyDescent="0.2">
      <c r="A862">
        <v>860</v>
      </c>
      <c r="B862" t="s">
        <v>1752</v>
      </c>
      <c r="C862" s="1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2">
        <f t="shared" si="52"/>
        <v>251.65</v>
      </c>
      <c r="P862">
        <f t="shared" si="53"/>
        <v>2549</v>
      </c>
      <c r="Q862" t="s">
        <v>2037</v>
      </c>
      <c r="R862" t="s">
        <v>2046</v>
      </c>
      <c r="S862" s="5">
        <f t="shared" si="54"/>
        <v>43515.25</v>
      </c>
      <c r="T862" s="5">
        <f t="shared" si="55"/>
        <v>43525.25</v>
      </c>
    </row>
    <row r="863" spans="1:20" ht="17" x14ac:dyDescent="0.2">
      <c r="A863">
        <v>861</v>
      </c>
      <c r="B863" t="s">
        <v>1754</v>
      </c>
      <c r="C863" s="1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2">
        <f t="shared" si="52"/>
        <v>105.87500000000001</v>
      </c>
      <c r="P863">
        <f t="shared" si="53"/>
        <v>4740</v>
      </c>
      <c r="Q863" t="s">
        <v>2039</v>
      </c>
      <c r="R863" t="s">
        <v>2040</v>
      </c>
      <c r="S863" s="5">
        <f t="shared" si="54"/>
        <v>40258.208333333336</v>
      </c>
      <c r="T863" s="5">
        <f t="shared" si="55"/>
        <v>40266.208333333336</v>
      </c>
    </row>
    <row r="864" spans="1:20" ht="17" x14ac:dyDescent="0.2">
      <c r="A864">
        <v>862</v>
      </c>
      <c r="B864" t="s">
        <v>1756</v>
      </c>
      <c r="C864" s="1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2">
        <f t="shared" si="52"/>
        <v>187.42857142857144</v>
      </c>
      <c r="P864">
        <f t="shared" si="53"/>
        <v>3322.5</v>
      </c>
      <c r="Q864" t="s">
        <v>2039</v>
      </c>
      <c r="R864" t="s">
        <v>2040</v>
      </c>
      <c r="S864" s="5">
        <f t="shared" si="54"/>
        <v>40756.208333333336</v>
      </c>
      <c r="T864" s="5">
        <f t="shared" si="55"/>
        <v>40760.208333333336</v>
      </c>
    </row>
    <row r="865" spans="1:20" ht="17" x14ac:dyDescent="0.2">
      <c r="A865">
        <v>863</v>
      </c>
      <c r="B865" t="s">
        <v>1758</v>
      </c>
      <c r="C865" s="1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2">
        <f t="shared" si="52"/>
        <v>386.78571428571428</v>
      </c>
      <c r="P865">
        <f t="shared" si="53"/>
        <v>2816</v>
      </c>
      <c r="Q865" t="s">
        <v>2041</v>
      </c>
      <c r="R865" t="s">
        <v>2060</v>
      </c>
      <c r="S865" s="5">
        <f t="shared" si="54"/>
        <v>42172.208333333328</v>
      </c>
      <c r="T865" s="5">
        <f t="shared" si="55"/>
        <v>42195.208333333328</v>
      </c>
    </row>
    <row r="866" spans="1:20" ht="17" x14ac:dyDescent="0.2">
      <c r="A866">
        <v>864</v>
      </c>
      <c r="B866" t="s">
        <v>1760</v>
      </c>
      <c r="C866" s="1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2">
        <f t="shared" si="52"/>
        <v>347.07142857142856</v>
      </c>
      <c r="P866">
        <f t="shared" si="53"/>
        <v>7363.5</v>
      </c>
      <c r="Q866" t="s">
        <v>2041</v>
      </c>
      <c r="R866" t="s">
        <v>2052</v>
      </c>
      <c r="S866" s="5">
        <f t="shared" si="54"/>
        <v>42601.208333333328</v>
      </c>
      <c r="T866" s="5">
        <f t="shared" si="55"/>
        <v>42606.208333333328</v>
      </c>
    </row>
    <row r="867" spans="1:20" ht="17" x14ac:dyDescent="0.2">
      <c r="A867">
        <v>865</v>
      </c>
      <c r="B867" t="s">
        <v>1762</v>
      </c>
      <c r="C867" s="1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2">
        <f t="shared" si="52"/>
        <v>185.82098765432099</v>
      </c>
      <c r="P867">
        <f t="shared" si="53"/>
        <v>76893.5</v>
      </c>
      <c r="Q867" t="s">
        <v>2039</v>
      </c>
      <c r="R867" t="s">
        <v>2040</v>
      </c>
      <c r="S867" s="5">
        <f t="shared" si="54"/>
        <v>41897.208333333336</v>
      </c>
      <c r="T867" s="5">
        <f t="shared" si="55"/>
        <v>41906.208333333336</v>
      </c>
    </row>
    <row r="868" spans="1:20" ht="17" x14ac:dyDescent="0.2">
      <c r="A868">
        <v>866</v>
      </c>
      <c r="B868" t="s">
        <v>1764</v>
      </c>
      <c r="C868" s="1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2">
        <f t="shared" si="52"/>
        <v>43.241247264770237</v>
      </c>
      <c r="P868">
        <f t="shared" si="53"/>
        <v>39971.5</v>
      </c>
      <c r="Q868" t="s">
        <v>2054</v>
      </c>
      <c r="R868" t="s">
        <v>2055</v>
      </c>
      <c r="S868" s="5">
        <f t="shared" si="54"/>
        <v>40671.208333333336</v>
      </c>
      <c r="T868" s="5">
        <f t="shared" si="55"/>
        <v>40672.208333333336</v>
      </c>
    </row>
    <row r="869" spans="1:20" ht="34" x14ac:dyDescent="0.2">
      <c r="A869">
        <v>867</v>
      </c>
      <c r="B869" t="s">
        <v>1766</v>
      </c>
      <c r="C869" s="1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2">
        <f t="shared" si="52"/>
        <v>162.4375</v>
      </c>
      <c r="P869">
        <f t="shared" si="53"/>
        <v>4048.5</v>
      </c>
      <c r="Q869" t="s">
        <v>2033</v>
      </c>
      <c r="R869" t="s">
        <v>2034</v>
      </c>
      <c r="S869" s="5">
        <f t="shared" si="54"/>
        <v>43382.208333333328</v>
      </c>
      <c r="T869" s="5">
        <f t="shared" si="55"/>
        <v>43388.208333333328</v>
      </c>
    </row>
    <row r="870" spans="1:20" ht="17" x14ac:dyDescent="0.2">
      <c r="A870">
        <v>868</v>
      </c>
      <c r="B870" t="s">
        <v>1768</v>
      </c>
      <c r="C870" s="1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2">
        <f t="shared" si="52"/>
        <v>184.84285714285716</v>
      </c>
      <c r="P870">
        <f t="shared" si="53"/>
        <v>6532.5</v>
      </c>
      <c r="Q870" t="s">
        <v>2039</v>
      </c>
      <c r="R870" t="s">
        <v>2040</v>
      </c>
      <c r="S870" s="5">
        <f t="shared" si="54"/>
        <v>41559.208333333336</v>
      </c>
      <c r="T870" s="5">
        <f t="shared" si="55"/>
        <v>41570.208333333336</v>
      </c>
    </row>
    <row r="871" spans="1:20" ht="17" x14ac:dyDescent="0.2">
      <c r="A871">
        <v>869</v>
      </c>
      <c r="B871" t="s">
        <v>1770</v>
      </c>
      <c r="C871" s="1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2">
        <f t="shared" si="52"/>
        <v>23.703520691785052</v>
      </c>
      <c r="P871">
        <f t="shared" si="53"/>
        <v>19451</v>
      </c>
      <c r="Q871" t="s">
        <v>2041</v>
      </c>
      <c r="R871" t="s">
        <v>2044</v>
      </c>
      <c r="S871" s="5">
        <f t="shared" si="54"/>
        <v>40350.208333333336</v>
      </c>
      <c r="T871" s="5">
        <f t="shared" si="55"/>
        <v>40364.208333333336</v>
      </c>
    </row>
    <row r="872" spans="1:20" ht="17" x14ac:dyDescent="0.2">
      <c r="A872">
        <v>870</v>
      </c>
      <c r="B872" t="s">
        <v>1772</v>
      </c>
      <c r="C872" s="1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2">
        <f t="shared" si="52"/>
        <v>89.870129870129873</v>
      </c>
      <c r="P872">
        <f t="shared" si="53"/>
        <v>3520.5</v>
      </c>
      <c r="Q872" t="s">
        <v>2039</v>
      </c>
      <c r="R872" t="s">
        <v>2040</v>
      </c>
      <c r="S872" s="5">
        <f t="shared" si="54"/>
        <v>42240.208333333328</v>
      </c>
      <c r="T872" s="5">
        <f t="shared" si="55"/>
        <v>42265.208333333328</v>
      </c>
    </row>
    <row r="873" spans="1:20" ht="34" x14ac:dyDescent="0.2">
      <c r="A873">
        <v>871</v>
      </c>
      <c r="B873" t="s">
        <v>1774</v>
      </c>
      <c r="C873" s="1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2">
        <f t="shared" si="52"/>
        <v>272.6041958041958</v>
      </c>
      <c r="P873">
        <f t="shared" si="53"/>
        <v>98616</v>
      </c>
      <c r="Q873" t="s">
        <v>2039</v>
      </c>
      <c r="R873" t="s">
        <v>2040</v>
      </c>
      <c r="S873" s="5">
        <f t="shared" si="54"/>
        <v>43040.208333333328</v>
      </c>
      <c r="T873" s="5">
        <f t="shared" si="55"/>
        <v>43058.25</v>
      </c>
    </row>
    <row r="874" spans="1:20" ht="17" x14ac:dyDescent="0.2">
      <c r="A874">
        <v>872</v>
      </c>
      <c r="B874" t="s">
        <v>1776</v>
      </c>
      <c r="C874" s="1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2">
        <f t="shared" si="52"/>
        <v>170.04255319148936</v>
      </c>
      <c r="P874">
        <f t="shared" si="53"/>
        <v>4036.5</v>
      </c>
      <c r="Q874" t="s">
        <v>2041</v>
      </c>
      <c r="R874" t="s">
        <v>2063</v>
      </c>
      <c r="S874" s="5">
        <f t="shared" si="54"/>
        <v>43346.208333333328</v>
      </c>
      <c r="T874" s="5">
        <f t="shared" si="55"/>
        <v>43351.208333333328</v>
      </c>
    </row>
    <row r="875" spans="1:20" ht="17" x14ac:dyDescent="0.2">
      <c r="A875">
        <v>873</v>
      </c>
      <c r="B875" t="s">
        <v>1778</v>
      </c>
      <c r="C875" s="1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2">
        <f t="shared" si="52"/>
        <v>188.28503562945369</v>
      </c>
      <c r="P875">
        <f t="shared" si="53"/>
        <v>40577.5</v>
      </c>
      <c r="Q875" t="s">
        <v>2054</v>
      </c>
      <c r="R875" t="s">
        <v>2055</v>
      </c>
      <c r="S875" s="5">
        <f t="shared" si="54"/>
        <v>41647.25</v>
      </c>
      <c r="T875" s="5">
        <f t="shared" si="55"/>
        <v>41652.25</v>
      </c>
    </row>
    <row r="876" spans="1:20" ht="17" x14ac:dyDescent="0.2">
      <c r="A876">
        <v>874</v>
      </c>
      <c r="B876" t="s">
        <v>1780</v>
      </c>
      <c r="C876" s="1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2">
        <f t="shared" si="52"/>
        <v>346.93532338308455</v>
      </c>
      <c r="P876">
        <f t="shared" si="53"/>
        <v>71913</v>
      </c>
      <c r="Q876" t="s">
        <v>2054</v>
      </c>
      <c r="R876" t="s">
        <v>2055</v>
      </c>
      <c r="S876" s="5">
        <f t="shared" si="54"/>
        <v>40291.208333333336</v>
      </c>
      <c r="T876" s="5">
        <f t="shared" si="55"/>
        <v>40329.208333333336</v>
      </c>
    </row>
    <row r="877" spans="1:20" ht="17" x14ac:dyDescent="0.2">
      <c r="A877">
        <v>875</v>
      </c>
      <c r="B877" t="s">
        <v>1782</v>
      </c>
      <c r="C877" s="1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2">
        <f t="shared" si="52"/>
        <v>69.177215189873422</v>
      </c>
      <c r="P877">
        <f t="shared" si="53"/>
        <v>2766</v>
      </c>
      <c r="Q877" t="s">
        <v>2035</v>
      </c>
      <c r="R877" t="s">
        <v>2036</v>
      </c>
      <c r="S877" s="5">
        <f t="shared" si="54"/>
        <v>40556.25</v>
      </c>
      <c r="T877" s="5">
        <f t="shared" si="55"/>
        <v>40557.25</v>
      </c>
    </row>
    <row r="878" spans="1:20" ht="34" x14ac:dyDescent="0.2">
      <c r="A878">
        <v>876</v>
      </c>
      <c r="B878" t="s">
        <v>1784</v>
      </c>
      <c r="C878" s="1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2">
        <f t="shared" si="52"/>
        <v>25.433734939759034</v>
      </c>
      <c r="P878">
        <f t="shared" si="53"/>
        <v>1084</v>
      </c>
      <c r="Q878" t="s">
        <v>2054</v>
      </c>
      <c r="R878" t="s">
        <v>2055</v>
      </c>
      <c r="S878" s="5">
        <f t="shared" si="54"/>
        <v>43624.208333333328</v>
      </c>
      <c r="T878" s="5">
        <f t="shared" si="55"/>
        <v>43648.208333333328</v>
      </c>
    </row>
    <row r="879" spans="1:20" ht="17" x14ac:dyDescent="0.2">
      <c r="A879">
        <v>877</v>
      </c>
      <c r="B879" t="s">
        <v>1786</v>
      </c>
      <c r="C879" s="1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2">
        <f t="shared" si="52"/>
        <v>77.400977995110026</v>
      </c>
      <c r="P879">
        <f t="shared" si="53"/>
        <v>63928.5</v>
      </c>
      <c r="Q879" t="s">
        <v>2033</v>
      </c>
      <c r="R879" t="s">
        <v>2034</v>
      </c>
      <c r="S879" s="5">
        <f t="shared" si="54"/>
        <v>42577.208333333328</v>
      </c>
      <c r="T879" s="5">
        <f t="shared" si="55"/>
        <v>42578.208333333328</v>
      </c>
    </row>
    <row r="880" spans="1:20" ht="17" x14ac:dyDescent="0.2">
      <c r="A880">
        <v>878</v>
      </c>
      <c r="B880" t="s">
        <v>1788</v>
      </c>
      <c r="C880" s="1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2">
        <f t="shared" si="52"/>
        <v>37.481481481481481</v>
      </c>
      <c r="P880">
        <f t="shared" si="53"/>
        <v>512</v>
      </c>
      <c r="Q880" t="s">
        <v>2035</v>
      </c>
      <c r="R880" t="s">
        <v>2057</v>
      </c>
      <c r="S880" s="5">
        <f t="shared" si="54"/>
        <v>43845.25</v>
      </c>
      <c r="T880" s="5">
        <f t="shared" si="55"/>
        <v>43869.25</v>
      </c>
    </row>
    <row r="881" spans="1:20" ht="17" x14ac:dyDescent="0.2">
      <c r="A881">
        <v>879</v>
      </c>
      <c r="B881" t="s">
        <v>1790</v>
      </c>
      <c r="C881" s="1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2">
        <f t="shared" si="52"/>
        <v>543.79999999999995</v>
      </c>
      <c r="P881">
        <f t="shared" si="53"/>
        <v>2745.5</v>
      </c>
      <c r="Q881" t="s">
        <v>2047</v>
      </c>
      <c r="R881" t="s">
        <v>2048</v>
      </c>
      <c r="S881" s="5">
        <f t="shared" si="54"/>
        <v>42788.25</v>
      </c>
      <c r="T881" s="5">
        <f t="shared" si="55"/>
        <v>42797.25</v>
      </c>
    </row>
    <row r="882" spans="1:20" ht="17" x14ac:dyDescent="0.2">
      <c r="A882">
        <v>880</v>
      </c>
      <c r="B882" t="s">
        <v>1792</v>
      </c>
      <c r="C882" s="1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2">
        <f t="shared" si="52"/>
        <v>228.52189349112427</v>
      </c>
      <c r="P882">
        <f t="shared" si="53"/>
        <v>97757.5</v>
      </c>
      <c r="Q882" t="s">
        <v>2035</v>
      </c>
      <c r="R882" t="s">
        <v>2043</v>
      </c>
      <c r="S882" s="5">
        <f t="shared" si="54"/>
        <v>43667.208333333328</v>
      </c>
      <c r="T882" s="5">
        <f t="shared" si="55"/>
        <v>43669.208333333328</v>
      </c>
    </row>
    <row r="883" spans="1:20" ht="17" x14ac:dyDescent="0.2">
      <c r="A883">
        <v>881</v>
      </c>
      <c r="B883" t="s">
        <v>1794</v>
      </c>
      <c r="C883" s="1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2">
        <f t="shared" si="52"/>
        <v>38.948339483394832</v>
      </c>
      <c r="P883">
        <f t="shared" si="53"/>
        <v>16058.5</v>
      </c>
      <c r="Q883" t="s">
        <v>2039</v>
      </c>
      <c r="R883" t="s">
        <v>2040</v>
      </c>
      <c r="S883" s="5">
        <f t="shared" si="54"/>
        <v>42194.208333333328</v>
      </c>
      <c r="T883" s="5">
        <f t="shared" si="55"/>
        <v>42223.208333333328</v>
      </c>
    </row>
    <row r="884" spans="1:20" ht="17" x14ac:dyDescent="0.2">
      <c r="A884">
        <v>882</v>
      </c>
      <c r="B884" t="s">
        <v>1796</v>
      </c>
      <c r="C884" s="1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2">
        <f t="shared" si="52"/>
        <v>370</v>
      </c>
      <c r="P884">
        <f t="shared" si="53"/>
        <v>1520</v>
      </c>
      <c r="Q884" t="s">
        <v>2039</v>
      </c>
      <c r="R884" t="s">
        <v>2040</v>
      </c>
      <c r="S884" s="5">
        <f t="shared" si="54"/>
        <v>42025.25</v>
      </c>
      <c r="T884" s="5">
        <f t="shared" si="55"/>
        <v>42029.25</v>
      </c>
    </row>
    <row r="885" spans="1:20" ht="34" x14ac:dyDescent="0.2">
      <c r="A885">
        <v>883</v>
      </c>
      <c r="B885" t="s">
        <v>1798</v>
      </c>
      <c r="C885" s="1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2">
        <f t="shared" si="52"/>
        <v>237.91176470588232</v>
      </c>
      <c r="P885">
        <f t="shared" si="53"/>
        <v>4141</v>
      </c>
      <c r="Q885" t="s">
        <v>2041</v>
      </c>
      <c r="R885" t="s">
        <v>2052</v>
      </c>
      <c r="S885" s="5">
        <f t="shared" si="54"/>
        <v>40323.208333333336</v>
      </c>
      <c r="T885" s="5">
        <f t="shared" si="55"/>
        <v>40359.208333333336</v>
      </c>
    </row>
    <row r="886" spans="1:20" ht="17" x14ac:dyDescent="0.2">
      <c r="A886">
        <v>884</v>
      </c>
      <c r="B886" t="s">
        <v>1800</v>
      </c>
      <c r="C886" s="1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2">
        <f t="shared" si="52"/>
        <v>64.036299765807954</v>
      </c>
      <c r="P886">
        <f t="shared" si="53"/>
        <v>55630</v>
      </c>
      <c r="Q886" t="s">
        <v>2039</v>
      </c>
      <c r="R886" t="s">
        <v>2040</v>
      </c>
      <c r="S886" s="5">
        <f t="shared" si="54"/>
        <v>41763.208333333336</v>
      </c>
      <c r="T886" s="5">
        <f t="shared" si="55"/>
        <v>41765.208333333336</v>
      </c>
    </row>
    <row r="887" spans="1:20" ht="17" x14ac:dyDescent="0.2">
      <c r="A887">
        <v>885</v>
      </c>
      <c r="B887" t="s">
        <v>1802</v>
      </c>
      <c r="C887" s="1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2">
        <f t="shared" si="52"/>
        <v>118.27777777777777</v>
      </c>
      <c r="P887">
        <f t="shared" si="53"/>
        <v>1090.5</v>
      </c>
      <c r="Q887" t="s">
        <v>2039</v>
      </c>
      <c r="R887" t="s">
        <v>2040</v>
      </c>
      <c r="S887" s="5">
        <f t="shared" si="54"/>
        <v>40335.208333333336</v>
      </c>
      <c r="T887" s="5">
        <f t="shared" si="55"/>
        <v>40373.208333333336</v>
      </c>
    </row>
    <row r="888" spans="1:20" ht="17" x14ac:dyDescent="0.2">
      <c r="A888">
        <v>886</v>
      </c>
      <c r="B888" t="s">
        <v>1804</v>
      </c>
      <c r="C888" s="1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2">
        <f t="shared" si="52"/>
        <v>84.824037184594957</v>
      </c>
      <c r="P888">
        <f t="shared" si="53"/>
        <v>64785</v>
      </c>
      <c r="Q888" t="s">
        <v>2035</v>
      </c>
      <c r="R888" t="s">
        <v>2045</v>
      </c>
      <c r="S888" s="5">
        <f t="shared" si="54"/>
        <v>40416.208333333336</v>
      </c>
      <c r="T888" s="5">
        <f t="shared" si="55"/>
        <v>40434.208333333336</v>
      </c>
    </row>
    <row r="889" spans="1:20" ht="34" x14ac:dyDescent="0.2">
      <c r="A889">
        <v>887</v>
      </c>
      <c r="B889" t="s">
        <v>1806</v>
      </c>
      <c r="C889" s="1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2">
        <f t="shared" si="52"/>
        <v>29.346153846153843</v>
      </c>
      <c r="P889">
        <f t="shared" si="53"/>
        <v>1160</v>
      </c>
      <c r="Q889" t="s">
        <v>2039</v>
      </c>
      <c r="R889" t="s">
        <v>2040</v>
      </c>
      <c r="S889" s="5">
        <f t="shared" si="54"/>
        <v>42202.208333333328</v>
      </c>
      <c r="T889" s="5">
        <f t="shared" si="55"/>
        <v>42249.208333333328</v>
      </c>
    </row>
    <row r="890" spans="1:20" ht="34" x14ac:dyDescent="0.2">
      <c r="A890">
        <v>888</v>
      </c>
      <c r="B890" t="s">
        <v>1808</v>
      </c>
      <c r="C890" s="1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2">
        <f t="shared" si="52"/>
        <v>209.89655172413794</v>
      </c>
      <c r="P890">
        <f t="shared" si="53"/>
        <v>6232</v>
      </c>
      <c r="Q890" t="s">
        <v>2039</v>
      </c>
      <c r="R890" t="s">
        <v>2040</v>
      </c>
      <c r="S890" s="5">
        <f t="shared" si="54"/>
        <v>42836.208333333328</v>
      </c>
      <c r="T890" s="5">
        <f t="shared" si="55"/>
        <v>42855.208333333328</v>
      </c>
    </row>
    <row r="891" spans="1:20" ht="17" x14ac:dyDescent="0.2">
      <c r="A891">
        <v>889</v>
      </c>
      <c r="B891" t="s">
        <v>1810</v>
      </c>
      <c r="C891" s="1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2">
        <f t="shared" si="52"/>
        <v>169.78571428571431</v>
      </c>
      <c r="P891">
        <f t="shared" si="53"/>
        <v>4815</v>
      </c>
      <c r="Q891" t="s">
        <v>2035</v>
      </c>
      <c r="R891" t="s">
        <v>2043</v>
      </c>
      <c r="S891" s="5">
        <f t="shared" si="54"/>
        <v>41710.208333333336</v>
      </c>
      <c r="T891" s="5">
        <f t="shared" si="55"/>
        <v>41717.208333333336</v>
      </c>
    </row>
    <row r="892" spans="1:20" ht="17" x14ac:dyDescent="0.2">
      <c r="A892">
        <v>890</v>
      </c>
      <c r="B892" t="s">
        <v>1812</v>
      </c>
      <c r="C892" s="1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2">
        <f t="shared" si="52"/>
        <v>115.95907738095239</v>
      </c>
      <c r="P892">
        <f t="shared" si="53"/>
        <v>78659.5</v>
      </c>
      <c r="Q892" t="s">
        <v>2035</v>
      </c>
      <c r="R892" t="s">
        <v>2045</v>
      </c>
      <c r="S892" s="5">
        <f t="shared" si="54"/>
        <v>43640.208333333328</v>
      </c>
      <c r="T892" s="5">
        <f t="shared" si="55"/>
        <v>43641.208333333328</v>
      </c>
    </row>
    <row r="893" spans="1:20" ht="34" x14ac:dyDescent="0.2">
      <c r="A893">
        <v>891</v>
      </c>
      <c r="B893" t="s">
        <v>1814</v>
      </c>
      <c r="C893" s="1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2">
        <f t="shared" si="52"/>
        <v>258.59999999999997</v>
      </c>
      <c r="P893">
        <f t="shared" si="53"/>
        <v>3961.5</v>
      </c>
      <c r="Q893" t="s">
        <v>2041</v>
      </c>
      <c r="R893" t="s">
        <v>2042</v>
      </c>
      <c r="S893" s="5">
        <f t="shared" si="54"/>
        <v>40880.25</v>
      </c>
      <c r="T893" s="5">
        <f t="shared" si="55"/>
        <v>40924.25</v>
      </c>
    </row>
    <row r="894" spans="1:20" ht="17" x14ac:dyDescent="0.2">
      <c r="A894">
        <v>892</v>
      </c>
      <c r="B894" t="s">
        <v>1816</v>
      </c>
      <c r="C894" s="1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2">
        <f t="shared" si="52"/>
        <v>230.58333333333331</v>
      </c>
      <c r="P894">
        <f t="shared" si="53"/>
        <v>7008.5</v>
      </c>
      <c r="Q894" t="s">
        <v>2047</v>
      </c>
      <c r="R894" t="s">
        <v>2059</v>
      </c>
      <c r="S894" s="5">
        <f t="shared" si="54"/>
        <v>40319.208333333336</v>
      </c>
      <c r="T894" s="5">
        <f t="shared" si="55"/>
        <v>40360.208333333336</v>
      </c>
    </row>
    <row r="895" spans="1:20" ht="17" x14ac:dyDescent="0.2">
      <c r="A895">
        <v>893</v>
      </c>
      <c r="B895" t="s">
        <v>1818</v>
      </c>
      <c r="C895" s="1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2">
        <f t="shared" si="52"/>
        <v>128.21428571428572</v>
      </c>
      <c r="P895">
        <f t="shared" si="53"/>
        <v>5484.5</v>
      </c>
      <c r="Q895" t="s">
        <v>2041</v>
      </c>
      <c r="R895" t="s">
        <v>2042</v>
      </c>
      <c r="S895" s="5">
        <f t="shared" si="54"/>
        <v>42170.208333333328</v>
      </c>
      <c r="T895" s="5">
        <f t="shared" si="55"/>
        <v>42174.208333333328</v>
      </c>
    </row>
    <row r="896" spans="1:20" ht="17" x14ac:dyDescent="0.2">
      <c r="A896">
        <v>894</v>
      </c>
      <c r="B896" t="s">
        <v>1820</v>
      </c>
      <c r="C896" s="1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2">
        <f t="shared" si="52"/>
        <v>188.70588235294116</v>
      </c>
      <c r="P896">
        <f t="shared" si="53"/>
        <v>1632</v>
      </c>
      <c r="Q896" t="s">
        <v>2041</v>
      </c>
      <c r="R896" t="s">
        <v>2060</v>
      </c>
      <c r="S896" s="5">
        <f t="shared" si="54"/>
        <v>41466.208333333336</v>
      </c>
      <c r="T896" s="5">
        <f t="shared" si="55"/>
        <v>41496.208333333336</v>
      </c>
    </row>
    <row r="897" spans="1:20" ht="34" x14ac:dyDescent="0.2">
      <c r="A897">
        <v>895</v>
      </c>
      <c r="B897" t="s">
        <v>1822</v>
      </c>
      <c r="C897" s="1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2">
        <f t="shared" si="52"/>
        <v>6.9511889862327907</v>
      </c>
      <c r="P897">
        <f t="shared" si="53"/>
        <v>5607.5</v>
      </c>
      <c r="Q897" t="s">
        <v>2039</v>
      </c>
      <c r="R897" t="s">
        <v>2040</v>
      </c>
      <c r="S897" s="5">
        <f t="shared" si="54"/>
        <v>43134.25</v>
      </c>
      <c r="T897" s="5">
        <f t="shared" si="55"/>
        <v>43143.25</v>
      </c>
    </row>
    <row r="898" spans="1:20" ht="34" x14ac:dyDescent="0.2">
      <c r="A898">
        <v>896</v>
      </c>
      <c r="B898" t="s">
        <v>1824</v>
      </c>
      <c r="C898" s="1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2">
        <f t="shared" ref="O898:O961" si="56">(E898/D898)*100</f>
        <v>774.43434343434342</v>
      </c>
      <c r="P898">
        <f t="shared" ref="P898:P961" si="57">AVERAGE(E898,G898)</f>
        <v>77399</v>
      </c>
      <c r="Q898" t="s">
        <v>2033</v>
      </c>
      <c r="R898" t="s">
        <v>2034</v>
      </c>
      <c r="S898" s="5">
        <f t="shared" ref="S898:S961" si="58">(((J898/60)/60)/24)+DATE(1970,1,1)</f>
        <v>40738.208333333336</v>
      </c>
      <c r="T898" s="5">
        <f t="shared" ref="T898:T961" si="59">(((K898/60)/60)/24)+DATE(1970,1,1)</f>
        <v>40741.208333333336</v>
      </c>
    </row>
    <row r="899" spans="1:20" ht="17" x14ac:dyDescent="0.2">
      <c r="A899">
        <v>897</v>
      </c>
      <c r="B899" t="s">
        <v>1826</v>
      </c>
      <c r="C899" s="1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2">
        <f t="shared" si="56"/>
        <v>27.693181818181817</v>
      </c>
      <c r="P899">
        <f t="shared" si="57"/>
        <v>1232</v>
      </c>
      <c r="Q899" t="s">
        <v>2039</v>
      </c>
      <c r="R899" t="s">
        <v>2040</v>
      </c>
      <c r="S899" s="5">
        <f t="shared" si="58"/>
        <v>43583.208333333328</v>
      </c>
      <c r="T899" s="5">
        <f t="shared" si="59"/>
        <v>43585.208333333328</v>
      </c>
    </row>
    <row r="900" spans="1:20" ht="17" x14ac:dyDescent="0.2">
      <c r="A900">
        <v>898</v>
      </c>
      <c r="B900" t="s">
        <v>1828</v>
      </c>
      <c r="C900" s="1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2">
        <f t="shared" si="56"/>
        <v>52.479620323841424</v>
      </c>
      <c r="P900">
        <f t="shared" si="57"/>
        <v>47606</v>
      </c>
      <c r="Q900" t="s">
        <v>2041</v>
      </c>
      <c r="R900" t="s">
        <v>2042</v>
      </c>
      <c r="S900" s="5">
        <f t="shared" si="58"/>
        <v>43815.25</v>
      </c>
      <c r="T900" s="5">
        <f t="shared" si="59"/>
        <v>43821.25</v>
      </c>
    </row>
    <row r="901" spans="1:20" ht="17" x14ac:dyDescent="0.2">
      <c r="A901">
        <v>899</v>
      </c>
      <c r="B901" t="s">
        <v>1830</v>
      </c>
      <c r="C901" s="1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2">
        <f t="shared" si="56"/>
        <v>407.09677419354841</v>
      </c>
      <c r="P901">
        <f t="shared" si="57"/>
        <v>6371.5</v>
      </c>
      <c r="Q901" t="s">
        <v>2035</v>
      </c>
      <c r="R901" t="s">
        <v>2058</v>
      </c>
      <c r="S901" s="5">
        <f t="shared" si="58"/>
        <v>41554.208333333336</v>
      </c>
      <c r="T901" s="5">
        <f t="shared" si="59"/>
        <v>41572.208333333336</v>
      </c>
    </row>
    <row r="902" spans="1:20" ht="17" x14ac:dyDescent="0.2">
      <c r="A902">
        <v>900</v>
      </c>
      <c r="B902" t="s">
        <v>1832</v>
      </c>
      <c r="C902" s="1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2">
        <f t="shared" si="56"/>
        <v>2</v>
      </c>
      <c r="P902">
        <f t="shared" si="57"/>
        <v>1.5</v>
      </c>
      <c r="Q902" t="s">
        <v>2037</v>
      </c>
      <c r="R902" t="s">
        <v>2038</v>
      </c>
      <c r="S902" s="5">
        <f t="shared" si="58"/>
        <v>41901.208333333336</v>
      </c>
      <c r="T902" s="5">
        <f t="shared" si="59"/>
        <v>41902.208333333336</v>
      </c>
    </row>
    <row r="903" spans="1:20" ht="17" x14ac:dyDescent="0.2">
      <c r="A903">
        <v>901</v>
      </c>
      <c r="B903" t="s">
        <v>1834</v>
      </c>
      <c r="C903" s="1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2">
        <f t="shared" si="56"/>
        <v>156.17857142857144</v>
      </c>
      <c r="P903">
        <f t="shared" si="57"/>
        <v>4452.5</v>
      </c>
      <c r="Q903" t="s">
        <v>2035</v>
      </c>
      <c r="R903" t="s">
        <v>2036</v>
      </c>
      <c r="S903" s="5">
        <f t="shared" si="58"/>
        <v>43298.208333333328</v>
      </c>
      <c r="T903" s="5">
        <f t="shared" si="59"/>
        <v>43331.208333333328</v>
      </c>
    </row>
    <row r="904" spans="1:20" ht="17" x14ac:dyDescent="0.2">
      <c r="A904">
        <v>902</v>
      </c>
      <c r="B904" t="s">
        <v>1836</v>
      </c>
      <c r="C904" s="1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2">
        <f t="shared" si="56"/>
        <v>252.42857142857144</v>
      </c>
      <c r="P904">
        <f t="shared" si="57"/>
        <v>1822</v>
      </c>
      <c r="Q904" t="s">
        <v>2037</v>
      </c>
      <c r="R904" t="s">
        <v>2038</v>
      </c>
      <c r="S904" s="5">
        <f t="shared" si="58"/>
        <v>42399.25</v>
      </c>
      <c r="T904" s="5">
        <f t="shared" si="59"/>
        <v>42441.25</v>
      </c>
    </row>
    <row r="905" spans="1:20" ht="34" x14ac:dyDescent="0.2">
      <c r="A905">
        <v>903</v>
      </c>
      <c r="B905" t="s">
        <v>1838</v>
      </c>
      <c r="C905" s="1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2">
        <f t="shared" si="56"/>
        <v>1.729268292682927</v>
      </c>
      <c r="P905">
        <f t="shared" si="57"/>
        <v>361.5</v>
      </c>
      <c r="Q905" t="s">
        <v>2047</v>
      </c>
      <c r="R905" t="s">
        <v>2048</v>
      </c>
      <c r="S905" s="5">
        <f t="shared" si="58"/>
        <v>41034.208333333336</v>
      </c>
      <c r="T905" s="5">
        <f t="shared" si="59"/>
        <v>41049.208333333336</v>
      </c>
    </row>
    <row r="906" spans="1:20" ht="17" x14ac:dyDescent="0.2">
      <c r="A906">
        <v>904</v>
      </c>
      <c r="B906" t="s">
        <v>1840</v>
      </c>
      <c r="C906" s="1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2">
        <f t="shared" si="56"/>
        <v>12.230769230769232</v>
      </c>
      <c r="P906">
        <f t="shared" si="57"/>
        <v>405.5</v>
      </c>
      <c r="Q906" t="s">
        <v>2047</v>
      </c>
      <c r="R906" t="s">
        <v>2056</v>
      </c>
      <c r="S906" s="5">
        <f t="shared" si="58"/>
        <v>41186.208333333336</v>
      </c>
      <c r="T906" s="5">
        <f t="shared" si="59"/>
        <v>41190.208333333336</v>
      </c>
    </row>
    <row r="907" spans="1:20" ht="17" x14ac:dyDescent="0.2">
      <c r="A907">
        <v>905</v>
      </c>
      <c r="B907" t="s">
        <v>1842</v>
      </c>
      <c r="C907" s="1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2">
        <f t="shared" si="56"/>
        <v>163.98734177215189</v>
      </c>
      <c r="P907">
        <f t="shared" si="57"/>
        <v>6595.5</v>
      </c>
      <c r="Q907" t="s">
        <v>2039</v>
      </c>
      <c r="R907" t="s">
        <v>2040</v>
      </c>
      <c r="S907" s="5">
        <f t="shared" si="58"/>
        <v>41536.208333333336</v>
      </c>
      <c r="T907" s="5">
        <f t="shared" si="59"/>
        <v>41539.208333333336</v>
      </c>
    </row>
    <row r="908" spans="1:20" ht="34" x14ac:dyDescent="0.2">
      <c r="A908">
        <v>906</v>
      </c>
      <c r="B908" t="s">
        <v>1844</v>
      </c>
      <c r="C908" s="1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2">
        <f t="shared" si="56"/>
        <v>162.98181818181817</v>
      </c>
      <c r="P908">
        <f t="shared" si="57"/>
        <v>4577.5</v>
      </c>
      <c r="Q908" t="s">
        <v>2041</v>
      </c>
      <c r="R908" t="s">
        <v>2042</v>
      </c>
      <c r="S908" s="5">
        <f t="shared" si="58"/>
        <v>42868.208333333328</v>
      </c>
      <c r="T908" s="5">
        <f t="shared" si="59"/>
        <v>42904.208333333328</v>
      </c>
    </row>
    <row r="909" spans="1:20" ht="17" x14ac:dyDescent="0.2">
      <c r="A909">
        <v>907</v>
      </c>
      <c r="B909" t="s">
        <v>1846</v>
      </c>
      <c r="C909" s="1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2">
        <f t="shared" si="56"/>
        <v>20.252747252747252</v>
      </c>
      <c r="P909">
        <f t="shared" si="57"/>
        <v>942</v>
      </c>
      <c r="Q909" t="s">
        <v>2039</v>
      </c>
      <c r="R909" t="s">
        <v>2040</v>
      </c>
      <c r="S909" s="5">
        <f t="shared" si="58"/>
        <v>40660.208333333336</v>
      </c>
      <c r="T909" s="5">
        <f t="shared" si="59"/>
        <v>40667.208333333336</v>
      </c>
    </row>
    <row r="910" spans="1:20" ht="17" x14ac:dyDescent="0.2">
      <c r="A910">
        <v>908</v>
      </c>
      <c r="B910" t="s">
        <v>1848</v>
      </c>
      <c r="C910" s="1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2">
        <f t="shared" si="56"/>
        <v>319.24083769633506</v>
      </c>
      <c r="P910">
        <f t="shared" si="57"/>
        <v>62942</v>
      </c>
      <c r="Q910" t="s">
        <v>2050</v>
      </c>
      <c r="R910" t="s">
        <v>2051</v>
      </c>
      <c r="S910" s="5">
        <f t="shared" si="58"/>
        <v>41031.208333333336</v>
      </c>
      <c r="T910" s="5">
        <f t="shared" si="59"/>
        <v>41042.208333333336</v>
      </c>
    </row>
    <row r="911" spans="1:20" ht="17" x14ac:dyDescent="0.2">
      <c r="A911">
        <v>909</v>
      </c>
      <c r="B911" t="s">
        <v>1850</v>
      </c>
      <c r="C911" s="1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2">
        <f t="shared" si="56"/>
        <v>478.94444444444446</v>
      </c>
      <c r="P911">
        <f t="shared" si="57"/>
        <v>4350.5</v>
      </c>
      <c r="Q911" t="s">
        <v>2039</v>
      </c>
      <c r="R911" t="s">
        <v>2040</v>
      </c>
      <c r="S911" s="5">
        <f t="shared" si="58"/>
        <v>43255.208333333328</v>
      </c>
      <c r="T911" s="5">
        <f t="shared" si="59"/>
        <v>43282.208333333328</v>
      </c>
    </row>
    <row r="912" spans="1:20" ht="17" x14ac:dyDescent="0.2">
      <c r="A912">
        <v>910</v>
      </c>
      <c r="B912" t="s">
        <v>1852</v>
      </c>
      <c r="C912" s="1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2">
        <f t="shared" si="56"/>
        <v>19.556634304207122</v>
      </c>
      <c r="P912">
        <f t="shared" si="57"/>
        <v>15255.5</v>
      </c>
      <c r="Q912" t="s">
        <v>2039</v>
      </c>
      <c r="R912" t="s">
        <v>2040</v>
      </c>
      <c r="S912" s="5">
        <f t="shared" si="58"/>
        <v>42026.25</v>
      </c>
      <c r="T912" s="5">
        <f t="shared" si="59"/>
        <v>42027.25</v>
      </c>
    </row>
    <row r="913" spans="1:20" ht="17" x14ac:dyDescent="0.2">
      <c r="A913">
        <v>911</v>
      </c>
      <c r="B913" t="s">
        <v>1854</v>
      </c>
      <c r="C913" s="1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2">
        <f t="shared" si="56"/>
        <v>198.94827586206895</v>
      </c>
      <c r="P913">
        <f t="shared" si="57"/>
        <v>6000.5</v>
      </c>
      <c r="Q913" t="s">
        <v>2037</v>
      </c>
      <c r="R913" t="s">
        <v>2038</v>
      </c>
      <c r="S913" s="5">
        <f t="shared" si="58"/>
        <v>43717.208333333328</v>
      </c>
      <c r="T913" s="5">
        <f t="shared" si="59"/>
        <v>43719.208333333328</v>
      </c>
    </row>
    <row r="914" spans="1:20" ht="17" x14ac:dyDescent="0.2">
      <c r="A914">
        <v>912</v>
      </c>
      <c r="B914" t="s">
        <v>1856</v>
      </c>
      <c r="C914" s="1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2">
        <f t="shared" si="56"/>
        <v>795</v>
      </c>
      <c r="P914">
        <f t="shared" si="57"/>
        <v>7244.5</v>
      </c>
      <c r="Q914" t="s">
        <v>2041</v>
      </c>
      <c r="R914" t="s">
        <v>2044</v>
      </c>
      <c r="S914" s="5">
        <f t="shared" si="58"/>
        <v>41157.208333333336</v>
      </c>
      <c r="T914" s="5">
        <f t="shared" si="59"/>
        <v>41170.208333333336</v>
      </c>
    </row>
    <row r="915" spans="1:20" ht="17" x14ac:dyDescent="0.2">
      <c r="A915">
        <v>913</v>
      </c>
      <c r="B915" t="s">
        <v>1858</v>
      </c>
      <c r="C915" s="1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2">
        <f t="shared" si="56"/>
        <v>50.621082621082621</v>
      </c>
      <c r="P915">
        <f t="shared" si="57"/>
        <v>18029.5</v>
      </c>
      <c r="Q915" t="s">
        <v>2041</v>
      </c>
      <c r="R915" t="s">
        <v>2044</v>
      </c>
      <c r="S915" s="5">
        <f t="shared" si="58"/>
        <v>43597.208333333328</v>
      </c>
      <c r="T915" s="5">
        <f t="shared" si="59"/>
        <v>43610.208333333328</v>
      </c>
    </row>
    <row r="916" spans="1:20" ht="17" x14ac:dyDescent="0.2">
      <c r="A916">
        <v>914</v>
      </c>
      <c r="B916" t="s">
        <v>1860</v>
      </c>
      <c r="C916" s="1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2">
        <f t="shared" si="56"/>
        <v>57.4375</v>
      </c>
      <c r="P916">
        <f t="shared" si="57"/>
        <v>1908.5</v>
      </c>
      <c r="Q916" t="s">
        <v>2039</v>
      </c>
      <c r="R916" t="s">
        <v>2040</v>
      </c>
      <c r="S916" s="5">
        <f t="shared" si="58"/>
        <v>41490.208333333336</v>
      </c>
      <c r="T916" s="5">
        <f t="shared" si="59"/>
        <v>41502.208333333336</v>
      </c>
    </row>
    <row r="917" spans="1:20" ht="17" x14ac:dyDescent="0.2">
      <c r="A917">
        <v>915</v>
      </c>
      <c r="B917" t="s">
        <v>1862</v>
      </c>
      <c r="C917" s="1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2">
        <f t="shared" si="56"/>
        <v>155.62827640984909</v>
      </c>
      <c r="P917">
        <f t="shared" si="57"/>
        <v>98901</v>
      </c>
      <c r="Q917" t="s">
        <v>2041</v>
      </c>
      <c r="R917" t="s">
        <v>2060</v>
      </c>
      <c r="S917" s="5">
        <f t="shared" si="58"/>
        <v>42976.208333333328</v>
      </c>
      <c r="T917" s="5">
        <f t="shared" si="59"/>
        <v>42985.208333333328</v>
      </c>
    </row>
    <row r="918" spans="1:20" ht="34" x14ac:dyDescent="0.2">
      <c r="A918">
        <v>916</v>
      </c>
      <c r="B918" t="s">
        <v>1864</v>
      </c>
      <c r="C918" s="1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2">
        <f t="shared" si="56"/>
        <v>36.297297297297298</v>
      </c>
      <c r="P918">
        <f t="shared" si="57"/>
        <v>697.5</v>
      </c>
      <c r="Q918" t="s">
        <v>2054</v>
      </c>
      <c r="R918" t="s">
        <v>2055</v>
      </c>
      <c r="S918" s="5">
        <f t="shared" si="58"/>
        <v>41991.25</v>
      </c>
      <c r="T918" s="5">
        <f t="shared" si="59"/>
        <v>42000.25</v>
      </c>
    </row>
    <row r="919" spans="1:20" ht="17" x14ac:dyDescent="0.2">
      <c r="A919">
        <v>917</v>
      </c>
      <c r="B919" t="s">
        <v>1866</v>
      </c>
      <c r="C919" s="1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2">
        <f t="shared" si="56"/>
        <v>58.25</v>
      </c>
      <c r="P919">
        <f t="shared" si="57"/>
        <v>1062</v>
      </c>
      <c r="Q919" t="s">
        <v>2041</v>
      </c>
      <c r="R919" t="s">
        <v>2052</v>
      </c>
      <c r="S919" s="5">
        <f t="shared" si="58"/>
        <v>40722.208333333336</v>
      </c>
      <c r="T919" s="5">
        <f t="shared" si="59"/>
        <v>40746.208333333336</v>
      </c>
    </row>
    <row r="920" spans="1:20" ht="17" x14ac:dyDescent="0.2">
      <c r="A920">
        <v>918</v>
      </c>
      <c r="B920" t="s">
        <v>1868</v>
      </c>
      <c r="C920" s="1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2">
        <f t="shared" si="56"/>
        <v>237.39473684210526</v>
      </c>
      <c r="P920">
        <f t="shared" si="57"/>
        <v>4588.5</v>
      </c>
      <c r="Q920" t="s">
        <v>2047</v>
      </c>
      <c r="R920" t="s">
        <v>2056</v>
      </c>
      <c r="S920" s="5">
        <f t="shared" si="58"/>
        <v>41117.208333333336</v>
      </c>
      <c r="T920" s="5">
        <f t="shared" si="59"/>
        <v>41128.208333333336</v>
      </c>
    </row>
    <row r="921" spans="1:20" ht="17" x14ac:dyDescent="0.2">
      <c r="A921">
        <v>919</v>
      </c>
      <c r="B921" t="s">
        <v>1870</v>
      </c>
      <c r="C921" s="1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2">
        <f t="shared" si="56"/>
        <v>58.75</v>
      </c>
      <c r="P921">
        <f t="shared" si="57"/>
        <v>10570</v>
      </c>
      <c r="Q921" t="s">
        <v>2039</v>
      </c>
      <c r="R921" t="s">
        <v>2040</v>
      </c>
      <c r="S921" s="5">
        <f t="shared" si="58"/>
        <v>43022.208333333328</v>
      </c>
      <c r="T921" s="5">
        <f t="shared" si="59"/>
        <v>43054.25</v>
      </c>
    </row>
    <row r="922" spans="1:20" ht="17" x14ac:dyDescent="0.2">
      <c r="A922">
        <v>920</v>
      </c>
      <c r="B922" t="s">
        <v>1872</v>
      </c>
      <c r="C922" s="1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2">
        <f t="shared" si="56"/>
        <v>182.56603773584905</v>
      </c>
      <c r="P922">
        <f t="shared" si="57"/>
        <v>4965.5</v>
      </c>
      <c r="Q922" t="s">
        <v>2041</v>
      </c>
      <c r="R922" t="s">
        <v>2049</v>
      </c>
      <c r="S922" s="5">
        <f t="shared" si="58"/>
        <v>43503.25</v>
      </c>
      <c r="T922" s="5">
        <f t="shared" si="59"/>
        <v>43523.25</v>
      </c>
    </row>
    <row r="923" spans="1:20" ht="17" x14ac:dyDescent="0.2">
      <c r="A923">
        <v>921</v>
      </c>
      <c r="B923" t="s">
        <v>1874</v>
      </c>
      <c r="C923" s="1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2">
        <f t="shared" si="56"/>
        <v>0.75436408977556113</v>
      </c>
      <c r="P923">
        <f t="shared" si="57"/>
        <v>624</v>
      </c>
      <c r="Q923" t="s">
        <v>2037</v>
      </c>
      <c r="R923" t="s">
        <v>2038</v>
      </c>
      <c r="S923" s="5">
        <f t="shared" si="58"/>
        <v>40951.25</v>
      </c>
      <c r="T923" s="5">
        <f t="shared" si="59"/>
        <v>40965.25</v>
      </c>
    </row>
    <row r="924" spans="1:20" ht="17" x14ac:dyDescent="0.2">
      <c r="A924">
        <v>922</v>
      </c>
      <c r="B924" t="s">
        <v>1876</v>
      </c>
      <c r="C924" s="1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2">
        <f t="shared" si="56"/>
        <v>175.95330739299609</v>
      </c>
      <c r="P924">
        <f t="shared" si="57"/>
        <v>46350.5</v>
      </c>
      <c r="Q924" t="s">
        <v>2035</v>
      </c>
      <c r="R924" t="s">
        <v>2062</v>
      </c>
      <c r="S924" s="5">
        <f t="shared" si="58"/>
        <v>43443.25</v>
      </c>
      <c r="T924" s="5">
        <f t="shared" si="59"/>
        <v>43452.25</v>
      </c>
    </row>
    <row r="925" spans="1:20" ht="17" x14ac:dyDescent="0.2">
      <c r="A925">
        <v>923</v>
      </c>
      <c r="B925" t="s">
        <v>1878</v>
      </c>
      <c r="C925" s="1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2">
        <f t="shared" si="56"/>
        <v>237.88235294117646</v>
      </c>
      <c r="P925">
        <f t="shared" si="57"/>
        <v>2042</v>
      </c>
      <c r="Q925" t="s">
        <v>2039</v>
      </c>
      <c r="R925" t="s">
        <v>2040</v>
      </c>
      <c r="S925" s="5">
        <f t="shared" si="58"/>
        <v>40373.208333333336</v>
      </c>
      <c r="T925" s="5">
        <f t="shared" si="59"/>
        <v>40374.208333333336</v>
      </c>
    </row>
    <row r="926" spans="1:20" ht="17" x14ac:dyDescent="0.2">
      <c r="A926">
        <v>924</v>
      </c>
      <c r="B926" t="s">
        <v>1880</v>
      </c>
      <c r="C926" s="1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2">
        <f t="shared" si="56"/>
        <v>488.05076142131981</v>
      </c>
      <c r="P926">
        <f t="shared" si="57"/>
        <v>97290.5</v>
      </c>
      <c r="Q926" t="s">
        <v>2039</v>
      </c>
      <c r="R926" t="s">
        <v>2040</v>
      </c>
      <c r="S926" s="5">
        <f t="shared" si="58"/>
        <v>43769.208333333328</v>
      </c>
      <c r="T926" s="5">
        <f t="shared" si="59"/>
        <v>43780.25</v>
      </c>
    </row>
    <row r="927" spans="1:20" ht="34" x14ac:dyDescent="0.2">
      <c r="A927">
        <v>925</v>
      </c>
      <c r="B927" t="s">
        <v>1882</v>
      </c>
      <c r="C927" s="1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2">
        <f t="shared" si="56"/>
        <v>224.06666666666669</v>
      </c>
      <c r="P927">
        <f t="shared" si="57"/>
        <v>3393.5</v>
      </c>
      <c r="Q927" t="s">
        <v>2039</v>
      </c>
      <c r="R927" t="s">
        <v>2040</v>
      </c>
      <c r="S927" s="5">
        <f t="shared" si="58"/>
        <v>43000.208333333328</v>
      </c>
      <c r="T927" s="5">
        <f t="shared" si="59"/>
        <v>43012.208333333328</v>
      </c>
    </row>
    <row r="928" spans="1:20" ht="17" x14ac:dyDescent="0.2">
      <c r="A928">
        <v>926</v>
      </c>
      <c r="B928" t="s">
        <v>1884</v>
      </c>
      <c r="C928" s="1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2">
        <f t="shared" si="56"/>
        <v>18.126436781609197</v>
      </c>
      <c r="P928">
        <f t="shared" si="57"/>
        <v>796</v>
      </c>
      <c r="Q928" t="s">
        <v>2033</v>
      </c>
      <c r="R928" t="s">
        <v>2034</v>
      </c>
      <c r="S928" s="5">
        <f t="shared" si="58"/>
        <v>42502.208333333328</v>
      </c>
      <c r="T928" s="5">
        <f t="shared" si="59"/>
        <v>42506.208333333328</v>
      </c>
    </row>
    <row r="929" spans="1:20" ht="17" x14ac:dyDescent="0.2">
      <c r="A929">
        <v>927</v>
      </c>
      <c r="B929" t="s">
        <v>1886</v>
      </c>
      <c r="C929" s="1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2">
        <f t="shared" si="56"/>
        <v>45.847222222222221</v>
      </c>
      <c r="P929">
        <f t="shared" si="57"/>
        <v>1669</v>
      </c>
      <c r="Q929" t="s">
        <v>2039</v>
      </c>
      <c r="R929" t="s">
        <v>2040</v>
      </c>
      <c r="S929" s="5">
        <f t="shared" si="58"/>
        <v>41102.208333333336</v>
      </c>
      <c r="T929" s="5">
        <f t="shared" si="59"/>
        <v>41131.208333333336</v>
      </c>
    </row>
    <row r="930" spans="1:20" ht="17" x14ac:dyDescent="0.2">
      <c r="A930">
        <v>928</v>
      </c>
      <c r="B930" t="s">
        <v>1888</v>
      </c>
      <c r="C930" s="1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2">
        <f t="shared" si="56"/>
        <v>117.31541218637993</v>
      </c>
      <c r="P930">
        <f t="shared" si="57"/>
        <v>100081.5</v>
      </c>
      <c r="Q930" t="s">
        <v>2037</v>
      </c>
      <c r="R930" t="s">
        <v>2038</v>
      </c>
      <c r="S930" s="5">
        <f t="shared" si="58"/>
        <v>41637.25</v>
      </c>
      <c r="T930" s="5">
        <f t="shared" si="59"/>
        <v>41646.25</v>
      </c>
    </row>
    <row r="931" spans="1:20" ht="17" x14ac:dyDescent="0.2">
      <c r="A931">
        <v>929</v>
      </c>
      <c r="B931" t="s">
        <v>1890</v>
      </c>
      <c r="C931" s="1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2">
        <f t="shared" si="56"/>
        <v>217.30909090909088</v>
      </c>
      <c r="P931">
        <f t="shared" si="57"/>
        <v>6068</v>
      </c>
      <c r="Q931" t="s">
        <v>2039</v>
      </c>
      <c r="R931" t="s">
        <v>2040</v>
      </c>
      <c r="S931" s="5">
        <f t="shared" si="58"/>
        <v>42858.208333333328</v>
      </c>
      <c r="T931" s="5">
        <f t="shared" si="59"/>
        <v>42872.208333333328</v>
      </c>
    </row>
    <row r="932" spans="1:20" ht="17" x14ac:dyDescent="0.2">
      <c r="A932">
        <v>930</v>
      </c>
      <c r="B932" t="s">
        <v>1892</v>
      </c>
      <c r="C932" s="1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2">
        <f t="shared" si="56"/>
        <v>112.28571428571428</v>
      </c>
      <c r="P932">
        <f t="shared" si="57"/>
        <v>2007.5</v>
      </c>
      <c r="Q932" t="s">
        <v>2039</v>
      </c>
      <c r="R932" t="s">
        <v>2040</v>
      </c>
      <c r="S932" s="5">
        <f t="shared" si="58"/>
        <v>42060.25</v>
      </c>
      <c r="T932" s="5">
        <f t="shared" si="59"/>
        <v>42067.25</v>
      </c>
    </row>
    <row r="933" spans="1:20" ht="17" x14ac:dyDescent="0.2">
      <c r="A933">
        <v>931</v>
      </c>
      <c r="B933" t="s">
        <v>1894</v>
      </c>
      <c r="C933" s="1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2">
        <f t="shared" si="56"/>
        <v>72.51898734177216</v>
      </c>
      <c r="P933">
        <f t="shared" si="57"/>
        <v>2920.5</v>
      </c>
      <c r="Q933" t="s">
        <v>2039</v>
      </c>
      <c r="R933" t="s">
        <v>2040</v>
      </c>
      <c r="S933" s="5">
        <f t="shared" si="58"/>
        <v>41818.208333333336</v>
      </c>
      <c r="T933" s="5">
        <f t="shared" si="59"/>
        <v>41820.208333333336</v>
      </c>
    </row>
    <row r="934" spans="1:20" ht="17" x14ac:dyDescent="0.2">
      <c r="A934">
        <v>932</v>
      </c>
      <c r="B934" t="s">
        <v>1896</v>
      </c>
      <c r="C934" s="1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2">
        <f t="shared" si="56"/>
        <v>212.30434782608697</v>
      </c>
      <c r="P934">
        <f t="shared" si="57"/>
        <v>2513.5</v>
      </c>
      <c r="Q934" t="s">
        <v>2035</v>
      </c>
      <c r="R934" t="s">
        <v>2036</v>
      </c>
      <c r="S934" s="5">
        <f t="shared" si="58"/>
        <v>41709.208333333336</v>
      </c>
      <c r="T934" s="5">
        <f t="shared" si="59"/>
        <v>41712.208333333336</v>
      </c>
    </row>
    <row r="935" spans="1:20" ht="17" x14ac:dyDescent="0.2">
      <c r="A935">
        <v>933</v>
      </c>
      <c r="B935" t="s">
        <v>1898</v>
      </c>
      <c r="C935" s="1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2">
        <f t="shared" si="56"/>
        <v>239.74657534246577</v>
      </c>
      <c r="P935">
        <f t="shared" si="57"/>
        <v>88458.5</v>
      </c>
      <c r="Q935" t="s">
        <v>2039</v>
      </c>
      <c r="R935" t="s">
        <v>2040</v>
      </c>
      <c r="S935" s="5">
        <f t="shared" si="58"/>
        <v>41372.208333333336</v>
      </c>
      <c r="T935" s="5">
        <f t="shared" si="59"/>
        <v>41385.208333333336</v>
      </c>
    </row>
    <row r="936" spans="1:20" ht="17" x14ac:dyDescent="0.2">
      <c r="A936">
        <v>934</v>
      </c>
      <c r="B936" t="s">
        <v>1900</v>
      </c>
      <c r="C936" s="1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2">
        <f t="shared" si="56"/>
        <v>181.93548387096774</v>
      </c>
      <c r="P936">
        <f t="shared" si="57"/>
        <v>5692.5</v>
      </c>
      <c r="Q936" t="s">
        <v>2039</v>
      </c>
      <c r="R936" t="s">
        <v>2040</v>
      </c>
      <c r="S936" s="5">
        <f t="shared" si="58"/>
        <v>42422.25</v>
      </c>
      <c r="T936" s="5">
        <f t="shared" si="59"/>
        <v>42428.25</v>
      </c>
    </row>
    <row r="937" spans="1:20" ht="34" x14ac:dyDescent="0.2">
      <c r="A937">
        <v>935</v>
      </c>
      <c r="B937" t="s">
        <v>1902</v>
      </c>
      <c r="C937" s="1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2">
        <f t="shared" si="56"/>
        <v>164.13114754098362</v>
      </c>
      <c r="P937">
        <f t="shared" si="57"/>
        <v>5072</v>
      </c>
      <c r="Q937" t="s">
        <v>2039</v>
      </c>
      <c r="R937" t="s">
        <v>2040</v>
      </c>
      <c r="S937" s="5">
        <f t="shared" si="58"/>
        <v>42209.208333333328</v>
      </c>
      <c r="T937" s="5">
        <f t="shared" si="59"/>
        <v>42216.208333333328</v>
      </c>
    </row>
    <row r="938" spans="1:20" ht="17" x14ac:dyDescent="0.2">
      <c r="A938">
        <v>936</v>
      </c>
      <c r="B938" t="s">
        <v>1246</v>
      </c>
      <c r="C938" s="1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2">
        <f t="shared" si="56"/>
        <v>1.6375968992248062</v>
      </c>
      <c r="P938">
        <f t="shared" si="57"/>
        <v>855.5</v>
      </c>
      <c r="Q938" t="s">
        <v>2039</v>
      </c>
      <c r="R938" t="s">
        <v>2040</v>
      </c>
      <c r="S938" s="5">
        <f t="shared" si="58"/>
        <v>43668.208333333328</v>
      </c>
      <c r="T938" s="5">
        <f t="shared" si="59"/>
        <v>43671.208333333328</v>
      </c>
    </row>
    <row r="939" spans="1:20" ht="17" x14ac:dyDescent="0.2">
      <c r="A939">
        <v>937</v>
      </c>
      <c r="B939" t="s">
        <v>1905</v>
      </c>
      <c r="C939" s="1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2">
        <f t="shared" si="56"/>
        <v>49.64385964912281</v>
      </c>
      <c r="P939">
        <f t="shared" si="57"/>
        <v>42933.5</v>
      </c>
      <c r="Q939" t="s">
        <v>2041</v>
      </c>
      <c r="R939" t="s">
        <v>2042</v>
      </c>
      <c r="S939" s="5">
        <f t="shared" si="58"/>
        <v>42334.25</v>
      </c>
      <c r="T939" s="5">
        <f t="shared" si="59"/>
        <v>42343.25</v>
      </c>
    </row>
    <row r="940" spans="1:20" ht="17" x14ac:dyDescent="0.2">
      <c r="A940">
        <v>938</v>
      </c>
      <c r="B940" t="s">
        <v>1907</v>
      </c>
      <c r="C940" s="1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2">
        <f t="shared" si="56"/>
        <v>109.70652173913042</v>
      </c>
      <c r="P940">
        <f t="shared" si="57"/>
        <v>5094.5</v>
      </c>
      <c r="Q940" t="s">
        <v>2047</v>
      </c>
      <c r="R940" t="s">
        <v>2053</v>
      </c>
      <c r="S940" s="5">
        <f t="shared" si="58"/>
        <v>43263.208333333328</v>
      </c>
      <c r="T940" s="5">
        <f t="shared" si="59"/>
        <v>43299.208333333328</v>
      </c>
    </row>
    <row r="941" spans="1:20" ht="34" x14ac:dyDescent="0.2">
      <c r="A941">
        <v>939</v>
      </c>
      <c r="B941" t="s">
        <v>1909</v>
      </c>
      <c r="C941" s="1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2">
        <f t="shared" si="56"/>
        <v>49.217948717948715</v>
      </c>
      <c r="P941">
        <f t="shared" si="57"/>
        <v>1953</v>
      </c>
      <c r="Q941" t="s">
        <v>2050</v>
      </c>
      <c r="R941" t="s">
        <v>2051</v>
      </c>
      <c r="S941" s="5">
        <f t="shared" si="58"/>
        <v>40670.208333333336</v>
      </c>
      <c r="T941" s="5">
        <f t="shared" si="59"/>
        <v>40687.208333333336</v>
      </c>
    </row>
    <row r="942" spans="1:20" ht="17" x14ac:dyDescent="0.2">
      <c r="A942">
        <v>940</v>
      </c>
      <c r="B942" t="s">
        <v>1911</v>
      </c>
      <c r="C942" s="1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2">
        <f t="shared" si="56"/>
        <v>62.232323232323225</v>
      </c>
      <c r="P942">
        <f t="shared" si="57"/>
        <v>3113.5</v>
      </c>
      <c r="Q942" t="s">
        <v>2037</v>
      </c>
      <c r="R942" t="s">
        <v>2038</v>
      </c>
      <c r="S942" s="5">
        <f t="shared" si="58"/>
        <v>41244.25</v>
      </c>
      <c r="T942" s="5">
        <f t="shared" si="59"/>
        <v>41266.25</v>
      </c>
    </row>
    <row r="943" spans="1:20" ht="17" x14ac:dyDescent="0.2">
      <c r="A943">
        <v>941</v>
      </c>
      <c r="B943" t="s">
        <v>1913</v>
      </c>
      <c r="C943" s="1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2">
        <f t="shared" si="56"/>
        <v>13.05813953488372</v>
      </c>
      <c r="P943">
        <f t="shared" si="57"/>
        <v>2846.5</v>
      </c>
      <c r="Q943" t="s">
        <v>2039</v>
      </c>
      <c r="R943" t="s">
        <v>2040</v>
      </c>
      <c r="S943" s="5">
        <f t="shared" si="58"/>
        <v>40552.25</v>
      </c>
      <c r="T943" s="5">
        <f t="shared" si="59"/>
        <v>40587.25</v>
      </c>
    </row>
    <row r="944" spans="1:20" ht="17" x14ac:dyDescent="0.2">
      <c r="A944">
        <v>942</v>
      </c>
      <c r="B944" t="s">
        <v>1907</v>
      </c>
      <c r="C944" s="1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2">
        <f t="shared" si="56"/>
        <v>64.635416666666671</v>
      </c>
      <c r="P944">
        <f t="shared" si="57"/>
        <v>3136</v>
      </c>
      <c r="Q944" t="s">
        <v>2039</v>
      </c>
      <c r="R944" t="s">
        <v>2040</v>
      </c>
      <c r="S944" s="5">
        <f t="shared" si="58"/>
        <v>40568.25</v>
      </c>
      <c r="T944" s="5">
        <f t="shared" si="59"/>
        <v>40571.25</v>
      </c>
    </row>
    <row r="945" spans="1:20" ht="17" x14ac:dyDescent="0.2">
      <c r="A945">
        <v>943</v>
      </c>
      <c r="B945" t="s">
        <v>1916</v>
      </c>
      <c r="C945" s="1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2">
        <f t="shared" si="56"/>
        <v>159.58666666666667</v>
      </c>
      <c r="P945">
        <f t="shared" si="57"/>
        <v>6041.5</v>
      </c>
      <c r="Q945" t="s">
        <v>2033</v>
      </c>
      <c r="R945" t="s">
        <v>2034</v>
      </c>
      <c r="S945" s="5">
        <f t="shared" si="58"/>
        <v>41906.208333333336</v>
      </c>
      <c r="T945" s="5">
        <f t="shared" si="59"/>
        <v>41941.208333333336</v>
      </c>
    </row>
    <row r="946" spans="1:20" ht="17" x14ac:dyDescent="0.2">
      <c r="A946">
        <v>944</v>
      </c>
      <c r="B946" t="s">
        <v>1918</v>
      </c>
      <c r="C946" s="1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2">
        <f t="shared" si="56"/>
        <v>81.42</v>
      </c>
      <c r="P946">
        <f t="shared" si="57"/>
        <v>4202.5</v>
      </c>
      <c r="Q946" t="s">
        <v>2054</v>
      </c>
      <c r="R946" t="s">
        <v>2055</v>
      </c>
      <c r="S946" s="5">
        <f t="shared" si="58"/>
        <v>42776.25</v>
      </c>
      <c r="T946" s="5">
        <f t="shared" si="59"/>
        <v>42795.25</v>
      </c>
    </row>
    <row r="947" spans="1:20" ht="17" x14ac:dyDescent="0.2">
      <c r="A947">
        <v>945</v>
      </c>
      <c r="B947" t="s">
        <v>1920</v>
      </c>
      <c r="C947" s="1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2">
        <f t="shared" si="56"/>
        <v>32.444767441860463</v>
      </c>
      <c r="P947">
        <f t="shared" si="57"/>
        <v>28748</v>
      </c>
      <c r="Q947" t="s">
        <v>2054</v>
      </c>
      <c r="R947" t="s">
        <v>2055</v>
      </c>
      <c r="S947" s="5">
        <f t="shared" si="58"/>
        <v>41004.208333333336</v>
      </c>
      <c r="T947" s="5">
        <f t="shared" si="59"/>
        <v>41019.208333333336</v>
      </c>
    </row>
    <row r="948" spans="1:20" ht="34" x14ac:dyDescent="0.2">
      <c r="A948">
        <v>946</v>
      </c>
      <c r="B948" t="s">
        <v>1922</v>
      </c>
      <c r="C948" s="1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2">
        <f t="shared" si="56"/>
        <v>9.9141184124918666</v>
      </c>
      <c r="P948">
        <f t="shared" si="57"/>
        <v>7709.5</v>
      </c>
      <c r="Q948" t="s">
        <v>2039</v>
      </c>
      <c r="R948" t="s">
        <v>2040</v>
      </c>
      <c r="S948" s="5">
        <f t="shared" si="58"/>
        <v>40710.208333333336</v>
      </c>
      <c r="T948" s="5">
        <f t="shared" si="59"/>
        <v>40712.208333333336</v>
      </c>
    </row>
    <row r="949" spans="1:20" ht="17" x14ac:dyDescent="0.2">
      <c r="A949">
        <v>947</v>
      </c>
      <c r="B949" t="s">
        <v>1924</v>
      </c>
      <c r="C949" s="1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2">
        <f t="shared" si="56"/>
        <v>26.694444444444443</v>
      </c>
      <c r="P949">
        <f t="shared" si="57"/>
        <v>487</v>
      </c>
      <c r="Q949" t="s">
        <v>2039</v>
      </c>
      <c r="R949" t="s">
        <v>2040</v>
      </c>
      <c r="S949" s="5">
        <f t="shared" si="58"/>
        <v>41908.208333333336</v>
      </c>
      <c r="T949" s="5">
        <f t="shared" si="59"/>
        <v>41915.208333333336</v>
      </c>
    </row>
    <row r="950" spans="1:20" ht="17" x14ac:dyDescent="0.2">
      <c r="A950">
        <v>948</v>
      </c>
      <c r="B950" t="s">
        <v>1926</v>
      </c>
      <c r="C950" s="1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2">
        <f t="shared" si="56"/>
        <v>62.957446808510639</v>
      </c>
      <c r="P950">
        <f t="shared" si="57"/>
        <v>3039</v>
      </c>
      <c r="Q950" t="s">
        <v>2041</v>
      </c>
      <c r="R950" t="s">
        <v>2042</v>
      </c>
      <c r="S950" s="5">
        <f t="shared" si="58"/>
        <v>41985.25</v>
      </c>
      <c r="T950" s="5">
        <f t="shared" si="59"/>
        <v>41995.25</v>
      </c>
    </row>
    <row r="951" spans="1:20" ht="34" x14ac:dyDescent="0.2">
      <c r="A951">
        <v>949</v>
      </c>
      <c r="B951" t="s">
        <v>1928</v>
      </c>
      <c r="C951" s="1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2">
        <f t="shared" si="56"/>
        <v>161.35593220338984</v>
      </c>
      <c r="P951">
        <f t="shared" si="57"/>
        <v>4861.5</v>
      </c>
      <c r="Q951" t="s">
        <v>2037</v>
      </c>
      <c r="R951" t="s">
        <v>2038</v>
      </c>
      <c r="S951" s="5">
        <f t="shared" si="58"/>
        <v>42112.208333333328</v>
      </c>
      <c r="T951" s="5">
        <f t="shared" si="59"/>
        <v>42131.208333333328</v>
      </c>
    </row>
    <row r="952" spans="1:20" ht="17" x14ac:dyDescent="0.2">
      <c r="A952">
        <v>950</v>
      </c>
      <c r="B952" t="s">
        <v>1930</v>
      </c>
      <c r="C952" s="1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2">
        <f t="shared" si="56"/>
        <v>5</v>
      </c>
      <c r="P952">
        <f t="shared" si="57"/>
        <v>3</v>
      </c>
      <c r="Q952" t="s">
        <v>2039</v>
      </c>
      <c r="R952" t="s">
        <v>2040</v>
      </c>
      <c r="S952" s="5">
        <f t="shared" si="58"/>
        <v>43571.208333333328</v>
      </c>
      <c r="T952" s="5">
        <f t="shared" si="59"/>
        <v>43576.208333333328</v>
      </c>
    </row>
    <row r="953" spans="1:20" ht="17" x14ac:dyDescent="0.2">
      <c r="A953">
        <v>951</v>
      </c>
      <c r="B953" t="s">
        <v>1932</v>
      </c>
      <c r="C953" s="1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2">
        <f t="shared" si="56"/>
        <v>1096.9379310344827</v>
      </c>
      <c r="P953">
        <f t="shared" si="57"/>
        <v>80307.5</v>
      </c>
      <c r="Q953" t="s">
        <v>2035</v>
      </c>
      <c r="R953" t="s">
        <v>2036</v>
      </c>
      <c r="S953" s="5">
        <f t="shared" si="58"/>
        <v>42730.25</v>
      </c>
      <c r="T953" s="5">
        <f t="shared" si="59"/>
        <v>42731.25</v>
      </c>
    </row>
    <row r="954" spans="1:20" ht="17" x14ac:dyDescent="0.2">
      <c r="A954">
        <v>952</v>
      </c>
      <c r="B954" t="s">
        <v>1934</v>
      </c>
      <c r="C954" s="1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2">
        <f t="shared" si="56"/>
        <v>70.094158075601371</v>
      </c>
      <c r="P954">
        <f t="shared" si="57"/>
        <v>52126.5</v>
      </c>
      <c r="Q954" t="s">
        <v>2041</v>
      </c>
      <c r="R954" t="s">
        <v>2042</v>
      </c>
      <c r="S954" s="5">
        <f t="shared" si="58"/>
        <v>42591.208333333328</v>
      </c>
      <c r="T954" s="5">
        <f t="shared" si="59"/>
        <v>42605.208333333328</v>
      </c>
    </row>
    <row r="955" spans="1:20" ht="34" x14ac:dyDescent="0.2">
      <c r="A955">
        <v>953</v>
      </c>
      <c r="B955" t="s">
        <v>1936</v>
      </c>
      <c r="C955" s="1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2">
        <f t="shared" si="56"/>
        <v>60</v>
      </c>
      <c r="P955">
        <f t="shared" si="57"/>
        <v>1000.5</v>
      </c>
      <c r="Q955" t="s">
        <v>2041</v>
      </c>
      <c r="R955" t="s">
        <v>2063</v>
      </c>
      <c r="S955" s="5">
        <f t="shared" si="58"/>
        <v>42358.25</v>
      </c>
      <c r="T955" s="5">
        <f t="shared" si="59"/>
        <v>42394.25</v>
      </c>
    </row>
    <row r="956" spans="1:20" ht="17" x14ac:dyDescent="0.2">
      <c r="A956">
        <v>954</v>
      </c>
      <c r="B956" t="s">
        <v>1938</v>
      </c>
      <c r="C956" s="1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2">
        <f t="shared" si="56"/>
        <v>367.0985915492958</v>
      </c>
      <c r="P956">
        <f t="shared" si="57"/>
        <v>78966</v>
      </c>
      <c r="Q956" t="s">
        <v>2037</v>
      </c>
      <c r="R956" t="s">
        <v>2038</v>
      </c>
      <c r="S956" s="5">
        <f t="shared" si="58"/>
        <v>41174.208333333336</v>
      </c>
      <c r="T956" s="5">
        <f t="shared" si="59"/>
        <v>41198.208333333336</v>
      </c>
    </row>
    <row r="957" spans="1:20" ht="34" x14ac:dyDescent="0.2">
      <c r="A957">
        <v>955</v>
      </c>
      <c r="B957" t="s">
        <v>1940</v>
      </c>
      <c r="C957" s="1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2">
        <f t="shared" si="56"/>
        <v>1109</v>
      </c>
      <c r="P957">
        <f t="shared" si="57"/>
        <v>3921.5</v>
      </c>
      <c r="Q957" t="s">
        <v>2039</v>
      </c>
      <c r="R957" t="s">
        <v>2040</v>
      </c>
      <c r="S957" s="5">
        <f t="shared" si="58"/>
        <v>41238.25</v>
      </c>
      <c r="T957" s="5">
        <f t="shared" si="59"/>
        <v>41240.25</v>
      </c>
    </row>
    <row r="958" spans="1:20" ht="17" x14ac:dyDescent="0.2">
      <c r="A958">
        <v>956</v>
      </c>
      <c r="B958" t="s">
        <v>1942</v>
      </c>
      <c r="C958" s="1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2">
        <f t="shared" si="56"/>
        <v>19.028784648187631</v>
      </c>
      <c r="P958">
        <f t="shared" si="57"/>
        <v>18264</v>
      </c>
      <c r="Q958" t="s">
        <v>2041</v>
      </c>
      <c r="R958" t="s">
        <v>2063</v>
      </c>
      <c r="S958" s="5">
        <f t="shared" si="58"/>
        <v>42360.25</v>
      </c>
      <c r="T958" s="5">
        <f t="shared" si="59"/>
        <v>42364.25</v>
      </c>
    </row>
    <row r="959" spans="1:20" ht="17" x14ac:dyDescent="0.2">
      <c r="A959">
        <v>957</v>
      </c>
      <c r="B959" t="s">
        <v>1944</v>
      </c>
      <c r="C959" s="1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2">
        <f t="shared" si="56"/>
        <v>126.87755102040816</v>
      </c>
      <c r="P959">
        <f t="shared" si="57"/>
        <v>6282.5</v>
      </c>
      <c r="Q959" t="s">
        <v>2039</v>
      </c>
      <c r="R959" t="s">
        <v>2040</v>
      </c>
      <c r="S959" s="5">
        <f t="shared" si="58"/>
        <v>40955.25</v>
      </c>
      <c r="T959" s="5">
        <f t="shared" si="59"/>
        <v>40958.25</v>
      </c>
    </row>
    <row r="960" spans="1:20" ht="34" x14ac:dyDescent="0.2">
      <c r="A960">
        <v>958</v>
      </c>
      <c r="B960" t="s">
        <v>1946</v>
      </c>
      <c r="C960" s="1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2">
        <f t="shared" si="56"/>
        <v>734.63636363636363</v>
      </c>
      <c r="P960">
        <f t="shared" si="57"/>
        <v>4096.5</v>
      </c>
      <c r="Q960" t="s">
        <v>2041</v>
      </c>
      <c r="R960" t="s">
        <v>2049</v>
      </c>
      <c r="S960" s="5">
        <f t="shared" si="58"/>
        <v>40350.208333333336</v>
      </c>
      <c r="T960" s="5">
        <f t="shared" si="59"/>
        <v>40372.208333333336</v>
      </c>
    </row>
    <row r="961" spans="1:20" ht="17" x14ac:dyDescent="0.2">
      <c r="A961">
        <v>959</v>
      </c>
      <c r="B961" t="s">
        <v>1948</v>
      </c>
      <c r="C961" s="1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2">
        <f t="shared" si="56"/>
        <v>4.5731034482758623</v>
      </c>
      <c r="P961">
        <f t="shared" si="57"/>
        <v>3380.5</v>
      </c>
      <c r="Q961" t="s">
        <v>2047</v>
      </c>
      <c r="R961" t="s">
        <v>2059</v>
      </c>
      <c r="S961" s="5">
        <f t="shared" si="58"/>
        <v>40357.208333333336</v>
      </c>
      <c r="T961" s="5">
        <f t="shared" si="59"/>
        <v>40385.208333333336</v>
      </c>
    </row>
    <row r="962" spans="1:20" ht="17" x14ac:dyDescent="0.2">
      <c r="A962">
        <v>960</v>
      </c>
      <c r="B962" t="s">
        <v>1950</v>
      </c>
      <c r="C962" s="1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2">
        <f t="shared" ref="O962:O1001" si="60">(E962/D962)*100</f>
        <v>85.054545454545448</v>
      </c>
      <c r="P962">
        <f t="shared" ref="P962:P1001" si="61">AVERAGE(E962,G962)</f>
        <v>2366.5</v>
      </c>
      <c r="Q962" t="s">
        <v>2037</v>
      </c>
      <c r="R962" t="s">
        <v>2038</v>
      </c>
      <c r="S962" s="5">
        <f t="shared" ref="S962:S1001" si="62">(((J962/60)/60)/24)+DATE(1970,1,1)</f>
        <v>42408.25</v>
      </c>
      <c r="T962" s="5">
        <f t="shared" ref="T962:T1001" si="63">(((K962/60)/60)/24)+DATE(1970,1,1)</f>
        <v>42445.208333333328</v>
      </c>
    </row>
    <row r="963" spans="1:20" ht="34" x14ac:dyDescent="0.2">
      <c r="A963">
        <v>961</v>
      </c>
      <c r="B963" t="s">
        <v>1952</v>
      </c>
      <c r="C963" s="1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2">
        <f t="shared" si="60"/>
        <v>119.29824561403508</v>
      </c>
      <c r="P963">
        <f t="shared" si="61"/>
        <v>3477.5</v>
      </c>
      <c r="Q963" t="s">
        <v>2047</v>
      </c>
      <c r="R963" t="s">
        <v>2059</v>
      </c>
      <c r="S963" s="5">
        <f t="shared" si="62"/>
        <v>40591.25</v>
      </c>
      <c r="T963" s="5">
        <f t="shared" si="63"/>
        <v>40595.25</v>
      </c>
    </row>
    <row r="964" spans="1:20" ht="17" x14ac:dyDescent="0.2">
      <c r="A964">
        <v>962</v>
      </c>
      <c r="B964" t="s">
        <v>1954</v>
      </c>
      <c r="C964" s="1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2">
        <f t="shared" si="60"/>
        <v>296.02777777777777</v>
      </c>
      <c r="P964">
        <f t="shared" si="61"/>
        <v>5461.5</v>
      </c>
      <c r="Q964" t="s">
        <v>2033</v>
      </c>
      <c r="R964" t="s">
        <v>2034</v>
      </c>
      <c r="S964" s="5">
        <f t="shared" si="62"/>
        <v>41592.25</v>
      </c>
      <c r="T964" s="5">
        <f t="shared" si="63"/>
        <v>41613.25</v>
      </c>
    </row>
    <row r="965" spans="1:20" ht="17" x14ac:dyDescent="0.2">
      <c r="A965">
        <v>963</v>
      </c>
      <c r="B965" t="s">
        <v>1956</v>
      </c>
      <c r="C965" s="1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2">
        <f t="shared" si="60"/>
        <v>84.694915254237287</v>
      </c>
      <c r="P965">
        <f t="shared" si="61"/>
        <v>2555.5</v>
      </c>
      <c r="Q965" t="s">
        <v>2054</v>
      </c>
      <c r="R965" t="s">
        <v>2055</v>
      </c>
      <c r="S965" s="5">
        <f t="shared" si="62"/>
        <v>40607.25</v>
      </c>
      <c r="T965" s="5">
        <f t="shared" si="63"/>
        <v>40613.25</v>
      </c>
    </row>
    <row r="966" spans="1:20" ht="17" x14ac:dyDescent="0.2">
      <c r="A966">
        <v>964</v>
      </c>
      <c r="B966" t="s">
        <v>1958</v>
      </c>
      <c r="C966" s="1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2">
        <f t="shared" si="60"/>
        <v>355.7837837837838</v>
      </c>
      <c r="P966">
        <f t="shared" si="61"/>
        <v>6659.5</v>
      </c>
      <c r="Q966" t="s">
        <v>2039</v>
      </c>
      <c r="R966" t="s">
        <v>2040</v>
      </c>
      <c r="S966" s="5">
        <f t="shared" si="62"/>
        <v>42135.208333333328</v>
      </c>
      <c r="T966" s="5">
        <f t="shared" si="63"/>
        <v>42140.208333333328</v>
      </c>
    </row>
    <row r="967" spans="1:20" ht="17" x14ac:dyDescent="0.2">
      <c r="A967">
        <v>965</v>
      </c>
      <c r="B967" t="s">
        <v>1960</v>
      </c>
      <c r="C967" s="1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2">
        <f t="shared" si="60"/>
        <v>386.40909090909093</v>
      </c>
      <c r="P967">
        <f t="shared" si="61"/>
        <v>4354</v>
      </c>
      <c r="Q967" t="s">
        <v>2035</v>
      </c>
      <c r="R967" t="s">
        <v>2036</v>
      </c>
      <c r="S967" s="5">
        <f t="shared" si="62"/>
        <v>40203.25</v>
      </c>
      <c r="T967" s="5">
        <f t="shared" si="63"/>
        <v>40243.25</v>
      </c>
    </row>
    <row r="968" spans="1:20" ht="17" x14ac:dyDescent="0.2">
      <c r="A968">
        <v>966</v>
      </c>
      <c r="B968" t="s">
        <v>878</v>
      </c>
      <c r="C968" s="1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2">
        <f t="shared" si="60"/>
        <v>792.23529411764707</v>
      </c>
      <c r="P968">
        <f t="shared" si="61"/>
        <v>6856.5</v>
      </c>
      <c r="Q968" t="s">
        <v>2039</v>
      </c>
      <c r="R968" t="s">
        <v>2040</v>
      </c>
      <c r="S968" s="5">
        <f t="shared" si="62"/>
        <v>42901.208333333328</v>
      </c>
      <c r="T968" s="5">
        <f t="shared" si="63"/>
        <v>42903.208333333328</v>
      </c>
    </row>
    <row r="969" spans="1:20" ht="17" x14ac:dyDescent="0.2">
      <c r="A969">
        <v>967</v>
      </c>
      <c r="B969" t="s">
        <v>1963</v>
      </c>
      <c r="C969" s="1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2">
        <f t="shared" si="60"/>
        <v>137.03393665158373</v>
      </c>
      <c r="P969">
        <f t="shared" si="61"/>
        <v>61355.5</v>
      </c>
      <c r="Q969" t="s">
        <v>2035</v>
      </c>
      <c r="R969" t="s">
        <v>2062</v>
      </c>
      <c r="S969" s="5">
        <f t="shared" si="62"/>
        <v>41005.208333333336</v>
      </c>
      <c r="T969" s="5">
        <f t="shared" si="63"/>
        <v>41042.208333333336</v>
      </c>
    </row>
    <row r="970" spans="1:20" ht="34" x14ac:dyDescent="0.2">
      <c r="A970">
        <v>968</v>
      </c>
      <c r="B970" t="s">
        <v>1965</v>
      </c>
      <c r="C970" s="1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2">
        <f t="shared" si="60"/>
        <v>338.20833333333337</v>
      </c>
      <c r="P970">
        <f t="shared" si="61"/>
        <v>4115.5</v>
      </c>
      <c r="Q970" t="s">
        <v>2033</v>
      </c>
      <c r="R970" t="s">
        <v>2034</v>
      </c>
      <c r="S970" s="5">
        <f t="shared" si="62"/>
        <v>40544.25</v>
      </c>
      <c r="T970" s="5">
        <f t="shared" si="63"/>
        <v>40559.25</v>
      </c>
    </row>
    <row r="971" spans="1:20" ht="17" x14ac:dyDescent="0.2">
      <c r="A971">
        <v>969</v>
      </c>
      <c r="B971" t="s">
        <v>1967</v>
      </c>
      <c r="C971" s="1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2">
        <f t="shared" si="60"/>
        <v>108.22784810126582</v>
      </c>
      <c r="P971">
        <f t="shared" si="61"/>
        <v>4321.5</v>
      </c>
      <c r="Q971" t="s">
        <v>2039</v>
      </c>
      <c r="R971" t="s">
        <v>2040</v>
      </c>
      <c r="S971" s="5">
        <f t="shared" si="62"/>
        <v>43821.25</v>
      </c>
      <c r="T971" s="5">
        <f t="shared" si="63"/>
        <v>43828.25</v>
      </c>
    </row>
    <row r="972" spans="1:20" ht="34" x14ac:dyDescent="0.2">
      <c r="A972">
        <v>970</v>
      </c>
      <c r="B972" t="s">
        <v>1969</v>
      </c>
      <c r="C972" s="1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2">
        <f t="shared" si="60"/>
        <v>60.757639620653315</v>
      </c>
      <c r="P972">
        <f t="shared" si="61"/>
        <v>29126.5</v>
      </c>
      <c r="Q972" t="s">
        <v>2039</v>
      </c>
      <c r="R972" t="s">
        <v>2040</v>
      </c>
      <c r="S972" s="5">
        <f t="shared" si="62"/>
        <v>40672.208333333336</v>
      </c>
      <c r="T972" s="5">
        <f t="shared" si="63"/>
        <v>40673.208333333336</v>
      </c>
    </row>
    <row r="973" spans="1:20" ht="17" x14ac:dyDescent="0.2">
      <c r="A973">
        <v>971</v>
      </c>
      <c r="B973" t="s">
        <v>1971</v>
      </c>
      <c r="C973" s="1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2">
        <f t="shared" si="60"/>
        <v>27.725490196078432</v>
      </c>
      <c r="P973">
        <f t="shared" si="61"/>
        <v>719</v>
      </c>
      <c r="Q973" t="s">
        <v>2041</v>
      </c>
      <c r="R973" t="s">
        <v>2060</v>
      </c>
      <c r="S973" s="5">
        <f t="shared" si="62"/>
        <v>41555.208333333336</v>
      </c>
      <c r="T973" s="5">
        <f t="shared" si="63"/>
        <v>41561.208333333336</v>
      </c>
    </row>
    <row r="974" spans="1:20" ht="34" x14ac:dyDescent="0.2">
      <c r="A974">
        <v>972</v>
      </c>
      <c r="B974" t="s">
        <v>1973</v>
      </c>
      <c r="C974" s="1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2">
        <f t="shared" si="60"/>
        <v>228.3934426229508</v>
      </c>
      <c r="P974">
        <f t="shared" si="61"/>
        <v>49602.5</v>
      </c>
      <c r="Q974" t="s">
        <v>2037</v>
      </c>
      <c r="R974" t="s">
        <v>2038</v>
      </c>
      <c r="S974" s="5">
        <f t="shared" si="62"/>
        <v>41792.208333333336</v>
      </c>
      <c r="T974" s="5">
        <f t="shared" si="63"/>
        <v>41801.208333333336</v>
      </c>
    </row>
    <row r="975" spans="1:20" ht="17" x14ac:dyDescent="0.2">
      <c r="A975">
        <v>973</v>
      </c>
      <c r="B975" t="s">
        <v>1975</v>
      </c>
      <c r="C975" s="1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2">
        <f t="shared" si="60"/>
        <v>21.615194054500414</v>
      </c>
      <c r="P975">
        <f t="shared" si="61"/>
        <v>13214</v>
      </c>
      <c r="Q975" t="s">
        <v>2039</v>
      </c>
      <c r="R975" t="s">
        <v>2040</v>
      </c>
      <c r="S975" s="5">
        <f t="shared" si="62"/>
        <v>40522.25</v>
      </c>
      <c r="T975" s="5">
        <f t="shared" si="63"/>
        <v>40524.25</v>
      </c>
    </row>
    <row r="976" spans="1:20" ht="17" x14ac:dyDescent="0.2">
      <c r="A976">
        <v>974</v>
      </c>
      <c r="B976" t="s">
        <v>1977</v>
      </c>
      <c r="C976" s="1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2">
        <f t="shared" si="60"/>
        <v>373.875</v>
      </c>
      <c r="P976">
        <f t="shared" si="61"/>
        <v>1511.5</v>
      </c>
      <c r="Q976" t="s">
        <v>2035</v>
      </c>
      <c r="R976" t="s">
        <v>2045</v>
      </c>
      <c r="S976" s="5">
        <f t="shared" si="62"/>
        <v>41412.208333333336</v>
      </c>
      <c r="T976" s="5">
        <f t="shared" si="63"/>
        <v>41413.208333333336</v>
      </c>
    </row>
    <row r="977" spans="1:20" ht="17" x14ac:dyDescent="0.2">
      <c r="A977">
        <v>975</v>
      </c>
      <c r="B977" t="s">
        <v>1979</v>
      </c>
      <c r="C977" s="1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2">
        <f t="shared" si="60"/>
        <v>154.92592592592592</v>
      </c>
      <c r="P977">
        <f t="shared" si="61"/>
        <v>4250.5</v>
      </c>
      <c r="Q977" t="s">
        <v>2039</v>
      </c>
      <c r="R977" t="s">
        <v>2040</v>
      </c>
      <c r="S977" s="5">
        <f t="shared" si="62"/>
        <v>42337.25</v>
      </c>
      <c r="T977" s="5">
        <f t="shared" si="63"/>
        <v>42376.25</v>
      </c>
    </row>
    <row r="978" spans="1:20" ht="34" x14ac:dyDescent="0.2">
      <c r="A978">
        <v>976</v>
      </c>
      <c r="B978" t="s">
        <v>1981</v>
      </c>
      <c r="C978" s="1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2">
        <f t="shared" si="60"/>
        <v>322.14999999999998</v>
      </c>
      <c r="P978">
        <f t="shared" si="61"/>
        <v>6513</v>
      </c>
      <c r="Q978" t="s">
        <v>2039</v>
      </c>
      <c r="R978" t="s">
        <v>2040</v>
      </c>
      <c r="S978" s="5">
        <f t="shared" si="62"/>
        <v>40571.25</v>
      </c>
      <c r="T978" s="5">
        <f t="shared" si="63"/>
        <v>40577.25</v>
      </c>
    </row>
    <row r="979" spans="1:20" ht="17" x14ac:dyDescent="0.2">
      <c r="A979">
        <v>977</v>
      </c>
      <c r="B979" t="s">
        <v>1258</v>
      </c>
      <c r="C979" s="1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2">
        <f t="shared" si="60"/>
        <v>73.957142857142856</v>
      </c>
      <c r="P979">
        <f t="shared" si="61"/>
        <v>2622</v>
      </c>
      <c r="Q979" t="s">
        <v>2033</v>
      </c>
      <c r="R979" t="s">
        <v>2034</v>
      </c>
      <c r="S979" s="5">
        <f t="shared" si="62"/>
        <v>43138.25</v>
      </c>
      <c r="T979" s="5">
        <f t="shared" si="63"/>
        <v>43170.25</v>
      </c>
    </row>
    <row r="980" spans="1:20" ht="17" x14ac:dyDescent="0.2">
      <c r="A980">
        <v>978</v>
      </c>
      <c r="B980" t="s">
        <v>1984</v>
      </c>
      <c r="C980" s="1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2">
        <f t="shared" si="60"/>
        <v>864.1</v>
      </c>
      <c r="P980">
        <f t="shared" si="61"/>
        <v>4366.5</v>
      </c>
      <c r="Q980" t="s">
        <v>2050</v>
      </c>
      <c r="R980" t="s">
        <v>2051</v>
      </c>
      <c r="S980" s="5">
        <f t="shared" si="62"/>
        <v>42686.25</v>
      </c>
      <c r="T980" s="5">
        <f t="shared" si="63"/>
        <v>42708.25</v>
      </c>
    </row>
    <row r="981" spans="1:20" ht="17" x14ac:dyDescent="0.2">
      <c r="A981">
        <v>979</v>
      </c>
      <c r="B981" t="s">
        <v>1986</v>
      </c>
      <c r="C981" s="1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2">
        <f t="shared" si="60"/>
        <v>143.26245847176079</v>
      </c>
      <c r="P981">
        <f t="shared" si="61"/>
        <v>43629.5</v>
      </c>
      <c r="Q981" t="s">
        <v>2039</v>
      </c>
      <c r="R981" t="s">
        <v>2040</v>
      </c>
      <c r="S981" s="5">
        <f t="shared" si="62"/>
        <v>42078.208333333328</v>
      </c>
      <c r="T981" s="5">
        <f t="shared" si="63"/>
        <v>42084.208333333328</v>
      </c>
    </row>
    <row r="982" spans="1:20" ht="17" x14ac:dyDescent="0.2">
      <c r="A982">
        <v>980</v>
      </c>
      <c r="B982" t="s">
        <v>1988</v>
      </c>
      <c r="C982" s="1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2">
        <f t="shared" si="60"/>
        <v>40.281762295081968</v>
      </c>
      <c r="P982">
        <f t="shared" si="61"/>
        <v>39686</v>
      </c>
      <c r="Q982" t="s">
        <v>2047</v>
      </c>
      <c r="R982" t="s">
        <v>2048</v>
      </c>
      <c r="S982" s="5">
        <f t="shared" si="62"/>
        <v>42307.208333333328</v>
      </c>
      <c r="T982" s="5">
        <f t="shared" si="63"/>
        <v>42312.25</v>
      </c>
    </row>
    <row r="983" spans="1:20" ht="17" x14ac:dyDescent="0.2">
      <c r="A983">
        <v>981</v>
      </c>
      <c r="B983" t="s">
        <v>1990</v>
      </c>
      <c r="C983" s="1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2">
        <f t="shared" si="60"/>
        <v>178.22388059701493</v>
      </c>
      <c r="P983">
        <f t="shared" si="61"/>
        <v>6132</v>
      </c>
      <c r="Q983" t="s">
        <v>2037</v>
      </c>
      <c r="R983" t="s">
        <v>2038</v>
      </c>
      <c r="S983" s="5">
        <f t="shared" si="62"/>
        <v>43094.25</v>
      </c>
      <c r="T983" s="5">
        <f t="shared" si="63"/>
        <v>43127.25</v>
      </c>
    </row>
    <row r="984" spans="1:20" ht="17" x14ac:dyDescent="0.2">
      <c r="A984">
        <v>982</v>
      </c>
      <c r="B984" t="s">
        <v>1992</v>
      </c>
      <c r="C984" s="1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2">
        <f t="shared" si="60"/>
        <v>84.930555555555557</v>
      </c>
      <c r="P984">
        <f t="shared" si="61"/>
        <v>3095</v>
      </c>
      <c r="Q984" t="s">
        <v>2041</v>
      </c>
      <c r="R984" t="s">
        <v>2042</v>
      </c>
      <c r="S984" s="5">
        <f t="shared" si="62"/>
        <v>40743.208333333336</v>
      </c>
      <c r="T984" s="5">
        <f t="shared" si="63"/>
        <v>40745.208333333336</v>
      </c>
    </row>
    <row r="985" spans="1:20" ht="17" x14ac:dyDescent="0.2">
      <c r="A985">
        <v>983</v>
      </c>
      <c r="B985" t="s">
        <v>1994</v>
      </c>
      <c r="C985" s="1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2">
        <f t="shared" si="60"/>
        <v>145.93648334624322</v>
      </c>
      <c r="P985">
        <f t="shared" si="61"/>
        <v>95365</v>
      </c>
      <c r="Q985" t="s">
        <v>2041</v>
      </c>
      <c r="R985" t="s">
        <v>2042</v>
      </c>
      <c r="S985" s="5">
        <f t="shared" si="62"/>
        <v>43681.208333333328</v>
      </c>
      <c r="T985" s="5">
        <f t="shared" si="63"/>
        <v>43696.208333333328</v>
      </c>
    </row>
    <row r="986" spans="1:20" ht="34" x14ac:dyDescent="0.2">
      <c r="A986">
        <v>984</v>
      </c>
      <c r="B986" t="s">
        <v>1996</v>
      </c>
      <c r="C986" s="1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2">
        <f t="shared" si="60"/>
        <v>152.46153846153848</v>
      </c>
      <c r="P986">
        <f t="shared" si="61"/>
        <v>5145.5</v>
      </c>
      <c r="Q986" t="s">
        <v>2039</v>
      </c>
      <c r="R986" t="s">
        <v>2040</v>
      </c>
      <c r="S986" s="5">
        <f t="shared" si="62"/>
        <v>43716.208333333328</v>
      </c>
      <c r="T986" s="5">
        <f t="shared" si="63"/>
        <v>43742.208333333328</v>
      </c>
    </row>
    <row r="987" spans="1:20" ht="17" x14ac:dyDescent="0.2">
      <c r="A987">
        <v>985</v>
      </c>
      <c r="B987" t="s">
        <v>1998</v>
      </c>
      <c r="C987" s="1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2">
        <f t="shared" si="60"/>
        <v>67.129542790152414</v>
      </c>
      <c r="P987">
        <f t="shared" si="61"/>
        <v>59464</v>
      </c>
      <c r="Q987" t="s">
        <v>2035</v>
      </c>
      <c r="R987" t="s">
        <v>2036</v>
      </c>
      <c r="S987" s="5">
        <f t="shared" si="62"/>
        <v>41614.25</v>
      </c>
      <c r="T987" s="5">
        <f t="shared" si="63"/>
        <v>41640.25</v>
      </c>
    </row>
    <row r="988" spans="1:20" ht="34" x14ac:dyDescent="0.2">
      <c r="A988">
        <v>986</v>
      </c>
      <c r="B988" t="s">
        <v>2000</v>
      </c>
      <c r="C988" s="1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2">
        <f t="shared" si="60"/>
        <v>40.307692307692307</v>
      </c>
      <c r="P988">
        <f t="shared" si="61"/>
        <v>1618</v>
      </c>
      <c r="Q988" t="s">
        <v>2035</v>
      </c>
      <c r="R988" t="s">
        <v>2036</v>
      </c>
      <c r="S988" s="5">
        <f t="shared" si="62"/>
        <v>40638.208333333336</v>
      </c>
      <c r="T988" s="5">
        <f t="shared" si="63"/>
        <v>40652.208333333336</v>
      </c>
    </row>
    <row r="989" spans="1:20" ht="17" x14ac:dyDescent="0.2">
      <c r="A989">
        <v>987</v>
      </c>
      <c r="B989" t="s">
        <v>2002</v>
      </c>
      <c r="C989" s="1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2">
        <f t="shared" si="60"/>
        <v>216.79032258064518</v>
      </c>
      <c r="P989">
        <f t="shared" si="61"/>
        <v>6960.5</v>
      </c>
      <c r="Q989" t="s">
        <v>2041</v>
      </c>
      <c r="R989" t="s">
        <v>2042</v>
      </c>
      <c r="S989" s="5">
        <f t="shared" si="62"/>
        <v>42852.208333333328</v>
      </c>
      <c r="T989" s="5">
        <f t="shared" si="63"/>
        <v>42866.208333333328</v>
      </c>
    </row>
    <row r="990" spans="1:20" ht="17" x14ac:dyDescent="0.2">
      <c r="A990">
        <v>988</v>
      </c>
      <c r="B990" t="s">
        <v>2004</v>
      </c>
      <c r="C990" s="1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2">
        <f t="shared" si="60"/>
        <v>52.117021276595743</v>
      </c>
      <c r="P990">
        <f t="shared" si="61"/>
        <v>2481.5</v>
      </c>
      <c r="Q990" t="s">
        <v>2047</v>
      </c>
      <c r="R990" t="s">
        <v>2056</v>
      </c>
      <c r="S990" s="5">
        <f t="shared" si="62"/>
        <v>42686.25</v>
      </c>
      <c r="T990" s="5">
        <f t="shared" si="63"/>
        <v>42707.25</v>
      </c>
    </row>
    <row r="991" spans="1:20" ht="17" x14ac:dyDescent="0.2">
      <c r="A991">
        <v>989</v>
      </c>
      <c r="B991" t="s">
        <v>2006</v>
      </c>
      <c r="C991" s="1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2">
        <f t="shared" si="60"/>
        <v>499.58333333333337</v>
      </c>
      <c r="P991">
        <f t="shared" si="61"/>
        <v>6108</v>
      </c>
      <c r="Q991" t="s">
        <v>2047</v>
      </c>
      <c r="R991" t="s">
        <v>2059</v>
      </c>
      <c r="S991" s="5">
        <f t="shared" si="62"/>
        <v>43571.208333333328</v>
      </c>
      <c r="T991" s="5">
        <f t="shared" si="63"/>
        <v>43576.208333333328</v>
      </c>
    </row>
    <row r="992" spans="1:20" ht="17" x14ac:dyDescent="0.2">
      <c r="A992">
        <v>990</v>
      </c>
      <c r="B992" t="s">
        <v>2008</v>
      </c>
      <c r="C992" s="1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2">
        <f t="shared" si="60"/>
        <v>87.679487179487182</v>
      </c>
      <c r="P992">
        <f t="shared" si="61"/>
        <v>3451.5</v>
      </c>
      <c r="Q992" t="s">
        <v>2041</v>
      </c>
      <c r="R992" t="s">
        <v>2044</v>
      </c>
      <c r="S992" s="5">
        <f t="shared" si="62"/>
        <v>42432.25</v>
      </c>
      <c r="T992" s="5">
        <f t="shared" si="63"/>
        <v>42454.208333333328</v>
      </c>
    </row>
    <row r="993" spans="1:20" ht="17" x14ac:dyDescent="0.2">
      <c r="A993">
        <v>991</v>
      </c>
      <c r="B993" t="s">
        <v>1080</v>
      </c>
      <c r="C993" s="1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2">
        <f t="shared" si="60"/>
        <v>113.17346938775511</v>
      </c>
      <c r="P993">
        <f t="shared" si="61"/>
        <v>5666</v>
      </c>
      <c r="Q993" t="s">
        <v>2035</v>
      </c>
      <c r="R993" t="s">
        <v>2036</v>
      </c>
      <c r="S993" s="5">
        <f t="shared" si="62"/>
        <v>41907.208333333336</v>
      </c>
      <c r="T993" s="5">
        <f t="shared" si="63"/>
        <v>41911.208333333336</v>
      </c>
    </row>
    <row r="994" spans="1:20" ht="17" x14ac:dyDescent="0.2">
      <c r="A994">
        <v>992</v>
      </c>
      <c r="B994" t="s">
        <v>2011</v>
      </c>
      <c r="C994" s="1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2">
        <f t="shared" si="60"/>
        <v>426.54838709677421</v>
      </c>
      <c r="P994">
        <f t="shared" si="61"/>
        <v>6677.5</v>
      </c>
      <c r="Q994" t="s">
        <v>2041</v>
      </c>
      <c r="R994" t="s">
        <v>2044</v>
      </c>
      <c r="S994" s="5">
        <f t="shared" si="62"/>
        <v>43227.208333333328</v>
      </c>
      <c r="T994" s="5">
        <f t="shared" si="63"/>
        <v>43241.208333333328</v>
      </c>
    </row>
    <row r="995" spans="1:20" ht="17" x14ac:dyDescent="0.2">
      <c r="A995">
        <v>993</v>
      </c>
      <c r="B995" t="s">
        <v>2013</v>
      </c>
      <c r="C995" s="1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2">
        <f t="shared" si="60"/>
        <v>77.632653061224488</v>
      </c>
      <c r="P995">
        <f t="shared" si="61"/>
        <v>3841.5</v>
      </c>
      <c r="Q995" t="s">
        <v>2054</v>
      </c>
      <c r="R995" t="s">
        <v>2055</v>
      </c>
      <c r="S995" s="5">
        <f t="shared" si="62"/>
        <v>42362.25</v>
      </c>
      <c r="T995" s="5">
        <f t="shared" si="63"/>
        <v>42379.25</v>
      </c>
    </row>
    <row r="996" spans="1:20" ht="17" x14ac:dyDescent="0.2">
      <c r="A996">
        <v>994</v>
      </c>
      <c r="B996" t="s">
        <v>2015</v>
      </c>
      <c r="C996" s="1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2">
        <f t="shared" si="60"/>
        <v>52.496810772501767</v>
      </c>
      <c r="P996">
        <f t="shared" si="61"/>
        <v>37457.5</v>
      </c>
      <c r="Q996" t="s">
        <v>2047</v>
      </c>
      <c r="R996" t="s">
        <v>2059</v>
      </c>
      <c r="S996" s="5">
        <f t="shared" si="62"/>
        <v>41929.208333333336</v>
      </c>
      <c r="T996" s="5">
        <f t="shared" si="63"/>
        <v>41935.208333333336</v>
      </c>
    </row>
    <row r="997" spans="1:20" ht="17" x14ac:dyDescent="0.2">
      <c r="A997">
        <v>995</v>
      </c>
      <c r="B997" t="s">
        <v>2017</v>
      </c>
      <c r="C997" s="1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2">
        <f t="shared" si="60"/>
        <v>157.46762589928059</v>
      </c>
      <c r="P997">
        <f t="shared" si="61"/>
        <v>77629.5</v>
      </c>
      <c r="Q997" t="s">
        <v>2033</v>
      </c>
      <c r="R997" t="s">
        <v>2034</v>
      </c>
      <c r="S997" s="5">
        <f t="shared" si="62"/>
        <v>43408.208333333328</v>
      </c>
      <c r="T997" s="5">
        <f t="shared" si="63"/>
        <v>43437.25</v>
      </c>
    </row>
    <row r="998" spans="1:20" ht="34" x14ac:dyDescent="0.2">
      <c r="A998">
        <v>996</v>
      </c>
      <c r="B998" t="s">
        <v>2019</v>
      </c>
      <c r="C998" s="1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2">
        <f t="shared" si="60"/>
        <v>72.939393939393938</v>
      </c>
      <c r="P998">
        <f t="shared" si="61"/>
        <v>2463</v>
      </c>
      <c r="Q998" t="s">
        <v>2039</v>
      </c>
      <c r="R998" t="s">
        <v>2040</v>
      </c>
      <c r="S998" s="5">
        <f t="shared" si="62"/>
        <v>41276.25</v>
      </c>
      <c r="T998" s="5">
        <f t="shared" si="63"/>
        <v>41306.25</v>
      </c>
    </row>
    <row r="999" spans="1:20" ht="17" x14ac:dyDescent="0.2">
      <c r="A999">
        <v>997</v>
      </c>
      <c r="B999" t="s">
        <v>2021</v>
      </c>
      <c r="C999" s="1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2">
        <f t="shared" si="60"/>
        <v>60.565789473684205</v>
      </c>
      <c r="P999">
        <f t="shared" si="61"/>
        <v>2371</v>
      </c>
      <c r="Q999" t="s">
        <v>2039</v>
      </c>
      <c r="R999" t="s">
        <v>2040</v>
      </c>
      <c r="S999" s="5">
        <f t="shared" si="62"/>
        <v>41659.25</v>
      </c>
      <c r="T999" s="5">
        <f t="shared" si="63"/>
        <v>41664.25</v>
      </c>
    </row>
    <row r="1000" spans="1:20" ht="17" x14ac:dyDescent="0.2">
      <c r="A1000">
        <v>998</v>
      </c>
      <c r="B1000" t="s">
        <v>2023</v>
      </c>
      <c r="C1000" s="1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2">
        <f t="shared" si="60"/>
        <v>56.791291291291287</v>
      </c>
      <c r="P1000">
        <f t="shared" si="61"/>
        <v>19098.5</v>
      </c>
      <c r="Q1000" t="s">
        <v>2035</v>
      </c>
      <c r="R1000" t="s">
        <v>2045</v>
      </c>
      <c r="S1000" s="5">
        <f t="shared" si="62"/>
        <v>40220.25</v>
      </c>
      <c r="T1000" s="5">
        <f t="shared" si="63"/>
        <v>40234.25</v>
      </c>
    </row>
    <row r="1001" spans="1:20" ht="17" x14ac:dyDescent="0.2">
      <c r="A1001">
        <v>999</v>
      </c>
      <c r="B1001" t="s">
        <v>2025</v>
      </c>
      <c r="C1001" s="1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2">
        <f t="shared" si="60"/>
        <v>56.542754275427541</v>
      </c>
      <c r="P1001">
        <f t="shared" si="61"/>
        <v>31970.5</v>
      </c>
      <c r="Q1001" t="s">
        <v>2033</v>
      </c>
      <c r="R1001" t="s">
        <v>2034</v>
      </c>
      <c r="S1001" s="5">
        <f t="shared" si="62"/>
        <v>42550.208333333328</v>
      </c>
      <c r="T1001" s="5">
        <f t="shared" si="63"/>
        <v>42557.208333333328</v>
      </c>
    </row>
  </sheetData>
  <conditionalFormatting sqref="F1:F1048576">
    <cfRule type="containsText" dxfId="4" priority="2" operator="containsText" text="live">
      <formula>NOT(ISERROR(SEARCH("live",F1)))</formula>
    </cfRule>
    <cfRule type="containsText" dxfId="3" priority="3" operator="containsText" text="Currently live">
      <formula>NOT(ISERROR(SEARCH("Currently live",F1)))</formula>
    </cfRule>
    <cfRule type="containsText" dxfId="2" priority="4" operator="containsText" text="canceled">
      <formula>NOT(ISERROR(SEARCH("canceled",F1)))</formula>
    </cfRule>
    <cfRule type="containsText" dxfId="1" priority="5" operator="containsText" text="Successful">
      <formula>NOT(ISERROR(SEARCH("Successful",F1)))</formula>
    </cfRule>
    <cfRule type="containsText" dxfId="0" priority="6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FF0000"/>
        <color theme="9" tint="0.39997558519241921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7DC7-9AE8-654C-92D0-C9F6FC8C497F}">
  <dimension ref="A1:F14"/>
  <sheetViews>
    <sheetView topLeftCell="A2" workbookViewId="0">
      <selection activeCell="V14" sqref="V14"/>
    </sheetView>
  </sheetViews>
  <sheetFormatPr baseColWidth="10" defaultRowHeight="16" x14ac:dyDescent="0.2"/>
  <cols>
    <col min="1" max="1" width="16.83203125" bestFit="1" customWidth="1"/>
    <col min="2" max="5" width="10.83203125" bestFit="1" customWidth="1"/>
  </cols>
  <sheetData>
    <row r="1" spans="1:6" x14ac:dyDescent="0.2">
      <c r="A1" s="3" t="s">
        <v>6</v>
      </c>
      <c r="B1" t="s">
        <v>2066</v>
      </c>
    </row>
    <row r="3" spans="1:6" x14ac:dyDescent="0.2">
      <c r="A3" s="3" t="s">
        <v>2067</v>
      </c>
      <c r="B3" s="3" t="s">
        <v>4</v>
      </c>
    </row>
    <row r="4" spans="1:6" x14ac:dyDescent="0.2">
      <c r="A4" s="3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2069</v>
      </c>
    </row>
    <row r="5" spans="1:6" x14ac:dyDescent="0.2">
      <c r="A5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t="s">
        <v>2064</v>
      </c>
      <c r="E8">
        <v>4</v>
      </c>
      <c r="F8">
        <v>4</v>
      </c>
    </row>
    <row r="9" spans="1:6" x14ac:dyDescent="0.2">
      <c r="A9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t="s">
        <v>2069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49B2-9A56-A047-B0CA-0677FCC30D56}">
  <dimension ref="A1:F30"/>
  <sheetViews>
    <sheetView workbookViewId="0">
      <selection activeCell="A4" sqref="A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8.33203125" bestFit="1" customWidth="1"/>
    <col min="5" max="5" width="4.1640625" bestFit="1" customWidth="1"/>
  </cols>
  <sheetData>
    <row r="1" spans="1:6" x14ac:dyDescent="0.2">
      <c r="A1" s="3" t="s">
        <v>6</v>
      </c>
      <c r="B1" t="s">
        <v>2066</v>
      </c>
    </row>
    <row r="2" spans="1:6" x14ac:dyDescent="0.2">
      <c r="A2" s="3" t="s">
        <v>2031</v>
      </c>
      <c r="B2" t="s">
        <v>2066</v>
      </c>
    </row>
    <row r="4" spans="1:6" x14ac:dyDescent="0.2">
      <c r="A4" s="3" t="s">
        <v>2067</v>
      </c>
      <c r="B4" s="3" t="s">
        <v>2070</v>
      </c>
    </row>
    <row r="5" spans="1:6" x14ac:dyDescent="0.2">
      <c r="A5" s="3" t="s">
        <v>2068</v>
      </c>
      <c r="B5" t="s">
        <v>20</v>
      </c>
      <c r="C5" t="s">
        <v>14</v>
      </c>
      <c r="D5" t="s">
        <v>74</v>
      </c>
      <c r="E5" t="s">
        <v>47</v>
      </c>
      <c r="F5" t="s">
        <v>2069</v>
      </c>
    </row>
    <row r="6" spans="1:6" x14ac:dyDescent="0.2">
      <c r="A6" s="4" t="s">
        <v>2049</v>
      </c>
      <c r="B6" s="21">
        <v>21</v>
      </c>
      <c r="C6" s="21">
        <v>10</v>
      </c>
      <c r="D6" s="21">
        <v>1</v>
      </c>
      <c r="E6" s="21">
        <v>2</v>
      </c>
      <c r="F6" s="21">
        <v>34</v>
      </c>
    </row>
    <row r="7" spans="1:6" x14ac:dyDescent="0.2">
      <c r="A7" s="4" t="s">
        <v>2065</v>
      </c>
      <c r="B7" s="21">
        <v>4</v>
      </c>
      <c r="C7" s="21"/>
      <c r="D7" s="21"/>
      <c r="E7" s="21"/>
      <c r="F7" s="21">
        <v>4</v>
      </c>
    </row>
    <row r="8" spans="1:6" x14ac:dyDescent="0.2">
      <c r="A8" s="4" t="s">
        <v>2042</v>
      </c>
      <c r="B8" s="21">
        <v>34</v>
      </c>
      <c r="C8" s="21">
        <v>21</v>
      </c>
      <c r="D8" s="21">
        <v>4</v>
      </c>
      <c r="E8" s="21">
        <v>1</v>
      </c>
      <c r="F8" s="21">
        <v>60</v>
      </c>
    </row>
    <row r="9" spans="1:6" x14ac:dyDescent="0.2">
      <c r="A9" s="4" t="s">
        <v>2044</v>
      </c>
      <c r="B9" s="21">
        <v>22</v>
      </c>
      <c r="C9" s="21">
        <v>12</v>
      </c>
      <c r="D9" s="21">
        <v>2</v>
      </c>
      <c r="E9" s="21">
        <v>1</v>
      </c>
      <c r="F9" s="21">
        <v>37</v>
      </c>
    </row>
    <row r="10" spans="1:6" x14ac:dyDescent="0.2">
      <c r="A10" s="4" t="s">
        <v>2043</v>
      </c>
      <c r="B10" s="21">
        <v>10</v>
      </c>
      <c r="C10" s="21">
        <v>8</v>
      </c>
      <c r="D10" s="21"/>
      <c r="E10" s="21"/>
      <c r="F10" s="21">
        <v>18</v>
      </c>
    </row>
    <row r="11" spans="1:6" x14ac:dyDescent="0.2">
      <c r="A11" s="4" t="s">
        <v>2053</v>
      </c>
      <c r="B11" s="21">
        <v>9</v>
      </c>
      <c r="C11" s="21">
        <v>7</v>
      </c>
      <c r="D11" s="21">
        <v>1</v>
      </c>
      <c r="E11" s="21"/>
      <c r="F11" s="21">
        <v>17</v>
      </c>
    </row>
    <row r="12" spans="1:6" x14ac:dyDescent="0.2">
      <c r="A12" s="4" t="s">
        <v>2034</v>
      </c>
      <c r="B12" s="21">
        <v>22</v>
      </c>
      <c r="C12" s="21">
        <v>20</v>
      </c>
      <c r="D12" s="21">
        <v>4</v>
      </c>
      <c r="E12" s="21"/>
      <c r="F12" s="21">
        <v>46</v>
      </c>
    </row>
    <row r="13" spans="1:6" x14ac:dyDescent="0.2">
      <c r="A13" s="4" t="s">
        <v>2045</v>
      </c>
      <c r="B13" s="21">
        <v>23</v>
      </c>
      <c r="C13" s="21">
        <v>19</v>
      </c>
      <c r="D13" s="21">
        <v>3</v>
      </c>
      <c r="E13" s="21"/>
      <c r="F13" s="21">
        <v>45</v>
      </c>
    </row>
    <row r="14" spans="1:6" x14ac:dyDescent="0.2">
      <c r="A14" s="4" t="s">
        <v>2058</v>
      </c>
      <c r="B14" s="21">
        <v>10</v>
      </c>
      <c r="C14" s="21">
        <v>6</v>
      </c>
      <c r="D14" s="21">
        <v>1</v>
      </c>
      <c r="E14" s="21"/>
      <c r="F14" s="21">
        <v>17</v>
      </c>
    </row>
    <row r="15" spans="1:6" x14ac:dyDescent="0.2">
      <c r="A15" s="4" t="s">
        <v>2057</v>
      </c>
      <c r="B15" s="21">
        <v>4</v>
      </c>
      <c r="C15" s="21">
        <v>3</v>
      </c>
      <c r="D15" s="21"/>
      <c r="E15" s="21"/>
      <c r="F15" s="21">
        <v>7</v>
      </c>
    </row>
    <row r="16" spans="1:6" x14ac:dyDescent="0.2">
      <c r="A16" s="4" t="s">
        <v>2061</v>
      </c>
      <c r="B16" s="21">
        <v>4</v>
      </c>
      <c r="C16" s="21">
        <v>8</v>
      </c>
      <c r="D16" s="21"/>
      <c r="E16" s="21">
        <v>1</v>
      </c>
      <c r="F16" s="21">
        <v>13</v>
      </c>
    </row>
    <row r="17" spans="1:6" x14ac:dyDescent="0.2">
      <c r="A17" s="4" t="s">
        <v>2048</v>
      </c>
      <c r="B17" s="21">
        <v>13</v>
      </c>
      <c r="C17" s="21">
        <v>6</v>
      </c>
      <c r="D17" s="21">
        <v>1</v>
      </c>
      <c r="E17" s="21">
        <v>1</v>
      </c>
      <c r="F17" s="21">
        <v>21</v>
      </c>
    </row>
    <row r="18" spans="1:6" x14ac:dyDescent="0.2">
      <c r="A18" s="4" t="s">
        <v>2055</v>
      </c>
      <c r="B18" s="21">
        <v>26</v>
      </c>
      <c r="C18" s="21">
        <v>11</v>
      </c>
      <c r="D18" s="21">
        <v>4</v>
      </c>
      <c r="E18" s="21">
        <v>1</v>
      </c>
      <c r="F18" s="21">
        <v>42</v>
      </c>
    </row>
    <row r="19" spans="1:6" x14ac:dyDescent="0.2">
      <c r="A19" s="4" t="s">
        <v>2040</v>
      </c>
      <c r="B19" s="21">
        <v>187</v>
      </c>
      <c r="C19" s="21">
        <v>132</v>
      </c>
      <c r="D19" s="21">
        <v>23</v>
      </c>
      <c r="E19" s="21">
        <v>2</v>
      </c>
      <c r="F19" s="21">
        <v>344</v>
      </c>
    </row>
    <row r="20" spans="1:6" x14ac:dyDescent="0.2">
      <c r="A20" s="4" t="s">
        <v>2056</v>
      </c>
      <c r="B20" s="21">
        <v>4</v>
      </c>
      <c r="C20" s="21">
        <v>4</v>
      </c>
      <c r="D20" s="21"/>
      <c r="E20" s="21"/>
      <c r="F20" s="21">
        <v>8</v>
      </c>
    </row>
    <row r="21" spans="1:6" x14ac:dyDescent="0.2">
      <c r="A21" s="4" t="s">
        <v>2036</v>
      </c>
      <c r="B21" s="21">
        <v>49</v>
      </c>
      <c r="C21" s="21">
        <v>30</v>
      </c>
      <c r="D21" s="21">
        <v>6</v>
      </c>
      <c r="E21" s="21"/>
      <c r="F21" s="21">
        <v>85</v>
      </c>
    </row>
    <row r="22" spans="1:6" x14ac:dyDescent="0.2">
      <c r="A22" s="4" t="s">
        <v>2063</v>
      </c>
      <c r="B22" s="21">
        <v>5</v>
      </c>
      <c r="C22" s="21">
        <v>9</v>
      </c>
      <c r="D22" s="21"/>
      <c r="E22" s="21"/>
      <c r="F22" s="21">
        <v>14</v>
      </c>
    </row>
    <row r="23" spans="1:6" x14ac:dyDescent="0.2">
      <c r="A23" s="4" t="s">
        <v>2052</v>
      </c>
      <c r="B23" s="21">
        <v>9</v>
      </c>
      <c r="C23" s="21">
        <v>5</v>
      </c>
      <c r="D23" s="21">
        <v>1</v>
      </c>
      <c r="E23" s="21">
        <v>1</v>
      </c>
      <c r="F23" s="21">
        <v>16</v>
      </c>
    </row>
    <row r="24" spans="1:6" x14ac:dyDescent="0.2">
      <c r="A24" s="4" t="s">
        <v>2060</v>
      </c>
      <c r="B24" s="21">
        <v>11</v>
      </c>
      <c r="C24" s="21">
        <v>3</v>
      </c>
      <c r="D24" s="21">
        <v>3</v>
      </c>
      <c r="E24" s="21"/>
      <c r="F24" s="21">
        <v>17</v>
      </c>
    </row>
    <row r="25" spans="1:6" x14ac:dyDescent="0.2">
      <c r="A25" s="4" t="s">
        <v>2059</v>
      </c>
      <c r="B25" s="21">
        <v>14</v>
      </c>
      <c r="C25" s="21">
        <v>7</v>
      </c>
      <c r="D25" s="21"/>
      <c r="E25" s="21"/>
      <c r="F25" s="21">
        <v>21</v>
      </c>
    </row>
    <row r="26" spans="1:6" x14ac:dyDescent="0.2">
      <c r="A26" s="4" t="s">
        <v>2051</v>
      </c>
      <c r="B26" s="21">
        <v>17</v>
      </c>
      <c r="C26" s="21">
        <v>15</v>
      </c>
      <c r="D26" s="21">
        <v>1</v>
      </c>
      <c r="E26" s="21">
        <v>2</v>
      </c>
      <c r="F26" s="21">
        <v>35</v>
      </c>
    </row>
    <row r="27" spans="1:6" x14ac:dyDescent="0.2">
      <c r="A27" s="4" t="s">
        <v>2046</v>
      </c>
      <c r="B27" s="21">
        <v>28</v>
      </c>
      <c r="C27" s="21">
        <v>16</v>
      </c>
      <c r="D27" s="21"/>
      <c r="E27" s="21">
        <v>1</v>
      </c>
      <c r="F27" s="21">
        <v>45</v>
      </c>
    </row>
    <row r="28" spans="1:6" x14ac:dyDescent="0.2">
      <c r="A28" s="4" t="s">
        <v>2038</v>
      </c>
      <c r="B28" s="21">
        <v>36</v>
      </c>
      <c r="C28" s="21">
        <v>12</v>
      </c>
      <c r="D28" s="21">
        <v>2</v>
      </c>
      <c r="E28" s="21">
        <v>1</v>
      </c>
      <c r="F28" s="21">
        <v>51</v>
      </c>
    </row>
    <row r="29" spans="1:6" x14ac:dyDescent="0.2">
      <c r="A29" s="4" t="s">
        <v>2062</v>
      </c>
      <c r="B29" s="21">
        <v>3</v>
      </c>
      <c r="C29" s="21"/>
      <c r="D29" s="21"/>
      <c r="E29" s="21"/>
      <c r="F29" s="21">
        <v>3</v>
      </c>
    </row>
    <row r="30" spans="1:6" x14ac:dyDescent="0.2">
      <c r="A30" s="4" t="s">
        <v>2069</v>
      </c>
      <c r="B30" s="21">
        <v>565</v>
      </c>
      <c r="C30" s="21">
        <v>364</v>
      </c>
      <c r="D30" s="21">
        <v>57</v>
      </c>
      <c r="E30" s="21">
        <v>14</v>
      </c>
      <c r="F30" s="2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6DF1-A2AF-2E4D-9511-FDA71BACE612}">
  <dimension ref="A1:E18"/>
  <sheetViews>
    <sheetView tabSelected="1" workbookViewId="0">
      <selection activeCell="D45" sqref="D4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3" t="s">
        <v>2031</v>
      </c>
      <c r="B1" t="s">
        <v>2066</v>
      </c>
    </row>
    <row r="2" spans="1:5" x14ac:dyDescent="0.2">
      <c r="A2" s="3" t="s">
        <v>2085</v>
      </c>
      <c r="B2" t="s">
        <v>2066</v>
      </c>
    </row>
    <row r="4" spans="1:5" x14ac:dyDescent="0.2">
      <c r="A4" s="3" t="s">
        <v>2067</v>
      </c>
      <c r="B4" s="3" t="s">
        <v>2070</v>
      </c>
    </row>
    <row r="5" spans="1:5" x14ac:dyDescent="0.2">
      <c r="A5" s="3" t="s">
        <v>2068</v>
      </c>
      <c r="B5" t="s">
        <v>74</v>
      </c>
      <c r="C5" t="s">
        <v>14</v>
      </c>
      <c r="D5" t="s">
        <v>20</v>
      </c>
      <c r="E5" t="s">
        <v>2069</v>
      </c>
    </row>
    <row r="6" spans="1:5" x14ac:dyDescent="0.2">
      <c r="A6" s="6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6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6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6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6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6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6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6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6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6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6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6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6" t="s">
        <v>2069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25EE-9316-7649-9158-BF1AD5F6D926}">
  <dimension ref="A1:H13"/>
  <sheetViews>
    <sheetView workbookViewId="0">
      <selection activeCell="D3" sqref="D3"/>
    </sheetView>
  </sheetViews>
  <sheetFormatPr baseColWidth="10" defaultRowHeight="16" x14ac:dyDescent="0.2"/>
  <cols>
    <col min="1" max="1" width="19" customWidth="1"/>
    <col min="2" max="2" width="17.6640625" customWidth="1"/>
    <col min="3" max="3" width="18.1640625" customWidth="1"/>
    <col min="4" max="4" width="17.5" customWidth="1"/>
    <col min="5" max="5" width="14.83203125" customWidth="1"/>
    <col min="6" max="6" width="19.5" customWidth="1"/>
    <col min="7" max="7" width="17.6640625" customWidth="1"/>
    <col min="8" max="8" width="19.6640625" customWidth="1"/>
  </cols>
  <sheetData>
    <row r="1" spans="1:8" x14ac:dyDescent="0.2">
      <c r="A1" s="8" t="s">
        <v>2086</v>
      </c>
      <c r="B1" s="9" t="s">
        <v>2087</v>
      </c>
      <c r="C1" s="10" t="s">
        <v>2088</v>
      </c>
      <c r="D1" s="10" t="s">
        <v>2089</v>
      </c>
      <c r="E1" s="10" t="s">
        <v>2090</v>
      </c>
      <c r="F1" s="10" t="s">
        <v>2091</v>
      </c>
      <c r="G1" s="10" t="s">
        <v>2092</v>
      </c>
      <c r="H1" s="11" t="s">
        <v>2093</v>
      </c>
    </row>
    <row r="2" spans="1:8" x14ac:dyDescent="0.2">
      <c r="A2" s="12" t="s">
        <v>2094</v>
      </c>
      <c r="B2">
        <f>COUNTIFS(Crowdfunding!$D$2:$D$1001,"&lt;1000",Crowdfunding!$F$2:$F$1001,"successful")</f>
        <v>30</v>
      </c>
      <c r="C2">
        <f>COUNTIFS(Crowdfunding!$D$2:$D$1001,"&lt;1000",Crowdfunding!$F$2:$F$1001,"failed")</f>
        <v>20</v>
      </c>
      <c r="D2">
        <f>COUNTIFS(Crowdfunding!$D$2:$D$1001,"&lt;1000",Crowdfunding!$F$2:$F$1001,"canceled")</f>
        <v>1</v>
      </c>
      <c r="E2">
        <f>B2+C2+D2</f>
        <v>51</v>
      </c>
      <c r="F2" s="13">
        <f>(B2/E2)</f>
        <v>0.58823529411764708</v>
      </c>
      <c r="G2" s="13">
        <f>C2/E2</f>
        <v>0.39215686274509803</v>
      </c>
      <c r="H2" s="14">
        <f>D2/E2</f>
        <v>1.9607843137254902E-2</v>
      </c>
    </row>
    <row r="3" spans="1:8" x14ac:dyDescent="0.2">
      <c r="A3" s="12" t="s">
        <v>2095</v>
      </c>
      <c r="B3">
        <f>COUNTIFS(Crowdfunding!$D$2:$D$1001,"&gt;=1000",Crowdfunding!$D$2:$D$1001,"&lt;=4999",Crowdfunding!$F$2:$F$1001,"successful")</f>
        <v>191</v>
      </c>
      <c r="C3">
        <f>COUNTIFS(Crowdfunding!$D$2:$D$1001,"&gt;=1000",Crowdfunding!$D$2:$D$1001,"&lt;=4999",Crowdfunding!$F$2:$F$1001,"failed")</f>
        <v>38</v>
      </c>
      <c r="D3">
        <f>COUNTIFS(Crowdfunding!$D$2:$D$1001,"&gt;=1000",Crowdfunding!$D$2:$D$1001,"&lt;=4999",Crowdfunding!$F$2:$F$1001,"canceled")</f>
        <v>2</v>
      </c>
      <c r="E3">
        <f t="shared" ref="E3:E13" si="0">B3+C3+D3</f>
        <v>231</v>
      </c>
      <c r="F3" s="13">
        <f t="shared" ref="F3:F13" si="1">(B3/E3)</f>
        <v>0.82683982683982682</v>
      </c>
      <c r="G3" s="13">
        <f t="shared" ref="G3:G13" si="2">C3/E3</f>
        <v>0.16450216450216451</v>
      </c>
      <c r="H3" s="14">
        <f t="shared" ref="H3:H13" si="3">D3/E3</f>
        <v>8.658008658008658E-3</v>
      </c>
    </row>
    <row r="4" spans="1:8" x14ac:dyDescent="0.2">
      <c r="A4" s="12" t="s">
        <v>2096</v>
      </c>
      <c r="B4">
        <f>COUNTIFS(Crowdfunding!$D$2:$D$1001,"&gt;=5000",Crowdfunding!$D$2:$D$1001,"&lt;=9999",Crowdfunding!$F$2:$F$1001,"successful")</f>
        <v>164</v>
      </c>
      <c r="C4">
        <f>COUNTIFS(Crowdfunding!$D$2:$D$1001,"&gt;=5000",Crowdfunding!$D$2:$D$1001,"&lt;=9999",Crowdfunding!$F$2:$F$1001,"failed")</f>
        <v>126</v>
      </c>
      <c r="D4">
        <f>COUNTIFS(Crowdfunding!$D$2:$D$1001,"&gt;=5000",Crowdfunding!$D$2:$D$1001,"&lt;=9999",Crowdfunding!$F$2:$F$1001,"canceled")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4">
        <f t="shared" si="3"/>
        <v>7.9365079365079361E-2</v>
      </c>
    </row>
    <row r="5" spans="1:8" x14ac:dyDescent="0.2">
      <c r="A5" s="12" t="s">
        <v>2097</v>
      </c>
      <c r="B5">
        <f>COUNTIFS(Crowdfunding!$D$2:$D$1001,"&gt;=10000",Crowdfunding!$D$2:$D$1001,"&lt;=14999",Crowdfunding!$F$2:$F$1001,"successful")</f>
        <v>4</v>
      </c>
      <c r="C5">
        <f>COUNTIFS(Crowdfunding!$D$2:$D$1001,"&gt;=10000",Crowdfunding!$D$2:$D$1001,"&lt;=14999",Crowdfunding!$F$2:$F$1001,"failed")</f>
        <v>5</v>
      </c>
      <c r="D5">
        <f>COUNTIFS(Crowdfunding!$D$2:$D$1001,"&gt;=10000",Crowdfunding!$D$2:$D$1001,"&lt;=14999",Crowdfunding!$F$2:$F$1001,"canceled")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4">
        <f t="shared" si="3"/>
        <v>0</v>
      </c>
    </row>
    <row r="6" spans="1:8" x14ac:dyDescent="0.2">
      <c r="A6" s="12" t="s">
        <v>2098</v>
      </c>
      <c r="B6">
        <f>COUNTIFS(Crowdfunding!$D$2:$D$1001,"&gt;=15000",Crowdfunding!$D$2:$D$1001,"&lt;=19999",Crowdfunding!$F$2:$F$1001,"successful")</f>
        <v>10</v>
      </c>
      <c r="C6">
        <f>COUNTIFS(Crowdfunding!$D$2:$D$1001,"&gt;=15000",Crowdfunding!$D$2:$D$1001,"&lt;=19999",Crowdfunding!$F$2:$F$1001,"failed")</f>
        <v>0</v>
      </c>
      <c r="D6">
        <f>COUNTIFS(Crowdfunding!$D$2:$D$1001,"&gt;=15000",Crowdfunding!$D$2:$D$1001,"&lt;=19999",Crowdfunding!$F$2:$F$1001,"canceled")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4">
        <f t="shared" si="3"/>
        <v>0</v>
      </c>
    </row>
    <row r="7" spans="1:8" x14ac:dyDescent="0.2">
      <c r="A7" s="12" t="s">
        <v>2099</v>
      </c>
      <c r="B7">
        <f>COUNTIFS(Crowdfunding!$D$2:$D$1001,"&gt;=20000",Crowdfunding!$D$2:$D$1001,"&lt;=24999",Crowdfunding!$F$2:$F$1001,"successful")</f>
        <v>7</v>
      </c>
      <c r="C7">
        <f>COUNTIFS(Crowdfunding!$D$2:$D$1001,"&gt;=20000",Crowdfunding!$D$2:$D$1001,"&lt;=24999",Crowdfunding!$F$2:$F$1001,"failed")</f>
        <v>0</v>
      </c>
      <c r="D7">
        <f>COUNTIFS(Crowdfunding!$D$2:$D$1001,"&gt;=20000",Crowdfunding!$D$2:$D$1001,"&lt;=24999",Crowdfunding!$F$2:$F$1001,"canceled")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4">
        <f t="shared" si="3"/>
        <v>0</v>
      </c>
    </row>
    <row r="8" spans="1:8" x14ac:dyDescent="0.2">
      <c r="A8" s="12" t="s">
        <v>2100</v>
      </c>
      <c r="B8">
        <f>COUNTIFS(Crowdfunding!$D$2:$D$1001,"&gt;=25000",Crowdfunding!$D$2:$D$1001,"&lt;=29999",Crowdfunding!$F$2:$F$1001,"successful")</f>
        <v>11</v>
      </c>
      <c r="C8">
        <f>COUNTIFS(Crowdfunding!$D$2:$D$1001,"&gt;=25000",Crowdfunding!$D$2:$D$1001,"&lt;=29999",Crowdfunding!$F$2:$F$1001,"failed")</f>
        <v>3</v>
      </c>
      <c r="D8">
        <f>COUNTIFS(Crowdfunding!$D$2:$D$1001,"&gt;=25000",Crowdfunding!$D$2:$D$1001,"&lt;=29999",Crowdfunding!$F$2:$F$1001,"canceled")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4">
        <f t="shared" si="3"/>
        <v>0</v>
      </c>
    </row>
    <row r="9" spans="1:8" x14ac:dyDescent="0.2">
      <c r="A9" s="12" t="s">
        <v>2101</v>
      </c>
      <c r="B9">
        <f>COUNTIFS(Crowdfunding!$D$2:$D$1001,"&gt;=30000",Crowdfunding!$D$2:$D$1001,"&lt;=34999",Crowdfunding!$F$2:$F$1001,"successful")</f>
        <v>7</v>
      </c>
      <c r="C9">
        <f>COUNTIFS(Crowdfunding!$D$2:$D$1001,"&gt;=30000",Crowdfunding!$D$2:$D$1001,"&lt;=34999",Crowdfunding!$F$2:$F$1001,"failed")</f>
        <v>0</v>
      </c>
      <c r="D9">
        <f>COUNTIFS(Crowdfunding!$D$2:$D$1001,"&gt;=30000",Crowdfunding!$D$2:$D$1001,"&lt;=34999",Crowdfunding!$F$2:$F$1001,"canceled")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4">
        <f t="shared" si="3"/>
        <v>0</v>
      </c>
    </row>
    <row r="10" spans="1:8" x14ac:dyDescent="0.2">
      <c r="A10" s="12" t="s">
        <v>2105</v>
      </c>
      <c r="B10">
        <f>COUNTIFS(Crowdfunding!$D$2:$D$1001,"&gt;=35000",Crowdfunding!$D$2:$D$1001,"&lt;=39999",Crowdfunding!$F$2:$F$1001,"successful")</f>
        <v>8</v>
      </c>
      <c r="C10">
        <f>COUNTIFS(Crowdfunding!$D$2:$D$1001,"&gt;=35000",Crowdfunding!$D$2:$D$1001,"&lt;=39999",Crowdfunding!$F$2:$F$1001,"failed")</f>
        <v>3</v>
      </c>
      <c r="D10">
        <f>COUNTIFS(Crowdfunding!$D$2:$D$1001,"&gt;=35000",Crowdfunding!$D$2:$D$1001,"&lt;=39999",Crowdfunding!$F$2:$F$1001,"canceled")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4">
        <f t="shared" si="3"/>
        <v>8.3333333333333329E-2</v>
      </c>
    </row>
    <row r="11" spans="1:8" x14ac:dyDescent="0.2">
      <c r="A11" s="12" t="s">
        <v>2102</v>
      </c>
      <c r="B11">
        <f>COUNTIFS(Crowdfunding!$D$2:$D$1001,"&gt;=40000",Crowdfunding!$D$2:$D$1001,"&lt;=44999",Crowdfunding!$F$2:$F$1001,"successful")</f>
        <v>11</v>
      </c>
      <c r="C11">
        <f>COUNTIFS(Crowdfunding!$D$2:$D$1001,"&gt;=40000",Crowdfunding!$D$2:$D$1001,"&lt;=44999",Crowdfunding!$F$2:$F$1001,"failed")</f>
        <v>3</v>
      </c>
      <c r="D11">
        <f>COUNTIFS(Crowdfunding!$D$2:$D$1001,"&gt;=40000",Crowdfunding!$D$2:$D$1001,"&lt;=44999",Crowdfunding!$F$2:$F$1001,"canceled")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4">
        <f t="shared" si="3"/>
        <v>0</v>
      </c>
    </row>
    <row r="12" spans="1:8" x14ac:dyDescent="0.2">
      <c r="A12" s="12" t="s">
        <v>2103</v>
      </c>
      <c r="B12">
        <f>COUNTIFS(Crowdfunding!$D$2:$D$1001,"&gt;=45000",Crowdfunding!$D$2:$D$1001,"&lt;=49999",Crowdfunding!$F$2:$F$1001,"successful")</f>
        <v>8</v>
      </c>
      <c r="C12">
        <f>COUNTIFS(Crowdfunding!$D$2:$D$1001,"&gt;=45000",Crowdfunding!$D$2:$D$1001,"&lt;=49999",Crowdfunding!$F$2:$F$1001,"failed")</f>
        <v>3</v>
      </c>
      <c r="D12">
        <f>COUNTIFS(Crowdfunding!$D$2:$D$1001,"&gt;=45000",Crowdfunding!$D$2:$D$1001,"&lt;=49999",Crowdfunding!$F$2:$F$1001,"canceled")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4">
        <f t="shared" si="3"/>
        <v>0</v>
      </c>
    </row>
    <row r="13" spans="1:8" ht="17" thickBot="1" x14ac:dyDescent="0.25">
      <c r="A13" s="15" t="s">
        <v>2104</v>
      </c>
      <c r="B13" s="16">
        <f>COUNTIFS(Crowdfunding!$D$2:$D$1001,"&gt;=50000",Crowdfunding!$F$2:$F$1001,"successful")</f>
        <v>114</v>
      </c>
      <c r="C13" s="16">
        <f>COUNTIFS(Crowdfunding!$D$2:$D$1001,"&gt;=50000",Crowdfunding!$F$2:$F$1001,"failed")</f>
        <v>163</v>
      </c>
      <c r="D13" s="16">
        <f>COUNTIFS(Crowdfunding!$D$2:$D$1001,"&gt;=50000",Crowdfunding!$F$2:$F$1001,"canceled")</f>
        <v>28</v>
      </c>
      <c r="E13" s="16">
        <f t="shared" si="0"/>
        <v>305</v>
      </c>
      <c r="F13" s="17">
        <f t="shared" si="1"/>
        <v>0.3737704918032787</v>
      </c>
      <c r="G13" s="17">
        <f t="shared" si="2"/>
        <v>0.53442622950819674</v>
      </c>
      <c r="H13" s="18">
        <f t="shared" si="3"/>
        <v>9.1803278688524587E-2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Pivot Table 1</vt:lpstr>
      <vt:lpstr>Pivot Table 2</vt:lpstr>
      <vt:lpstr>Pivot Table 3</vt:lpstr>
      <vt:lpstr>Bonus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2022-11-24T02:31:19Z</dcterms:modified>
</cp:coreProperties>
</file>