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<sst xmlns="http://schemas.openxmlformats.org/spreadsheetml/2006/main" count="13" uniqueCount="13">
  <si>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mo</t>
  </si>
  <si>
    <t>e</t>
  </si>
  <si>
    <t>c</t>
  </si>
  <si>
    <t>tegangan</t>
  </si>
  <si>
    <t>m</t>
  </si>
  <si>
    <t>m/mo</t>
  </si>
  <si>
    <t>m/mo kuadrat</t>
  </si>
  <si>
    <t>v kuadrat</t>
  </si>
  <si>
    <t>v</t>
  </si>
  <si>
    <t>tegangan(juta)</t>
  </si>
  <si>
    <t>v/c</t>
  </si>
  <si>
    <t>m x 10^30</t>
  </si>
  <si>
    <t>v/10^8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</si>
</sst>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Plot v/c terhadap tegangan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Sheet1!$J$2:$J$11</c:f>
            </c:numRef>
          </c:xVal>
          <c:yVal>
            <c:numRef>
              <c:f>Sheet1!$K$2:$K$11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127198"/>
        <c:axId val="1905678340"/>
      </c:scatterChart>
      <c:valAx>
        <c:axId val="17291271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5678340"/>
      </c:valAx>
      <c:valAx>
        <c:axId val="190567834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1271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114300</xdr:colOff>
      <xdr:row>11</xdr:row>
      <xdr:rowOff>19050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>
        <f t="shared" ref="A2:A11" si="1">9.109*10^(-31)</f>
        <v>0</v>
      </c>
      <c r="B2" s="1">
        <f t="shared" ref="B2:B11" si="2">1.602*10^(-19)</f>
        <v>0</v>
      </c>
      <c r="C2" s="1">
        <f t="shared" ref="C2:C11" si="3">2.9979*10^(8)</f>
        <v>299790000</v>
      </c>
      <c r="D2" s="1">
        <f>1.5*10^(6)</f>
        <v>1500000</v>
      </c>
      <c r="E2" s="2">
        <f t="shared" ref="E2:E11" si="4">(D2*B2+A2*(C2^2))/(C2^2)</f>
        <v>0</v>
      </c>
      <c r="F2" s="2">
        <f t="shared" ref="F2:F11" si="5">E2/A2</f>
        <v>3.935274924</v>
      </c>
      <c r="G2" s="2">
        <f t="shared" ref="G2:G11" si="6">F2^2</f>
        <v>15.48638873</v>
      </c>
      <c r="H2" s="2">
        <f t="shared" ref="H2:H11" si="7">(C2^2)-((C2^2)/G2)</f>
        <v>8.40706E+16</v>
      </c>
      <c r="I2" s="2">
        <f t="shared" ref="I2:I11" si="8">sqrt(H2)</f>
        <v>289949344.6</v>
      </c>
      <c r="J2" s="2">
        <f t="shared" ref="J2:J11" si="9">D2/1000000</f>
        <v>1.5</v>
      </c>
      <c r="K2" s="2">
        <f t="shared" ref="K2:K11" si="10">I2/C2</f>
        <v>0.9671748376</v>
      </c>
      <c r="L2" s="2">
        <f t="shared" ref="L2:L11" si="11">E2*10^30</f>
        <v>3.584641929</v>
      </c>
      <c r="M2" s="2">
        <f t="shared" ref="M2:M11" si="12">I2/10^8</f>
        <v>2.899493446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1">
        <f t="shared" si="1"/>
        <v>0</v>
      </c>
      <c r="B3" s="1">
        <f t="shared" si="2"/>
        <v>0</v>
      </c>
      <c r="C3" s="1">
        <f t="shared" si="3"/>
        <v>299790000</v>
      </c>
      <c r="D3" s="1">
        <f>2.5*10^(6)</f>
        <v>2500000</v>
      </c>
      <c r="E3" s="2">
        <f t="shared" si="4"/>
        <v>0</v>
      </c>
      <c r="F3" s="2">
        <f t="shared" si="5"/>
        <v>5.892124874</v>
      </c>
      <c r="G3" s="2">
        <f t="shared" si="6"/>
        <v>34.71713553</v>
      </c>
      <c r="H3" s="2">
        <f t="shared" si="7"/>
        <v>8.72853E+16</v>
      </c>
      <c r="I3" s="2">
        <f t="shared" si="8"/>
        <v>295440844.1</v>
      </c>
      <c r="J3" s="2">
        <f t="shared" si="9"/>
        <v>2.5</v>
      </c>
      <c r="K3" s="2">
        <f t="shared" si="10"/>
        <v>0.9854926587</v>
      </c>
      <c r="L3" s="2">
        <f t="shared" si="11"/>
        <v>5.367136548</v>
      </c>
      <c r="M3" s="2">
        <f t="shared" si="12"/>
        <v>2.954408441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>
        <f t="shared" si="1"/>
        <v>0</v>
      </c>
      <c r="B4" s="1">
        <f t="shared" si="2"/>
        <v>0</v>
      </c>
      <c r="C4" s="1">
        <f t="shared" si="3"/>
        <v>299790000</v>
      </c>
      <c r="D4" s="1">
        <f>3.5*10^(6)</f>
        <v>3500000</v>
      </c>
      <c r="E4" s="2">
        <f t="shared" si="4"/>
        <v>0</v>
      </c>
      <c r="F4" s="2">
        <f t="shared" si="5"/>
        <v>7.848974823</v>
      </c>
      <c r="G4" s="2">
        <f t="shared" si="6"/>
        <v>61.60640578</v>
      </c>
      <c r="H4" s="2">
        <f t="shared" si="7"/>
        <v>8.84152E+16</v>
      </c>
      <c r="I4" s="2">
        <f t="shared" si="8"/>
        <v>297346938.1</v>
      </c>
      <c r="J4" s="2">
        <f t="shared" si="9"/>
        <v>3.5</v>
      </c>
      <c r="K4" s="2">
        <f t="shared" si="10"/>
        <v>0.9918507558</v>
      </c>
      <c r="L4" s="2">
        <f t="shared" si="11"/>
        <v>7.149631167</v>
      </c>
      <c r="M4" s="2">
        <f t="shared" si="12"/>
        <v>2.973469381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">
        <f t="shared" si="1"/>
        <v>0</v>
      </c>
      <c r="B5" s="1">
        <f t="shared" si="2"/>
        <v>0</v>
      </c>
      <c r="C5" s="1">
        <f t="shared" si="3"/>
        <v>299790000</v>
      </c>
      <c r="D5" s="1">
        <f>4.5*10^(6)</f>
        <v>4500000</v>
      </c>
      <c r="E5" s="2">
        <f t="shared" si="4"/>
        <v>0</v>
      </c>
      <c r="F5" s="2">
        <f t="shared" si="5"/>
        <v>9.805824773</v>
      </c>
      <c r="G5" s="2">
        <f t="shared" si="6"/>
        <v>96.15419948</v>
      </c>
      <c r="H5" s="2">
        <f t="shared" si="7"/>
        <v>8.89394E+16</v>
      </c>
      <c r="I5" s="2">
        <f t="shared" si="8"/>
        <v>298227023.4</v>
      </c>
      <c r="J5" s="2">
        <f t="shared" si="9"/>
        <v>4.5</v>
      </c>
      <c r="K5" s="2">
        <f t="shared" si="10"/>
        <v>0.9947864284</v>
      </c>
      <c r="L5" s="2">
        <f t="shared" si="11"/>
        <v>8.932125786</v>
      </c>
      <c r="M5" s="2">
        <f t="shared" si="12"/>
        <v>2.982270234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">
        <f t="shared" si="1"/>
        <v>0</v>
      </c>
      <c r="B6" s="1">
        <f t="shared" si="2"/>
        <v>0</v>
      </c>
      <c r="C6" s="1">
        <f t="shared" si="3"/>
        <v>299790000</v>
      </c>
      <c r="D6" s="1">
        <f>5.5*10^(6)</f>
        <v>5500000</v>
      </c>
      <c r="E6" s="2">
        <f t="shared" si="4"/>
        <v>0</v>
      </c>
      <c r="F6" s="2">
        <f t="shared" si="5"/>
        <v>11.76267472</v>
      </c>
      <c r="G6" s="2">
        <f t="shared" si="6"/>
        <v>138.3605166</v>
      </c>
      <c r="H6" s="2">
        <f t="shared" si="7"/>
        <v>8.92245E+16</v>
      </c>
      <c r="I6" s="2">
        <f t="shared" si="8"/>
        <v>298704670</v>
      </c>
      <c r="J6" s="2">
        <f t="shared" si="9"/>
        <v>5.5</v>
      </c>
      <c r="K6" s="2">
        <f t="shared" si="10"/>
        <v>0.996379699</v>
      </c>
      <c r="L6" s="2">
        <f t="shared" si="11"/>
        <v>10.7146204</v>
      </c>
      <c r="M6" s="2">
        <f t="shared" si="12"/>
        <v>2.9870467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">
        <f t="shared" si="1"/>
        <v>0</v>
      </c>
      <c r="B7" s="1">
        <f t="shared" si="2"/>
        <v>0</v>
      </c>
      <c r="C7" s="1">
        <f t="shared" si="3"/>
        <v>299790000</v>
      </c>
      <c r="D7" s="1">
        <f>6.5*10^(6)</f>
        <v>6500000</v>
      </c>
      <c r="E7" s="2">
        <f t="shared" si="4"/>
        <v>0</v>
      </c>
      <c r="F7" s="2">
        <f t="shared" si="5"/>
        <v>13.71952467</v>
      </c>
      <c r="G7" s="2">
        <f t="shared" si="6"/>
        <v>188.2253572</v>
      </c>
      <c r="H7" s="2">
        <f t="shared" si="7"/>
        <v>8.93966E+16</v>
      </c>
      <c r="I7" s="2">
        <f t="shared" si="8"/>
        <v>298992580.2</v>
      </c>
      <c r="J7" s="2">
        <f t="shared" si="9"/>
        <v>6.5</v>
      </c>
      <c r="K7" s="2">
        <f t="shared" si="10"/>
        <v>0.9973400722</v>
      </c>
      <c r="L7" s="2">
        <f t="shared" si="11"/>
        <v>12.49711502</v>
      </c>
      <c r="M7" s="2">
        <f t="shared" si="12"/>
        <v>2.989925802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>
        <f t="shared" si="1"/>
        <v>0</v>
      </c>
      <c r="B8" s="1">
        <f t="shared" si="2"/>
        <v>0</v>
      </c>
      <c r="C8" s="1">
        <f t="shared" si="3"/>
        <v>299790000</v>
      </c>
      <c r="D8" s="1">
        <f>7.5*10^(6)</f>
        <v>7500000</v>
      </c>
      <c r="E8" s="2">
        <f t="shared" si="4"/>
        <v>0</v>
      </c>
      <c r="F8" s="2">
        <f t="shared" si="5"/>
        <v>15.67637462</v>
      </c>
      <c r="G8" s="2">
        <f t="shared" si="6"/>
        <v>245.7487213</v>
      </c>
      <c r="H8" s="2">
        <f t="shared" si="7"/>
        <v>8.95083E+16</v>
      </c>
      <c r="I8" s="2">
        <f t="shared" si="8"/>
        <v>299179425.9</v>
      </c>
      <c r="J8" s="2">
        <f t="shared" si="9"/>
        <v>7.5</v>
      </c>
      <c r="K8" s="2">
        <f t="shared" si="10"/>
        <v>0.9979633274</v>
      </c>
      <c r="L8" s="2">
        <f t="shared" si="11"/>
        <v>14.27960964</v>
      </c>
      <c r="M8" s="2">
        <f t="shared" si="12"/>
        <v>2.991794259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1">
        <f t="shared" si="1"/>
        <v>0</v>
      </c>
      <c r="B9" s="1">
        <f t="shared" si="2"/>
        <v>0</v>
      </c>
      <c r="C9" s="1">
        <f t="shared" si="3"/>
        <v>299790000</v>
      </c>
      <c r="D9" s="1">
        <f>8.5*10^(6)</f>
        <v>8500000</v>
      </c>
      <c r="E9" s="2">
        <f t="shared" si="4"/>
        <v>0</v>
      </c>
      <c r="F9" s="2">
        <f t="shared" si="5"/>
        <v>17.63322457</v>
      </c>
      <c r="G9" s="2">
        <f t="shared" si="6"/>
        <v>310.9306088</v>
      </c>
      <c r="H9" s="2">
        <f t="shared" si="7"/>
        <v>8.9585E+16</v>
      </c>
      <c r="I9" s="2">
        <f t="shared" si="8"/>
        <v>299307526.7</v>
      </c>
      <c r="J9" s="2">
        <f t="shared" si="9"/>
        <v>8.5</v>
      </c>
      <c r="K9" s="2">
        <f t="shared" si="10"/>
        <v>0.9983906291</v>
      </c>
      <c r="L9" s="2">
        <f t="shared" si="11"/>
        <v>16.06210426</v>
      </c>
      <c r="M9" s="2">
        <f t="shared" si="12"/>
        <v>2.993075267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">
        <f t="shared" si="1"/>
        <v>0</v>
      </c>
      <c r="B10" s="1">
        <f t="shared" si="2"/>
        <v>0</v>
      </c>
      <c r="C10" s="1">
        <f t="shared" si="3"/>
        <v>299790000</v>
      </c>
      <c r="D10" s="1">
        <f>9.5*10^(6)</f>
        <v>9500000</v>
      </c>
      <c r="E10" s="2">
        <f t="shared" si="4"/>
        <v>0</v>
      </c>
      <c r="F10" s="2">
        <f t="shared" si="5"/>
        <v>19.59007452</v>
      </c>
      <c r="G10" s="2">
        <f t="shared" si="6"/>
        <v>383.7710197</v>
      </c>
      <c r="H10" s="2">
        <f t="shared" si="7"/>
        <v>8.96399E+16</v>
      </c>
      <c r="I10" s="2">
        <f t="shared" si="8"/>
        <v>299399160.8</v>
      </c>
      <c r="J10" s="2">
        <f t="shared" si="9"/>
        <v>9.5</v>
      </c>
      <c r="K10" s="2">
        <f t="shared" si="10"/>
        <v>0.9986962899</v>
      </c>
      <c r="L10" s="2">
        <f t="shared" si="11"/>
        <v>17.84459888</v>
      </c>
      <c r="M10" s="2">
        <f t="shared" si="12"/>
        <v>2.993991608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">
        <f t="shared" si="1"/>
        <v>0</v>
      </c>
      <c r="B11" s="1">
        <f t="shared" si="2"/>
        <v>0</v>
      </c>
      <c r="C11" s="1">
        <f t="shared" si="3"/>
        <v>299790000</v>
      </c>
      <c r="D11" s="1">
        <f>10.5*10^(6)</f>
        <v>10500000</v>
      </c>
      <c r="E11" s="2">
        <f t="shared" si="4"/>
        <v>0</v>
      </c>
      <c r="F11" s="2">
        <f t="shared" si="5"/>
        <v>21.54692447</v>
      </c>
      <c r="G11" s="2">
        <f t="shared" si="6"/>
        <v>464.2699541</v>
      </c>
      <c r="H11" s="2">
        <f t="shared" si="7"/>
        <v>8.96805E+16</v>
      </c>
      <c r="I11" s="2">
        <f t="shared" si="8"/>
        <v>299466964.2</v>
      </c>
      <c r="J11" s="2">
        <f t="shared" si="9"/>
        <v>10.5</v>
      </c>
      <c r="K11" s="2">
        <f t="shared" si="10"/>
        <v>0.9989224598</v>
      </c>
      <c r="L11" s="2">
        <f t="shared" si="11"/>
        <v>19.6270935</v>
      </c>
      <c r="M11" s="2">
        <f t="shared" si="12"/>
        <v>2.994669642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