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2899140\Downloads\"/>
    </mc:Choice>
  </mc:AlternateContent>
  <xr:revisionPtr revIDLastSave="0" documentId="13_ncr:1_{34BB7D88-0110-4369-8FDA-F34755E97CC3}" xr6:coauthVersionLast="36" xr6:coauthVersionMax="47" xr10:uidLastSave="{00000000-0000-0000-0000-000000000000}"/>
  <bookViews>
    <workbookView xWindow="0" yWindow="0" windowWidth="20490" windowHeight="7545" activeTab="2" xr2:uid="{2C1F22F9-8DA6-4F27-8223-5F8B928661FB}"/>
  </bookViews>
  <sheets>
    <sheet name="Leis de N" sheetId="1" r:id="rId1"/>
    <sheet name="Queda Livre" sheetId="3" r:id="rId2"/>
    <sheet name="Planilha2" sheetId="2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2" l="1"/>
  <c r="D7" i="2"/>
  <c r="O5" i="2"/>
  <c r="K7" i="2"/>
  <c r="K6" i="2" s="1"/>
  <c r="R11" i="2"/>
  <c r="R9" i="2"/>
  <c r="R12" i="2" s="1"/>
  <c r="R10" i="2" s="1"/>
  <c r="R5" i="2"/>
  <c r="O8" i="2"/>
  <c r="O7" i="2"/>
  <c r="L5" i="3"/>
  <c r="L9" i="3"/>
  <c r="L10" i="3"/>
  <c r="L3" i="3"/>
  <c r="K10" i="2" l="1"/>
  <c r="R8" i="2"/>
  <c r="L8" i="3"/>
  <c r="L6" i="3"/>
  <c r="L7" i="3"/>
  <c r="L4" i="3"/>
  <c r="I16" i="3"/>
  <c r="I8" i="3"/>
  <c r="I18" i="3"/>
  <c r="I17" i="3"/>
  <c r="I12" i="3"/>
  <c r="I6" i="3"/>
  <c r="I9" i="3"/>
  <c r="I4" i="3"/>
  <c r="G6" i="2"/>
  <c r="D8" i="2"/>
  <c r="D6" i="2"/>
  <c r="D4" i="2"/>
  <c r="G8" i="2" l="1"/>
  <c r="G5" i="2" s="1"/>
</calcChain>
</file>

<file path=xl/sharedStrings.xml><?xml version="1.0" encoding="utf-8"?>
<sst xmlns="http://schemas.openxmlformats.org/spreadsheetml/2006/main" count="142" uniqueCount="99">
  <si>
    <t>MRU/Repouso = Fres = 0</t>
  </si>
  <si>
    <t>Inercia é a tendencia de conservar a energia vetorial do corpo</t>
  </si>
  <si>
    <t>Forças</t>
  </si>
  <si>
    <t>Peso</t>
  </si>
  <si>
    <t>m*g</t>
  </si>
  <si>
    <t>Massa</t>
  </si>
  <si>
    <t>Aceleração</t>
  </si>
  <si>
    <t>Kg</t>
  </si>
  <si>
    <t>m/sˆ2</t>
  </si>
  <si>
    <t>Resultante</t>
  </si>
  <si>
    <t>N</t>
  </si>
  <si>
    <t>m*a</t>
  </si>
  <si>
    <t>Nome</t>
  </si>
  <si>
    <t>Formula</t>
  </si>
  <si>
    <t>Medida</t>
  </si>
  <si>
    <t>Gravidade</t>
  </si>
  <si>
    <t>m</t>
  </si>
  <si>
    <t>a</t>
  </si>
  <si>
    <t>g</t>
  </si>
  <si>
    <t>Primeria lei</t>
  </si>
  <si>
    <t>Inercia</t>
  </si>
  <si>
    <t>Segunda lei</t>
  </si>
  <si>
    <t>dinamica</t>
  </si>
  <si>
    <t>1kgf  ≅ 9.8 N</t>
  </si>
  <si>
    <t>kgf &amp; N</t>
  </si>
  <si>
    <t>≃ 10 m/sˆ2</t>
  </si>
  <si>
    <t>Forças em X</t>
  </si>
  <si>
    <t>Forças em Y</t>
  </si>
  <si>
    <t>Força resultante</t>
  </si>
  <si>
    <t>Valores</t>
  </si>
  <si>
    <t>Dados</t>
  </si>
  <si>
    <t>Obtidos</t>
  </si>
  <si>
    <t>Força</t>
  </si>
  <si>
    <t>ângulo</t>
  </si>
  <si>
    <t>gravidade</t>
  </si>
  <si>
    <t>Py</t>
  </si>
  <si>
    <t>Px</t>
  </si>
  <si>
    <t>Tração</t>
  </si>
  <si>
    <t>Acelaração</t>
  </si>
  <si>
    <t>Exercio 3</t>
  </si>
  <si>
    <t>Exerciceo 5</t>
  </si>
  <si>
    <t>Calculo de Forças</t>
  </si>
  <si>
    <t>Terceira lei</t>
  </si>
  <si>
    <t>Ação e Reação</t>
  </si>
  <si>
    <t>um objeto tende a manter seu estado de movimento, a menos que uma força atue sobre ele.</t>
  </si>
  <si>
    <t>a aceleração de um objeto é diretamente proporcional à força resultante aplicada a ele e inversamente proporcional à sua massa</t>
  </si>
  <si>
    <t>para cada ação, há sempre uma reação igual e oposta</t>
  </si>
  <si>
    <t>Velocidade</t>
  </si>
  <si>
    <t>tempo</t>
  </si>
  <si>
    <t>Lançamento vertical</t>
  </si>
  <si>
    <t>Tração em plano inclinado</t>
  </si>
  <si>
    <t>Altura</t>
  </si>
  <si>
    <t>Tempo</t>
  </si>
  <si>
    <t>Velocidade Inicial</t>
  </si>
  <si>
    <t>Sempre Nula</t>
  </si>
  <si>
    <t>Aceleração(Gravidade)</t>
  </si>
  <si>
    <t>= (a*tˆ2)/2</t>
  </si>
  <si>
    <t>= a/v &amp; = RAIZ(2h/a)</t>
  </si>
  <si>
    <t>= a*t</t>
  </si>
  <si>
    <t>segundo</t>
  </si>
  <si>
    <t>Teoria</t>
  </si>
  <si>
    <t>dados</t>
  </si>
  <si>
    <t>obtidos</t>
  </si>
  <si>
    <t>Tempo por velocidade</t>
  </si>
  <si>
    <t>Tempo por altura</t>
  </si>
  <si>
    <t>Queda Livre</t>
  </si>
  <si>
    <t>Velocidade inicial</t>
  </si>
  <si>
    <t>Queda livre</t>
  </si>
  <si>
    <t>= Vo + a*t</t>
  </si>
  <si>
    <t>= Vo*t+(a*tˆ2)/2</t>
  </si>
  <si>
    <t xml:space="preserve">Velocidade </t>
  </si>
  <si>
    <t>Velocidade por tempo</t>
  </si>
  <si>
    <t>Velocidade por Altura</t>
  </si>
  <si>
    <t>Lançamento Vertical P/Baixo</t>
  </si>
  <si>
    <t>Altura Maxima</t>
  </si>
  <si>
    <t>Tempo de subida &amp; descida</t>
  </si>
  <si>
    <t>Tempo de subida + descida</t>
  </si>
  <si>
    <t xml:space="preserve">Tempo de S&amp;D </t>
  </si>
  <si>
    <t>Lançamento Vertical P/Cima</t>
  </si>
  <si>
    <t>Lançamento Vertical</t>
  </si>
  <si>
    <t>Força M</t>
  </si>
  <si>
    <t>ForçaP</t>
  </si>
  <si>
    <t>Força P</t>
  </si>
  <si>
    <t>Massa m</t>
  </si>
  <si>
    <t>Massa M</t>
  </si>
  <si>
    <t>Massa Ttl</t>
  </si>
  <si>
    <t>coeficiente de atrito</t>
  </si>
  <si>
    <t>Aceleração do sistema</t>
  </si>
  <si>
    <t>Força do sistema</t>
  </si>
  <si>
    <t>Força de atrito</t>
  </si>
  <si>
    <t>Força Peso</t>
  </si>
  <si>
    <t>Força normal</t>
  </si>
  <si>
    <t>Força 1</t>
  </si>
  <si>
    <t>Força 2</t>
  </si>
  <si>
    <t>força x</t>
  </si>
  <si>
    <t>Aceleração em X</t>
  </si>
  <si>
    <t>Delta Tx</t>
  </si>
  <si>
    <t>Delta Vx</t>
  </si>
  <si>
    <t>Cos do ângulo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</si>
</sst>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9" tint="-0.249977111117893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 diagonalDown="1"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 style="thin">
        <color indexed="64"/>
      </diagonal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6">
    <xf numFmtId="0" fontId="0" fillId="0" borderId="0" xfId="0"/>
    <xf numFmtId="0" fontId="0" fillId="2" borderId="0" xfId="0" applyFill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/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0" xfId="0" applyFill="1" applyAlignment="1">
      <alignment horizontal="right"/>
    </xf>
    <xf numFmtId="0" fontId="0" fillId="2" borderId="1" xfId="0" applyFill="1" applyBorder="1"/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3" xfId="0" applyBorder="1" applyAlignment="1">
      <alignment horizontal="center"/>
    </xf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6" xfId="0" applyBorder="1"/>
    <xf numFmtId="0" fontId="0" fillId="0" borderId="30" xfId="0" applyBorder="1"/>
    <xf numFmtId="0" fontId="1" fillId="0" borderId="12" xfId="0" applyFont="1" applyBorder="1" applyAlignment="1">
      <alignment horizontal="center"/>
    </xf>
    <xf numFmtId="0" fontId="0" fillId="0" borderId="2" xfId="0" applyBorder="1" applyAlignment="1">
      <alignment horizontal="center"/>
    </xf>
    <xf numFmtId="49" fontId="0" fillId="0" borderId="0" xfId="0" applyNumberFormat="1"/>
    <xf numFmtId="0" fontId="0" fillId="5" borderId="1" xfId="0" applyFill="1" applyBorder="1"/>
    <xf numFmtId="0" fontId="0" fillId="4" borderId="1" xfId="0" applyFill="1" applyBorder="1" applyAlignment="1">
      <alignment horizontal="left"/>
    </xf>
    <xf numFmtId="0" fontId="0" fillId="7" borderId="10" xfId="0" applyFill="1" applyBorder="1"/>
    <xf numFmtId="0" fontId="0" fillId="7" borderId="11" xfId="0" applyFill="1" applyBorder="1"/>
    <xf numFmtId="0" fontId="0" fillId="9" borderId="11" xfId="0" applyFill="1" applyBorder="1"/>
    <xf numFmtId="0" fontId="0" fillId="0" borderId="0" xfId="0" applyFill="1" applyBorder="1"/>
    <xf numFmtId="0" fontId="0" fillId="0" borderId="0" xfId="0" applyFill="1" applyBorder="1" applyAlignment="1"/>
    <xf numFmtId="0" fontId="0" fillId="3" borderId="1" xfId="0" applyFill="1" applyBorder="1" applyAlignment="1">
      <alignment horizontal="center"/>
    </xf>
    <xf numFmtId="0" fontId="0" fillId="4" borderId="0" xfId="0" applyFill="1" applyBorder="1" applyAlignment="1">
      <alignment horizontal="left"/>
    </xf>
    <xf numFmtId="0" fontId="0" fillId="8" borderId="36" xfId="0" applyFill="1" applyBorder="1"/>
    <xf numFmtId="0" fontId="0" fillId="3" borderId="37" xfId="0" applyFill="1" applyBorder="1"/>
    <xf numFmtId="0" fontId="0" fillId="6" borderId="26" xfId="0" applyFill="1" applyBorder="1"/>
    <xf numFmtId="0" fontId="0" fillId="4" borderId="37" xfId="0" applyFill="1" applyBorder="1" applyAlignment="1">
      <alignment horizontal="left"/>
    </xf>
    <xf numFmtId="0" fontId="0" fillId="8" borderId="16" xfId="0" applyFill="1" applyBorder="1"/>
    <xf numFmtId="0" fontId="0" fillId="8" borderId="18" xfId="0" applyFill="1" applyBorder="1"/>
    <xf numFmtId="0" fontId="0" fillId="4" borderId="17" xfId="0" applyFill="1" applyBorder="1" applyAlignment="1">
      <alignment horizontal="left"/>
    </xf>
    <xf numFmtId="0" fontId="0" fillId="4" borderId="5" xfId="0" applyFill="1" applyBorder="1" applyAlignment="1">
      <alignment horizontal="left"/>
    </xf>
    <xf numFmtId="0" fontId="0" fillId="8" borderId="21" xfId="0" applyFill="1" applyBorder="1"/>
    <xf numFmtId="0" fontId="0" fillId="3" borderId="37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0" fillId="9" borderId="18" xfId="0" applyFill="1" applyBorder="1"/>
    <xf numFmtId="0" fontId="0" fillId="9" borderId="20" xfId="0" applyFill="1" applyBorder="1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2" fillId="10" borderId="2" xfId="0" applyFont="1" applyFill="1" applyBorder="1" applyAlignment="1">
      <alignment horizontal="center"/>
    </xf>
    <xf numFmtId="0" fontId="2" fillId="10" borderId="3" xfId="0" applyFont="1" applyFill="1" applyBorder="1" applyAlignment="1">
      <alignment horizontal="center"/>
    </xf>
    <xf numFmtId="0" fontId="2" fillId="10" borderId="4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49" fontId="0" fillId="0" borderId="0" xfId="0" applyNumberFormat="1" applyAlignment="1">
      <alignment horizontal="center"/>
    </xf>
    <xf numFmtId="0" fontId="0" fillId="11" borderId="35" xfId="0" applyFill="1" applyBorder="1" applyAlignment="1">
      <alignment horizontal="center"/>
    </xf>
    <xf numFmtId="0" fontId="0" fillId="11" borderId="0" xfId="0" applyFill="1" applyAlignment="1">
      <alignment horizontal="center"/>
    </xf>
    <xf numFmtId="0" fontId="0" fillId="3" borderId="31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3" borderId="32" xfId="0" applyFill="1" applyBorder="1" applyAlignment="1">
      <alignment horizontal="center"/>
    </xf>
    <xf numFmtId="0" fontId="0" fillId="3" borderId="33" xfId="0" applyFill="1" applyBorder="1" applyAlignment="1">
      <alignment horizontal="center"/>
    </xf>
    <xf numFmtId="0" fontId="0" fillId="3" borderId="34" xfId="0" applyFill="1" applyBorder="1" applyAlignment="1">
      <alignment horizontal="center"/>
    </xf>
    <xf numFmtId="0" fontId="0" fillId="3" borderId="22" xfId="0" applyFill="1" applyBorder="1" applyAlignment="1">
      <alignment horizontal="center"/>
    </xf>
    <xf numFmtId="0" fontId="0" fillId="3" borderId="23" xfId="0" applyFill="1" applyBorder="1" applyAlignment="1">
      <alignment horizontal="center"/>
    </xf>
    <xf numFmtId="0" fontId="0" fillId="3" borderId="24" xfId="0" applyFill="1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4" borderId="11" xfId="0" applyFill="1" applyBorder="1" applyAlignment="1">
      <alignment horizontal="left"/>
    </xf>
    <xf numFmtId="0" fontId="0" fillId="0" borderId="38" xfId="0" applyBorder="1"/>
    <xf numFmtId="0" fontId="0" fillId="12" borderId="11" xfId="0" applyFill="1" applyBorder="1"/>
    <xf numFmtId="0" fontId="0" fillId="12" borderId="16" xfId="0" applyFill="1" applyBorder="1"/>
    <xf numFmtId="0" fontId="0" fillId="12" borderId="18" xfId="0" applyFill="1" applyBorder="1"/>
    <xf numFmtId="0" fontId="0" fillId="12" borderId="21" xfId="0" applyFill="1" applyBorder="1"/>
    <xf numFmtId="0" fontId="0" fillId="12" borderId="36" xfId="0" applyFill="1" applyBorder="1"/>
    <xf numFmtId="0" fontId="0" fillId="12" borderId="39" xfId="0" applyFill="1" applyBorder="1"/>
    <xf numFmtId="0" fontId="0" fillId="0" borderId="40" xfId="0" applyBorder="1"/>
    <xf numFmtId="0" fontId="0" fillId="0" borderId="41" xfId="0" applyBorder="1" applyAlignment="1">
      <alignment horizontal="center"/>
    </xf>
    <xf numFmtId="0" fontId="0" fillId="0" borderId="13" xfId="0" applyBorder="1"/>
    <xf numFmtId="0" fontId="0" fillId="0" borderId="0" xfId="0" applyBorder="1"/>
    <xf numFmtId="0" fontId="0" fillId="12" borderId="42" xfId="0" applyFill="1" applyBorder="1"/>
    <xf numFmtId="0" fontId="0" fillId="12" borderId="0" xfId="0" applyFill="1" applyBorder="1"/>
    <xf numFmtId="0" fontId="0" fillId="0" borderId="42" xfId="0" applyBorder="1"/>
    <xf numFmtId="0" fontId="0" fillId="12" borderId="43" xfId="0" applyFill="1" applyBorder="1"/>
    <xf numFmtId="0" fontId="0" fillId="12" borderId="20" xfId="0" applyFill="1" applyBorder="1"/>
    <xf numFmtId="0" fontId="3" fillId="13" borderId="18" xfId="0" applyFont="1" applyFill="1" applyBorder="1"/>
    <xf numFmtId="165" fontId="3" fillId="13" borderId="18" xfId="0" applyNumberFormat="1" applyFont="1" applyFill="1" applyBorder="1"/>
    <xf numFmtId="0" fontId="3" fillId="13" borderId="39" xfId="0" applyFont="1" applyFill="1" applyBorder="1"/>
    <xf numFmtId="0" fontId="0" fillId="2" borderId="0" xfId="0" applyFill="1" applyBorder="1"/>
    <xf numFmtId="1" fontId="3" fillId="13" borderId="44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2A1F9-D5E1-4313-93C8-DD987AE5B490}">
  <dimension ref="A1:J7"/>
  <sheetViews>
    <sheetView workbookViewId="0">
      <selection activeCell="O2" sqref="O2"/>
    </sheetView>
  </sheetViews>
  <sheetFormatPr defaultRowHeight="15" x14ac:dyDescent="0.25"/>
  <cols>
    <col min="1" max="5" width="9.140625" style="3"/>
    <col min="6" max="7" width="9.140625" style="3" customWidth="1"/>
    <col min="8" max="16384" width="9.140625" style="3"/>
  </cols>
  <sheetData>
    <row r="1" spans="1:10" x14ac:dyDescent="0.25">
      <c r="A1" s="48" t="s">
        <v>0</v>
      </c>
      <c r="B1" s="48"/>
      <c r="C1" s="48"/>
      <c r="H1" s="3" t="s">
        <v>19</v>
      </c>
      <c r="I1" s="3" t="s">
        <v>20</v>
      </c>
      <c r="J1" s="3" t="s">
        <v>44</v>
      </c>
    </row>
    <row r="2" spans="1:10" x14ac:dyDescent="0.25">
      <c r="A2" s="48" t="s">
        <v>1</v>
      </c>
      <c r="B2" s="48"/>
      <c r="C2" s="48"/>
      <c r="D2" s="48"/>
      <c r="E2" s="48"/>
      <c r="F2" s="48"/>
      <c r="G2" s="1"/>
      <c r="H2" s="3" t="s">
        <v>21</v>
      </c>
      <c r="I2" s="3" t="s">
        <v>22</v>
      </c>
      <c r="J2" s="3" t="s">
        <v>45</v>
      </c>
    </row>
    <row r="3" spans="1:10" ht="15.75" thickBot="1" x14ac:dyDescent="0.3">
      <c r="H3" s="3" t="s">
        <v>42</v>
      </c>
      <c r="I3" s="3" t="s">
        <v>43</v>
      </c>
      <c r="J3" s="3" t="s">
        <v>46</v>
      </c>
    </row>
    <row r="4" spans="1:10" x14ac:dyDescent="0.25">
      <c r="B4" s="49" t="s">
        <v>2</v>
      </c>
      <c r="C4" s="50"/>
      <c r="D4" s="51"/>
      <c r="H4" s="8" t="s">
        <v>5</v>
      </c>
      <c r="I4" s="2" t="s">
        <v>16</v>
      </c>
      <c r="J4" s="8" t="s">
        <v>7</v>
      </c>
    </row>
    <row r="5" spans="1:10" ht="15.75" thickBot="1" x14ac:dyDescent="0.3">
      <c r="B5" s="4" t="s">
        <v>12</v>
      </c>
      <c r="C5" s="5" t="s">
        <v>13</v>
      </c>
      <c r="D5" s="6" t="s">
        <v>14</v>
      </c>
      <c r="H5" s="8" t="s">
        <v>6</v>
      </c>
      <c r="I5" s="2" t="s">
        <v>17</v>
      </c>
      <c r="J5" s="8" t="s">
        <v>8</v>
      </c>
    </row>
    <row r="6" spans="1:10" x14ac:dyDescent="0.25">
      <c r="B6" s="7" t="s">
        <v>9</v>
      </c>
      <c r="C6" s="3" t="s">
        <v>11</v>
      </c>
      <c r="D6" s="1" t="s">
        <v>24</v>
      </c>
      <c r="E6" s="3" t="s">
        <v>23</v>
      </c>
      <c r="H6" s="8" t="s">
        <v>15</v>
      </c>
      <c r="I6" s="2" t="s">
        <v>18</v>
      </c>
      <c r="J6" s="8" t="s">
        <v>25</v>
      </c>
    </row>
    <row r="7" spans="1:10" x14ac:dyDescent="0.25">
      <c r="B7" s="3" t="s">
        <v>3</v>
      </c>
      <c r="C7" s="3" t="s">
        <v>4</v>
      </c>
      <c r="D7" s="1" t="s">
        <v>10</v>
      </c>
      <c r="G7" s="1"/>
    </row>
  </sheetData>
  <mergeCells count="3">
    <mergeCell ref="A1:C1"/>
    <mergeCell ref="A2:F2"/>
    <mergeCell ref="B4:D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2F13CE-3F06-4D1E-A7A2-EEFAB9B54F36}">
  <dimension ref="A1:M18"/>
  <sheetViews>
    <sheetView workbookViewId="0">
      <selection activeCell="I14" sqref="I14"/>
    </sheetView>
  </sheetViews>
  <sheetFormatPr defaultRowHeight="15" x14ac:dyDescent="0.25"/>
  <cols>
    <col min="1" max="1" width="21.5703125" bestFit="1" customWidth="1"/>
    <col min="2" max="2" width="10.28515625" bestFit="1" customWidth="1"/>
    <col min="7" max="7" width="21" bestFit="1" customWidth="1"/>
    <col min="10" max="10" width="25.7109375" bestFit="1" customWidth="1"/>
  </cols>
  <sheetData>
    <row r="1" spans="1:13" x14ac:dyDescent="0.25">
      <c r="A1" s="55" t="s">
        <v>60</v>
      </c>
      <c r="B1" s="55"/>
      <c r="C1" s="55"/>
      <c r="D1" s="55"/>
      <c r="G1" s="52" t="s">
        <v>65</v>
      </c>
      <c r="H1" s="53"/>
      <c r="I1" s="54"/>
      <c r="J1" s="52" t="s">
        <v>78</v>
      </c>
      <c r="K1" s="53"/>
      <c r="L1" s="54"/>
      <c r="M1" s="32"/>
    </row>
    <row r="2" spans="1:13" s="9" customFormat="1" x14ac:dyDescent="0.25">
      <c r="A2" s="57" t="s">
        <v>67</v>
      </c>
      <c r="B2" s="57"/>
      <c r="C2" s="57"/>
      <c r="D2" s="57"/>
      <c r="G2" s="44"/>
      <c r="H2" s="33"/>
      <c r="I2" s="45"/>
      <c r="J2" s="36" t="s">
        <v>29</v>
      </c>
      <c r="K2" s="26" t="s">
        <v>61</v>
      </c>
      <c r="L2" s="37" t="s">
        <v>62</v>
      </c>
      <c r="M2" s="32"/>
    </row>
    <row r="3" spans="1:13" x14ac:dyDescent="0.25">
      <c r="A3" t="s">
        <v>51</v>
      </c>
      <c r="B3" s="25" t="s">
        <v>56</v>
      </c>
      <c r="G3" s="36" t="s">
        <v>29</v>
      </c>
      <c r="H3" s="26" t="s">
        <v>61</v>
      </c>
      <c r="I3" s="37" t="s">
        <v>62</v>
      </c>
      <c r="J3" s="38" t="s">
        <v>74</v>
      </c>
      <c r="K3" s="28"/>
      <c r="L3" s="39">
        <f>POWER(K5,2)/(2*K4)</f>
        <v>-4</v>
      </c>
      <c r="M3" s="31"/>
    </row>
    <row r="4" spans="1:13" x14ac:dyDescent="0.25">
      <c r="A4" t="s">
        <v>55</v>
      </c>
      <c r="B4">
        <v>10</v>
      </c>
      <c r="C4" t="s">
        <v>8</v>
      </c>
      <c r="G4" s="38" t="s">
        <v>51</v>
      </c>
      <c r="H4" s="28">
        <v>25</v>
      </c>
      <c r="I4" s="39">
        <f>(H5*POWER(H7,2))/2</f>
        <v>0</v>
      </c>
      <c r="J4" s="38" t="s">
        <v>6</v>
      </c>
      <c r="K4" s="29">
        <v>-2</v>
      </c>
      <c r="L4" s="40">
        <f>K5/K6</f>
        <v>-2</v>
      </c>
      <c r="M4" s="31"/>
    </row>
    <row r="5" spans="1:13" x14ac:dyDescent="0.25">
      <c r="A5" t="s">
        <v>52</v>
      </c>
      <c r="B5" s="56" t="s">
        <v>57</v>
      </c>
      <c r="C5" s="56"/>
      <c r="D5" t="s">
        <v>59</v>
      </c>
      <c r="G5" s="38" t="s">
        <v>6</v>
      </c>
      <c r="H5" s="29">
        <v>10</v>
      </c>
      <c r="I5" s="46"/>
      <c r="J5" s="38" t="s">
        <v>53</v>
      </c>
      <c r="K5" s="29">
        <v>-4</v>
      </c>
      <c r="L5" s="40">
        <f>K6*K4</f>
        <v>-4</v>
      </c>
      <c r="M5" s="31"/>
    </row>
    <row r="6" spans="1:13" x14ac:dyDescent="0.25">
      <c r="A6" t="s">
        <v>47</v>
      </c>
      <c r="B6" s="25" t="s">
        <v>58</v>
      </c>
      <c r="C6" t="s">
        <v>8</v>
      </c>
      <c r="G6" s="38" t="s">
        <v>47</v>
      </c>
      <c r="H6" s="29"/>
      <c r="I6" s="40">
        <f>H5*H7</f>
        <v>0</v>
      </c>
      <c r="J6" s="38" t="s">
        <v>75</v>
      </c>
      <c r="K6" s="29">
        <v>2</v>
      </c>
      <c r="L6" s="40">
        <f>K5/K4</f>
        <v>2</v>
      </c>
      <c r="M6" s="31"/>
    </row>
    <row r="7" spans="1:13" x14ac:dyDescent="0.25">
      <c r="A7" t="s">
        <v>53</v>
      </c>
      <c r="B7">
        <v>0</v>
      </c>
      <c r="C7" t="s">
        <v>54</v>
      </c>
      <c r="G7" s="41" t="s">
        <v>52</v>
      </c>
      <c r="H7" s="29"/>
      <c r="I7" s="46"/>
      <c r="J7" s="38" t="s">
        <v>76</v>
      </c>
      <c r="K7" s="29">
        <v>4</v>
      </c>
      <c r="L7" s="40">
        <f>K6*2</f>
        <v>4</v>
      </c>
      <c r="M7" s="31"/>
    </row>
    <row r="8" spans="1:13" ht="15.75" thickBot="1" x14ac:dyDescent="0.3">
      <c r="A8" s="58" t="s">
        <v>79</v>
      </c>
      <c r="B8" s="58"/>
      <c r="C8" s="58"/>
      <c r="D8" s="58"/>
      <c r="G8" s="38" t="s">
        <v>63</v>
      </c>
      <c r="H8" s="30"/>
      <c r="I8" s="40">
        <f>H6/H5</f>
        <v>0</v>
      </c>
      <c r="J8" s="42" t="s">
        <v>77</v>
      </c>
      <c r="K8" s="47"/>
      <c r="L8" s="43">
        <f>K7/2</f>
        <v>2</v>
      </c>
      <c r="M8" s="31"/>
    </row>
    <row r="9" spans="1:13" ht="15.75" thickBot="1" x14ac:dyDescent="0.3">
      <c r="A9" t="s">
        <v>51</v>
      </c>
      <c r="B9" s="25" t="s">
        <v>69</v>
      </c>
      <c r="G9" s="42" t="s">
        <v>64</v>
      </c>
      <c r="H9" s="47"/>
      <c r="I9" s="43">
        <f>SQRT(2*H4/H5)</f>
        <v>2.2360679774997898</v>
      </c>
      <c r="J9" s="38" t="s">
        <v>80</v>
      </c>
      <c r="K9" s="28"/>
      <c r="L9" s="39">
        <f>K11*K4-K10</f>
        <v>40</v>
      </c>
      <c r="M9" s="31"/>
    </row>
    <row r="10" spans="1:13" x14ac:dyDescent="0.25">
      <c r="A10" t="s">
        <v>47</v>
      </c>
      <c r="B10" s="25" t="s">
        <v>68</v>
      </c>
      <c r="G10" s="52" t="s">
        <v>73</v>
      </c>
      <c r="H10" s="53"/>
      <c r="I10" s="54"/>
      <c r="J10" s="27" t="s">
        <v>82</v>
      </c>
      <c r="K10" s="29">
        <v>-50</v>
      </c>
      <c r="L10" s="40">
        <f>K11*10</f>
        <v>50</v>
      </c>
    </row>
    <row r="11" spans="1:13" x14ac:dyDescent="0.25">
      <c r="G11" s="36" t="s">
        <v>29</v>
      </c>
      <c r="H11" s="26" t="s">
        <v>61</v>
      </c>
      <c r="I11" s="37" t="s">
        <v>62</v>
      </c>
      <c r="J11" s="74" t="s">
        <v>5</v>
      </c>
      <c r="K11">
        <v>5</v>
      </c>
    </row>
    <row r="12" spans="1:13" x14ac:dyDescent="0.25">
      <c r="G12" s="38" t="s">
        <v>51</v>
      </c>
      <c r="H12" s="28">
        <v>7</v>
      </c>
      <c r="I12" s="35">
        <f>H15*H16+((POWER(H16,2)*H13)/2)</f>
        <v>0</v>
      </c>
    </row>
    <row r="13" spans="1:13" x14ac:dyDescent="0.25">
      <c r="G13" s="38" t="s">
        <v>6</v>
      </c>
      <c r="H13" s="29">
        <v>10</v>
      </c>
      <c r="I13" s="46"/>
      <c r="J13" s="34"/>
      <c r="K13" s="29"/>
      <c r="L13" s="40"/>
    </row>
    <row r="14" spans="1:13" x14ac:dyDescent="0.25">
      <c r="G14" s="38" t="s">
        <v>70</v>
      </c>
      <c r="H14" s="29">
        <v>12</v>
      </c>
      <c r="I14" s="46"/>
      <c r="J14" s="34"/>
      <c r="K14" s="29"/>
      <c r="L14" s="40"/>
    </row>
    <row r="15" spans="1:13" x14ac:dyDescent="0.25">
      <c r="G15" s="41" t="s">
        <v>66</v>
      </c>
      <c r="H15" s="29">
        <v>2</v>
      </c>
      <c r="I15" s="40"/>
      <c r="J15" s="34"/>
      <c r="K15" s="29"/>
      <c r="L15" s="40"/>
    </row>
    <row r="16" spans="1:13" x14ac:dyDescent="0.25">
      <c r="G16" s="38" t="s">
        <v>52</v>
      </c>
      <c r="H16" s="29"/>
      <c r="I16" s="40">
        <f>(H14-H15)/H13</f>
        <v>1</v>
      </c>
    </row>
    <row r="17" spans="7:9" x14ac:dyDescent="0.25">
      <c r="G17" s="38" t="s">
        <v>71</v>
      </c>
      <c r="H17" s="30"/>
      <c r="I17" s="40">
        <f>H15+H13*H16</f>
        <v>2</v>
      </c>
    </row>
    <row r="18" spans="7:9" ht="15.75" thickBot="1" x14ac:dyDescent="0.3">
      <c r="G18" s="42" t="s">
        <v>72</v>
      </c>
      <c r="H18" s="47"/>
      <c r="I18" s="43">
        <f>SQRT(POWER(H15,2)+2*H13*H12)</f>
        <v>12</v>
      </c>
    </row>
  </sheetData>
  <mergeCells count="7">
    <mergeCell ref="J1:L1"/>
    <mergeCell ref="A1:D1"/>
    <mergeCell ref="G1:I1"/>
    <mergeCell ref="G10:I10"/>
    <mergeCell ref="B5:C5"/>
    <mergeCell ref="A2:D2"/>
    <mergeCell ref="A8:D8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5E641-1E4C-4AD3-846C-1EDC687262F8}">
  <dimension ref="B1:R12"/>
  <sheetViews>
    <sheetView tabSelected="1" topLeftCell="B1" workbookViewId="0">
      <selection activeCell="I3" sqref="I3:I10"/>
    </sheetView>
  </sheetViews>
  <sheetFormatPr defaultRowHeight="15" x14ac:dyDescent="0.25"/>
  <cols>
    <col min="9" max="9" width="15.7109375" bestFit="1" customWidth="1"/>
    <col min="13" max="13" width="11" bestFit="1" customWidth="1"/>
    <col min="16" max="16" width="21" bestFit="1" customWidth="1"/>
  </cols>
  <sheetData>
    <row r="1" spans="2:18" ht="15.75" thickBot="1" x14ac:dyDescent="0.3">
      <c r="B1" s="65" t="s">
        <v>41</v>
      </c>
      <c r="C1" s="66"/>
      <c r="D1" s="67"/>
      <c r="E1" s="59" t="s">
        <v>50</v>
      </c>
      <c r="F1" s="60"/>
      <c r="G1" s="61"/>
      <c r="I1" s="62" t="s">
        <v>39</v>
      </c>
      <c r="J1" s="63"/>
      <c r="K1" s="64"/>
      <c r="M1" s="62" t="s">
        <v>49</v>
      </c>
      <c r="N1" s="63"/>
      <c r="O1" s="63"/>
      <c r="P1" s="62" t="s">
        <v>40</v>
      </c>
      <c r="Q1" s="63"/>
      <c r="R1" s="64"/>
    </row>
    <row r="2" spans="2:18" x14ac:dyDescent="0.25">
      <c r="B2" s="68" t="s">
        <v>26</v>
      </c>
      <c r="C2" s="69"/>
      <c r="D2" s="21">
        <v>9</v>
      </c>
      <c r="E2" s="24" t="s">
        <v>29</v>
      </c>
      <c r="F2" s="12" t="s">
        <v>30</v>
      </c>
      <c r="G2" s="13" t="s">
        <v>31</v>
      </c>
      <c r="I2" s="24" t="s">
        <v>29</v>
      </c>
      <c r="J2" s="12" t="s">
        <v>30</v>
      </c>
      <c r="K2" s="13" t="s">
        <v>31</v>
      </c>
      <c r="M2" s="24" t="s">
        <v>29</v>
      </c>
      <c r="N2" s="12" t="s">
        <v>30</v>
      </c>
      <c r="O2" s="84" t="s">
        <v>31</v>
      </c>
      <c r="P2" s="83" t="s">
        <v>29</v>
      </c>
      <c r="Q2" s="12" t="s">
        <v>30</v>
      </c>
      <c r="R2" s="13" t="s">
        <v>31</v>
      </c>
    </row>
    <row r="3" spans="2:18" x14ac:dyDescent="0.25">
      <c r="B3" s="70" t="s">
        <v>27</v>
      </c>
      <c r="C3" s="71"/>
      <c r="D3" s="21">
        <v>-13</v>
      </c>
      <c r="E3" s="14" t="s">
        <v>5</v>
      </c>
      <c r="F3" s="10">
        <v>0.43</v>
      </c>
      <c r="G3" s="77"/>
      <c r="I3" s="10" t="s">
        <v>92</v>
      </c>
      <c r="J3" s="85">
        <v>4</v>
      </c>
      <c r="K3" s="86"/>
      <c r="M3" s="14" t="s">
        <v>5</v>
      </c>
      <c r="N3" s="10">
        <v>5</v>
      </c>
      <c r="O3" s="80"/>
      <c r="P3" s="14" t="s">
        <v>83</v>
      </c>
      <c r="Q3" s="10">
        <v>2.8999999999999998E-3</v>
      </c>
      <c r="R3" s="77"/>
    </row>
    <row r="4" spans="2:18" ht="15.75" thickBot="1" x14ac:dyDescent="0.3">
      <c r="B4" s="72" t="s">
        <v>28</v>
      </c>
      <c r="C4" s="73"/>
      <c r="D4" s="22">
        <f>SQRT(POWER(D2,2)+POWER(D3,2))</f>
        <v>15.811388300841896</v>
      </c>
      <c r="E4" s="16" t="s">
        <v>6</v>
      </c>
      <c r="F4" s="11">
        <v>2.8</v>
      </c>
      <c r="G4" s="78"/>
      <c r="I4" s="11" t="s">
        <v>93</v>
      </c>
      <c r="J4" s="85">
        <v>39</v>
      </c>
      <c r="K4" s="86"/>
      <c r="M4" s="16" t="s">
        <v>38</v>
      </c>
      <c r="N4" s="11">
        <v>-2</v>
      </c>
      <c r="O4" s="81"/>
      <c r="P4" s="16" t="s">
        <v>84</v>
      </c>
      <c r="Q4" s="11">
        <v>13.2</v>
      </c>
      <c r="R4" s="78"/>
    </row>
    <row r="5" spans="2:18" x14ac:dyDescent="0.25">
      <c r="B5" s="23" t="s">
        <v>29</v>
      </c>
      <c r="C5" s="12" t="s">
        <v>30</v>
      </c>
      <c r="D5" s="13" t="s">
        <v>31</v>
      </c>
      <c r="E5" s="16" t="s">
        <v>37</v>
      </c>
      <c r="F5" s="76"/>
      <c r="G5" s="92">
        <f>F3*F4+G8</f>
        <v>3.3539999999999992</v>
      </c>
      <c r="I5" s="11" t="s">
        <v>5</v>
      </c>
      <c r="J5" s="85">
        <v>6</v>
      </c>
      <c r="K5" s="86"/>
      <c r="M5" s="16" t="s">
        <v>47</v>
      </c>
      <c r="N5" s="76"/>
      <c r="O5" s="93">
        <f>N4*N6+4</f>
        <v>-4</v>
      </c>
      <c r="P5" s="16" t="s">
        <v>85</v>
      </c>
      <c r="Q5" s="76"/>
      <c r="R5" s="17">
        <f>Q3+Q4</f>
        <v>13.2029</v>
      </c>
    </row>
    <row r="6" spans="2:18" x14ac:dyDescent="0.25">
      <c r="B6" s="14" t="s">
        <v>5</v>
      </c>
      <c r="C6" s="10">
        <v>2.2000000000000002</v>
      </c>
      <c r="D6" s="15" t="e">
        <f>C8/C7</f>
        <v>#DIV/0!</v>
      </c>
      <c r="E6" s="16" t="s">
        <v>3</v>
      </c>
      <c r="F6" s="76"/>
      <c r="G6" s="17">
        <f>F9*F3</f>
        <v>4.3</v>
      </c>
      <c r="I6" s="11" t="s">
        <v>94</v>
      </c>
      <c r="J6" s="87"/>
      <c r="K6" s="88">
        <f>J5*K7</f>
        <v>-15</v>
      </c>
      <c r="M6" s="16" t="s">
        <v>48</v>
      </c>
      <c r="N6" s="11">
        <v>4</v>
      </c>
      <c r="O6" s="81"/>
      <c r="P6" s="16" t="s">
        <v>86</v>
      </c>
      <c r="Q6" s="11">
        <v>0.6</v>
      </c>
      <c r="R6" s="78"/>
    </row>
    <row r="7" spans="2:18" x14ac:dyDescent="0.25">
      <c r="B7" s="16" t="s">
        <v>6</v>
      </c>
      <c r="C7" s="11"/>
      <c r="D7" s="91">
        <f>C8/C6</f>
        <v>7.1869946822008615</v>
      </c>
      <c r="E7" s="16" t="s">
        <v>36</v>
      </c>
      <c r="F7" s="76"/>
      <c r="G7" s="17">
        <f>COS(F10*PI()/180)*G6</f>
        <v>3.7239092362730863</v>
      </c>
      <c r="I7" s="11" t="s">
        <v>95</v>
      </c>
      <c r="J7" s="87"/>
      <c r="K7" s="88">
        <f>J8/J9</f>
        <v>-2.5</v>
      </c>
      <c r="M7" s="16" t="s">
        <v>80</v>
      </c>
      <c r="N7" s="76"/>
      <c r="O7" s="93">
        <f>N3*N4-N8</f>
        <v>40</v>
      </c>
      <c r="P7" s="16" t="s">
        <v>34</v>
      </c>
      <c r="Q7" s="11">
        <v>10</v>
      </c>
      <c r="R7" s="17"/>
    </row>
    <row r="8" spans="2:18" ht="15.75" thickBot="1" x14ac:dyDescent="0.3">
      <c r="B8" s="18" t="s">
        <v>32</v>
      </c>
      <c r="C8" s="19">
        <v>15.811388300841896</v>
      </c>
      <c r="D8" s="20">
        <f>C7*C6</f>
        <v>0</v>
      </c>
      <c r="E8" s="16" t="s">
        <v>35</v>
      </c>
      <c r="F8" s="76"/>
      <c r="G8" s="17">
        <f>SIN(F10*PI()/180)*G6</f>
        <v>2.1499999999999995</v>
      </c>
      <c r="I8" s="11" t="s">
        <v>97</v>
      </c>
      <c r="J8" s="94">
        <v>-5</v>
      </c>
      <c r="K8" s="86"/>
      <c r="M8" s="18" t="s">
        <v>81</v>
      </c>
      <c r="N8" s="19">
        <v>-50</v>
      </c>
      <c r="O8" s="82">
        <f>N3*-10</f>
        <v>-50</v>
      </c>
      <c r="P8" s="16" t="s">
        <v>88</v>
      </c>
      <c r="Q8" s="76"/>
      <c r="R8" s="92">
        <f>R5*R9</f>
        <v>220.04833333333335</v>
      </c>
    </row>
    <row r="9" spans="2:18" x14ac:dyDescent="0.25">
      <c r="E9" s="16" t="s">
        <v>34</v>
      </c>
      <c r="F9" s="11">
        <v>10</v>
      </c>
      <c r="G9" s="78"/>
      <c r="I9" s="11" t="s">
        <v>96</v>
      </c>
      <c r="J9" s="94">
        <v>2</v>
      </c>
      <c r="K9" s="86"/>
      <c r="P9" s="16" t="s">
        <v>87</v>
      </c>
      <c r="Q9" s="76"/>
      <c r="R9" s="17">
        <f>Q7/Q6</f>
        <v>16.666666666666668</v>
      </c>
    </row>
    <row r="10" spans="2:18" ht="15.75" thickBot="1" x14ac:dyDescent="0.3">
      <c r="E10" s="18" t="s">
        <v>33</v>
      </c>
      <c r="F10" s="19">
        <v>30</v>
      </c>
      <c r="G10" s="79"/>
      <c r="I10" s="75" t="s">
        <v>98</v>
      </c>
      <c r="J10" s="89"/>
      <c r="K10" s="95">
        <f>DEGREES(ACOS(((K6-J3)/J4)))</f>
        <v>119.15536542628296</v>
      </c>
      <c r="P10" s="16" t="s">
        <v>89</v>
      </c>
      <c r="Q10" s="76"/>
      <c r="R10" s="17">
        <f>Q6*R12</f>
        <v>2.8999999999999998E-2</v>
      </c>
    </row>
    <row r="11" spans="2:18" x14ac:dyDescent="0.25">
      <c r="J11" s="9"/>
      <c r="P11" s="16" t="s">
        <v>90</v>
      </c>
      <c r="Q11" s="76"/>
      <c r="R11" s="17">
        <f>Q3*Q7</f>
        <v>2.8999999999999998E-2</v>
      </c>
    </row>
    <row r="12" spans="2:18" ht="15.75" thickBot="1" x14ac:dyDescent="0.3">
      <c r="P12" s="18" t="s">
        <v>91</v>
      </c>
      <c r="Q12" s="90"/>
      <c r="R12" s="20">
        <f>Q3*R9</f>
        <v>4.8333333333333332E-2</v>
      </c>
    </row>
  </sheetData>
  <mergeCells count="8">
    <mergeCell ref="B2:C2"/>
    <mergeCell ref="B3:C3"/>
    <mergeCell ref="B4:C4"/>
    <mergeCell ref="E1:G1"/>
    <mergeCell ref="I1:K1"/>
    <mergeCell ref="M1:O1"/>
    <mergeCell ref="P1:R1"/>
    <mergeCell ref="B1:D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Leis de N</vt:lpstr>
      <vt:lpstr>Queda Livre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</dc:creator>
  <cp:lastModifiedBy>PUCC</cp:lastModifiedBy>
  <dcterms:created xsi:type="dcterms:W3CDTF">2023-03-14T22:43:23Z</dcterms:created>
  <dcterms:modified xsi:type="dcterms:W3CDTF">2023-03-16T15:09:33Z</dcterms:modified>
</cp:coreProperties>
</file>