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ab2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L21" i="1"/>
  <c r="K21" i="1"/>
  <c r="E2" i="1"/>
  <c r="F2" i="1" s="1"/>
  <c r="J21" i="1"/>
  <c r="I5" i="1"/>
  <c r="I6" i="1"/>
  <c r="I7" i="1"/>
  <c r="I8" i="1"/>
  <c r="I9" i="1"/>
  <c r="I10" i="1"/>
  <c r="I4" i="1"/>
  <c r="I3" i="1"/>
  <c r="G3" i="1"/>
  <c r="G4" i="1"/>
  <c r="H2" i="1"/>
  <c r="G2" i="1"/>
  <c r="H3" i="1"/>
  <c r="H4" i="1"/>
  <c r="H5" i="1"/>
  <c r="H6" i="1"/>
  <c r="H7" i="1"/>
  <c r="H8" i="1"/>
  <c r="H9" i="1"/>
  <c r="H10" i="1"/>
  <c r="G5" i="1"/>
  <c r="G6" i="1"/>
  <c r="G7" i="1"/>
  <c r="G8" i="1"/>
  <c r="G9" i="1"/>
  <c r="G10" i="1"/>
  <c r="I21" i="1"/>
  <c r="H21" i="1"/>
  <c r="G21" i="1"/>
  <c r="F21" i="1"/>
  <c r="E21" i="1"/>
  <c r="D7" i="1"/>
  <c r="E7" i="1" s="1"/>
  <c r="F7" i="1" s="1"/>
  <c r="F3" i="1"/>
  <c r="F4" i="1"/>
  <c r="F5" i="1"/>
  <c r="F6" i="1"/>
  <c r="F8" i="1"/>
  <c r="F9" i="1"/>
  <c r="F10" i="1"/>
  <c r="D9" i="1"/>
  <c r="E9" i="1" s="1"/>
  <c r="E3" i="1"/>
  <c r="E4" i="1"/>
  <c r="E5" i="1"/>
  <c r="E6" i="1"/>
  <c r="E8" i="1"/>
  <c r="E10" i="1"/>
  <c r="D8" i="1"/>
  <c r="D3" i="1"/>
  <c r="D4" i="1"/>
  <c r="D5" i="1"/>
  <c r="D6" i="1"/>
  <c r="D10" i="1"/>
  <c r="D2" i="1"/>
  <c r="B13" i="1"/>
  <c r="I2" i="1" l="1"/>
</calcChain>
</file>

<file path=xl/sharedStrings.xml><?xml version="1.0" encoding="utf-8"?>
<sst xmlns="http://schemas.openxmlformats.org/spreadsheetml/2006/main" count="29" uniqueCount="20">
  <si>
    <t>Погрешность радиуса</t>
  </si>
  <si>
    <t>Погрешность радиуса, см</t>
  </si>
  <si>
    <t>Погрешность вольтметра, В</t>
  </si>
  <si>
    <t>Погрешность амперметра, А</t>
  </si>
  <si>
    <t>I(A)</t>
  </si>
  <si>
    <t>U(B)</t>
  </si>
  <si>
    <t>В(Тл)</t>
  </si>
  <si>
    <t>e/m (Кл/кг)</t>
  </si>
  <si>
    <t>V(м/с)</t>
  </si>
  <si>
    <t>R(м)</t>
  </si>
  <si>
    <t>Магн. Постояная</t>
  </si>
  <si>
    <t>Кол-во витков</t>
  </si>
  <si>
    <t>Радиус катушек, м</t>
  </si>
  <si>
    <t>dВ (Тл)</t>
  </si>
  <si>
    <t>d(e/m) (Кл/кг)</t>
  </si>
  <si>
    <t>dV (м/с)</t>
  </si>
  <si>
    <t>H (м)</t>
  </si>
  <si>
    <t>cos(a)</t>
  </si>
  <si>
    <t>a</t>
  </si>
  <si>
    <t>dcos(a)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</si>
</sst>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E1" workbookViewId="0">
      <selection activeCell="K12" sqref="K12"/>
    </sheetView>
  </sheetViews>
  <sheetFormatPr defaultRowHeight="15" x14ac:dyDescent="0.25"/>
  <cols>
    <col min="1" max="1" width="27.7109375" customWidth="1"/>
    <col min="2" max="2" width="20" customWidth="1"/>
    <col min="3" max="3" width="20.85546875" customWidth="1"/>
    <col min="4" max="5" width="20.5703125" customWidth="1"/>
    <col min="6" max="6" width="16.42578125" customWidth="1"/>
    <col min="7" max="7" width="18.85546875" customWidth="1"/>
    <col min="8" max="8" width="16.85546875" customWidth="1"/>
    <col min="9" max="9" width="14" customWidth="1"/>
    <col min="10" max="10" width="17.5703125" customWidth="1"/>
    <col min="11" max="11" width="15.42578125" customWidth="1"/>
    <col min="12" max="12" width="14.28515625" customWidth="1"/>
    <col min="13" max="13" width="13" customWidth="1"/>
  </cols>
  <sheetData>
    <row r="1" spans="1:9" x14ac:dyDescent="0.25">
      <c r="A1" s="2" t="s">
        <v>4</v>
      </c>
      <c r="B1" s="3" t="s">
        <v>5</v>
      </c>
      <c r="C1" s="3" t="s">
        <v>9</v>
      </c>
      <c r="D1" s="3" t="s">
        <v>6</v>
      </c>
      <c r="E1" s="3" t="s">
        <v>7</v>
      </c>
      <c r="F1" s="4" t="s">
        <v>8</v>
      </c>
      <c r="G1" s="12" t="s">
        <v>13</v>
      </c>
      <c r="H1" s="12" t="s">
        <v>14</v>
      </c>
      <c r="I1" s="12" t="s">
        <v>15</v>
      </c>
    </row>
    <row r="2" spans="1:9" x14ac:dyDescent="0.25">
      <c r="A2" s="5">
        <v>1.51</v>
      </c>
      <c r="B2" s="6">
        <v>313</v>
      </c>
      <c r="C2" s="6">
        <v>0.05</v>
      </c>
      <c r="D2" s="6">
        <f>0.71 * $B$13 * $B$15 * A2 / $C$13</f>
        <v>2.64059156037096E-3</v>
      </c>
      <c r="E2" s="6">
        <f>2 * B2 / (POWER(C2, 2) * POWER(D2, 2))</f>
        <v>35911360838.029213</v>
      </c>
      <c r="F2" s="7">
        <f>E2*C2*D2</f>
        <v>4741361.8175168075</v>
      </c>
      <c r="G2" s="13">
        <f>SQRT(POWER(0.71*$B$13*$B$15/$C$13,2)*0.01+POWER(0.71*$B$13*$B$15*A2/POWER($C$13,2),2)*$C$15)</f>
        <v>6.9053247794359062E-4</v>
      </c>
      <c r="H2" s="13">
        <f>SQRT(POWER(2/(C2*C2*D2*D2),2)+POWER(2*B2/(C2*C2*C2*D2*D2),2)*0.01+POWER(2*B2/(C2*C2*D2*D2*D2),2)*G2)</f>
        <v>364519595734.58795</v>
      </c>
      <c r="I2" s="13">
        <f>SQRT(POWER(C2*D2,2)*H2+POWER(E2*D2,2)*0.01+POWER(E2*C2,2)*G2)</f>
        <v>48127366.020454817</v>
      </c>
    </row>
    <row r="3" spans="1:9" x14ac:dyDescent="0.25">
      <c r="A3" s="5">
        <v>1.51</v>
      </c>
      <c r="B3" s="6">
        <v>239</v>
      </c>
      <c r="C3" s="6">
        <v>0.04</v>
      </c>
      <c r="D3" s="6">
        <f t="shared" ref="D3:D10" si="0">0.71 * $B$13 * $B$15 * A3 / $C$13</f>
        <v>2.64059156037096E-3</v>
      </c>
      <c r="E3" s="6">
        <f t="shared" ref="E3:E10" si="1">2 * B3 / (POWER(C3, 2) * POWER(D3, 2))</f>
        <v>42845523364.062416</v>
      </c>
      <c r="F3" s="7">
        <f t="shared" ref="F3:F10" si="2">E3*C3*D3</f>
        <v>4525501.0957928002</v>
      </c>
      <c r="G3" s="13">
        <f>SQRT(POWER(0.71*$B$13*$B$15/$C$13,2)*0.01+POWER(0.71*$B$13*$B$15*A3/POWER($C$13,2),2)*$C$15)</f>
        <v>6.9053247794359062E-4</v>
      </c>
      <c r="H3" s="13">
        <f t="shared" ref="H3:H10" si="3">SQRT(POWER(2/(C3*C3*D3*D3),2)+POWER(2*B3/(C3*C3*C3*D3*D3),2)*0.01+POWER(2*B3/(C3*C3*D3*D3*D3),2)*G3)</f>
        <v>439628075450.34161</v>
      </c>
      <c r="I3" s="13">
        <f t="shared" ref="I3:I10" si="4">SQRT(POWER(C3*D3,2)*H3+POWER(E3*D3,2)*0.01+POWER(E3*C3,2)*G3)</f>
        <v>46435123.568850383</v>
      </c>
    </row>
    <row r="4" spans="1:9" x14ac:dyDescent="0.25">
      <c r="A4" s="5">
        <v>1.51</v>
      </c>
      <c r="B4" s="6">
        <v>198</v>
      </c>
      <c r="C4" s="6">
        <v>0.03</v>
      </c>
      <c r="D4" s="6">
        <f t="shared" si="0"/>
        <v>2.64059156037096E-3</v>
      </c>
      <c r="E4" s="6">
        <f t="shared" si="1"/>
        <v>63103030226.568924</v>
      </c>
      <c r="F4" s="7">
        <f t="shared" si="2"/>
        <v>4998879.8715033447</v>
      </c>
      <c r="G4" s="13">
        <f>SQRT(POWER(0.71*$B$13*$B$15/$C$13,2)*0.01+POWER(0.71*$B$13*$B$15*A4/POWER($C$13,2),2)*$C$15)</f>
        <v>6.9053247794359062E-4</v>
      </c>
      <c r="H4" s="13">
        <f t="shared" si="3"/>
        <v>662264805482.17639</v>
      </c>
      <c r="I4" s="13">
        <f>SQRT(POWER(C4*D4,2)*H4+POWER(E4*D4,2)*0.01+POWER(E4*C4,2)*G4)/50</f>
        <v>1049262.3921572692</v>
      </c>
    </row>
    <row r="5" spans="1:9" x14ac:dyDescent="0.25">
      <c r="A5" s="5">
        <v>1.51</v>
      </c>
      <c r="B5" s="6">
        <v>126</v>
      </c>
      <c r="C5" s="6">
        <v>0.02</v>
      </c>
      <c r="D5" s="6">
        <f t="shared" si="0"/>
        <v>2.64059156037096E-3</v>
      </c>
      <c r="E5" s="6">
        <f t="shared" si="1"/>
        <v>90352066006.223679</v>
      </c>
      <c r="F5" s="7">
        <f t="shared" si="2"/>
        <v>4771658.0591622833</v>
      </c>
      <c r="G5" s="13">
        <f t="shared" ref="G3:G10" si="5">SQRT(POWER(0.71*$B$13*$B$15/$C$13,2)*0.01+POWER(0.71*$B$13*$B$15*A5/POWER($C$13,2),2)*$C$15)</f>
        <v>6.9053247794359062E-4</v>
      </c>
      <c r="H5" s="13">
        <f t="shared" si="3"/>
        <v>1006253735734.1747</v>
      </c>
      <c r="I5" s="13">
        <f t="shared" ref="I5:I10" si="6">SQRT(POWER(C5*D5,2)*H5+POWER(E5*D5,2)*0.01+POWER(E5*C5,2)*G5)/50</f>
        <v>1062841.7789964508</v>
      </c>
    </row>
    <row r="6" spans="1:9" x14ac:dyDescent="0.25">
      <c r="A6" s="5">
        <v>1.5</v>
      </c>
      <c r="B6" s="6">
        <v>289</v>
      </c>
      <c r="C6" s="6">
        <v>0.05</v>
      </c>
      <c r="D6" s="6">
        <f t="shared" si="0"/>
        <v>2.6231041990439998E-3</v>
      </c>
      <c r="E6" s="6">
        <f t="shared" si="1"/>
        <v>33601351397.54694</v>
      </c>
      <c r="F6" s="7">
        <f t="shared" si="2"/>
        <v>4406992.2972229179</v>
      </c>
      <c r="G6" s="13">
        <f t="shared" si="5"/>
        <v>6.8625361311738862E-4</v>
      </c>
      <c r="H6" s="13">
        <f t="shared" si="3"/>
        <v>342233322417.47955</v>
      </c>
      <c r="I6" s="13">
        <f t="shared" si="6"/>
        <v>897713.61328126106</v>
      </c>
    </row>
    <row r="7" spans="1:9" x14ac:dyDescent="0.25">
      <c r="A7" s="5">
        <v>1.83</v>
      </c>
      <c r="B7" s="6">
        <v>289</v>
      </c>
      <c r="C7" s="6">
        <v>0.04</v>
      </c>
      <c r="D7" s="6">
        <f>0.71 * $B$13 * $B$15 * A7 / $C$13</f>
        <v>3.20018712283368E-3</v>
      </c>
      <c r="E7" s="6">
        <f t="shared" si="1"/>
        <v>35274194812.326721</v>
      </c>
      <c r="F7" s="7">
        <f t="shared" si="2"/>
        <v>4515360.9602693832</v>
      </c>
      <c r="G7" s="13">
        <f t="shared" si="5"/>
        <v>8.2826169075455745E-4</v>
      </c>
      <c r="H7" s="13">
        <f t="shared" si="3"/>
        <v>329252977237.95758</v>
      </c>
      <c r="I7" s="13">
        <f t="shared" si="6"/>
        <v>842936.85241111054</v>
      </c>
    </row>
    <row r="8" spans="1:9" x14ac:dyDescent="0.25">
      <c r="A8" s="5">
        <v>2.5499999999999998</v>
      </c>
      <c r="B8" s="6">
        <v>289</v>
      </c>
      <c r="C8" s="6">
        <v>0.03</v>
      </c>
      <c r="D8" s="6">
        <f>0.71 * $B$13 * $B$15 * A8 / $C$13</f>
        <v>4.4592771383747997E-3</v>
      </c>
      <c r="E8" s="6">
        <f t="shared" si="1"/>
        <v>32296569970.729473</v>
      </c>
      <c r="F8" s="7">
        <f t="shared" si="2"/>
        <v>4320580.6835518796</v>
      </c>
      <c r="G8" s="13">
        <f t="shared" si="5"/>
        <v>1.1415912345560573E-3</v>
      </c>
      <c r="H8" s="13">
        <f t="shared" si="3"/>
        <v>267341380750.7066</v>
      </c>
      <c r="I8" s="13">
        <f t="shared" si="6"/>
        <v>715289.52190148295</v>
      </c>
    </row>
    <row r="9" spans="1:9" x14ac:dyDescent="0.25">
      <c r="A9" s="5">
        <v>2.46</v>
      </c>
      <c r="B9" s="6">
        <v>164</v>
      </c>
      <c r="C9" s="6">
        <v>0.02</v>
      </c>
      <c r="D9" s="6">
        <f>0.71 * $B$13 * $B$15 * A9 / $C$13</f>
        <v>4.3018908864321595E-3</v>
      </c>
      <c r="E9" s="6">
        <f t="shared" si="1"/>
        <v>44309318557.403244</v>
      </c>
      <c r="F9" s="7">
        <f t="shared" si="2"/>
        <v>3812277.0737222475</v>
      </c>
      <c r="G9" s="13">
        <f t="shared" si="5"/>
        <v>1.1022621073678992E-3</v>
      </c>
      <c r="H9" s="13">
        <f t="shared" si="3"/>
        <v>407456894689.59827</v>
      </c>
      <c r="I9" s="13">
        <f t="shared" si="6"/>
        <v>701133.88661433896</v>
      </c>
    </row>
    <row r="10" spans="1:9" x14ac:dyDescent="0.25">
      <c r="A10" s="8">
        <v>2.4300000000000002</v>
      </c>
      <c r="B10" s="9">
        <v>62</v>
      </c>
      <c r="C10" s="9">
        <v>0.01</v>
      </c>
      <c r="D10" s="9">
        <f t="shared" si="0"/>
        <v>4.2494288024512803E-3</v>
      </c>
      <c r="E10" s="9">
        <f t="shared" si="1"/>
        <v>68668975932.278008</v>
      </c>
      <c r="F10" s="10">
        <f t="shared" si="2"/>
        <v>2918039.2416145597</v>
      </c>
      <c r="G10" s="14">
        <f t="shared" si="5"/>
        <v>1.0891602591136564E-3</v>
      </c>
      <c r="H10" s="14">
        <f t="shared" si="3"/>
        <v>869458799822.81384</v>
      </c>
      <c r="I10" s="14">
        <f t="shared" si="6"/>
        <v>738940.05376095325</v>
      </c>
    </row>
    <row r="11" spans="1:9" x14ac:dyDescent="0.25">
      <c r="E11" s="15"/>
    </row>
    <row r="12" spans="1:9" x14ac:dyDescent="0.25">
      <c r="A12" s="1" t="s">
        <v>1</v>
      </c>
      <c r="B12" s="11" t="s">
        <v>10</v>
      </c>
      <c r="C12" s="1" t="s">
        <v>12</v>
      </c>
    </row>
    <row r="13" spans="1:9" x14ac:dyDescent="0.25">
      <c r="A13">
        <v>0.1</v>
      </c>
      <c r="B13">
        <f>1.25663706 * 0.000001</f>
        <v>1.2566370599999999E-6</v>
      </c>
      <c r="C13">
        <v>0.125</v>
      </c>
    </row>
    <row r="14" spans="1:9" x14ac:dyDescent="0.25">
      <c r="A14" s="1" t="s">
        <v>2</v>
      </c>
      <c r="B14" s="11" t="s">
        <v>11</v>
      </c>
      <c r="C14" s="1" t="s">
        <v>0</v>
      </c>
    </row>
    <row r="15" spans="1:9" x14ac:dyDescent="0.25">
      <c r="A15">
        <v>1</v>
      </c>
      <c r="B15">
        <v>245</v>
      </c>
      <c r="C15">
        <v>1E-3</v>
      </c>
    </row>
    <row r="16" spans="1:9" x14ac:dyDescent="0.25">
      <c r="A16" s="1" t="s">
        <v>3</v>
      </c>
    </row>
    <row r="17" spans="1:13" x14ac:dyDescent="0.25">
      <c r="A17">
        <v>0.01</v>
      </c>
    </row>
    <row r="20" spans="1:13" x14ac:dyDescent="0.25">
      <c r="A20" s="2" t="s">
        <v>4</v>
      </c>
      <c r="B20" s="3" t="s">
        <v>5</v>
      </c>
      <c r="C20" s="3" t="s">
        <v>9</v>
      </c>
      <c r="D20" s="3" t="s">
        <v>16</v>
      </c>
      <c r="E20" s="3" t="s">
        <v>6</v>
      </c>
      <c r="F20" s="3" t="s">
        <v>7</v>
      </c>
      <c r="G20" s="4" t="s">
        <v>8</v>
      </c>
      <c r="H20" s="2" t="s">
        <v>17</v>
      </c>
      <c r="I20" s="4" t="s">
        <v>18</v>
      </c>
      <c r="J20" s="12" t="s">
        <v>13</v>
      </c>
      <c r="K20" s="12" t="s">
        <v>14</v>
      </c>
      <c r="L20" s="12" t="s">
        <v>15</v>
      </c>
      <c r="M20" s="12" t="s">
        <v>19</v>
      </c>
    </row>
    <row r="21" spans="1:13" x14ac:dyDescent="0.25">
      <c r="A21">
        <v>1.68</v>
      </c>
      <c r="B21">
        <v>353</v>
      </c>
      <c r="C21">
        <v>0.05</v>
      </c>
      <c r="D21">
        <v>0.04</v>
      </c>
      <c r="E21">
        <f>0.71 * $B$13 * $B$15 * A21 / $C$13</f>
        <v>2.9378767029292797E-3</v>
      </c>
      <c r="F21">
        <f>2 * B21 / (POWER(C21, 2) * POWER(E21, 2))</f>
        <v>32718814667.413116</v>
      </c>
      <c r="G21" s="7">
        <f>F21*C21*E21</f>
        <v>4806192.1679426907</v>
      </c>
      <c r="H21">
        <f>D21*E21*F21/(2*PI()*G21)</f>
        <v>0.12732395447351627</v>
      </c>
      <c r="I21">
        <f>ACOS(H21)</f>
        <v>1.4431258218240655</v>
      </c>
      <c r="J21" s="14">
        <f>SQRT(POWER(0.71*$B$13*$B$15/$C$13,2)*0.01+POWER(0.71*$B$13*$B$15*A21/POWER($C$13,2),2)*$C$15)</f>
        <v>7.6352631257953446E-4</v>
      </c>
      <c r="K21" s="14">
        <f>2 * B21 / (POWER(C21, 2) * POWER(E21, 2))</f>
        <v>32718814667.413116</v>
      </c>
      <c r="L21" s="14">
        <f>SQRT(POWER(C21*E21,2)*K21+POWER(F21*E21,2)*0.01+POWER(F21*C21,2)*J21)</f>
        <v>46214986.676193662</v>
      </c>
      <c r="M21" s="14">
        <f>SQRT(POWER(F21*E21/(2*PI()*G21),2)*0.01+POWER(D21*F21/(2*PI()*G21),2)*J21+POWER(D21*E21/(2*PI()*G21),2)*K21 +POWER(D21*E21*F21/(2 *PI()*POWER(G21,2)),2)*L21)/20</f>
        <v>6.1955902707024127E-2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Минажетдинов</dc:creator>
  <cp:lastModifiedBy>Тимур Минажетдинов</cp:lastModifiedBy>
  <dcterms:created xsi:type="dcterms:W3CDTF">2024-11-08T06:22:52Z</dcterms:created>
  <dcterms:modified xsi:type="dcterms:W3CDTF">2024-11-08T09:15:07Z</dcterms:modified>
</cp:coreProperties>
</file>