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500" yWindow="1740" windowWidth="25420" windowHeight="15900" tabRatio="500" activeTab="1"/>
  </bookViews>
  <sheets>
    <sheet name="section 2" sheetId="1" r:id="rId1"/>
    <sheet name="section 3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G4" i="2"/>
  <c r="G22" i="2"/>
  <c r="G25" i="2"/>
  <c r="I5" i="2"/>
  <c r="I4" i="2"/>
  <c r="G30" i="2"/>
  <c r="I30" i="2"/>
  <c r="J30" i="2"/>
  <c r="H30" i="2"/>
  <c r="G28" i="2"/>
  <c r="H27" i="2"/>
  <c r="I27" i="2"/>
  <c r="J27" i="2"/>
  <c r="G27" i="2"/>
  <c r="J22" i="2"/>
  <c r="H22" i="2"/>
  <c r="I22" i="2"/>
  <c r="J19" i="2"/>
  <c r="H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4" i="2"/>
  <c r="I25" i="2"/>
  <c r="J25" i="2"/>
  <c r="H2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I28" i="2"/>
  <c r="J28" i="2"/>
  <c r="H28" i="2"/>
  <c r="B21" i="2"/>
  <c r="B31" i="2"/>
  <c r="B19" i="2"/>
  <c r="B30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1" i="2"/>
  <c r="D21" i="2"/>
  <c r="E21" i="2"/>
  <c r="C20" i="2"/>
  <c r="D20" i="2"/>
  <c r="E20" i="2"/>
  <c r="B20" i="2"/>
  <c r="C19" i="2"/>
  <c r="D19" i="2"/>
  <c r="E19" i="2"/>
</calcChain>
</file>

<file path=xl/sharedStrings.xml><?xml version="1.0" encoding="utf-8"?>
<sst xmlns="http://schemas.openxmlformats.org/spreadsheetml/2006/main" count="28" uniqueCount="28">
  <si>
    <t>Section 2</t>
  </si>
  <si>
    <t>Selection of Operating voltage</t>
  </si>
  <si>
    <t>Counts</t>
  </si>
  <si>
    <t>Voltage (V)</t>
  </si>
  <si>
    <t>Repeated gross alpha count measurements</t>
  </si>
  <si>
    <t>Sample 1</t>
  </si>
  <si>
    <t>Sample 2</t>
  </si>
  <si>
    <t>Sample 3</t>
  </si>
  <si>
    <t>Sample 4</t>
  </si>
  <si>
    <t>MEAN</t>
  </si>
  <si>
    <t>STD. DEV.</t>
  </si>
  <si>
    <t>Poisson STD. DEV.</t>
  </si>
  <si>
    <t>*** This value selected for operating voltage</t>
  </si>
  <si>
    <t xml:space="preserve">Operating </t>
  </si>
  <si>
    <t>1150 V</t>
  </si>
  <si>
    <t>Time for counts</t>
  </si>
  <si>
    <t>Uncertainty</t>
  </si>
  <si>
    <t>Time measured counts is 1 second</t>
  </si>
  <si>
    <t>measurement #</t>
  </si>
  <si>
    <t>Poisson 1</t>
  </si>
  <si>
    <t>at p=.05</t>
  </si>
  <si>
    <t>at p=.01</t>
  </si>
  <si>
    <t>Poisson 2</t>
  </si>
  <si>
    <t>Poisson 3</t>
  </si>
  <si>
    <t>Poisson 4</t>
  </si>
  <si>
    <t>Chi^2</t>
  </si>
  <si>
    <t>&gt;.05 ?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</si>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</sst>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3" sqref="A3:C21"/>
    </sheetView>
  </sheetViews>
  <sheetFormatPr baseColWidth="10" defaultRowHeight="15" x14ac:dyDescent="0"/>
  <cols>
    <col min="1" max="1" width="14.83203125" customWidth="1"/>
    <col min="2" max="2" width="22" customWidth="1"/>
    <col min="6" max="6" width="13.1640625" customWidth="1"/>
  </cols>
  <sheetData>
    <row r="1" spans="1:7">
      <c r="A1" t="s">
        <v>0</v>
      </c>
      <c r="B1" t="s">
        <v>1</v>
      </c>
    </row>
    <row r="2" spans="1:7">
      <c r="A2" s="1" t="s">
        <v>3</v>
      </c>
      <c r="B2" s="1" t="s">
        <v>2</v>
      </c>
      <c r="C2" t="s">
        <v>16</v>
      </c>
      <c r="F2" t="s">
        <v>15</v>
      </c>
      <c r="G2">
        <v>10</v>
      </c>
    </row>
    <row r="3" spans="1:7">
      <c r="A3">
        <v>1200</v>
      </c>
      <c r="B3">
        <v>358</v>
      </c>
      <c r="C3">
        <f>B3^0.5</f>
        <v>18.920887928424502</v>
      </c>
    </row>
    <row r="4" spans="1:7">
      <c r="A4">
        <v>1300</v>
      </c>
      <c r="B4">
        <v>372</v>
      </c>
      <c r="C4">
        <f t="shared" ref="C4:C21" si="0">B4^0.5</f>
        <v>19.28730152198591</v>
      </c>
    </row>
    <row r="5" spans="1:7">
      <c r="A5">
        <v>1400</v>
      </c>
      <c r="B5">
        <v>416</v>
      </c>
      <c r="C5">
        <f t="shared" si="0"/>
        <v>20.396078054371138</v>
      </c>
    </row>
    <row r="6" spans="1:7">
      <c r="A6">
        <v>1500</v>
      </c>
      <c r="B6">
        <v>471</v>
      </c>
      <c r="C6">
        <f t="shared" si="0"/>
        <v>21.702534414210707</v>
      </c>
    </row>
    <row r="7" spans="1:7">
      <c r="A7">
        <v>1600</v>
      </c>
      <c r="B7">
        <v>548</v>
      </c>
      <c r="C7">
        <f t="shared" si="0"/>
        <v>23.409399821439251</v>
      </c>
    </row>
    <row r="8" spans="1:7">
      <c r="A8">
        <v>1700</v>
      </c>
      <c r="B8">
        <v>598</v>
      </c>
      <c r="C8">
        <f t="shared" si="0"/>
        <v>24.454038521274967</v>
      </c>
    </row>
    <row r="9" spans="1:7">
      <c r="A9">
        <v>1800</v>
      </c>
      <c r="B9">
        <v>741</v>
      </c>
      <c r="C9">
        <f t="shared" si="0"/>
        <v>27.221315177632398</v>
      </c>
    </row>
    <row r="10" spans="1:7">
      <c r="A10">
        <v>1100</v>
      </c>
      <c r="B10">
        <v>340</v>
      </c>
      <c r="C10">
        <f t="shared" si="0"/>
        <v>18.439088914585774</v>
      </c>
    </row>
    <row r="11" spans="1:7">
      <c r="A11">
        <v>1000</v>
      </c>
      <c r="B11">
        <v>101</v>
      </c>
      <c r="C11">
        <f t="shared" si="0"/>
        <v>10.04987562112089</v>
      </c>
    </row>
    <row r="12" spans="1:7">
      <c r="A12">
        <v>900</v>
      </c>
      <c r="B12">
        <v>0</v>
      </c>
      <c r="C12">
        <f t="shared" si="0"/>
        <v>0</v>
      </c>
    </row>
    <row r="13" spans="1:7">
      <c r="A13">
        <v>950</v>
      </c>
      <c r="B13">
        <v>1</v>
      </c>
      <c r="C13">
        <f t="shared" si="0"/>
        <v>1</v>
      </c>
    </row>
    <row r="14" spans="1:7">
      <c r="A14">
        <v>960</v>
      </c>
      <c r="B14">
        <v>5</v>
      </c>
      <c r="C14">
        <f t="shared" si="0"/>
        <v>2.2360679774997898</v>
      </c>
    </row>
    <row r="15" spans="1:7">
      <c r="A15">
        <v>970</v>
      </c>
      <c r="B15">
        <v>13</v>
      </c>
      <c r="C15">
        <f t="shared" si="0"/>
        <v>3.6055512754639891</v>
      </c>
    </row>
    <row r="16" spans="1:7">
      <c r="A16">
        <v>1050</v>
      </c>
      <c r="B16">
        <v>262</v>
      </c>
      <c r="C16">
        <f t="shared" si="0"/>
        <v>16.186414056238647</v>
      </c>
    </row>
    <row r="17" spans="1:4">
      <c r="A17" s="1">
        <v>1150</v>
      </c>
      <c r="B17" s="1">
        <v>349</v>
      </c>
      <c r="C17">
        <f t="shared" si="0"/>
        <v>18.681541692269406</v>
      </c>
      <c r="D17" t="s">
        <v>12</v>
      </c>
    </row>
    <row r="18" spans="1:4">
      <c r="A18">
        <v>1250</v>
      </c>
      <c r="B18">
        <v>344</v>
      </c>
      <c r="C18">
        <f t="shared" si="0"/>
        <v>18.547236990991408</v>
      </c>
    </row>
    <row r="19" spans="1:4">
      <c r="A19">
        <v>1350</v>
      </c>
      <c r="B19">
        <v>269</v>
      </c>
      <c r="C19">
        <f t="shared" si="0"/>
        <v>16.401219466856727</v>
      </c>
    </row>
    <row r="20" spans="1:4">
      <c r="A20">
        <v>1450</v>
      </c>
      <c r="B20">
        <v>436</v>
      </c>
      <c r="C20">
        <f t="shared" si="0"/>
        <v>20.880613017821101</v>
      </c>
    </row>
    <row r="21" spans="1:4">
      <c r="A21">
        <v>1550</v>
      </c>
      <c r="B21">
        <v>514</v>
      </c>
      <c r="C21">
        <f t="shared" si="0"/>
        <v>22.671568097509269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H5" sqref="H5"/>
    </sheetView>
  </sheetViews>
  <sheetFormatPr baseColWidth="10" defaultRowHeight="15" x14ac:dyDescent="0"/>
  <cols>
    <col min="1" max="1" width="16.5" customWidth="1"/>
    <col min="2" max="2" width="13.83203125" customWidth="1"/>
    <col min="3" max="3" width="13.33203125" customWidth="1"/>
    <col min="4" max="4" width="12.83203125" customWidth="1"/>
    <col min="8" max="8" width="12.1640625" bestFit="1" customWidth="1"/>
  </cols>
  <sheetData>
    <row r="1" spans="1:10">
      <c r="A1" t="s">
        <v>4</v>
      </c>
      <c r="D1" t="s">
        <v>17</v>
      </c>
    </row>
    <row r="2" spans="1:10">
      <c r="A2" s="3" t="s">
        <v>13</v>
      </c>
      <c r="B2" t="s">
        <v>14</v>
      </c>
    </row>
    <row r="3" spans="1:10">
      <c r="A3" t="s">
        <v>18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19</v>
      </c>
      <c r="H3" s="1" t="s">
        <v>22</v>
      </c>
      <c r="I3" s="1" t="s">
        <v>23</v>
      </c>
      <c r="J3" s="1" t="s">
        <v>24</v>
      </c>
    </row>
    <row r="4" spans="1:10">
      <c r="A4" s="2">
        <v>1</v>
      </c>
      <c r="B4">
        <v>26</v>
      </c>
      <c r="C4">
        <v>27</v>
      </c>
      <c r="D4">
        <v>31</v>
      </c>
      <c r="E4">
        <v>26</v>
      </c>
      <c r="G4">
        <f>POISSON(B4,$B$19,FALSE) *B4</f>
        <v>2.0193308205277205</v>
      </c>
      <c r="H4">
        <f>POISSON(C4,$C$19,FALSE) *C4</f>
        <v>1.9670322556268005</v>
      </c>
      <c r="I4">
        <f>POISSON(D4,$D$19,FALSE) *D4</f>
        <v>2.0303838764671389</v>
      </c>
      <c r="J4">
        <f>POISSON(E4,$E$19,FALSE) *E4</f>
        <v>1.9340279867085939</v>
      </c>
    </row>
    <row r="5" spans="1:10">
      <c r="A5" s="2">
        <v>2</v>
      </c>
      <c r="B5">
        <v>21</v>
      </c>
      <c r="C5">
        <v>29</v>
      </c>
      <c r="D5">
        <v>18</v>
      </c>
      <c r="E5">
        <v>28</v>
      </c>
      <c r="G5">
        <f t="shared" ref="G5:G19" si="0">POISSON(B5,$B$19,FALSE) *B5</f>
        <v>0.99136206704537666</v>
      </c>
      <c r="H5">
        <f t="shared" ref="H5:H19" si="1">POISSON(C5,$C$19,FALSE) *C5</f>
        <v>1.6786382672489242</v>
      </c>
      <c r="I5">
        <f>POISSON(D5,$D$19,FALSE) *D5</f>
        <v>0.16639932926832535</v>
      </c>
      <c r="J5">
        <f t="shared" ref="J5:J19" si="2">POISSON(E5,$E$19,FALSE) *E5</f>
        <v>2.0986683178848127</v>
      </c>
    </row>
    <row r="6" spans="1:10">
      <c r="A6" s="2">
        <v>3</v>
      </c>
      <c r="B6">
        <v>32</v>
      </c>
      <c r="C6">
        <v>18</v>
      </c>
      <c r="D6">
        <v>26</v>
      </c>
      <c r="E6">
        <v>23</v>
      </c>
      <c r="G6">
        <f t="shared" si="0"/>
        <v>1.3092629257128974</v>
      </c>
      <c r="H6">
        <f t="shared" si="1"/>
        <v>0.50682560055342907</v>
      </c>
      <c r="I6">
        <f t="shared" ref="I5:I19" si="3">POISSON(D6,$D$19,FALSE) *D6</f>
        <v>1.7728112398629468</v>
      </c>
      <c r="J6">
        <f t="shared" si="2"/>
        <v>1.2694470612191453</v>
      </c>
    </row>
    <row r="7" spans="1:10">
      <c r="A7" s="2">
        <v>4</v>
      </c>
      <c r="B7">
        <v>30</v>
      </c>
      <c r="C7">
        <v>22</v>
      </c>
      <c r="D7">
        <v>16</v>
      </c>
      <c r="E7">
        <v>28</v>
      </c>
      <c r="G7">
        <f t="shared" si="0"/>
        <v>1.7382463387587253</v>
      </c>
      <c r="H7">
        <f t="shared" si="1"/>
        <v>1.4686489992267471</v>
      </c>
      <c r="I7">
        <f t="shared" si="3"/>
        <v>5.4821189330491939E-2</v>
      </c>
      <c r="J7">
        <f t="shared" si="2"/>
        <v>2.0986683178848127</v>
      </c>
    </row>
    <row r="8" spans="1:10">
      <c r="A8" s="2">
        <v>5</v>
      </c>
      <c r="B8">
        <v>35</v>
      </c>
      <c r="C8">
        <v>21</v>
      </c>
      <c r="D8">
        <v>30</v>
      </c>
      <c r="E8">
        <v>31</v>
      </c>
      <c r="G8">
        <f t="shared" si="0"/>
        <v>0.67605460918084048</v>
      </c>
      <c r="H8">
        <f t="shared" si="1"/>
        <v>1.2142373615654207</v>
      </c>
      <c r="I8">
        <f t="shared" si="3"/>
        <v>2.1198903582603541</v>
      </c>
      <c r="J8">
        <f t="shared" si="2"/>
        <v>1.811314102962291</v>
      </c>
    </row>
    <row r="9" spans="1:10">
      <c r="A9" s="2">
        <v>6</v>
      </c>
      <c r="B9">
        <v>25</v>
      </c>
      <c r="C9">
        <v>36</v>
      </c>
      <c r="D9">
        <v>31</v>
      </c>
      <c r="E9">
        <v>18</v>
      </c>
      <c r="G9">
        <f t="shared" si="0"/>
        <v>1.9074283569216501</v>
      </c>
      <c r="H9">
        <f t="shared" si="1"/>
        <v>0.33783240866880981</v>
      </c>
      <c r="I9">
        <f t="shared" si="3"/>
        <v>2.0303838764671389</v>
      </c>
      <c r="J9">
        <f t="shared" si="2"/>
        <v>0.25047665883023235</v>
      </c>
    </row>
    <row r="10" spans="1:10">
      <c r="A10" s="2">
        <v>7</v>
      </c>
      <c r="B10">
        <v>23</v>
      </c>
      <c r="C10">
        <v>21</v>
      </c>
      <c r="D10">
        <v>29</v>
      </c>
      <c r="E10">
        <v>30</v>
      </c>
      <c r="G10">
        <f t="shared" si="0"/>
        <v>1.5031032614233257</v>
      </c>
      <c r="H10">
        <f t="shared" si="1"/>
        <v>1.2142373615654207</v>
      </c>
      <c r="I10">
        <f t="shared" si="3"/>
        <v>2.139564514717526</v>
      </c>
      <c r="J10">
        <f t="shared" si="2"/>
        <v>1.9688196771329256</v>
      </c>
    </row>
    <row r="11" spans="1:10">
      <c r="A11" s="2">
        <v>8</v>
      </c>
      <c r="B11">
        <v>22</v>
      </c>
      <c r="C11">
        <v>34</v>
      </c>
      <c r="D11">
        <v>28</v>
      </c>
      <c r="E11">
        <v>19</v>
      </c>
      <c r="G11">
        <f t="shared" si="0"/>
        <v>1.2494309225936968</v>
      </c>
      <c r="H11">
        <f t="shared" si="1"/>
        <v>0.6231331240558684</v>
      </c>
      <c r="I11">
        <f t="shared" si="3"/>
        <v>2.084958459817543</v>
      </c>
      <c r="J11">
        <f t="shared" si="2"/>
        <v>0.38406421020635656</v>
      </c>
    </row>
    <row r="12" spans="1:10">
      <c r="A12" s="2">
        <v>9</v>
      </c>
      <c r="B12">
        <v>31</v>
      </c>
      <c r="C12">
        <v>29</v>
      </c>
      <c r="D12">
        <v>32</v>
      </c>
      <c r="E12">
        <v>25</v>
      </c>
      <c r="G12">
        <f t="shared" si="0"/>
        <v>1.5335195477493644</v>
      </c>
      <c r="H12">
        <f t="shared" si="1"/>
        <v>1.6786382672489242</v>
      </c>
      <c r="I12">
        <f t="shared" si="3"/>
        <v>1.881925700553412</v>
      </c>
      <c r="J12">
        <f t="shared" si="2"/>
        <v>1.7518369444824216</v>
      </c>
    </row>
    <row r="13" spans="1:10">
      <c r="A13" s="2">
        <v>10</v>
      </c>
      <c r="B13">
        <v>21</v>
      </c>
      <c r="C13">
        <v>28</v>
      </c>
      <c r="D13">
        <v>31</v>
      </c>
      <c r="E13">
        <v>33</v>
      </c>
      <c r="G13">
        <f t="shared" si="0"/>
        <v>0.99136206704537666</v>
      </c>
      <c r="H13">
        <f t="shared" si="1"/>
        <v>1.8504673812192869</v>
      </c>
      <c r="I13">
        <f t="shared" si="3"/>
        <v>2.0303838764671389</v>
      </c>
      <c r="J13">
        <f t="shared" si="2"/>
        <v>1.3909139426134627</v>
      </c>
    </row>
    <row r="14" spans="1:10">
      <c r="A14" s="2">
        <v>11</v>
      </c>
      <c r="B14">
        <v>30</v>
      </c>
      <c r="C14">
        <v>32</v>
      </c>
      <c r="D14">
        <v>36</v>
      </c>
      <c r="E14">
        <v>39</v>
      </c>
      <c r="G14">
        <f t="shared" si="0"/>
        <v>1.7382463387587253</v>
      </c>
      <c r="H14">
        <f t="shared" si="1"/>
        <v>1.0199463373473199</v>
      </c>
      <c r="I14">
        <f t="shared" si="3"/>
        <v>1.0207881929100988</v>
      </c>
      <c r="J14">
        <f t="shared" si="2"/>
        <v>0.30931859597760791</v>
      </c>
    </row>
    <row r="15" spans="1:10">
      <c r="A15" s="2">
        <v>12</v>
      </c>
      <c r="B15">
        <v>29</v>
      </c>
      <c r="C15">
        <v>20</v>
      </c>
      <c r="D15">
        <v>30</v>
      </c>
      <c r="E15">
        <v>29</v>
      </c>
      <c r="G15">
        <f t="shared" si="0"/>
        <v>1.9046276004031379</v>
      </c>
      <c r="H15">
        <f t="shared" si="1"/>
        <v>0.95609241068143347</v>
      </c>
      <c r="I15">
        <f t="shared" si="3"/>
        <v>2.1198903582603541</v>
      </c>
      <c r="J15">
        <f t="shared" si="2"/>
        <v>2.0686873419150293</v>
      </c>
    </row>
    <row r="16" spans="1:10">
      <c r="A16" s="2">
        <v>13</v>
      </c>
      <c r="B16">
        <v>24</v>
      </c>
      <c r="C16">
        <v>17</v>
      </c>
      <c r="D16">
        <v>30</v>
      </c>
      <c r="E16">
        <v>24</v>
      </c>
      <c r="G16">
        <f t="shared" si="0"/>
        <v>1.729657955898726</v>
      </c>
      <c r="H16">
        <f t="shared" si="1"/>
        <v>0.33921398462237373</v>
      </c>
      <c r="I16">
        <f t="shared" si="3"/>
        <v>2.1198903582603541</v>
      </c>
      <c r="J16">
        <f t="shared" si="2"/>
        <v>1.5233364734629751</v>
      </c>
    </row>
    <row r="17" spans="1:10">
      <c r="A17" s="2">
        <v>14</v>
      </c>
      <c r="B17">
        <v>17</v>
      </c>
      <c r="C17">
        <v>24</v>
      </c>
      <c r="D17">
        <v>25</v>
      </c>
      <c r="E17">
        <v>32</v>
      </c>
      <c r="G17">
        <f t="shared" si="0"/>
        <v>0.23493100121471058</v>
      </c>
      <c r="H17">
        <f t="shared" si="1"/>
        <v>1.8725564986978815</v>
      </c>
      <c r="I17">
        <f t="shared" si="3"/>
        <v>1.5424691762148601</v>
      </c>
      <c r="J17">
        <f t="shared" si="2"/>
        <v>1.6126538465083622</v>
      </c>
    </row>
    <row r="18" spans="1:10">
      <c r="A18" s="2">
        <v>15</v>
      </c>
      <c r="B18">
        <v>31</v>
      </c>
      <c r="C18">
        <v>23</v>
      </c>
      <c r="D18">
        <v>38</v>
      </c>
      <c r="E18">
        <v>29</v>
      </c>
      <c r="G18">
        <f t="shared" si="0"/>
        <v>1.5335195477493644</v>
      </c>
      <c r="H18">
        <f t="shared" si="1"/>
        <v>1.6956220263799715</v>
      </c>
      <c r="I18">
        <f t="shared" si="3"/>
        <v>0.6327081598370794</v>
      </c>
      <c r="J18">
        <f t="shared" si="2"/>
        <v>2.0686873419150293</v>
      </c>
    </row>
    <row r="19" spans="1:10">
      <c r="A19" s="1" t="s">
        <v>9</v>
      </c>
      <c r="B19">
        <f>AVERAGE(B4:B18)</f>
        <v>26.466666666666665</v>
      </c>
      <c r="C19">
        <f t="shared" ref="C19:E19" si="4">AVERAGE(C4:C18)</f>
        <v>25.4</v>
      </c>
      <c r="D19">
        <f t="shared" si="4"/>
        <v>28.733333333333334</v>
      </c>
      <c r="E19">
        <f t="shared" si="4"/>
        <v>27.6</v>
      </c>
      <c r="G19">
        <f t="shared" si="0"/>
        <v>2.0555752198705259</v>
      </c>
      <c r="H19">
        <f t="shared" si="1"/>
        <v>2.0134975844998748</v>
      </c>
      <c r="I19">
        <f t="shared" si="3"/>
        <v>2.1395645147175264</v>
      </c>
      <c r="J19">
        <f>POISSON(E19,$E$19,FALSE) *E19</f>
        <v>2.0986683178848131</v>
      </c>
    </row>
    <row r="20" spans="1:10">
      <c r="A20" s="1" t="s">
        <v>10</v>
      </c>
      <c r="B20">
        <f>STDEV(B4:B18)</f>
        <v>5.1111456175508776</v>
      </c>
      <c r="C20">
        <f t="shared" ref="C20:E20" si="5">STDEV(C4:C18)</f>
        <v>5.8407435925818332</v>
      </c>
      <c r="D20">
        <f t="shared" si="5"/>
        <v>5.7875070708585783</v>
      </c>
      <c r="E20">
        <f t="shared" si="5"/>
        <v>5.4089872302625084</v>
      </c>
    </row>
    <row r="21" spans="1:10">
      <c r="A21" s="1" t="s">
        <v>11</v>
      </c>
      <c r="B21">
        <f>_xlfn.STDEV.P(B4:B18)</f>
        <v>4.9378357832376549</v>
      </c>
      <c r="C21">
        <f t="shared" ref="C21:E21" si="6">_xlfn.STDEV.P(C4:C18)</f>
        <v>5.6426943918663541</v>
      </c>
      <c r="D21">
        <f t="shared" si="6"/>
        <v>5.591263025669801</v>
      </c>
      <c r="E21">
        <f t="shared" si="6"/>
        <v>5.225578117937447</v>
      </c>
    </row>
    <row r="22" spans="1:10">
      <c r="F22" t="s">
        <v>25</v>
      </c>
      <c r="G22">
        <f>SUM(G4:G19)</f>
        <v>23.115658580854166</v>
      </c>
      <c r="H22">
        <f t="shared" ref="H22:I22" si="7">SUM(H4:H19)</f>
        <v>20.436619869208489</v>
      </c>
      <c r="I22">
        <f t="shared" si="7"/>
        <v>25.886833181412285</v>
      </c>
      <c r="J22">
        <f>SUM(J4:J19)</f>
        <v>24.639589137588871</v>
      </c>
    </row>
    <row r="25" spans="1:10">
      <c r="F25" t="s">
        <v>26</v>
      </c>
      <c r="G25">
        <f>CHIDIST(G22,14)</f>
        <v>5.8413572764597958E-2</v>
      </c>
      <c r="H25">
        <f>CHIDIST($G$22,14)</f>
        <v>5.8413572764597958E-2</v>
      </c>
      <c r="I25">
        <f>CHIDIST($G$22,14)</f>
        <v>5.8413572764597958E-2</v>
      </c>
      <c r="J25">
        <f t="shared" ref="I25:J25" si="8">CHIDIST($G$22,14)</f>
        <v>5.8413572764597958E-2</v>
      </c>
    </row>
    <row r="27" spans="1:10">
      <c r="F27" s="1" t="s">
        <v>21</v>
      </c>
      <c r="G27">
        <f>CHIINV(0.1,14)</f>
        <v>21.064144212997057</v>
      </c>
      <c r="H27">
        <f t="shared" ref="H27:J27" si="9">CHIINV(0.1,14)</f>
        <v>21.064144212997057</v>
      </c>
      <c r="I27">
        <f t="shared" si="9"/>
        <v>21.064144212997057</v>
      </c>
      <c r="J27">
        <f t="shared" si="9"/>
        <v>21.064144212997057</v>
      </c>
    </row>
    <row r="28" spans="1:10">
      <c r="F28" s="1" t="s">
        <v>20</v>
      </c>
      <c r="G28">
        <f>CHIINV(0.05,14)</f>
        <v>23.68479130484058</v>
      </c>
      <c r="H28">
        <f>CHIINV(0.05,14)</f>
        <v>23.68479130484058</v>
      </c>
      <c r="I28">
        <f t="shared" ref="I28:J28" si="10">CHIINV(0.05,14)</f>
        <v>23.68479130484058</v>
      </c>
      <c r="J28">
        <f t="shared" si="10"/>
        <v>23.68479130484058</v>
      </c>
    </row>
    <row r="30" spans="1:10">
      <c r="B30">
        <f>STDEV(B4:B18,C4:C18,D4:D18,E4:E18)</f>
        <v>5.5461851295755897</v>
      </c>
      <c r="F30" s="1" t="s">
        <v>27</v>
      </c>
      <c r="G30" t="b">
        <f>G28&gt;G22</f>
        <v>1</v>
      </c>
      <c r="H30" t="b">
        <f>H28&gt;H22</f>
        <v>1</v>
      </c>
      <c r="I30" t="b">
        <f t="shared" ref="I30:J30" si="11">I28&gt;I22</f>
        <v>0</v>
      </c>
      <c r="J30" t="b">
        <f t="shared" si="11"/>
        <v>0</v>
      </c>
    </row>
    <row r="31" spans="1:10">
      <c r="B31">
        <f>SUM(B4:B18)</f>
        <v>397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 2</vt:lpstr>
      <vt:lpstr>section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OSX</dc:creator>
  <cp:lastModifiedBy>Zander Mausolff</cp:lastModifiedBy>
  <dcterms:created xsi:type="dcterms:W3CDTF">2016-02-26T12:46:29Z</dcterms:created>
  <dcterms:modified xsi:type="dcterms:W3CDTF">2016-02-29T22:04:02Z</dcterms:modified>
</cp:coreProperties>
</file>