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pandas\documents\"/>
    </mc:Choice>
  </mc:AlternateContent>
  <xr:revisionPtr revIDLastSave="0" documentId="13_ncr:1_{6A0FCDF7-C254-4387-90BB-5C4D1258CF39}" xr6:coauthVersionLast="47" xr6:coauthVersionMax="47" xr10:uidLastSave="{00000000-0000-0000-0000-000000000000}"/>
  <bookViews>
    <workbookView xWindow="-120" yWindow="-120" windowWidth="29040" windowHeight="16440" xr2:uid="{7B9313BB-1328-4619-90D2-0688F9CF75E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1" i="1"/>
  <c r="H17" i="1"/>
  <c r="I17" i="1"/>
  <c r="J17" i="1"/>
  <c r="K17" i="1"/>
  <c r="L17" i="1"/>
  <c r="M17" i="1"/>
  <c r="M18" i="1"/>
  <c r="K18" i="1"/>
  <c r="L18" i="1"/>
  <c r="M21" i="1"/>
  <c r="J21" i="1"/>
  <c r="G12" i="1"/>
  <c r="I19" i="1"/>
  <c r="H21" i="1"/>
  <c r="K20" i="1"/>
  <c r="J20" i="1"/>
  <c r="I20" i="1"/>
  <c r="H20" i="1"/>
  <c r="L19" i="1"/>
  <c r="K19" i="1"/>
  <c r="J18" i="1"/>
  <c r="I18" i="1"/>
  <c r="Q19" i="1"/>
  <c r="T19" i="1"/>
  <c r="M16" i="1"/>
  <c r="L16" i="1"/>
  <c r="K16" i="1"/>
  <c r="J16" i="1"/>
  <c r="I16" i="1"/>
  <c r="H16" i="1"/>
  <c r="G16" i="1"/>
  <c r="H10" i="1"/>
  <c r="H11" i="1" s="1"/>
  <c r="H12" i="1" s="1"/>
  <c r="I10" i="1"/>
  <c r="I11" i="1" s="1"/>
  <c r="I12" i="1" s="1"/>
  <c r="J10" i="1"/>
  <c r="J11" i="1" s="1"/>
  <c r="K10" i="1"/>
  <c r="K11" i="1" s="1"/>
  <c r="K12" i="1" s="1"/>
  <c r="L10" i="1"/>
  <c r="L11" i="1" s="1"/>
  <c r="L12" i="1" s="1"/>
  <c r="M10" i="1"/>
  <c r="M11" i="1"/>
  <c r="M12" i="1" s="1"/>
  <c r="G10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15" i="1"/>
  <c r="M19" i="1" l="1"/>
  <c r="L20" i="1"/>
  <c r="M20" i="1"/>
  <c r="K21" i="1"/>
  <c r="L21" i="1"/>
  <c r="H18" i="1"/>
  <c r="I21" i="1"/>
  <c r="H19" i="1"/>
  <c r="J19" i="1"/>
  <c r="G19" i="1"/>
  <c r="G18" i="1"/>
  <c r="G20" i="1"/>
  <c r="G21" i="1"/>
  <c r="J12" i="1"/>
</calcChain>
</file>

<file path=xl/sharedStrings.xml><?xml version="1.0" encoding="utf-8"?>
<sst xmlns="http://schemas.openxmlformats.org/spreadsheetml/2006/main" count="14" uniqueCount="11">
  <si>
    <t>Frame Time (us)</t>
  </si>
  <si>
    <t>payload (Byte)</t>
  </si>
  <si>
    <t>Throughput (Mbps)</t>
  </si>
  <si>
    <t>Tempo di invio totale (us)</t>
  </si>
  <si>
    <t>yes BA</t>
  </si>
  <si>
    <t>no BA</t>
  </si>
  <si>
    <t>Throughput (Mbps) threshold = 4</t>
  </si>
  <si>
    <t>Throughput (Mbps) threshold = 16</t>
  </si>
  <si>
    <t>Throughput (Mbps) threshold = 32</t>
  </si>
  <si>
    <t>Throughput (Mbps) threshold = 64</t>
  </si>
  <si>
    <t>ba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</si>
</sst>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C1E3-2390-4C1C-8CBD-C6037F785103}">
  <dimension ref="B8:T36"/>
  <sheetViews>
    <sheetView tabSelected="1" topLeftCell="A7" workbookViewId="0">
      <selection activeCell="G18" sqref="G18"/>
    </sheetView>
  </sheetViews>
  <sheetFormatPr defaultRowHeight="15" x14ac:dyDescent="0.25"/>
  <cols>
    <col min="4" max="4" width="3.5703125" customWidth="1"/>
    <col min="5" max="5" width="9.140625" hidden="1" customWidth="1"/>
    <col min="6" max="6" width="19.7109375" customWidth="1"/>
    <col min="7" max="7" width="14.7109375" customWidth="1"/>
    <col min="8" max="8" width="9.140625" customWidth="1"/>
    <col min="10" max="10" width="10.42578125" customWidth="1"/>
    <col min="11" max="11" width="11.42578125" customWidth="1"/>
    <col min="12" max="12" width="10" customWidth="1"/>
    <col min="13" max="13" width="14.42578125" customWidth="1"/>
    <col min="16" max="16" width="19.28515625" customWidth="1"/>
  </cols>
  <sheetData>
    <row r="8" spans="2:20" ht="15.75" thickBot="1" x14ac:dyDescent="0.3"/>
    <row r="9" spans="2:20" ht="16.5" thickBot="1" x14ac:dyDescent="0.3">
      <c r="F9" s="2" t="s">
        <v>1</v>
      </c>
      <c r="G9" s="4">
        <v>100</v>
      </c>
      <c r="H9" s="4">
        <v>300</v>
      </c>
      <c r="I9" s="4">
        <v>500</v>
      </c>
      <c r="J9" s="4">
        <v>700</v>
      </c>
      <c r="K9" s="4">
        <v>1000</v>
      </c>
      <c r="L9" s="4">
        <v>1500</v>
      </c>
      <c r="M9" s="4">
        <v>2000</v>
      </c>
      <c r="N9" s="4"/>
    </row>
    <row r="10" spans="2:20" ht="16.5" thickBot="1" x14ac:dyDescent="0.3">
      <c r="F10" s="3" t="s">
        <v>0</v>
      </c>
      <c r="G10" s="1">
        <f>ROUND(((G9+92)*8)/54,1)</f>
        <v>28.4</v>
      </c>
      <c r="H10" s="1">
        <f t="shared" ref="H10:M10" si="0">ROUND(((H9+86)*8)/54,1)</f>
        <v>57.2</v>
      </c>
      <c r="I10" s="1">
        <f t="shared" si="0"/>
        <v>86.8</v>
      </c>
      <c r="J10" s="1">
        <f t="shared" si="0"/>
        <v>116.4</v>
      </c>
      <c r="K10" s="1">
        <f>ROUND(((K9+86)*8)/54,1)</f>
        <v>160.9</v>
      </c>
      <c r="L10" s="1">
        <f t="shared" si="0"/>
        <v>235</v>
      </c>
      <c r="M10" s="1">
        <f t="shared" si="0"/>
        <v>309</v>
      </c>
      <c r="N10" s="1"/>
    </row>
    <row r="11" spans="2:20" ht="32.25" thickBot="1" x14ac:dyDescent="0.3">
      <c r="F11" s="3" t="s">
        <v>3</v>
      </c>
      <c r="G11" s="1">
        <f>G10+200</f>
        <v>228.4</v>
      </c>
      <c r="H11" s="1">
        <f t="shared" ref="H11:M11" si="1">H10+200</f>
        <v>257.2</v>
      </c>
      <c r="I11" s="1">
        <f t="shared" si="1"/>
        <v>286.8</v>
      </c>
      <c r="J11" s="1">
        <f>J10+200</f>
        <v>316.39999999999998</v>
      </c>
      <c r="K11" s="1">
        <f t="shared" si="1"/>
        <v>360.9</v>
      </c>
      <c r="L11" s="1">
        <f t="shared" si="1"/>
        <v>435</v>
      </c>
      <c r="M11" s="1">
        <f t="shared" si="1"/>
        <v>509</v>
      </c>
      <c r="N11" s="1"/>
    </row>
    <row r="12" spans="2:20" ht="28.5" customHeight="1" thickBot="1" x14ac:dyDescent="0.3">
      <c r="F12" s="3" t="s">
        <v>2</v>
      </c>
      <c r="G12" s="1">
        <f>ROUND((G9*8)/G11,1)</f>
        <v>3.5</v>
      </c>
      <c r="H12" s="1">
        <f t="shared" ref="H12:M12" si="2">ROUND((H9*8)/H11,1)</f>
        <v>9.3000000000000007</v>
      </c>
      <c r="I12" s="1">
        <f t="shared" si="2"/>
        <v>13.9</v>
      </c>
      <c r="J12" s="1">
        <f t="shared" si="2"/>
        <v>17.7</v>
      </c>
      <c r="K12" s="1">
        <f t="shared" si="2"/>
        <v>22.2</v>
      </c>
      <c r="L12" s="1">
        <f t="shared" si="2"/>
        <v>27.6</v>
      </c>
      <c r="M12" s="1">
        <f t="shared" si="2"/>
        <v>31.4</v>
      </c>
      <c r="N12" s="1"/>
    </row>
    <row r="13" spans="2:20" x14ac:dyDescent="0.25">
      <c r="G13">
        <v>4.0999999999999996</v>
      </c>
      <c r="H13">
        <v>10.8</v>
      </c>
      <c r="I13">
        <v>16</v>
      </c>
      <c r="J13">
        <v>19.899999999999999</v>
      </c>
      <c r="R13" t="s">
        <v>4</v>
      </c>
      <c r="S13" t="s">
        <v>5</v>
      </c>
    </row>
    <row r="14" spans="2:20" ht="15.75" thickBot="1" x14ac:dyDescent="0.3">
      <c r="R14">
        <v>2715</v>
      </c>
      <c r="S14">
        <v>2500</v>
      </c>
    </row>
    <row r="15" spans="2:20" ht="16.5" thickBot="1" x14ac:dyDescent="0.3">
      <c r="F15" s="2" t="s">
        <v>1</v>
      </c>
      <c r="G15" s="4">
        <v>100</v>
      </c>
      <c r="H15" s="4">
        <v>300</v>
      </c>
      <c r="I15" s="4">
        <v>500</v>
      </c>
      <c r="J15" s="4">
        <v>700</v>
      </c>
      <c r="K15" s="4">
        <v>1000</v>
      </c>
      <c r="L15" s="4">
        <v>1500</v>
      </c>
      <c r="M15" s="4">
        <v>2000</v>
      </c>
      <c r="Q15">
        <f>R15-R14</f>
        <v>512</v>
      </c>
      <c r="R15">
        <v>3227</v>
      </c>
      <c r="S15">
        <v>3300</v>
      </c>
      <c r="T15">
        <f>S15-S14</f>
        <v>800</v>
      </c>
    </row>
    <row r="16" spans="2:20" ht="16.5" thickBot="1" x14ac:dyDescent="0.3">
      <c r="B16" t="s">
        <v>10</v>
      </c>
      <c r="F16" s="3" t="s">
        <v>0</v>
      </c>
      <c r="G16" s="1">
        <f>ROUND(((G15+92)*8)/54,1)</f>
        <v>28.4</v>
      </c>
      <c r="H16" s="1">
        <f t="shared" ref="H16:M16" si="3">ROUND(((H15+86)*8)/54,1)</f>
        <v>57.2</v>
      </c>
      <c r="I16" s="1">
        <f t="shared" si="3"/>
        <v>86.8</v>
      </c>
      <c r="J16" s="1">
        <f t="shared" si="3"/>
        <v>116.4</v>
      </c>
      <c r="K16" s="1">
        <f t="shared" si="3"/>
        <v>160.9</v>
      </c>
      <c r="L16" s="1">
        <f t="shared" si="3"/>
        <v>235</v>
      </c>
      <c r="M16" s="1">
        <f t="shared" si="3"/>
        <v>309</v>
      </c>
      <c r="Q16">
        <f t="shared" ref="Q16:Q36" si="4">R16-R15</f>
        <v>832</v>
      </c>
      <c r="R16">
        <v>4059</v>
      </c>
      <c r="S16">
        <v>4100</v>
      </c>
      <c r="T16">
        <f t="shared" ref="T16:T36" si="5">S16-S15</f>
        <v>800</v>
      </c>
    </row>
    <row r="17" spans="2:20" ht="32.25" thickBot="1" x14ac:dyDescent="0.3">
      <c r="B17">
        <v>200</v>
      </c>
      <c r="F17" s="3" t="s">
        <v>3</v>
      </c>
      <c r="G17" s="1">
        <f>G16+50</f>
        <v>78.400000000000006</v>
      </c>
      <c r="H17" s="1">
        <f t="shared" ref="H17:M17" si="6">H16+50</f>
        <v>107.2</v>
      </c>
      <c r="I17" s="1">
        <f t="shared" si="6"/>
        <v>136.80000000000001</v>
      </c>
      <c r="J17" s="1">
        <f t="shared" si="6"/>
        <v>166.4</v>
      </c>
      <c r="K17" s="1">
        <f t="shared" si="6"/>
        <v>210.9</v>
      </c>
      <c r="L17" s="1">
        <f t="shared" si="6"/>
        <v>285</v>
      </c>
      <c r="M17" s="1">
        <f t="shared" si="6"/>
        <v>359</v>
      </c>
      <c r="Q17">
        <f t="shared" si="4"/>
        <v>1072</v>
      </c>
      <c r="R17">
        <v>5131</v>
      </c>
      <c r="S17">
        <v>4700</v>
      </c>
      <c r="T17">
        <f t="shared" si="5"/>
        <v>600</v>
      </c>
    </row>
    <row r="18" spans="2:20" ht="37.5" customHeight="1" thickBot="1" x14ac:dyDescent="0.3">
      <c r="F18" s="3" t="s">
        <v>6</v>
      </c>
      <c r="G18" s="1">
        <f t="shared" ref="G18:L18" si="7">ROUND((G15*8)/(G17+$B17/4),1)</f>
        <v>6.2</v>
      </c>
      <c r="H18" s="1">
        <f t="shared" si="7"/>
        <v>15.3</v>
      </c>
      <c r="I18" s="1">
        <f t="shared" si="7"/>
        <v>21.4</v>
      </c>
      <c r="J18" s="1">
        <f t="shared" si="7"/>
        <v>25.9</v>
      </c>
      <c r="K18" s="1">
        <f t="shared" si="7"/>
        <v>30.7</v>
      </c>
      <c r="L18" s="1">
        <f t="shared" si="7"/>
        <v>35.799999999999997</v>
      </c>
      <c r="M18" s="1">
        <f t="shared" ref="M18" si="8">ROUND((M15*8)/(M17+$B17/4),1)</f>
        <v>39.1</v>
      </c>
      <c r="Q18">
        <f t="shared" si="4"/>
        <v>452</v>
      </c>
      <c r="R18">
        <v>5583</v>
      </c>
      <c r="S18">
        <v>5220</v>
      </c>
      <c r="T18">
        <f t="shared" si="5"/>
        <v>520</v>
      </c>
    </row>
    <row r="19" spans="2:20" ht="48" thickBot="1" x14ac:dyDescent="0.3">
      <c r="F19" s="3" t="s">
        <v>7</v>
      </c>
      <c r="G19" s="1">
        <f t="shared" ref="G19:M19" si="9">ROUND((G15*8)/(G17+$B17/16),1)</f>
        <v>8.8000000000000007</v>
      </c>
      <c r="H19" s="1">
        <f t="shared" si="9"/>
        <v>20.100000000000001</v>
      </c>
      <c r="I19" s="1">
        <f t="shared" si="9"/>
        <v>26.8</v>
      </c>
      <c r="J19" s="1">
        <f t="shared" si="9"/>
        <v>31.3</v>
      </c>
      <c r="K19" s="1">
        <f t="shared" si="9"/>
        <v>35.799999999999997</v>
      </c>
      <c r="L19" s="1">
        <f t="shared" si="9"/>
        <v>40.299999999999997</v>
      </c>
      <c r="M19" s="1">
        <f t="shared" si="9"/>
        <v>43.1</v>
      </c>
      <c r="Q19">
        <f t="shared" si="4"/>
        <v>612</v>
      </c>
      <c r="R19">
        <v>6195</v>
      </c>
      <c r="S19">
        <v>5711</v>
      </c>
      <c r="T19">
        <f t="shared" si="5"/>
        <v>491</v>
      </c>
    </row>
    <row r="20" spans="2:20" ht="48" thickBot="1" x14ac:dyDescent="0.3">
      <c r="F20" s="3" t="s">
        <v>8</v>
      </c>
      <c r="G20" s="1">
        <f t="shared" ref="G20:M20" si="10">ROUND((G15*8)/(G17+$B17/32),1)</f>
        <v>9.5</v>
      </c>
      <c r="H20" s="1">
        <f t="shared" si="10"/>
        <v>21.2</v>
      </c>
      <c r="I20" s="1">
        <f t="shared" si="10"/>
        <v>28</v>
      </c>
      <c r="J20" s="1">
        <f t="shared" si="10"/>
        <v>32.4</v>
      </c>
      <c r="K20" s="1">
        <f t="shared" si="10"/>
        <v>36.799999999999997</v>
      </c>
      <c r="L20" s="1">
        <f t="shared" si="10"/>
        <v>41.2</v>
      </c>
      <c r="M20" s="1">
        <f t="shared" si="10"/>
        <v>43.8</v>
      </c>
      <c r="Q20">
        <f>R20-R19</f>
        <v>972</v>
      </c>
      <c r="R20">
        <v>7167</v>
      </c>
      <c r="S20">
        <v>6282</v>
      </c>
      <c r="T20">
        <f>S20-S19</f>
        <v>571</v>
      </c>
    </row>
    <row r="21" spans="2:20" ht="48" thickBot="1" x14ac:dyDescent="0.3">
      <c r="F21" s="3" t="s">
        <v>9</v>
      </c>
      <c r="G21" s="1">
        <f t="shared" ref="G21:M21" si="11">ROUND((G15*8)/(G17+$B17/64),1)</f>
        <v>9.8000000000000007</v>
      </c>
      <c r="H21" s="1">
        <f t="shared" si="11"/>
        <v>21.8</v>
      </c>
      <c r="I21" s="1">
        <f t="shared" si="11"/>
        <v>28.6</v>
      </c>
      <c r="J21" s="1">
        <f t="shared" si="11"/>
        <v>33</v>
      </c>
      <c r="K21" s="1">
        <f t="shared" si="11"/>
        <v>37.4</v>
      </c>
      <c r="L21" s="1">
        <f t="shared" si="11"/>
        <v>41.6</v>
      </c>
      <c r="M21" s="1">
        <f t="shared" si="11"/>
        <v>44.2</v>
      </c>
      <c r="Q21">
        <f t="shared" si="4"/>
        <v>672</v>
      </c>
      <c r="R21">
        <v>7839</v>
      </c>
      <c r="S21">
        <v>6915</v>
      </c>
      <c r="T21">
        <f t="shared" si="5"/>
        <v>633</v>
      </c>
    </row>
    <row r="22" spans="2:20" x14ac:dyDescent="0.25">
      <c r="Q22">
        <f t="shared" si="4"/>
        <v>692</v>
      </c>
      <c r="R22">
        <v>8531</v>
      </c>
      <c r="S22">
        <v>7547</v>
      </c>
      <c r="T22">
        <f t="shared" si="5"/>
        <v>632</v>
      </c>
    </row>
    <row r="23" spans="2:20" x14ac:dyDescent="0.25">
      <c r="Q23">
        <f>R23-R22</f>
        <v>752</v>
      </c>
      <c r="R23">
        <v>9283</v>
      </c>
      <c r="S23">
        <v>8359</v>
      </c>
      <c r="T23">
        <f>S23-S22</f>
        <v>812</v>
      </c>
    </row>
    <row r="24" spans="2:20" x14ac:dyDescent="0.25">
      <c r="Q24">
        <f t="shared" si="4"/>
        <v>732</v>
      </c>
      <c r="R24">
        <v>10015</v>
      </c>
      <c r="S24">
        <v>9211</v>
      </c>
      <c r="T24">
        <f t="shared" si="5"/>
        <v>852</v>
      </c>
    </row>
    <row r="25" spans="2:20" x14ac:dyDescent="0.25">
      <c r="Q25">
        <f t="shared" si="4"/>
        <v>872</v>
      </c>
      <c r="R25">
        <v>10887</v>
      </c>
      <c r="S25">
        <v>9743</v>
      </c>
      <c r="T25">
        <f t="shared" si="5"/>
        <v>532</v>
      </c>
    </row>
    <row r="26" spans="2:20" x14ac:dyDescent="0.25">
      <c r="Q26">
        <f>R26-R25</f>
        <v>1052</v>
      </c>
      <c r="R26">
        <v>11939</v>
      </c>
      <c r="S26">
        <v>10255</v>
      </c>
      <c r="T26">
        <f>S26-S25</f>
        <v>512</v>
      </c>
    </row>
    <row r="27" spans="2:20" x14ac:dyDescent="0.25">
      <c r="Q27">
        <f t="shared" si="4"/>
        <v>772</v>
      </c>
      <c r="R27">
        <v>12711</v>
      </c>
      <c r="S27">
        <v>11127</v>
      </c>
      <c r="T27">
        <f t="shared" si="5"/>
        <v>872</v>
      </c>
    </row>
    <row r="28" spans="2:20" x14ac:dyDescent="0.25">
      <c r="Q28">
        <f t="shared" si="4"/>
        <v>972</v>
      </c>
      <c r="R28">
        <v>13683</v>
      </c>
      <c r="S28">
        <v>11579</v>
      </c>
      <c r="T28">
        <f t="shared" si="5"/>
        <v>452</v>
      </c>
    </row>
    <row r="29" spans="2:20" x14ac:dyDescent="0.25">
      <c r="Q29">
        <f t="shared" si="4"/>
        <v>992</v>
      </c>
      <c r="R29">
        <v>14675</v>
      </c>
      <c r="S29">
        <v>12351</v>
      </c>
      <c r="T29">
        <f t="shared" si="5"/>
        <v>772</v>
      </c>
    </row>
    <row r="30" spans="2:20" x14ac:dyDescent="0.25">
      <c r="Q30">
        <f t="shared" si="4"/>
        <v>972</v>
      </c>
      <c r="R30">
        <v>15647</v>
      </c>
      <c r="S30">
        <v>12983</v>
      </c>
      <c r="T30">
        <f t="shared" si="5"/>
        <v>632</v>
      </c>
    </row>
    <row r="31" spans="2:20" x14ac:dyDescent="0.25">
      <c r="Q31">
        <f t="shared" si="4"/>
        <v>452</v>
      </c>
      <c r="R31">
        <v>16099</v>
      </c>
      <c r="S31">
        <v>14055</v>
      </c>
      <c r="T31">
        <f t="shared" si="5"/>
        <v>1072</v>
      </c>
    </row>
    <row r="32" spans="2:20" x14ac:dyDescent="0.25">
      <c r="Q32">
        <f t="shared" si="4"/>
        <v>732</v>
      </c>
      <c r="R32">
        <v>16831</v>
      </c>
      <c r="S32">
        <v>14787</v>
      </c>
      <c r="T32">
        <f t="shared" si="5"/>
        <v>732</v>
      </c>
    </row>
    <row r="33" spans="17:20" x14ac:dyDescent="0.25">
      <c r="Q33">
        <f t="shared" si="4"/>
        <v>1032</v>
      </c>
      <c r="R33">
        <v>17863</v>
      </c>
      <c r="S33">
        <v>15759</v>
      </c>
      <c r="T33">
        <f t="shared" si="5"/>
        <v>972</v>
      </c>
    </row>
    <row r="34" spans="17:20" x14ac:dyDescent="0.25">
      <c r="Q34">
        <f t="shared" si="4"/>
        <v>1072</v>
      </c>
      <c r="R34">
        <v>18935</v>
      </c>
      <c r="S34">
        <v>16211</v>
      </c>
      <c r="T34">
        <f t="shared" si="5"/>
        <v>452</v>
      </c>
    </row>
    <row r="35" spans="17:20" x14ac:dyDescent="0.25">
      <c r="Q35">
        <f t="shared" si="4"/>
        <v>512</v>
      </c>
      <c r="R35">
        <v>19447</v>
      </c>
      <c r="S35">
        <v>16825</v>
      </c>
      <c r="T35">
        <f t="shared" si="5"/>
        <v>614</v>
      </c>
    </row>
    <row r="36" spans="17:20" x14ac:dyDescent="0.25">
      <c r="Q36">
        <f t="shared" si="4"/>
        <v>952</v>
      </c>
      <c r="R36">
        <v>20399</v>
      </c>
      <c r="S36">
        <v>17795</v>
      </c>
      <c r="T36">
        <f t="shared" si="5"/>
        <v>970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2022-12-21T19:56:22Z</dcterms:created>
  <dcterms:modified xsi:type="dcterms:W3CDTF">2022-12-27T20:33:08Z</dcterms:modified>
</cp:coreProperties>
</file>