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aishnavi\Documents\zappyai\Crapy\Sample\CollectDataFromWebsites\GatherStockPrices\BSEAndNSEExchange\"/>
    </mc:Choice>
  </mc:AlternateContent>
  <xr:revisionPtr revIDLastSave="0" documentId="13_ncr:1_{BF557B45-35BB-4C2E-94CA-2E3181682959}" xr6:coauthVersionLast="45" xr6:coauthVersionMax="45" xr10:uidLastSave="{00000000-0000-0000-0000-000000000000}"/>
  <bookViews>
    <workbookView xWindow="-120" yWindow="-120" windowWidth="20730" windowHeight="11160" firstSheet="9" activeTab="9" xr2:uid="{00000000-000D-0000-FFFF-FFFF00000000}"/>
  </bookViews>
  <sheets>
    <sheet name="Snapshot" sheetId="3" state="hidden" r:id="rId1"/>
    <sheet name="Price" sheetId="1" state="hidden" r:id="rId2"/>
    <sheet name="Announcement heading" sheetId="2" state="hidden" r:id="rId3"/>
    <sheet name="Volume" sheetId="7" state="hidden" r:id="rId4"/>
    <sheet name="NSE" sheetId="4" state="hidden" r:id="rId5"/>
    <sheet name="BSE" sheetId="6" state="hidden" r:id="rId6"/>
    <sheet name="Chart Data" sheetId="10" state="hidden" r:id="rId7"/>
    <sheet name="Chart" sheetId="11" state="hidden" r:id="rId8"/>
    <sheet name="Snapshot vlookup (2)" sheetId="13" state="hidden" r:id="rId9"/>
    <sheet name="Sort 1" sheetId="9" r:id="rId10"/>
    <sheet name="Market Cap" sheetId="166" r:id="rId11"/>
    <sheet name="% Change" sheetId="164" r:id="rId12"/>
  </sheets>
  <definedNames>
    <definedName name="_xlnm._FilterDatabase" localSheetId="11" hidden="1">'% Change'!$B$5:$L$9</definedName>
    <definedName name="_xlnm._FilterDatabase" localSheetId="10" hidden="1">'Market Cap'!$B$5:$K$8</definedName>
    <definedName name="_xlnm._FilterDatabase" localSheetId="0" hidden="1">Snapshot!$C$5:$NN$23</definedName>
    <definedName name="_xlnm._FilterDatabase" localSheetId="8" hidden="1">'Snapshot vlookup (2)'!#REF!</definedName>
    <definedName name="_xlnm._FilterDatabase" localSheetId="9" hidden="1">'Sort 1'!$B$5:$K$9</definedName>
    <definedName name="_xlnm._FilterDatabase" localSheetId="3" hidden="1">Volume!$A$2:$G$84</definedName>
    <definedName name="_xlnm.Print_Area" localSheetId="11">'% Change'!$A$1:$L$9</definedName>
    <definedName name="_xlnm.Print_Area" localSheetId="7">Chart!$A$2:$O$25</definedName>
    <definedName name="_xlnm.Print_Area" localSheetId="10">'Market Cap'!$A$1:$K$8</definedName>
    <definedName name="_xlnm.Print_Area" localSheetId="0">Snapshot!$A$1:$L$25</definedName>
    <definedName name="_xlnm.Print_Area" localSheetId="8">'Snapshot vlookup (2)'!#REF!</definedName>
    <definedName name="_xlnm.Print_Area" localSheetId="9">'Sort 1'!$A$1:$K$9</definedName>
    <definedName name="_xlnm.Print_Titles" localSheetId="11">'% Change'!$A:$C,'% Change'!$2:$2</definedName>
    <definedName name="_xlnm.Print_Titles" localSheetId="10">'Market Cap'!$A:$C,'Market Cap'!$2:$2</definedName>
    <definedName name="_xlnm.Print_Titles" localSheetId="1">Price!$A:$D,Price!$2:$2</definedName>
    <definedName name="_xlnm.Print_Titles" localSheetId="0">Snapshot!$A:$C,Snapshot!$2:$2</definedName>
    <definedName name="_xlnm.Print_Titles" localSheetId="8">'Snapshot vlookup (2)'!$A:$C,'Snapshot vlookup (2)'!#REF!</definedName>
    <definedName name="_xlnm.Print_Titles" localSheetId="9">'Sort 1'!$A:$C,'Sort 1'!$2:$2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9" l="1"/>
  <c r="G5" i="9"/>
  <c r="G6" i="9"/>
  <c r="G7" i="9"/>
  <c r="G8" i="9"/>
  <c r="G3" i="9"/>
  <c r="C197" i="13" l="1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" i="13"/>
  <c r="F7" i="3"/>
  <c r="G7" i="3" s="1"/>
  <c r="L23" i="3"/>
  <c r="L22" i="3"/>
  <c r="L21" i="3"/>
  <c r="L20" i="3"/>
  <c r="L18" i="3"/>
  <c r="L17" i="3"/>
  <c r="L19" i="3"/>
  <c r="L15" i="3"/>
  <c r="L16" i="3"/>
  <c r="L14" i="3"/>
  <c r="L13" i="3"/>
  <c r="L12" i="3"/>
  <c r="L10" i="3"/>
  <c r="L11" i="3"/>
  <c r="L9" i="3"/>
  <c r="L8" i="3"/>
  <c r="L7" i="3"/>
  <c r="L6" i="3"/>
  <c r="L5" i="3"/>
  <c r="F23" i="3"/>
  <c r="G23" i="3" s="1"/>
  <c r="F22" i="3"/>
  <c r="G22" i="3" s="1"/>
  <c r="F21" i="3"/>
  <c r="G21" i="3" s="1"/>
  <c r="F20" i="3"/>
  <c r="G20" i="3" s="1"/>
  <c r="F18" i="3"/>
  <c r="G18" i="3" s="1"/>
  <c r="F17" i="3"/>
  <c r="G17" i="3" s="1"/>
  <c r="F19" i="3"/>
  <c r="G19" i="3" s="1"/>
  <c r="F15" i="3"/>
  <c r="G15" i="3" s="1"/>
  <c r="F16" i="3"/>
  <c r="G16" i="3" s="1"/>
  <c r="F14" i="3"/>
  <c r="G14" i="3" s="1"/>
  <c r="F13" i="3"/>
  <c r="G13" i="3" s="1"/>
  <c r="F12" i="3"/>
  <c r="G12" i="3" s="1"/>
  <c r="F10" i="3"/>
  <c r="G10" i="3" s="1"/>
  <c r="F11" i="3"/>
  <c r="G11" i="3" s="1"/>
  <c r="F9" i="3"/>
  <c r="G9" i="3" s="1"/>
  <c r="F8" i="3"/>
  <c r="G8" i="3" s="1"/>
  <c r="F6" i="3"/>
  <c r="G6" i="3" s="1"/>
  <c r="F5" i="3"/>
  <c r="G5" i="3" s="1"/>
  <c r="F4" i="3"/>
  <c r="G4" i="3" s="1"/>
  <c r="F3" i="3"/>
  <c r="G3" i="3" s="1"/>
  <c r="E23" i="3"/>
  <c r="E22" i="3"/>
  <c r="E21" i="3"/>
  <c r="E20" i="3"/>
  <c r="E18" i="3"/>
  <c r="E17" i="3"/>
  <c r="E19" i="3"/>
  <c r="E15" i="3"/>
  <c r="E16" i="3"/>
  <c r="E14" i="3"/>
  <c r="E13" i="3"/>
  <c r="E12" i="3"/>
  <c r="E10" i="3"/>
  <c r="E11" i="3"/>
  <c r="E9" i="3"/>
  <c r="E8" i="3"/>
  <c r="E7" i="3"/>
  <c r="E6" i="3"/>
  <c r="E5" i="3"/>
  <c r="E4" i="3"/>
  <c r="E3" i="3"/>
  <c r="BF2" i="3"/>
  <c r="BE2" i="3" s="1"/>
  <c r="BD2" i="3" s="1"/>
  <c r="BC2" i="3" s="1"/>
  <c r="BB2" i="3" s="1"/>
  <c r="BA2" i="3" s="1"/>
  <c r="AZ2" i="3" s="1"/>
  <c r="AY2" i="3" s="1"/>
  <c r="AX2" i="3" s="1"/>
  <c r="AW2" i="3" s="1"/>
  <c r="AV2" i="3" s="1"/>
  <c r="AU2" i="3" s="1"/>
  <c r="AT2" i="3" s="1"/>
  <c r="AS2" i="3" s="1"/>
  <c r="AR2" i="3" s="1"/>
  <c r="AQ2" i="3" s="1"/>
  <c r="AP2" i="3" s="1"/>
  <c r="AO2" i="3" s="1"/>
  <c r="AN2" i="3" s="1"/>
  <c r="AM2" i="3" s="1"/>
  <c r="AL2" i="3" s="1"/>
  <c r="AK2" i="3" s="1"/>
  <c r="AJ2" i="3" s="1"/>
  <c r="AI2" i="3" s="1"/>
  <c r="AH2" i="3" s="1"/>
  <c r="AG2" i="3" s="1"/>
  <c r="AF2" i="3" s="1"/>
  <c r="AE2" i="3" s="1"/>
  <c r="AD2" i="3" s="1"/>
  <c r="AC2" i="3" s="1"/>
  <c r="AB2" i="3" s="1"/>
  <c r="AA2" i="3" s="1"/>
  <c r="Z2" i="3" s="1"/>
  <c r="Y2" i="3" s="1"/>
  <c r="X2" i="3" s="1"/>
  <c r="W2" i="3" s="1"/>
  <c r="E4" i="1"/>
  <c r="EM2" i="3"/>
  <c r="EL2" i="3" s="1"/>
  <c r="EK2" i="3" s="1"/>
  <c r="EJ2" i="3" s="1"/>
  <c r="EI2" i="3" s="1"/>
  <c r="EH2" i="3" s="1"/>
  <c r="EG2" i="3" s="1"/>
  <c r="EF2" i="3" s="1"/>
  <c r="EE2" i="3" s="1"/>
  <c r="ED2" i="3" s="1"/>
  <c r="EC2" i="3" s="1"/>
  <c r="EB2" i="3" s="1"/>
  <c r="EA2" i="3" s="1"/>
  <c r="DZ2" i="3" s="1"/>
  <c r="DY2" i="3" s="1"/>
  <c r="DX2" i="3" s="1"/>
  <c r="DW2" i="3" s="1"/>
  <c r="DV2" i="3" s="1"/>
  <c r="DU2" i="3" s="1"/>
  <c r="DT2" i="3" s="1"/>
  <c r="DS2" i="3" s="1"/>
  <c r="DR2" i="3" s="1"/>
  <c r="DQ2" i="3" s="1"/>
  <c r="DP2" i="3" s="1"/>
  <c r="DO2" i="3" s="1"/>
  <c r="DN2" i="3" s="1"/>
  <c r="DM2" i="3" s="1"/>
  <c r="DL2" i="3" s="1"/>
  <c r="DK2" i="3" s="1"/>
  <c r="DJ2" i="3" s="1"/>
  <c r="DI2" i="3" s="1"/>
  <c r="DH2" i="3" s="1"/>
  <c r="DG2" i="3" s="1"/>
  <c r="DF2" i="3" s="1"/>
  <c r="DE2" i="3" s="1"/>
  <c r="DD2" i="3" s="1"/>
  <c r="DC2" i="3" s="1"/>
  <c r="DB2" i="3" s="1"/>
  <c r="DA2" i="3" s="1"/>
  <c r="CZ2" i="3" s="1"/>
  <c r="CY2" i="3" s="1"/>
  <c r="CX2" i="3" s="1"/>
  <c r="CW2" i="3" s="1"/>
  <c r="CV2" i="3" s="1"/>
  <c r="CU2" i="3" s="1"/>
  <c r="CT2" i="3" s="1"/>
  <c r="CS2" i="3" s="1"/>
  <c r="CR2" i="3" s="1"/>
  <c r="CQ2" i="3" s="1"/>
  <c r="CP2" i="3" s="1"/>
  <c r="CO2" i="3" s="1"/>
  <c r="CN2" i="3" s="1"/>
  <c r="CM2" i="3" s="1"/>
  <c r="CL2" i="3" s="1"/>
  <c r="CK2" i="3" s="1"/>
  <c r="CJ2" i="3" s="1"/>
  <c r="CI2" i="3" s="1"/>
  <c r="CH2" i="3" s="1"/>
  <c r="CG2" i="3" s="1"/>
  <c r="CF2" i="3" s="1"/>
  <c r="CE2" i="3" s="1"/>
  <c r="CD2" i="3" s="1"/>
  <c r="CC2" i="3" s="1"/>
  <c r="CB2" i="3" s="1"/>
  <c r="CA2" i="3" s="1"/>
  <c r="BZ2" i="3" s="1"/>
  <c r="BY2" i="3" s="1"/>
  <c r="BX2" i="3" s="1"/>
  <c r="BW2" i="3" s="1"/>
  <c r="BV2" i="3" s="1"/>
  <c r="BU2" i="3" s="1"/>
  <c r="BT2" i="3" s="1"/>
  <c r="BS2" i="3" s="1"/>
  <c r="BR2" i="3" s="1"/>
  <c r="BQ2" i="3" s="1"/>
  <c r="BP2" i="3" s="1"/>
  <c r="BO2" i="3" s="1"/>
  <c r="BN2" i="3" s="1"/>
  <c r="BM2" i="3" s="1"/>
  <c r="BL2" i="3" s="1"/>
  <c r="BK2" i="3" s="1"/>
  <c r="BJ2" i="3" s="1"/>
  <c r="BI2" i="3" s="1"/>
  <c r="BH2" i="3" s="1"/>
  <c r="FE2" i="3"/>
  <c r="FD2" i="3" s="1"/>
  <c r="FC2" i="3" s="1"/>
  <c r="FB2" i="3" s="1"/>
  <c r="FA2" i="3" s="1"/>
  <c r="EZ2" i="3" s="1"/>
  <c r="EY2" i="3" s="1"/>
  <c r="EX2" i="3" s="1"/>
  <c r="EW2" i="3" s="1"/>
  <c r="EV2" i="3" s="1"/>
  <c r="EU2" i="3" s="1"/>
  <c r="ET2" i="3" s="1"/>
  <c r="ES2" i="3" s="1"/>
  <c r="ER2" i="3" s="1"/>
  <c r="EQ2" i="3" s="1"/>
  <c r="EP2" i="3" s="1"/>
  <c r="E33" i="1"/>
  <c r="E3" i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E25" i="6"/>
  <c r="F26" i="7" s="1"/>
  <c r="G26" i="7" s="1"/>
  <c r="E34" i="6"/>
  <c r="F35" i="7" s="1"/>
  <c r="E35" i="6"/>
  <c r="F36" i="7" s="1"/>
  <c r="E79" i="6"/>
  <c r="F80" i="7" s="1"/>
  <c r="J80" i="7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E22" i="4"/>
  <c r="E30" i="4"/>
  <c r="E31" i="4"/>
  <c r="E36" i="7" s="1"/>
  <c r="E74" i="4"/>
  <c r="H3" i="7"/>
  <c r="E4" i="7"/>
  <c r="F4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E5" i="7"/>
  <c r="F5" i="7"/>
  <c r="E6" i="7"/>
  <c r="F6" i="7"/>
  <c r="H6" i="7"/>
  <c r="F7" i="7"/>
  <c r="G7" i="7" s="1"/>
  <c r="E8" i="7"/>
  <c r="F8" i="7"/>
  <c r="F9" i="7"/>
  <c r="G9" i="7" s="1"/>
  <c r="E10" i="7"/>
  <c r="F10" i="7"/>
  <c r="H10" i="7"/>
  <c r="F11" i="7"/>
  <c r="G11" i="7" s="1"/>
  <c r="E12" i="7"/>
  <c r="F12" i="7"/>
  <c r="E13" i="7"/>
  <c r="F13" i="7"/>
  <c r="F14" i="7"/>
  <c r="G14" i="7" s="1"/>
  <c r="F15" i="7"/>
  <c r="J15" i="7" s="1"/>
  <c r="F16" i="7"/>
  <c r="G16" i="7" s="1"/>
  <c r="E17" i="7"/>
  <c r="F17" i="7"/>
  <c r="F18" i="7"/>
  <c r="G18" i="7" s="1"/>
  <c r="E19" i="7"/>
  <c r="F19" i="7"/>
  <c r="F20" i="7"/>
  <c r="G20" i="7" s="1"/>
  <c r="F21" i="7"/>
  <c r="J21" i="7" s="1"/>
  <c r="F22" i="7"/>
  <c r="G22" i="7" s="1"/>
  <c r="F23" i="7"/>
  <c r="J23" i="7" s="1"/>
  <c r="H23" i="7"/>
  <c r="F24" i="7"/>
  <c r="J24" i="7" s="1"/>
  <c r="F25" i="7"/>
  <c r="G25" i="7" s="1"/>
  <c r="H25" i="7"/>
  <c r="E27" i="7"/>
  <c r="F27" i="7"/>
  <c r="F28" i="7"/>
  <c r="G28" i="7" s="1"/>
  <c r="E29" i="7"/>
  <c r="F29" i="7"/>
  <c r="E30" i="7"/>
  <c r="F30" i="7"/>
  <c r="F31" i="7"/>
  <c r="G31" i="7" s="1"/>
  <c r="F32" i="7"/>
  <c r="J32" i="7" s="1"/>
  <c r="H32" i="7"/>
  <c r="F33" i="7"/>
  <c r="G33" i="7" s="1"/>
  <c r="F34" i="7"/>
  <c r="G34" i="7" s="1"/>
  <c r="E35" i="7"/>
  <c r="H35" i="7"/>
  <c r="H36" i="7"/>
  <c r="E37" i="7"/>
  <c r="F37" i="7"/>
  <c r="F38" i="7"/>
  <c r="G38" i="7" s="1"/>
  <c r="F39" i="7"/>
  <c r="G39" i="7" s="1"/>
  <c r="E40" i="7"/>
  <c r="F40" i="7"/>
  <c r="F41" i="7"/>
  <c r="G41" i="7" s="1"/>
  <c r="E42" i="7"/>
  <c r="F42" i="7"/>
  <c r="F43" i="7"/>
  <c r="G43" i="7" s="1"/>
  <c r="E44" i="7"/>
  <c r="F44" i="7"/>
  <c r="H44" i="7"/>
  <c r="E45" i="7"/>
  <c r="F45" i="7"/>
  <c r="F46" i="7"/>
  <c r="G46" i="7" s="1"/>
  <c r="F47" i="7"/>
  <c r="J47" i="7" s="1"/>
  <c r="F48" i="7"/>
  <c r="J48" i="7" s="1"/>
  <c r="F49" i="7"/>
  <c r="G49" i="7" s="1"/>
  <c r="F50" i="7"/>
  <c r="G50" i="7" s="1"/>
  <c r="F51" i="7"/>
  <c r="G51" i="7" s="1"/>
  <c r="F52" i="7"/>
  <c r="J52" i="7" s="1"/>
  <c r="F53" i="7"/>
  <c r="G53" i="7" s="1"/>
  <c r="H53" i="7"/>
  <c r="F54" i="7"/>
  <c r="J54" i="7" s="1"/>
  <c r="H54" i="7"/>
  <c r="E55" i="7"/>
  <c r="F55" i="7"/>
  <c r="H55" i="7"/>
  <c r="F56" i="7"/>
  <c r="G56" i="7" s="1"/>
  <c r="H56" i="7"/>
  <c r="F57" i="7"/>
  <c r="J57" i="7" s="1"/>
  <c r="H57" i="7"/>
  <c r="F58" i="7"/>
  <c r="G58" i="7" s="1"/>
  <c r="H58" i="7"/>
  <c r="F59" i="7"/>
  <c r="J59" i="7" s="1"/>
  <c r="F60" i="7"/>
  <c r="G60" i="7" s="1"/>
  <c r="F61" i="7"/>
  <c r="G61" i="7" s="1"/>
  <c r="E62" i="7"/>
  <c r="F62" i="7"/>
  <c r="F63" i="7"/>
  <c r="G63" i="7" s="1"/>
  <c r="F64" i="7"/>
  <c r="G64" i="7" s="1"/>
  <c r="F65" i="7"/>
  <c r="G65" i="7" s="1"/>
  <c r="F66" i="7"/>
  <c r="G66" i="7" s="1"/>
  <c r="F67" i="7"/>
  <c r="G67" i="7" s="1"/>
  <c r="F68" i="7"/>
  <c r="J68" i="7" s="1"/>
  <c r="F69" i="7"/>
  <c r="G69" i="7" s="1"/>
  <c r="F70" i="7"/>
  <c r="G70" i="7" s="1"/>
  <c r="F71" i="7"/>
  <c r="G71" i="7" s="1"/>
  <c r="H71" i="7"/>
  <c r="F72" i="7"/>
  <c r="J72" i="7" s="1"/>
  <c r="F73" i="7"/>
  <c r="G73" i="7" s="1"/>
  <c r="F74" i="7"/>
  <c r="G74" i="7" s="1"/>
  <c r="H74" i="7"/>
  <c r="F75" i="7"/>
  <c r="G75" i="7" s="1"/>
  <c r="F76" i="7"/>
  <c r="G76" i="7" s="1"/>
  <c r="F77" i="7"/>
  <c r="G77" i="7" s="1"/>
  <c r="G78" i="7"/>
  <c r="J78" i="7"/>
  <c r="F79" i="7"/>
  <c r="J79" i="7" s="1"/>
  <c r="H80" i="7"/>
  <c r="F81" i="7"/>
  <c r="J81" i="7" s="1"/>
  <c r="F82" i="7"/>
  <c r="J82" i="7" s="1"/>
  <c r="F83" i="7"/>
  <c r="G83" i="7" s="1"/>
  <c r="F84" i="7"/>
  <c r="G84" i="7" s="1"/>
  <c r="H86" i="7"/>
  <c r="K1" i="2"/>
  <c r="F3" i="2"/>
  <c r="G3" i="2" s="1"/>
  <c r="H3" i="2" s="1"/>
  <c r="I3" i="2" s="1"/>
  <c r="L3" i="2"/>
  <c r="M3" i="2" s="1"/>
  <c r="N3" i="2" s="1"/>
  <c r="O3" i="2" s="1"/>
  <c r="MJ2" i="1"/>
  <c r="MI2" i="1" s="1"/>
  <c r="MH2" i="1" s="1"/>
  <c r="MG2" i="1" s="1"/>
  <c r="MF2" i="1" s="1"/>
  <c r="ME2" i="1" s="1"/>
  <c r="MD2" i="1" s="1"/>
  <c r="MC2" i="1" s="1"/>
  <c r="MB2" i="1" s="1"/>
  <c r="MA2" i="1" s="1"/>
  <c r="LZ2" i="1" s="1"/>
  <c r="LY2" i="1" s="1"/>
  <c r="LX2" i="1" s="1"/>
  <c r="LW2" i="1" s="1"/>
  <c r="LV2" i="1" s="1"/>
  <c r="LU2" i="1" s="1"/>
  <c r="LT2" i="1" s="1"/>
  <c r="LS2" i="1" s="1"/>
  <c r="LR2" i="1" s="1"/>
  <c r="LQ2" i="1" s="1"/>
  <c r="LP2" i="1" s="1"/>
  <c r="LO2" i="1" s="1"/>
  <c r="LN2" i="1" s="1"/>
  <c r="LM2" i="1" s="1"/>
  <c r="LL2" i="1" s="1"/>
  <c r="LK2" i="1" s="1"/>
  <c r="LJ2" i="1" s="1"/>
  <c r="LI2" i="1" s="1"/>
  <c r="LH2" i="1" s="1"/>
  <c r="LG2" i="1" s="1"/>
  <c r="LF2" i="1" s="1"/>
  <c r="LE2" i="1" s="1"/>
  <c r="LD2" i="1" s="1"/>
  <c r="LC2" i="1" s="1"/>
  <c r="LB2" i="1" s="1"/>
  <c r="LA2" i="1" s="1"/>
  <c r="KZ2" i="1" s="1"/>
  <c r="KY2" i="1" s="1"/>
  <c r="KX2" i="1" s="1"/>
  <c r="KW2" i="1" s="1"/>
  <c r="KV2" i="1" s="1"/>
  <c r="KU2" i="1" s="1"/>
  <c r="KT2" i="1" s="1"/>
  <c r="KS2" i="1" s="1"/>
  <c r="KR2" i="1" s="1"/>
  <c r="KQ2" i="1" s="1"/>
  <c r="KP2" i="1" s="1"/>
  <c r="KO2" i="1" s="1"/>
  <c r="KN2" i="1" s="1"/>
  <c r="KM2" i="1" s="1"/>
  <c r="KL2" i="1" s="1"/>
  <c r="KK2" i="1" s="1"/>
  <c r="KJ2" i="1" s="1"/>
  <c r="KI2" i="1" s="1"/>
  <c r="KH2" i="1" s="1"/>
  <c r="KG2" i="1" s="1"/>
  <c r="KF2" i="1" s="1"/>
  <c r="KE2" i="1" s="1"/>
  <c r="KD2" i="1" s="1"/>
  <c r="KC2" i="1" s="1"/>
  <c r="KB2" i="1" s="1"/>
  <c r="KA2" i="1" s="1"/>
  <c r="JZ2" i="1" s="1"/>
  <c r="JY2" i="1" s="1"/>
  <c r="JX2" i="1" s="1"/>
  <c r="JW2" i="1" s="1"/>
  <c r="JV2" i="1" s="1"/>
  <c r="JU2" i="1" s="1"/>
  <c r="JT2" i="1" s="1"/>
  <c r="JS2" i="1" s="1"/>
  <c r="JR2" i="1" s="1"/>
  <c r="JQ2" i="1" s="1"/>
  <c r="JP2" i="1" s="1"/>
  <c r="JO2" i="1" s="1"/>
  <c r="JN2" i="1" s="1"/>
  <c r="JM2" i="1" s="1"/>
  <c r="JL2" i="1" s="1"/>
  <c r="JK2" i="1" s="1"/>
  <c r="JJ2" i="1" s="1"/>
  <c r="JI2" i="1" s="1"/>
  <c r="JH2" i="1" s="1"/>
  <c r="JG2" i="1" s="1"/>
  <c r="JF2" i="1" s="1"/>
  <c r="JE2" i="1" s="1"/>
  <c r="JD2" i="1" s="1"/>
  <c r="JC2" i="1" s="1"/>
  <c r="JB2" i="1" s="1"/>
  <c r="JA2" i="1" s="1"/>
  <c r="IZ2" i="1" s="1"/>
  <c r="IY2" i="1" s="1"/>
  <c r="IX2" i="1" s="1"/>
  <c r="IW2" i="1" s="1"/>
  <c r="IV2" i="1" s="1"/>
  <c r="IU2" i="1" s="1"/>
  <c r="IT2" i="1" s="1"/>
  <c r="IS2" i="1" s="1"/>
  <c r="IR2" i="1" s="1"/>
  <c r="IQ2" i="1" s="1"/>
  <c r="IP2" i="1" s="1"/>
  <c r="IO2" i="1" s="1"/>
  <c r="IN2" i="1" s="1"/>
  <c r="IM2" i="1" s="1"/>
  <c r="IL2" i="1" s="1"/>
  <c r="IK2" i="1" s="1"/>
  <c r="IJ2" i="1" s="1"/>
  <c r="II2" i="1" s="1"/>
  <c r="IH2" i="1" s="1"/>
  <c r="IG2" i="1" s="1"/>
  <c r="IF2" i="1" s="1"/>
  <c r="IE2" i="1" s="1"/>
  <c r="ID2" i="1" s="1"/>
  <c r="IC2" i="1" s="1"/>
  <c r="IB2" i="1" s="1"/>
  <c r="IA2" i="1" s="1"/>
  <c r="HZ2" i="1" s="1"/>
  <c r="MO2" i="1"/>
  <c r="MN2" i="1" s="1"/>
  <c r="MM2" i="1" s="1"/>
  <c r="ML2" i="1" s="1"/>
  <c r="MT2" i="1"/>
  <c r="MS2" i="1" s="1"/>
  <c r="MR2" i="1" s="1"/>
  <c r="MQ2" i="1" s="1"/>
  <c r="MX2" i="1"/>
  <c r="MW2" i="1" s="1"/>
  <c r="MV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JJ2" i="3"/>
  <c r="JI2" i="3" s="1"/>
  <c r="JH2" i="3" s="1"/>
  <c r="JG2" i="3" s="1"/>
  <c r="JF2" i="3" s="1"/>
  <c r="JE2" i="3" s="1"/>
  <c r="JD2" i="3" s="1"/>
  <c r="JC2" i="3" s="1"/>
  <c r="JB2" i="3" s="1"/>
  <c r="JA2" i="3" s="1"/>
  <c r="IZ2" i="3" s="1"/>
  <c r="IY2" i="3" s="1"/>
  <c r="IX2" i="3" s="1"/>
  <c r="IW2" i="3" s="1"/>
  <c r="IV2" i="3" s="1"/>
  <c r="IU2" i="3" s="1"/>
  <c r="IT2" i="3" s="1"/>
  <c r="IS2" i="3" s="1"/>
  <c r="IR2" i="3" s="1"/>
  <c r="IQ2" i="3" s="1"/>
  <c r="IP2" i="3" s="1"/>
  <c r="IO2" i="3" s="1"/>
  <c r="IN2" i="3" s="1"/>
  <c r="IM2" i="3" s="1"/>
  <c r="IL2" i="3" s="1"/>
  <c r="JM2" i="3"/>
  <c r="KZ2" i="3"/>
  <c r="KY2" i="3" s="1"/>
  <c r="KX2" i="3" s="1"/>
  <c r="KW2" i="3" s="1"/>
  <c r="KV2" i="3" s="1"/>
  <c r="KU2" i="3" s="1"/>
  <c r="KT2" i="3" s="1"/>
  <c r="KS2" i="3" s="1"/>
  <c r="KR2" i="3" s="1"/>
  <c r="KQ2" i="3" s="1"/>
  <c r="KP2" i="3" s="1"/>
  <c r="KO2" i="3" s="1"/>
  <c r="KN2" i="3" s="1"/>
  <c r="KM2" i="3" s="1"/>
  <c r="KL2" i="3" s="1"/>
  <c r="KK2" i="3" s="1"/>
  <c r="KJ2" i="3" s="1"/>
  <c r="KI2" i="3" s="1"/>
  <c r="KH2" i="3" s="1"/>
  <c r="KG2" i="3" s="1"/>
  <c r="KF2" i="3" s="1"/>
  <c r="KE2" i="3" s="1"/>
  <c r="KD2" i="3" s="1"/>
  <c r="KC2" i="3" s="1"/>
  <c r="KB2" i="3" s="1"/>
  <c r="KA2" i="3" s="1"/>
  <c r="JZ2" i="3" s="1"/>
  <c r="JY2" i="3" s="1"/>
  <c r="JX2" i="3" s="1"/>
  <c r="JW2" i="3" s="1"/>
  <c r="JV2" i="3" s="1"/>
  <c r="JU2" i="3" s="1"/>
  <c r="JT2" i="3" s="1"/>
  <c r="JS2" i="3" s="1"/>
  <c r="JR2" i="3" s="1"/>
  <c r="JQ2" i="3" s="1"/>
  <c r="JP2" i="3" s="1"/>
  <c r="JO2" i="3" s="1"/>
  <c r="MV2" i="3"/>
  <c r="MU2" i="3" s="1"/>
  <c r="MT2" i="3" s="1"/>
  <c r="MS2" i="3" s="1"/>
  <c r="MR2" i="3" s="1"/>
  <c r="MQ2" i="3" s="1"/>
  <c r="MP2" i="3" s="1"/>
  <c r="MO2" i="3" s="1"/>
  <c r="MN2" i="3" s="1"/>
  <c r="MM2" i="3" s="1"/>
  <c r="ML2" i="3" s="1"/>
  <c r="MK2" i="3" s="1"/>
  <c r="MJ2" i="3" s="1"/>
  <c r="MI2" i="3" s="1"/>
  <c r="MH2" i="3" s="1"/>
  <c r="MG2" i="3" s="1"/>
  <c r="MF2" i="3" s="1"/>
  <c r="ME2" i="3" s="1"/>
  <c r="MD2" i="3" s="1"/>
  <c r="MC2" i="3" s="1"/>
  <c r="MB2" i="3" s="1"/>
  <c r="MA2" i="3" s="1"/>
  <c r="LZ2" i="3" s="1"/>
  <c r="LY2" i="3" s="1"/>
  <c r="LX2" i="3" s="1"/>
  <c r="LW2" i="3" s="1"/>
  <c r="LV2" i="3" s="1"/>
  <c r="LU2" i="3" s="1"/>
  <c r="LT2" i="3" s="1"/>
  <c r="LS2" i="3" s="1"/>
  <c r="LR2" i="3" s="1"/>
  <c r="LQ2" i="3" s="1"/>
  <c r="LP2" i="3" s="1"/>
  <c r="LO2" i="3" s="1"/>
  <c r="LN2" i="3" s="1"/>
  <c r="LM2" i="3" s="1"/>
  <c r="LL2" i="3" s="1"/>
  <c r="LK2" i="3" s="1"/>
  <c r="LJ2" i="3" s="1"/>
  <c r="LI2" i="3" s="1"/>
  <c r="LH2" i="3" s="1"/>
  <c r="LG2" i="3" s="1"/>
  <c r="LF2" i="3" s="1"/>
  <c r="LE2" i="3" s="1"/>
  <c r="LD2" i="3" s="1"/>
  <c r="LC2" i="3" s="1"/>
  <c r="LB2" i="3" s="1"/>
  <c r="NA2" i="3"/>
  <c r="MZ2" i="3" s="1"/>
  <c r="MY2" i="3" s="1"/>
  <c r="MX2" i="3" s="1"/>
  <c r="NF2" i="3"/>
  <c r="NE2" i="3" s="1"/>
  <c r="ND2" i="3" s="1"/>
  <c r="NC2" i="3" s="1"/>
  <c r="NJ2" i="3"/>
  <c r="NI2" i="3" s="1"/>
  <c r="NH2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G47" i="7"/>
  <c r="J28" i="7" l="1"/>
  <c r="J25" i="7"/>
  <c r="J9" i="7"/>
  <c r="G59" i="7"/>
  <c r="J77" i="7"/>
  <c r="J35" i="7"/>
  <c r="G79" i="7"/>
  <c r="G80" i="7"/>
  <c r="J46" i="7"/>
  <c r="J73" i="7"/>
  <c r="J42" i="7"/>
  <c r="J14" i="7"/>
  <c r="J70" i="7"/>
  <c r="J50" i="7"/>
  <c r="J83" i="7"/>
  <c r="G44" i="7"/>
  <c r="G42" i="7"/>
  <c r="J30" i="7"/>
  <c r="G40" i="7"/>
  <c r="G82" i="7"/>
  <c r="J13" i="7"/>
  <c r="J12" i="7"/>
  <c r="G30" i="7"/>
  <c r="J22" i="7"/>
  <c r="G35" i="7"/>
  <c r="G21" i="7"/>
  <c r="J16" i="7"/>
  <c r="J7" i="7"/>
  <c r="J40" i="7"/>
  <c r="G27" i="7"/>
  <c r="J5" i="7"/>
  <c r="J38" i="7"/>
  <c r="J61" i="7"/>
  <c r="J64" i="7"/>
  <c r="J19" i="7"/>
  <c r="G13" i="7"/>
  <c r="J4" i="7"/>
  <c r="J36" i="7"/>
  <c r="J29" i="7"/>
  <c r="J58" i="7"/>
  <c r="G55" i="7"/>
  <c r="G5" i="7"/>
  <c r="G12" i="7"/>
  <c r="J10" i="7"/>
  <c r="J8" i="7"/>
  <c r="J18" i="7"/>
  <c r="G15" i="7"/>
  <c r="G68" i="7"/>
  <c r="G10" i="7"/>
  <c r="J31" i="7"/>
  <c r="J84" i="7"/>
  <c r="G32" i="7"/>
  <c r="J60" i="7"/>
  <c r="G62" i="7"/>
  <c r="J27" i="7"/>
  <c r="J71" i="7"/>
  <c r="J55" i="7"/>
  <c r="G8" i="7"/>
  <c r="J44" i="7"/>
  <c r="J56" i="7"/>
  <c r="J63" i="7"/>
  <c r="J39" i="7"/>
  <c r="G17" i="7"/>
  <c r="G6" i="7"/>
  <c r="J41" i="7"/>
  <c r="J62" i="7"/>
  <c r="J33" i="7"/>
  <c r="J51" i="7"/>
  <c r="J75" i="7"/>
  <c r="J20" i="7"/>
  <c r="J43" i="7"/>
  <c r="G54" i="7"/>
  <c r="J67" i="7"/>
  <c r="J53" i="7"/>
  <c r="G45" i="7"/>
  <c r="J37" i="7"/>
  <c r="G29" i="7"/>
  <c r="J26" i="7"/>
  <c r="G37" i="7"/>
  <c r="J34" i="7"/>
  <c r="J45" i="7"/>
  <c r="G52" i="7"/>
  <c r="G4" i="7"/>
  <c r="G24" i="7"/>
  <c r="J69" i="7"/>
  <c r="J17" i="7"/>
  <c r="G36" i="7"/>
  <c r="G19" i="7"/>
  <c r="J76" i="7"/>
  <c r="G57" i="7"/>
  <c r="J6" i="7"/>
  <c r="G48" i="7"/>
  <c r="J65" i="7"/>
  <c r="J74" i="7"/>
  <c r="G81" i="7"/>
  <c r="G72" i="7"/>
  <c r="J11" i="7"/>
  <c r="IK2" i="3"/>
  <c r="IJ2" i="3"/>
  <c r="II2" i="3" s="1"/>
  <c r="IH2" i="3" s="1"/>
  <c r="IG2" i="3" s="1"/>
  <c r="IF2" i="3" s="1"/>
  <c r="IE2" i="3" s="1"/>
  <c r="ID2" i="3" s="1"/>
  <c r="IC2" i="3" s="1"/>
  <c r="IB2" i="3" s="1"/>
  <c r="IA2" i="3" s="1"/>
  <c r="HZ2" i="3" s="1"/>
  <c r="HY2" i="3" s="1"/>
  <c r="HX2" i="3" s="1"/>
  <c r="HW2" i="3" s="1"/>
  <c r="HV2" i="3" s="1"/>
  <c r="HU2" i="3" s="1"/>
  <c r="HT2" i="3" s="1"/>
  <c r="HS2" i="3" s="1"/>
  <c r="HR2" i="3" s="1"/>
  <c r="HQ2" i="3" s="1"/>
  <c r="HP2" i="3" s="1"/>
  <c r="HO2" i="3" s="1"/>
  <c r="HN2" i="3" s="1"/>
  <c r="HM2" i="3" s="1"/>
  <c r="HL2" i="3" s="1"/>
  <c r="HK2" i="3" s="1"/>
  <c r="HJ2" i="3" s="1"/>
  <c r="HI2" i="3" s="1"/>
  <c r="HH2" i="3" s="1"/>
  <c r="HG2" i="3" s="1"/>
  <c r="HF2" i="3" s="1"/>
  <c r="HE2" i="3" s="1"/>
  <c r="HD2" i="3" s="1"/>
  <c r="HC2" i="3" s="1"/>
  <c r="HB2" i="3" s="1"/>
  <c r="HA2" i="3" s="1"/>
  <c r="GZ2" i="3" s="1"/>
  <c r="GY2" i="3" s="1"/>
  <c r="GX2" i="3" s="1"/>
  <c r="GW2" i="3" s="1"/>
  <c r="GV2" i="3" s="1"/>
  <c r="GU2" i="3" s="1"/>
  <c r="GT2" i="3" s="1"/>
  <c r="GS2" i="3" s="1"/>
  <c r="GR2" i="3" s="1"/>
  <c r="GQ2" i="3" s="1"/>
  <c r="GP2" i="3" s="1"/>
  <c r="GO2" i="3" s="1"/>
  <c r="GN2" i="3" s="1"/>
  <c r="GM2" i="3" s="1"/>
  <c r="GL2" i="3" s="1"/>
  <c r="GK2" i="3" s="1"/>
  <c r="GJ2" i="3" s="1"/>
  <c r="GI2" i="3" s="1"/>
  <c r="GH2" i="3" s="1"/>
  <c r="GG2" i="3" s="1"/>
  <c r="GF2" i="3" s="1"/>
  <c r="GE2" i="3" s="1"/>
  <c r="GD2" i="3" s="1"/>
  <c r="GC2" i="3" s="1"/>
  <c r="GB2" i="3" s="1"/>
  <c r="GA2" i="3" s="1"/>
  <c r="FZ2" i="3" s="1"/>
  <c r="FY2" i="3" s="1"/>
  <c r="FX2" i="3" s="1"/>
  <c r="FW2" i="3" s="1"/>
  <c r="FV2" i="3" s="1"/>
  <c r="FU2" i="3" s="1"/>
  <c r="FT2" i="3" s="1"/>
  <c r="FS2" i="3" s="1"/>
  <c r="FR2" i="3" s="1"/>
  <c r="FQ2" i="3" s="1"/>
  <c r="FP2" i="3" s="1"/>
  <c r="FO2" i="3" s="1"/>
  <c r="FN2" i="3" s="1"/>
  <c r="FM2" i="3" s="1"/>
  <c r="FL2" i="3" s="1"/>
  <c r="FK2" i="3" s="1"/>
  <c r="FJ2" i="3" s="1"/>
  <c r="FI2" i="3" s="1"/>
  <c r="FH2" i="3" s="1"/>
  <c r="FG2" i="3" s="1"/>
  <c r="HY2" i="1"/>
  <c r="HX2" i="1"/>
  <c r="HW2" i="1" s="1"/>
  <c r="HV2" i="1" s="1"/>
  <c r="HU2" i="1" s="1"/>
  <c r="HT2" i="1" s="1"/>
  <c r="HS2" i="1" s="1"/>
  <c r="HR2" i="1" s="1"/>
  <c r="HQ2" i="1" s="1"/>
  <c r="HP2" i="1" s="1"/>
  <c r="HO2" i="1" s="1"/>
  <c r="HN2" i="1" s="1"/>
  <c r="HM2" i="1" s="1"/>
  <c r="HL2" i="1" s="1"/>
  <c r="HK2" i="1" s="1"/>
  <c r="HJ2" i="1" s="1"/>
  <c r="HI2" i="1" s="1"/>
  <c r="HH2" i="1" s="1"/>
  <c r="HG2" i="1" s="1"/>
  <c r="HF2" i="1" s="1"/>
  <c r="HE2" i="1" s="1"/>
  <c r="HD2" i="1" s="1"/>
  <c r="HC2" i="1" s="1"/>
  <c r="HB2" i="1" s="1"/>
  <c r="HA2" i="1" s="1"/>
  <c r="GZ2" i="1" s="1"/>
  <c r="GY2" i="1" s="1"/>
  <c r="GX2" i="1" s="1"/>
  <c r="GW2" i="1" s="1"/>
  <c r="GV2" i="1" s="1"/>
  <c r="GU2" i="1" s="1"/>
  <c r="GT2" i="1" s="1"/>
  <c r="GS2" i="1" s="1"/>
  <c r="GR2" i="1" s="1"/>
  <c r="GQ2" i="1" s="1"/>
  <c r="GP2" i="1" s="1"/>
  <c r="GO2" i="1" s="1"/>
  <c r="GN2" i="1" s="1"/>
  <c r="GM2" i="1" s="1"/>
  <c r="GL2" i="1" s="1"/>
  <c r="GK2" i="1" s="1"/>
  <c r="GJ2" i="1" s="1"/>
  <c r="GI2" i="1" s="1"/>
  <c r="GH2" i="1" s="1"/>
  <c r="GG2" i="1" s="1"/>
  <c r="GF2" i="1" s="1"/>
  <c r="GE2" i="1" s="1"/>
  <c r="GD2" i="1" s="1"/>
  <c r="GC2" i="1" s="1"/>
  <c r="GB2" i="1" s="1"/>
  <c r="GA2" i="1" s="1"/>
  <c r="FZ2" i="1" s="1"/>
  <c r="FY2" i="1" s="1"/>
  <c r="FX2" i="1" s="1"/>
  <c r="FW2" i="1" s="1"/>
  <c r="FV2" i="1" s="1"/>
  <c r="FU2" i="1" s="1"/>
  <c r="FT2" i="1" s="1"/>
  <c r="FS2" i="1" s="1"/>
  <c r="FR2" i="1" s="1"/>
  <c r="FQ2" i="1" s="1"/>
  <c r="FP2" i="1" s="1"/>
  <c r="FO2" i="1" s="1"/>
  <c r="FN2" i="1" s="1"/>
  <c r="FM2" i="1" s="1"/>
  <c r="FL2" i="1" s="1"/>
  <c r="FK2" i="1" s="1"/>
  <c r="FJ2" i="1" s="1"/>
  <c r="FI2" i="1" s="1"/>
  <c r="FH2" i="1" s="1"/>
  <c r="FG2" i="1" s="1"/>
  <c r="FF2" i="1" s="1"/>
  <c r="FE2" i="1" s="1"/>
  <c r="FD2" i="1" s="1"/>
  <c r="FC2" i="1" s="1"/>
  <c r="FB2" i="1" s="1"/>
  <c r="FA2" i="1" s="1"/>
  <c r="EZ2" i="1" s="1"/>
  <c r="EY2" i="1" s="1"/>
  <c r="EX2" i="1" s="1"/>
  <c r="EW2" i="1" s="1"/>
  <c r="EV2" i="1" s="1"/>
  <c r="EU2" i="1" s="1"/>
  <c r="ET2" i="1" s="1"/>
  <c r="ES2" i="1" s="1"/>
  <c r="ER2" i="1" s="1"/>
  <c r="EQ2" i="1" s="1"/>
  <c r="EP2" i="1" s="1"/>
  <c r="EO2" i="1" s="1"/>
  <c r="EN2" i="1" s="1"/>
  <c r="EM2" i="1" s="1"/>
  <c r="EL2" i="1" s="1"/>
  <c r="EK2" i="1" s="1"/>
  <c r="EJ2" i="1" s="1"/>
  <c r="EI2" i="1" s="1"/>
  <c r="EH2" i="1" s="1"/>
  <c r="EG2" i="1" s="1"/>
  <c r="EF2" i="1" s="1"/>
  <c r="EE2" i="1" s="1"/>
  <c r="ED2" i="1" s="1"/>
  <c r="EC2" i="1" s="1"/>
  <c r="EB2" i="1" s="1"/>
  <c r="EA2" i="1" s="1"/>
  <c r="DZ2" i="1" s="1"/>
  <c r="DY2" i="1" s="1"/>
  <c r="DX2" i="1" s="1"/>
  <c r="DW2" i="1" s="1"/>
  <c r="DV2" i="1" s="1"/>
  <c r="DU2" i="1" s="1"/>
  <c r="DT2" i="1" s="1"/>
  <c r="DS2" i="1" s="1"/>
  <c r="DR2" i="1" s="1"/>
  <c r="DQ2" i="1" s="1"/>
  <c r="DP2" i="1" s="1"/>
  <c r="DO2" i="1" s="1"/>
  <c r="DN2" i="1" s="1"/>
  <c r="DM2" i="1" s="1"/>
  <c r="DL2" i="1" s="1"/>
  <c r="DK2" i="1" s="1"/>
  <c r="DJ2" i="1" s="1"/>
  <c r="DI2" i="1" s="1"/>
  <c r="DH2" i="1" s="1"/>
  <c r="DG2" i="1" s="1"/>
  <c r="DF2" i="1" s="1"/>
  <c r="DE2" i="1" s="1"/>
  <c r="DD2" i="1" s="1"/>
  <c r="DC2" i="1" s="1"/>
  <c r="DB2" i="1" s="1"/>
  <c r="DA2" i="1" s="1"/>
  <c r="CZ2" i="1" s="1"/>
  <c r="CY2" i="1" s="1"/>
  <c r="CX2" i="1" s="1"/>
  <c r="CW2" i="1" s="1"/>
  <c r="CV2" i="1" s="1"/>
  <c r="CU2" i="1" s="1"/>
  <c r="CT2" i="1" s="1"/>
  <c r="CS2" i="1" s="1"/>
  <c r="CR2" i="1" s="1"/>
  <c r="CQ2" i="1" s="1"/>
  <c r="CP2" i="1" s="1"/>
  <c r="CO2" i="1" s="1"/>
  <c r="CN2" i="1" s="1"/>
  <c r="CM2" i="1" s="1"/>
  <c r="CL2" i="1" s="1"/>
  <c r="CK2" i="1" s="1"/>
  <c r="CJ2" i="1" s="1"/>
  <c r="CI2" i="1" s="1"/>
  <c r="CH2" i="1" s="1"/>
  <c r="CG2" i="1" s="1"/>
  <c r="CF2" i="1" s="1"/>
  <c r="CE2" i="1" s="1"/>
  <c r="CD2" i="1" s="1"/>
  <c r="CC2" i="1" s="1"/>
  <c r="CB2" i="1" s="1"/>
  <c r="CA2" i="1" s="1"/>
  <c r="BZ2" i="1" s="1"/>
  <c r="BY2" i="1" s="1"/>
  <c r="BX2" i="1" s="1"/>
  <c r="BW2" i="1" s="1"/>
  <c r="BV2" i="1" s="1"/>
  <c r="BU2" i="1" s="1"/>
  <c r="BT2" i="1" s="1"/>
  <c r="BS2" i="1" s="1"/>
  <c r="BR2" i="1" s="1"/>
  <c r="BQ2" i="1" s="1"/>
  <c r="BP2" i="1" s="1"/>
  <c r="BO2" i="1" s="1"/>
  <c r="BN2" i="1" s="1"/>
  <c r="BM2" i="1" s="1"/>
  <c r="BL2" i="1" s="1"/>
  <c r="BK2" i="1" s="1"/>
  <c r="BJ2" i="1" s="1"/>
  <c r="BI2" i="1" s="1"/>
  <c r="BH2" i="1" s="1"/>
  <c r="BG2" i="1" s="1"/>
  <c r="BF2" i="1" s="1"/>
  <c r="BE2" i="1" s="1"/>
  <c r="BD2" i="1" s="1"/>
  <c r="BC2" i="1" s="1"/>
  <c r="BB2" i="1" s="1"/>
  <c r="BA2" i="1" s="1"/>
  <c r="AZ2" i="1" s="1"/>
  <c r="AY2" i="1" s="1"/>
  <c r="AX2" i="1" s="1"/>
  <c r="AW2" i="1" s="1"/>
  <c r="AV2" i="1" s="1"/>
  <c r="AU2" i="1" s="1"/>
  <c r="AT2" i="1" s="1"/>
  <c r="AS2" i="1" s="1"/>
  <c r="AR2" i="1" s="1"/>
  <c r="AQ2" i="1" s="1"/>
  <c r="E2" i="3"/>
  <c r="V2" i="3"/>
  <c r="F2" i="3" s="1"/>
  <c r="J66" i="7"/>
  <c r="J49" i="7"/>
  <c r="AP2" i="1" l="1"/>
  <c r="AO2" i="1" s="1"/>
  <c r="AN2" i="1" s="1"/>
  <c r="AM2" i="1" s="1"/>
  <c r="AL2" i="1" s="1"/>
  <c r="AK2" i="1" s="1"/>
  <c r="AJ2" i="1" s="1"/>
  <c r="AI2" i="1" s="1"/>
  <c r="AH2" i="1" s="1"/>
  <c r="AG2" i="1" s="1"/>
  <c r="AF2" i="1" s="1"/>
  <c r="AE2" i="1" s="1"/>
  <c r="AD2" i="1" s="1"/>
  <c r="AC2" i="1" s="1"/>
  <c r="AB2" i="1" s="1"/>
  <c r="AA2" i="1" s="1"/>
  <c r="Z2" i="1" s="1"/>
  <c r="Y2" i="1" s="1"/>
  <c r="X2" i="1" s="1"/>
  <c r="W2" i="1" s="1"/>
  <c r="V2" i="1" s="1"/>
  <c r="U2" i="1" s="1"/>
  <c r="T2" i="1" s="1"/>
  <c r="S2" i="1" s="1"/>
  <c r="R2" i="1" s="1"/>
  <c r="Q2" i="1" s="1"/>
  <c r="P2" i="1" s="1"/>
  <c r="E2" i="1"/>
  <c r="S9" i="3"/>
  <c r="S23" i="3"/>
  <c r="S14" i="3"/>
  <c r="S8" i="3"/>
  <c r="S6" i="3"/>
  <c r="S11" i="3"/>
  <c r="S12" i="3"/>
  <c r="S18" i="3"/>
  <c r="S15" i="3"/>
  <c r="S22" i="3"/>
  <c r="S5" i="3"/>
  <c r="S17" i="3"/>
  <c r="S19" i="3"/>
  <c r="N23" i="1" l="1"/>
  <c r="N3" i="1"/>
  <c r="N7" i="1"/>
  <c r="N56" i="1"/>
  <c r="N55" i="1"/>
  <c r="N36" i="1"/>
  <c r="N33" i="1"/>
  <c r="N4" i="1"/>
  <c r="N41" i="1"/>
  <c r="N72" i="1"/>
  <c r="N63" i="1"/>
  <c r="N26" i="1"/>
  <c r="N24" i="1"/>
  <c r="N57" i="1"/>
  <c r="N37" i="1"/>
  <c r="N38" i="1"/>
  <c r="N54" i="1"/>
  <c r="A5" i="9"/>
  <c r="A6" i="9" s="1"/>
  <c r="A7" i="9" s="1"/>
  <c r="A8" i="9" s="1"/>
</calcChain>
</file>

<file path=xl/sharedStrings.xml><?xml version="1.0" encoding="utf-8"?>
<sst xmlns="http://schemas.openxmlformats.org/spreadsheetml/2006/main" count="827" uniqueCount="275">
  <si>
    <t>Company Name</t>
  </si>
  <si>
    <t>Praveen Prop</t>
  </si>
  <si>
    <t>Raghava Est</t>
  </si>
  <si>
    <t>RJ Shah</t>
  </si>
  <si>
    <t>Tivoli Constr</t>
  </si>
  <si>
    <t>Global Infra</t>
  </si>
  <si>
    <t>Chokhani Bsns</t>
  </si>
  <si>
    <t>DHRUV ESTATE</t>
  </si>
  <si>
    <t>Gayatri Tissue</t>
  </si>
  <si>
    <t>KND Engineering &amp; Tech</t>
  </si>
  <si>
    <t xml:space="preserve">MARG PRO IN </t>
  </si>
  <si>
    <t>THAKKERS DEV</t>
  </si>
  <si>
    <t>52 L</t>
  </si>
  <si>
    <t>WW Technology</t>
  </si>
  <si>
    <t>52 H</t>
  </si>
  <si>
    <t xml:space="preserve">ACKRUTI     </t>
  </si>
  <si>
    <t>AHLUWALIA CO</t>
  </si>
  <si>
    <t xml:space="preserve">AJMERA      </t>
  </si>
  <si>
    <t>ALCHEMIST LT</t>
  </si>
  <si>
    <t xml:space="preserve">ALPINE HSG. </t>
  </si>
  <si>
    <t>ANANT RAJ IN</t>
  </si>
  <si>
    <t>ANSAL BUILD.</t>
  </si>
  <si>
    <t xml:space="preserve">ANSAL HOUS. </t>
  </si>
  <si>
    <t>ANSAL INFRAS</t>
  </si>
  <si>
    <t>ARIHANT FOUN</t>
  </si>
  <si>
    <t xml:space="preserve">ASHIANA HOU </t>
  </si>
  <si>
    <t>B NANJI ENT.</t>
  </si>
  <si>
    <t xml:space="preserve">BL KASHYAP  </t>
  </si>
  <si>
    <t xml:space="preserve">BRIGADE     </t>
  </si>
  <si>
    <t xml:space="preserve">BSE  INFRA  </t>
  </si>
  <si>
    <t xml:space="preserve">CHD DEV LTD </t>
  </si>
  <si>
    <t>CONSOL CONST</t>
  </si>
  <si>
    <t xml:space="preserve">D B REALTY  </t>
  </si>
  <si>
    <t xml:space="preserve">DLF LIMITED </t>
  </si>
  <si>
    <t xml:space="preserve">DMC INTER   </t>
  </si>
  <si>
    <t xml:space="preserve">DS.KULKARNI </t>
  </si>
  <si>
    <t>ELDECO HOUS.</t>
  </si>
  <si>
    <t xml:space="preserve">GANESH HSG. </t>
  </si>
  <si>
    <t xml:space="preserve">GODREJ PROP </t>
  </si>
  <si>
    <t>GYAN DEVELOP</t>
  </si>
  <si>
    <t>HB ESTATE DE</t>
  </si>
  <si>
    <t xml:space="preserve">HOUSING DEV </t>
  </si>
  <si>
    <t xml:space="preserve">INDBUL REAL </t>
  </si>
  <si>
    <t xml:space="preserve">IVRCLAH     </t>
  </si>
  <si>
    <t xml:space="preserve">KAMAN HSG   </t>
  </si>
  <si>
    <t xml:space="preserve">AMRIT BANAS </t>
  </si>
  <si>
    <t xml:space="preserve">KOLTEPATIL  </t>
  </si>
  <si>
    <t>LANCOR HOLDS</t>
  </si>
  <si>
    <t xml:space="preserve">LANDMRK PRO </t>
  </si>
  <si>
    <t>LOK.HOUS&amp;CON</t>
  </si>
  <si>
    <t>MAHINDRALIFE</t>
  </si>
  <si>
    <t xml:space="preserve">MANJEERA    </t>
  </si>
  <si>
    <t>MARATHON NEX</t>
  </si>
  <si>
    <t xml:space="preserve">MARTIN BURN </t>
  </si>
  <si>
    <t xml:space="preserve">MVL LIMITED </t>
  </si>
  <si>
    <t>NARENDRA PRO</t>
  </si>
  <si>
    <t>NAVKAR BUILD</t>
  </si>
  <si>
    <t xml:space="preserve">NILA INFRA. </t>
  </si>
  <si>
    <t xml:space="preserve">NITESH EST  </t>
  </si>
  <si>
    <t xml:space="preserve">OMAXE LTD   </t>
  </si>
  <si>
    <t xml:space="preserve">ORBITCO     </t>
  </si>
  <si>
    <t xml:space="preserve">PARSVNATH   </t>
  </si>
  <si>
    <t xml:space="preserve">PENLAND LTD </t>
  </si>
  <si>
    <t>PHOENIX MILL</t>
  </si>
  <si>
    <t>PRAJAY ENGS.</t>
  </si>
  <si>
    <t xml:space="preserve">PRIME PROP  </t>
  </si>
  <si>
    <t xml:space="preserve">PURAVANKARA </t>
  </si>
  <si>
    <t>RAINBOW FOUN</t>
  </si>
  <si>
    <t xml:space="preserve">RAJES FOUND </t>
  </si>
  <si>
    <t>REGAL ENTERT</t>
  </si>
  <si>
    <t xml:space="preserve">SATPROP LTD </t>
  </si>
  <si>
    <t>SHUKUN CONS.</t>
  </si>
  <si>
    <t>SIMPLEX REAL</t>
  </si>
  <si>
    <t xml:space="preserve">SOBHA DEV   </t>
  </si>
  <si>
    <t xml:space="preserve">SSPDL LTD   </t>
  </si>
  <si>
    <t xml:space="preserve">STL STR INF </t>
  </si>
  <si>
    <t>SUNTECK REAL</t>
  </si>
  <si>
    <t xml:space="preserve">SWAN MILLS  </t>
  </si>
  <si>
    <t>TIRUPATI SAR</t>
  </si>
  <si>
    <t>TRIBHUVAN HS</t>
  </si>
  <si>
    <t xml:space="preserve">UNITECH LTD </t>
  </si>
  <si>
    <t>USHA MART.LT</t>
  </si>
  <si>
    <t>VIJAY SHA.BU</t>
  </si>
  <si>
    <t xml:space="preserve">VIPUL LTD   </t>
  </si>
  <si>
    <t>Issue Price</t>
  </si>
  <si>
    <t>Listing date</t>
  </si>
  <si>
    <t>Akruti City Limited</t>
  </si>
  <si>
    <t>Ahluwalia Contracts India Ltd</t>
  </si>
  <si>
    <t>Alchemist Ltd.</t>
  </si>
  <si>
    <t>Ansal Buildwell Ltd.</t>
  </si>
  <si>
    <t>Ansal Housing &amp; Constructions Ltd.</t>
  </si>
  <si>
    <t>Ansal Properties &amp; Infrastructure Ltd.</t>
  </si>
  <si>
    <t>Arihant Foundations &amp; Housing Ltd.</t>
  </si>
  <si>
    <t>Ashiana Housing Ltd.</t>
  </si>
  <si>
    <t>Brigade Enterprises Limited</t>
  </si>
  <si>
    <t>Consolidated Construction Consortium Ltd</t>
  </si>
  <si>
    <t>Ganesh Housing Corporation Ltd</t>
  </si>
  <si>
    <t>Indiabulls Real Estate Ltd.</t>
  </si>
  <si>
    <t>Kamanwala Housing Construction Ltd.</t>
  </si>
  <si>
    <t>Amrit Banaspati Company Ltd</t>
  </si>
  <si>
    <t>Lancor Holdings Ltd</t>
  </si>
  <si>
    <t>Landmark Property Development Co Ltd</t>
  </si>
  <si>
    <t>Lok Housing &amp; Constructions Ltd.</t>
  </si>
  <si>
    <t>Mahindra Lifespace Developers Ltd.</t>
  </si>
  <si>
    <t>Marathon Nextgen Realty Ltd</t>
  </si>
  <si>
    <t>MVL Ltd</t>
  </si>
  <si>
    <t>Navkar Builders Limited</t>
  </si>
  <si>
    <t>Omaxe Limited</t>
  </si>
  <si>
    <t>Peninsula Land Limited</t>
  </si>
  <si>
    <t>Phoenix Mills Limited</t>
  </si>
  <si>
    <t>Prajay Engineers Syndicate Ltd.</t>
  </si>
  <si>
    <t>Prime Property Development Corp. Ltd.</t>
  </si>
  <si>
    <t>Puravankara Projects Limited</t>
  </si>
  <si>
    <t>Rainbow Foundations Limited</t>
  </si>
  <si>
    <t>Sobha Developers Ltd.</t>
  </si>
  <si>
    <t>Steel Strips Infrastructures Limited</t>
  </si>
  <si>
    <t>Sunteck Realty Ltd.</t>
  </si>
  <si>
    <t>Swan Mills Ltd.</t>
  </si>
  <si>
    <t>Unitech Limited</t>
  </si>
  <si>
    <t>Usha Martin Limited</t>
  </si>
  <si>
    <t>Vijay Shanthi Builders Ltd</t>
  </si>
  <si>
    <t>Vipul Ltd.</t>
  </si>
  <si>
    <t>Godrej Properties Ltd</t>
  </si>
  <si>
    <t>Nitesh Estates Ltd</t>
  </si>
  <si>
    <t>Scrip Name</t>
  </si>
  <si>
    <t>Scrip Code</t>
  </si>
  <si>
    <t>Sr. No</t>
  </si>
  <si>
    <t>Note :</t>
  </si>
  <si>
    <t>Realty Index</t>
  </si>
  <si>
    <t>Sensex Index</t>
  </si>
  <si>
    <t>.BSESN</t>
  </si>
  <si>
    <t>.BSEREAL</t>
  </si>
  <si>
    <t>The IPO price of the companies mentioned above are only for the companies who had made IPO for the last four financial year</t>
  </si>
  <si>
    <t>Eldeco Housing &amp; Inds Ltd</t>
  </si>
  <si>
    <t>Narendra Properties Ltd</t>
  </si>
  <si>
    <t>Rajeswari Foundations Ltd</t>
  </si>
  <si>
    <t>Simplex Realty Ltd</t>
  </si>
  <si>
    <t>Thakkars Developers Ltd</t>
  </si>
  <si>
    <t>NITESHEST</t>
  </si>
  <si>
    <t>GODREJPROP</t>
  </si>
  <si>
    <t>Corporate Announcement in Realty Companies</t>
  </si>
  <si>
    <t>Dates</t>
  </si>
  <si>
    <t>Script Code</t>
  </si>
  <si>
    <t>Friday</t>
  </si>
  <si>
    <t>Monday</t>
  </si>
  <si>
    <t>Tuesday</t>
  </si>
  <si>
    <t>Wednesday</t>
  </si>
  <si>
    <t>Thursday</t>
  </si>
  <si>
    <t>Ackruti City</t>
  </si>
  <si>
    <t>Disclosures under Reg. 8A of SEBI (SAST) Regulations, 1997</t>
  </si>
  <si>
    <t>DB Realty</t>
  </si>
  <si>
    <t>DLF Ltd</t>
  </si>
  <si>
    <t>Godrej</t>
  </si>
  <si>
    <t>40% dividend</t>
  </si>
  <si>
    <t>HDIL</t>
  </si>
  <si>
    <t>Indiabulls</t>
  </si>
  <si>
    <t>Nitesh Estates</t>
  </si>
  <si>
    <t>Parsvnath</t>
  </si>
  <si>
    <t>Sobha</t>
  </si>
  <si>
    <t>Unitech</t>
  </si>
  <si>
    <t>Scheme of Arrangement among Unitech Ltd &amp; Aditya Properties Pvt. Ltd.</t>
  </si>
  <si>
    <t>SENSEX</t>
  </si>
  <si>
    <t>BSEREALTY</t>
  </si>
  <si>
    <t>Alpine Housing Development Corporation Ltd.</t>
  </si>
  <si>
    <t>B.nanji Enterprises Ltd.</t>
  </si>
  <si>
    <t>Chokhani Business Ltd.</t>
  </si>
  <si>
    <t>Dhruv Estates Ltd</t>
  </si>
  <si>
    <t>Ajmera Realty And Infra India Ltd</t>
  </si>
  <si>
    <t>B.l. Kashyap And Sons Limited</t>
  </si>
  <si>
    <t>Bsel Infrastructure Realty Limited</t>
  </si>
  <si>
    <t>Chd Developers Ltd</t>
  </si>
  <si>
    <t>Dmc International Ltd</t>
  </si>
  <si>
    <t>Ds Kulkarni Developers Ltd.</t>
  </si>
  <si>
    <t>Gayatri Tissue &amp; Papers Ltd</t>
  </si>
  <si>
    <t>Global Infrastructure &amp; Technologies Ltd</t>
  </si>
  <si>
    <t>Gyan Developers &amp; Builders Ltd.</t>
  </si>
  <si>
    <t>Hb Estate Developers Ltd</t>
  </si>
  <si>
    <t>Ivrcl Assets &amp; Holdings Limited</t>
  </si>
  <si>
    <t>Knd Engineering Technologies Ltd</t>
  </si>
  <si>
    <t>Kolte-patil Developers Limited.</t>
  </si>
  <si>
    <t>Manjeera Constructions Ltd</t>
  </si>
  <si>
    <t>Marg Projects And Infrastructure Ltd</t>
  </si>
  <si>
    <t>Martin Burn Ltd</t>
  </si>
  <si>
    <t>Nila Housing And Infrastructures Ltd</t>
  </si>
  <si>
    <t>Praveen Properties Ltd</t>
  </si>
  <si>
    <t>R.j.shah &amp; Co Ltd</t>
  </si>
  <si>
    <t>Raghava Estates Ltd</t>
  </si>
  <si>
    <t>Regal Entertainment &amp; Consult.ltd</t>
  </si>
  <si>
    <t>Satra Properties (india) Ltd.</t>
  </si>
  <si>
    <t>Shukun Constructio Ltd</t>
  </si>
  <si>
    <t>Sspdl Ltd</t>
  </si>
  <si>
    <t>Tirupati Sarjan Ltd</t>
  </si>
  <si>
    <t>Tivoli Const</t>
  </si>
  <si>
    <t>Tribhuvan Housing Ltd</t>
  </si>
  <si>
    <t>W W Technology Holdings Ltd</t>
  </si>
  <si>
    <t>Updates on Investor &amp; Analyst meet held on 18th May 2010</t>
  </si>
  <si>
    <t>Outcome of AGM</t>
  </si>
  <si>
    <t>Share price comparison of Realty Companies</t>
  </si>
  <si>
    <t>Chg from Issue price (annualised)</t>
  </si>
  <si>
    <t>H D I L</t>
  </si>
  <si>
    <t>% Change over Previous Close</t>
  </si>
  <si>
    <t>% Chg from Issue price (annualised)</t>
  </si>
  <si>
    <t>DB Realty Ltd</t>
  </si>
  <si>
    <t>DLF Limited</t>
  </si>
  <si>
    <t>Anant Raj Industries Ltd</t>
  </si>
  <si>
    <t>Orbit Corporation Ltd</t>
  </si>
  <si>
    <t>Parsvnath Develrs Ltd</t>
  </si>
  <si>
    <t>BSE Volume</t>
  </si>
  <si>
    <t>NSE Volume</t>
  </si>
  <si>
    <t>The Phoenix Mills Limited</t>
  </si>
  <si>
    <t>Housing Development &amp; Infrastructure Limited</t>
  </si>
  <si>
    <t>Total Volume</t>
  </si>
  <si>
    <t>Note: Combined Volume of BSE and NSE</t>
  </si>
  <si>
    <t>Volume Data as on October 13,2010</t>
  </si>
  <si>
    <t>Free Float Adj. Factor</t>
  </si>
  <si>
    <t>No. of Shares</t>
  </si>
  <si>
    <t>Oberoi Realty Limited</t>
  </si>
  <si>
    <t>Total Quantity Traded (BSE+NSE)</t>
  </si>
  <si>
    <t xml:space="preserve">Note: Closing Share Price is Price at the end of the day on BSE . </t>
  </si>
  <si>
    <t>Oberoi Realty</t>
  </si>
  <si>
    <t>Prestige Estates Project Ltd</t>
  </si>
  <si>
    <t>kotak</t>
  </si>
  <si>
    <t>BSE</t>
  </si>
  <si>
    <t>Prestige estate</t>
  </si>
  <si>
    <t>52 H (BSE)</t>
  </si>
  <si>
    <t>52 L (BSE)</t>
  </si>
  <si>
    <t>Market Capitalisation
(Rs. In Crs., BSE)</t>
  </si>
  <si>
    <t>Free Float
(Rs. In Crs., BSE)</t>
  </si>
  <si>
    <t>Face Value
(Rs. Per Share)</t>
  </si>
  <si>
    <t>*   Change in name of Ackruti City Ltd to HubTown Limited</t>
  </si>
  <si>
    <t>HubTown Limited  *</t>
  </si>
  <si>
    <t>Share price comparison of Selected Realty Companies</t>
  </si>
  <si>
    <t>1.in</t>
  </si>
  <si>
    <t>21.in</t>
  </si>
  <si>
    <t>532799.in</t>
  </si>
  <si>
    <t>515055.in</t>
  </si>
  <si>
    <t>533160.in</t>
  </si>
  <si>
    <t>532868.in</t>
  </si>
  <si>
    <t>DLF LTD</t>
  </si>
  <si>
    <t>533150.in</t>
  </si>
  <si>
    <t>GODREJ PROPERTIES LTD</t>
  </si>
  <si>
    <t>532873.in</t>
  </si>
  <si>
    <t>532832.in</t>
  </si>
  <si>
    <t>532313.in</t>
  </si>
  <si>
    <t>533202.in</t>
  </si>
  <si>
    <t>532880.in</t>
  </si>
  <si>
    <t>532837.in</t>
  </si>
  <si>
    <t>532780.in</t>
  </si>
  <si>
    <t>503031.in</t>
  </si>
  <si>
    <t>503100.in</t>
  </si>
  <si>
    <t>532784.in</t>
  </si>
  <si>
    <t>512179.in</t>
  </si>
  <si>
    <t>507878.in</t>
  </si>
  <si>
    <t>533273.in</t>
  </si>
  <si>
    <t>OBEROI REALTY LTD</t>
  </si>
  <si>
    <t>533274.in</t>
  </si>
  <si>
    <t>PRESTIGE ESTATES PROJECTS LTD</t>
  </si>
  <si>
    <t>Column1</t>
  </si>
  <si>
    <t>Oberoi</t>
  </si>
  <si>
    <t>DLF</t>
  </si>
  <si>
    <t>Sensex</t>
  </si>
  <si>
    <t>BSE Realty</t>
  </si>
  <si>
    <t>Peer Comparison &amp; Indices</t>
  </si>
  <si>
    <t>`</t>
  </si>
  <si>
    <t>NSE</t>
  </si>
  <si>
    <t>Share price comparison of selected Realty companies</t>
  </si>
  <si>
    <t xml:space="preserve">OBEROI REALTY LTD </t>
  </si>
  <si>
    <t>NSE Company Name</t>
  </si>
  <si>
    <t>Share Price   (Rs.)Feb,26 2020</t>
  </si>
  <si>
    <t>Share Price   (Rs.)Mar,26 2020</t>
  </si>
  <si>
    <t>1,68,09,428</t>
  </si>
  <si>
    <t>2,18,339</t>
  </si>
  <si>
    <t>1,99,372</t>
  </si>
  <si>
    <t>1,02,405</t>
  </si>
  <si>
    <t>7,49,142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</si>
</sst>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[$-409]d\-mmm\-yy;@"/>
  </numFmts>
  <fonts count="3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</fonts>
  <fills count="4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8" applyNumberFormat="0" applyAlignment="0" applyProtection="0"/>
    <xf numFmtId="0" fontId="7" fillId="28" borderId="9" applyNumberFormat="0" applyAlignment="0" applyProtection="0"/>
    <xf numFmtId="164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10" applyNumberFormat="0" applyFill="0" applyAlignment="0" applyProtection="0"/>
    <xf numFmtId="0" fontId="11" fillId="0" borderId="11" applyNumberFormat="0" applyFill="0" applyAlignment="0" applyProtection="0"/>
    <xf numFmtId="0" fontId="12" fillId="0" borderId="12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8" applyNumberFormat="0" applyAlignment="0" applyProtection="0"/>
    <xf numFmtId="0" fontId="14" fillId="0" borderId="13" applyNumberFormat="0" applyFill="0" applyAlignment="0" applyProtection="0"/>
    <xf numFmtId="0" fontId="15" fillId="31" borderId="0" applyNumberFormat="0" applyBorder="0" applyAlignment="0" applyProtection="0"/>
    <xf numFmtId="0" fontId="3" fillId="32" borderId="14" applyNumberFormat="0" applyFont="0" applyAlignment="0" applyProtection="0"/>
    <xf numFmtId="0" fontId="16" fillId="27" borderId="15" applyNumberFormat="0" applyAlignment="0" applyProtection="0"/>
    <xf numFmtId="9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31" fillId="0" borderId="0"/>
  </cellStyleXfs>
  <cellXfs count="181">
    <xf numFmtId="0" fontId="0" fillId="0" borderId="0" xfId="0"/>
    <xf numFmtId="15" fontId="0" fillId="0" borderId="0" xfId="0" applyNumberFormat="1"/>
    <xf numFmtId="0" fontId="18" fillId="0" borderId="0" xfId="0" applyFont="1"/>
    <xf numFmtId="164" fontId="3" fillId="0" borderId="0" xfId="28" applyFont="1" applyBorder="1"/>
    <xf numFmtId="0" fontId="0" fillId="0" borderId="0" xfId="0" applyBorder="1"/>
    <xf numFmtId="0" fontId="20" fillId="0" borderId="0" xfId="0" applyFont="1"/>
    <xf numFmtId="0" fontId="21" fillId="0" borderId="0" xfId="0" applyFont="1"/>
    <xf numFmtId="0" fontId="22" fillId="33" borderId="1" xfId="0" applyFont="1" applyFill="1" applyBorder="1" applyAlignment="1">
      <alignment horizontal="center"/>
    </xf>
    <xf numFmtId="0" fontId="22" fillId="0" borderId="2" xfId="0" applyFont="1" applyBorder="1" applyAlignment="1"/>
    <xf numFmtId="0" fontId="1" fillId="34" borderId="1" xfId="0" applyFont="1" applyFill="1" applyBorder="1" applyAlignment="1">
      <alignment wrapText="1"/>
    </xf>
    <xf numFmtId="15" fontId="1" fillId="34" borderId="3" xfId="0" quotePrefix="1" applyNumberFormat="1" applyFont="1" applyFill="1" applyBorder="1" applyAlignment="1">
      <alignment horizontal="center" wrapText="1"/>
    </xf>
    <xf numFmtId="15" fontId="1" fillId="34" borderId="1" xfId="0" quotePrefix="1" applyNumberFormat="1" applyFont="1" applyFill="1" applyBorder="1" applyAlignment="1">
      <alignment horizontal="center" wrapText="1"/>
    </xf>
    <xf numFmtId="15" fontId="1" fillId="34" borderId="3" xfId="0" applyNumberFormat="1" applyFont="1" applyFill="1" applyBorder="1" applyAlignment="1">
      <alignment horizontal="center" wrapText="1"/>
    </xf>
    <xf numFmtId="165" fontId="1" fillId="34" borderId="3" xfId="28" applyNumberFormat="1" applyFont="1" applyFill="1" applyBorder="1" applyAlignment="1">
      <alignment horizontal="center" wrapText="1"/>
    </xf>
    <xf numFmtId="165" fontId="1" fillId="34" borderId="1" xfId="28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vertical="center" wrapText="1"/>
    </xf>
    <xf numFmtId="0" fontId="2" fillId="35" borderId="1" xfId="0" applyFont="1" applyFill="1" applyBorder="1" applyAlignment="1">
      <alignment horizontal="left" vertical="center" wrapText="1"/>
    </xf>
    <xf numFmtId="0" fontId="2" fillId="35" borderId="1" xfId="0" applyFont="1" applyFill="1" applyBorder="1" applyAlignment="1">
      <alignment horizontal="center" vertical="center" wrapText="1"/>
    </xf>
    <xf numFmtId="0" fontId="21" fillId="35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wrapText="1"/>
    </xf>
    <xf numFmtId="15" fontId="0" fillId="0" borderId="0" xfId="0" applyNumberFormat="1" applyAlignment="1">
      <alignment horizontal="right"/>
    </xf>
    <xf numFmtId="15" fontId="0" fillId="0" borderId="0" xfId="0" applyNumberFormat="1" applyBorder="1" applyAlignment="1"/>
    <xf numFmtId="0" fontId="22" fillId="0" borderId="0" xfId="0" applyFont="1"/>
    <xf numFmtId="164" fontId="3" fillId="0" borderId="1" xfId="28" applyFont="1" applyBorder="1"/>
    <xf numFmtId="0" fontId="0" fillId="0" borderId="1" xfId="0" applyBorder="1"/>
    <xf numFmtId="0" fontId="0" fillId="0" borderId="1" xfId="0" applyNumberFormat="1" applyBorder="1"/>
    <xf numFmtId="15" fontId="0" fillId="0" borderId="1" xfId="0" applyNumberFormat="1" applyBorder="1"/>
    <xf numFmtId="164" fontId="18" fillId="0" borderId="0" xfId="28" applyFont="1" applyFill="1" applyBorder="1"/>
    <xf numFmtId="0" fontId="18" fillId="0" borderId="0" xfId="0" applyFont="1" applyFill="1" applyBorder="1"/>
    <xf numFmtId="0" fontId="0" fillId="36" borderId="1" xfId="0" applyFill="1" applyBorder="1"/>
    <xf numFmtId="0" fontId="0" fillId="36" borderId="1" xfId="0" applyNumberFormat="1" applyFill="1" applyBorder="1"/>
    <xf numFmtId="164" fontId="3" fillId="36" borderId="1" xfId="28" applyFont="1" applyFill="1" applyBorder="1"/>
    <xf numFmtId="164" fontId="3" fillId="36" borderId="0" xfId="28" applyFont="1" applyFill="1" applyBorder="1"/>
    <xf numFmtId="15" fontId="0" fillId="36" borderId="1" xfId="0" applyNumberFormat="1" applyFill="1" applyBorder="1"/>
    <xf numFmtId="0" fontId="0" fillId="36" borderId="0" xfId="0" applyFill="1" applyBorder="1"/>
    <xf numFmtId="0" fontId="18" fillId="37" borderId="1" xfId="0" applyFont="1" applyFill="1" applyBorder="1"/>
    <xf numFmtId="0" fontId="18" fillId="37" borderId="1" xfId="0" applyFont="1" applyFill="1" applyBorder="1" applyAlignment="1">
      <alignment horizontal="right"/>
    </xf>
    <xf numFmtId="164" fontId="18" fillId="37" borderId="1" xfId="28" applyFont="1" applyFill="1" applyBorder="1"/>
    <xf numFmtId="15" fontId="18" fillId="37" borderId="1" xfId="0" applyNumberFormat="1" applyFont="1" applyFill="1" applyBorder="1"/>
    <xf numFmtId="164" fontId="0" fillId="0" borderId="0" xfId="0" applyNumberFormat="1" applyFill="1"/>
    <xf numFmtId="0" fontId="0" fillId="0" borderId="0" xfId="0" applyFill="1"/>
    <xf numFmtId="0" fontId="0" fillId="0" borderId="0" xfId="0"/>
    <xf numFmtId="9" fontId="3" fillId="36" borderId="1" xfId="40" applyFont="1" applyFill="1" applyBorder="1"/>
    <xf numFmtId="9" fontId="3" fillId="0" borderId="1" xfId="40" applyFont="1" applyFill="1" applyBorder="1"/>
    <xf numFmtId="164" fontId="0" fillId="0" borderId="0" xfId="0" applyNumberFormat="1"/>
    <xf numFmtId="0" fontId="23" fillId="0" borderId="0" xfId="0" applyFont="1" applyAlignment="1">
      <alignment horizontal="center"/>
    </xf>
    <xf numFmtId="0" fontId="23" fillId="0" borderId="0" xfId="0" applyFont="1"/>
    <xf numFmtId="0" fontId="24" fillId="0" borderId="0" xfId="0" applyFont="1"/>
    <xf numFmtId="0" fontId="23" fillId="0" borderId="0" xfId="0" applyFont="1" applyBorder="1"/>
    <xf numFmtId="15" fontId="23" fillId="0" borderId="0" xfId="0" applyNumberFormat="1" applyFont="1" applyAlignment="1">
      <alignment horizontal="right"/>
    </xf>
    <xf numFmtId="15" fontId="23" fillId="0" borderId="0" xfId="0" applyNumberFormat="1" applyFont="1"/>
    <xf numFmtId="0" fontId="23" fillId="0" borderId="0" xfId="0" applyFont="1" applyFill="1" applyBorder="1"/>
    <xf numFmtId="15" fontId="23" fillId="0" borderId="0" xfId="0" applyNumberFormat="1" applyFont="1" applyBorder="1" applyAlignment="1"/>
    <xf numFmtId="0" fontId="23" fillId="0" borderId="0" xfId="0" applyFont="1" applyFill="1"/>
    <xf numFmtId="15" fontId="24" fillId="37" borderId="1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vertical="center" wrapText="1"/>
    </xf>
    <xf numFmtId="0" fontId="23" fillId="0" borderId="0" xfId="0" applyFont="1" applyFill="1" applyAlignment="1">
      <alignment vertical="center" wrapText="1"/>
    </xf>
    <xf numFmtId="0" fontId="24" fillId="0" borderId="0" xfId="0" applyFont="1" applyFill="1" applyBorder="1"/>
    <xf numFmtId="164" fontId="24" fillId="37" borderId="1" xfId="28" applyFont="1" applyFill="1" applyBorder="1"/>
    <xf numFmtId="164" fontId="23" fillId="0" borderId="0" xfId="0" applyNumberFormat="1" applyFont="1" applyFill="1"/>
    <xf numFmtId="164" fontId="23" fillId="38" borderId="1" xfId="28" applyFont="1" applyFill="1" applyBorder="1"/>
    <xf numFmtId="164" fontId="23" fillId="36" borderId="1" xfId="28" applyFont="1" applyFill="1" applyBorder="1"/>
    <xf numFmtId="164" fontId="23" fillId="0" borderId="1" xfId="28" applyFont="1" applyBorder="1"/>
    <xf numFmtId="164" fontId="23" fillId="0" borderId="0" xfId="0" applyNumberFormat="1" applyFont="1"/>
    <xf numFmtId="0" fontId="18" fillId="37" borderId="1" xfId="0" applyFont="1" applyFill="1" applyBorder="1" applyAlignment="1">
      <alignment horizontal="center" vertical="center"/>
    </xf>
    <xf numFmtId="15" fontId="18" fillId="37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5" fontId="18" fillId="37" borderId="1" xfId="0" applyNumberFormat="1" applyFont="1" applyFill="1" applyBorder="1" applyAlignment="1">
      <alignment horizontal="center" vertical="center" wrapText="1" shrinkToFit="1"/>
    </xf>
    <xf numFmtId="0" fontId="0" fillId="0" borderId="0" xfId="0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37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164" fontId="3" fillId="0" borderId="1" xfId="28" applyFont="1" applyBorder="1" applyAlignment="1">
      <alignment horizontal="left"/>
    </xf>
    <xf numFmtId="0" fontId="0" fillId="36" borderId="1" xfId="0" applyFill="1" applyBorder="1" applyAlignment="1">
      <alignment horizontal="left"/>
    </xf>
    <xf numFmtId="0" fontId="0" fillId="36" borderId="1" xfId="0" applyNumberFormat="1" applyFill="1" applyBorder="1" applyAlignment="1">
      <alignment horizontal="left"/>
    </xf>
    <xf numFmtId="164" fontId="3" fillId="36" borderId="1" xfId="28" applyFont="1" applyFill="1" applyBorder="1" applyAlignment="1">
      <alignment horizontal="left"/>
    </xf>
    <xf numFmtId="0" fontId="0" fillId="0" borderId="0" xfId="0" applyAlignment="1">
      <alignment horizontal="center"/>
    </xf>
    <xf numFmtId="165" fontId="3" fillId="0" borderId="1" xfId="28" applyNumberFormat="1" applyFont="1" applyBorder="1" applyAlignment="1">
      <alignment horizontal="left"/>
    </xf>
    <xf numFmtId="165" fontId="3" fillId="36" borderId="1" xfId="28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3" fillId="36" borderId="4" xfId="28" applyNumberFormat="1" applyFont="1" applyFill="1" applyBorder="1" applyAlignment="1">
      <alignment horizontal="center"/>
    </xf>
    <xf numFmtId="2" fontId="0" fillId="0" borderId="0" xfId="0" applyNumberFormat="1"/>
    <xf numFmtId="2" fontId="3" fillId="36" borderId="4" xfId="28" applyNumberFormat="1" applyFont="1" applyFill="1" applyBorder="1" applyAlignment="1">
      <alignment horizontal="right"/>
    </xf>
    <xf numFmtId="165" fontId="3" fillId="0" borderId="0" xfId="28" applyNumberFormat="1" applyFont="1"/>
    <xf numFmtId="165" fontId="3" fillId="0" borderId="0" xfId="28" applyNumberFormat="1" applyFont="1" applyAlignment="1">
      <alignment horizontal="center"/>
    </xf>
    <xf numFmtId="164" fontId="23" fillId="38" borderId="0" xfId="28" applyFont="1" applyFill="1" applyBorder="1"/>
    <xf numFmtId="0" fontId="0" fillId="0" borderId="5" xfId="0" applyNumberFormat="1" applyFont="1" applyFill="1" applyBorder="1"/>
    <xf numFmtId="0" fontId="25" fillId="0" borderId="0" xfId="0" applyFont="1"/>
    <xf numFmtId="164" fontId="26" fillId="39" borderId="5" xfId="28" applyFont="1" applyFill="1" applyBorder="1"/>
    <xf numFmtId="164" fontId="24" fillId="39" borderId="1" xfId="28" applyFont="1" applyFill="1" applyBorder="1"/>
    <xf numFmtId="10" fontId="24" fillId="39" borderId="1" xfId="40" applyNumberFormat="1" applyFont="1" applyFill="1" applyBorder="1" applyAlignment="1">
      <alignment horizontal="center"/>
    </xf>
    <xf numFmtId="165" fontId="23" fillId="39" borderId="5" xfId="28" applyNumberFormat="1" applyFont="1" applyFill="1" applyBorder="1"/>
    <xf numFmtId="164" fontId="23" fillId="39" borderId="5" xfId="28" applyFont="1" applyFill="1" applyBorder="1"/>
    <xf numFmtId="0" fontId="23" fillId="39" borderId="1" xfId="0" applyFont="1" applyFill="1" applyBorder="1"/>
    <xf numFmtId="0" fontId="23" fillId="39" borderId="1" xfId="0" applyNumberFormat="1" applyFont="1" applyFill="1" applyBorder="1"/>
    <xf numFmtId="164" fontId="26" fillId="39" borderId="1" xfId="28" applyFont="1" applyFill="1" applyBorder="1"/>
    <xf numFmtId="165" fontId="23" fillId="39" borderId="1" xfId="28" applyNumberFormat="1" applyFont="1" applyFill="1" applyBorder="1"/>
    <xf numFmtId="164" fontId="23" fillId="39" borderId="1" xfId="28" applyFont="1" applyFill="1" applyBorder="1"/>
    <xf numFmtId="164" fontId="23" fillId="39" borderId="1" xfId="28" applyFont="1" applyFill="1" applyBorder="1" applyAlignment="1">
      <alignment horizontal="right"/>
    </xf>
    <xf numFmtId="0" fontId="23" fillId="39" borderId="1" xfId="0" applyFont="1" applyFill="1" applyBorder="1" applyAlignment="1">
      <alignment horizontal="center"/>
    </xf>
    <xf numFmtId="0" fontId="24" fillId="34" borderId="1" xfId="0" applyFont="1" applyFill="1" applyBorder="1" applyAlignment="1">
      <alignment horizontal="center" vertical="center" wrapText="1"/>
    </xf>
    <xf numFmtId="15" fontId="24" fillId="34" borderId="1" xfId="0" applyNumberFormat="1" applyFont="1" applyFill="1" applyBorder="1" applyAlignment="1">
      <alignment horizontal="center" vertical="center" wrapText="1"/>
    </xf>
    <xf numFmtId="0" fontId="23" fillId="34" borderId="0" xfId="0" applyFont="1" applyFill="1" applyBorder="1" applyAlignment="1">
      <alignment vertical="center" wrapText="1"/>
    </xf>
    <xf numFmtId="15" fontId="24" fillId="34" borderId="1" xfId="0" applyNumberFormat="1" applyFont="1" applyFill="1" applyBorder="1" applyAlignment="1">
      <alignment horizontal="center" vertical="center" wrapText="1" shrinkToFit="1"/>
    </xf>
    <xf numFmtId="0" fontId="24" fillId="40" borderId="1" xfId="0" applyFont="1" applyFill="1" applyBorder="1" applyAlignment="1">
      <alignment horizontal="center"/>
    </xf>
    <xf numFmtId="0" fontId="24" fillId="40" borderId="1" xfId="0" applyFont="1" applyFill="1" applyBorder="1" applyAlignment="1">
      <alignment horizontal="right"/>
    </xf>
    <xf numFmtId="0" fontId="24" fillId="40" borderId="1" xfId="0" applyFont="1" applyFill="1" applyBorder="1"/>
    <xf numFmtId="164" fontId="24" fillId="40" borderId="1" xfId="28" applyFont="1" applyFill="1" applyBorder="1"/>
    <xf numFmtId="10" fontId="24" fillId="40" borderId="1" xfId="40" applyNumberFormat="1" applyFont="1" applyFill="1" applyBorder="1" applyAlignment="1">
      <alignment horizontal="center"/>
    </xf>
    <xf numFmtId="15" fontId="24" fillId="40" borderId="1" xfId="0" applyNumberFormat="1" applyFont="1" applyFill="1" applyBorder="1"/>
    <xf numFmtId="15" fontId="23" fillId="39" borderId="5" xfId="0" applyNumberFormat="1" applyFont="1" applyFill="1" applyBorder="1"/>
    <xf numFmtId="9" fontId="23" fillId="39" borderId="1" xfId="40" applyFont="1" applyFill="1" applyBorder="1"/>
    <xf numFmtId="15" fontId="23" fillId="39" borderId="1" xfId="0" applyNumberFormat="1" applyFont="1" applyFill="1" applyBorder="1"/>
    <xf numFmtId="0" fontId="23" fillId="41" borderId="1" xfId="0" applyFont="1" applyFill="1" applyBorder="1" applyAlignment="1">
      <alignment horizontal="center"/>
    </xf>
    <xf numFmtId="0" fontId="23" fillId="41" borderId="1" xfId="0" applyFont="1" applyFill="1" applyBorder="1"/>
    <xf numFmtId="0" fontId="23" fillId="41" borderId="1" xfId="0" applyNumberFormat="1" applyFont="1" applyFill="1" applyBorder="1"/>
    <xf numFmtId="164" fontId="24" fillId="41" borderId="1" xfId="28" applyFont="1" applyFill="1" applyBorder="1"/>
    <xf numFmtId="164" fontId="27" fillId="39" borderId="1" xfId="28" applyFont="1" applyFill="1" applyBorder="1"/>
    <xf numFmtId="14" fontId="24" fillId="34" borderId="1" xfId="0" applyNumberFormat="1" applyFont="1" applyFill="1" applyBorder="1" applyAlignment="1">
      <alignment horizontal="center" vertical="center" wrapText="1"/>
    </xf>
    <xf numFmtId="164" fontId="24" fillId="0" borderId="6" xfId="28" applyFont="1" applyFill="1" applyBorder="1"/>
    <xf numFmtId="165" fontId="23" fillId="41" borderId="0" xfId="28" applyNumberFormat="1" applyFont="1" applyFill="1" applyBorder="1"/>
    <xf numFmtId="164" fontId="0" fillId="0" borderId="1" xfId="28" applyFont="1" applyBorder="1"/>
    <xf numFmtId="164" fontId="27" fillId="40" borderId="5" xfId="28" applyFont="1" applyFill="1" applyBorder="1"/>
    <xf numFmtId="164" fontId="24" fillId="38" borderId="1" xfId="28" applyFont="1" applyFill="1" applyBorder="1"/>
    <xf numFmtId="164" fontId="29" fillId="40" borderId="1" xfId="28" applyFont="1" applyFill="1" applyBorder="1"/>
    <xf numFmtId="165" fontId="23" fillId="39" borderId="0" xfId="28" applyNumberFormat="1" applyFont="1" applyFill="1" applyBorder="1"/>
    <xf numFmtId="164" fontId="23" fillId="39" borderId="0" xfId="28" applyFont="1" applyFill="1" applyBorder="1"/>
    <xf numFmtId="164" fontId="24" fillId="40" borderId="0" xfId="28" applyFont="1" applyFill="1" applyBorder="1"/>
    <xf numFmtId="164" fontId="18" fillId="37" borderId="0" xfId="28" applyFont="1" applyFill="1" applyBorder="1"/>
    <xf numFmtId="164" fontId="23" fillId="36" borderId="0" xfId="28" applyFont="1" applyFill="1" applyBorder="1"/>
    <xf numFmtId="164" fontId="0" fillId="0" borderId="0" xfId="28" applyFont="1" applyBorder="1"/>
    <xf numFmtId="15" fontId="18" fillId="37" borderId="0" xfId="0" applyNumberFormat="1" applyFont="1" applyFill="1" applyBorder="1" applyAlignment="1">
      <alignment horizontal="center" vertical="center"/>
    </xf>
    <xf numFmtId="164" fontId="26" fillId="41" borderId="5" xfId="28" applyFont="1" applyFill="1" applyBorder="1"/>
    <xf numFmtId="164" fontId="23" fillId="41" borderId="5" xfId="28" applyFont="1" applyFill="1" applyBorder="1"/>
    <xf numFmtId="164" fontId="23" fillId="41" borderId="0" xfId="28" applyFont="1" applyFill="1" applyBorder="1"/>
    <xf numFmtId="15" fontId="23" fillId="41" borderId="5" xfId="0" applyNumberFormat="1" applyFont="1" applyFill="1" applyBorder="1"/>
    <xf numFmtId="10" fontId="30" fillId="41" borderId="1" xfId="0" applyNumberFormat="1" applyFont="1" applyFill="1" applyBorder="1" applyAlignment="1">
      <alignment horizontal="center"/>
    </xf>
    <xf numFmtId="164" fontId="28" fillId="41" borderId="1" xfId="28" applyFont="1" applyFill="1" applyBorder="1"/>
    <xf numFmtId="164" fontId="27" fillId="41" borderId="1" xfId="28" applyFont="1" applyFill="1" applyBorder="1"/>
    <xf numFmtId="164" fontId="23" fillId="39" borderId="5" xfId="28" applyFont="1" applyFill="1" applyBorder="1" applyAlignment="1">
      <alignment horizontal="right"/>
    </xf>
    <xf numFmtId="0" fontId="24" fillId="39" borderId="1" xfId="0" applyNumberFormat="1" applyFont="1" applyFill="1" applyBorder="1"/>
    <xf numFmtId="165" fontId="23" fillId="41" borderId="1" xfId="28" applyNumberFormat="1" applyFont="1" applyFill="1" applyBorder="1"/>
    <xf numFmtId="164" fontId="23" fillId="41" borderId="1" xfId="28" applyFont="1" applyFill="1" applyBorder="1"/>
    <xf numFmtId="9" fontId="23" fillId="41" borderId="5" xfId="40" applyFont="1" applyFill="1" applyBorder="1"/>
    <xf numFmtId="0" fontId="24" fillId="40" borderId="1" xfId="0" applyFont="1" applyFill="1" applyBorder="1" applyAlignment="1">
      <alignment horizontal="left"/>
    </xf>
    <xf numFmtId="0" fontId="23" fillId="39" borderId="1" xfId="0" applyFont="1" applyFill="1" applyBorder="1" applyAlignment="1">
      <alignment horizontal="left"/>
    </xf>
    <xf numFmtId="0" fontId="23" fillId="41" borderId="1" xfId="0" applyFont="1" applyFill="1" applyBorder="1" applyAlignment="1">
      <alignment horizontal="left"/>
    </xf>
    <xf numFmtId="15" fontId="0" fillId="0" borderId="0" xfId="0" applyNumberFormat="1" applyFont="1"/>
    <xf numFmtId="15" fontId="32" fillId="0" borderId="0" xfId="0" applyNumberFormat="1" applyFont="1"/>
    <xf numFmtId="166" fontId="23" fillId="0" borderId="0" xfId="0" applyNumberFormat="1" applyFont="1" applyFill="1" applyBorder="1"/>
    <xf numFmtId="165" fontId="23" fillId="0" borderId="0" xfId="28" applyNumberFormat="1" applyFont="1" applyFill="1" applyBorder="1"/>
    <xf numFmtId="165" fontId="0" fillId="39" borderId="1" xfId="28" applyNumberFormat="1" applyFont="1" applyFill="1" applyBorder="1"/>
    <xf numFmtId="164" fontId="0" fillId="39" borderId="1" xfId="28" applyFont="1" applyFill="1" applyBorder="1"/>
    <xf numFmtId="0" fontId="0" fillId="39" borderId="1" xfId="0" applyNumberFormat="1" applyFont="1" applyFill="1" applyBorder="1"/>
    <xf numFmtId="164" fontId="0" fillId="40" borderId="1" xfId="28" applyFont="1" applyFill="1" applyBorder="1"/>
    <xf numFmtId="164" fontId="0" fillId="41" borderId="1" xfId="28" applyFont="1" applyFill="1" applyBorder="1"/>
    <xf numFmtId="165" fontId="0" fillId="41" borderId="1" xfId="28" applyNumberFormat="1" applyFont="1" applyFill="1" applyBorder="1"/>
    <xf numFmtId="165" fontId="0" fillId="39" borderId="5" xfId="28" applyNumberFormat="1" applyFont="1" applyFill="1" applyBorder="1"/>
    <xf numFmtId="0" fontId="23" fillId="0" borderId="0" xfId="0" applyFont="1" applyBorder="1" applyAlignment="1">
      <alignment horizontal="center"/>
    </xf>
    <xf numFmtId="0" fontId="24" fillId="0" borderId="0" xfId="0" applyFont="1" applyBorder="1"/>
    <xf numFmtId="15" fontId="23" fillId="0" borderId="0" xfId="0" applyNumberFormat="1" applyFont="1" applyBorder="1" applyAlignment="1">
      <alignment horizontal="right"/>
    </xf>
    <xf numFmtId="0" fontId="25" fillId="0" borderId="0" xfId="0" applyFont="1" applyBorder="1"/>
    <xf numFmtId="165" fontId="0" fillId="41" borderId="5" xfId="28" applyNumberFormat="1" applyFont="1" applyFill="1" applyBorder="1"/>
    <xf numFmtId="165" fontId="23" fillId="0" borderId="0" xfId="28" applyNumberFormat="1" applyFont="1" applyFill="1"/>
    <xf numFmtId="3" fontId="33" fillId="0" borderId="0" xfId="0" applyNumberFormat="1" applyFont="1"/>
    <xf numFmtId="164" fontId="24" fillId="40" borderId="1" xfId="28" applyFont="1" applyFill="1" applyBorder="1" applyAlignment="1">
      <alignment wrapText="1"/>
    </xf>
    <xf numFmtId="165" fontId="23" fillId="0" borderId="0" xfId="28" applyNumberFormat="1" applyFont="1" applyFill="1" applyAlignment="1">
      <alignment horizontal="right"/>
    </xf>
    <xf numFmtId="0" fontId="24" fillId="0" borderId="0" xfId="0" applyFont="1" applyFill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2" fillId="33" borderId="3" xfId="0" applyFont="1" applyFill="1" applyBorder="1" applyAlignment="1">
      <alignment horizontal="center"/>
    </xf>
    <xf numFmtId="0" fontId="22" fillId="33" borderId="2" xfId="0" applyFont="1" applyFill="1" applyBorder="1" applyAlignment="1">
      <alignment horizontal="center"/>
    </xf>
    <xf numFmtId="0" fontId="22" fillId="33" borderId="7" xfId="0" applyFont="1" applyFill="1" applyBorder="1" applyAlignment="1">
      <alignment horizontal="center"/>
    </xf>
    <xf numFmtId="0" fontId="7" fillId="42" borderId="0" xfId="0" applyFont="1" applyFill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4" xr:uid="{00000000-0005-0000-0000-000026000000}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28">
    <dxf>
      <font>
        <color rgb="FF0000FF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FF0000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FF0000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FF0000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rgb="FF0000FF"/>
      </font>
      <fill>
        <patternFill patternType="solid">
          <bgColor theme="9" tint="0.79998168889431442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d\-mmm\-yy"/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FF0000"/>
      </font>
    </dxf>
    <dxf>
      <font>
        <color auto="1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auto="1"/>
        <name val="Cambria"/>
        <scheme val="none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auto="1"/>
      </font>
    </dxf>
    <dxf>
      <font>
        <color rgb="FF1351DB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auto="1"/>
      </font>
    </dxf>
    <dxf>
      <font>
        <color rgb="FF0000FF"/>
      </font>
      <fill>
        <patternFill patternType="solid">
          <bgColor theme="9" tint="0.79998168889431442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  <fill>
        <patternFill patternType="solid">
          <bgColor rgb="FFFFFF99"/>
        </patternFill>
      </fill>
    </dxf>
    <dxf>
      <font>
        <color rgb="FFFF0000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  <fill>
        <patternFill patternType="solid">
          <bgColor theme="9" tint="0.79998168889431442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0000FF"/>
      </font>
      <fill>
        <patternFill patternType="solid">
          <bgColor rgb="FFFFFF99"/>
        </patternFill>
      </fill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1351DB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</dxf>
    <dxf>
      <font>
        <color rgb="FF0000FF"/>
      </font>
      <fill>
        <patternFill patternType="solid">
          <bgColor theme="9" tint="0.79998168889431442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</dxf>
  </dxfs>
  <tableStyles count="0" defaultTableStyle="TableStyleMedium9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Oberoi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'Chart Data'!$A$2:$A$24</c:f>
              <c:numCache>
                <c:formatCode>d\-mmm\-yy</c:formatCode>
                <c:ptCount val="23"/>
                <c:pt idx="0">
                  <c:v>40862</c:v>
                </c:pt>
                <c:pt idx="1">
                  <c:v>40863</c:v>
                </c:pt>
                <c:pt idx="2">
                  <c:v>40864</c:v>
                </c:pt>
                <c:pt idx="3">
                  <c:v>40865</c:v>
                </c:pt>
                <c:pt idx="4">
                  <c:v>40868</c:v>
                </c:pt>
                <c:pt idx="5">
                  <c:v>40869</c:v>
                </c:pt>
                <c:pt idx="6">
                  <c:v>40870</c:v>
                </c:pt>
                <c:pt idx="7">
                  <c:v>40871</c:v>
                </c:pt>
                <c:pt idx="8">
                  <c:v>40872</c:v>
                </c:pt>
                <c:pt idx="9">
                  <c:v>40875</c:v>
                </c:pt>
                <c:pt idx="10">
                  <c:v>40876</c:v>
                </c:pt>
                <c:pt idx="11">
                  <c:v>40877</c:v>
                </c:pt>
                <c:pt idx="12">
                  <c:v>40878</c:v>
                </c:pt>
                <c:pt idx="13">
                  <c:v>40879</c:v>
                </c:pt>
                <c:pt idx="14">
                  <c:v>40882</c:v>
                </c:pt>
                <c:pt idx="15">
                  <c:v>40884</c:v>
                </c:pt>
                <c:pt idx="16">
                  <c:v>40885</c:v>
                </c:pt>
                <c:pt idx="17">
                  <c:v>40886</c:v>
                </c:pt>
                <c:pt idx="18">
                  <c:v>40889</c:v>
                </c:pt>
                <c:pt idx="19">
                  <c:v>40890</c:v>
                </c:pt>
                <c:pt idx="20">
                  <c:v>40891</c:v>
                </c:pt>
                <c:pt idx="21">
                  <c:v>40892</c:v>
                </c:pt>
                <c:pt idx="22">
                  <c:v>40893</c:v>
                </c:pt>
              </c:numCache>
            </c:numRef>
          </c:cat>
          <c:val>
            <c:numRef>
              <c:f>'Chart Data'!$B$2:$B$24</c:f>
              <c:numCache>
                <c:formatCode>0.00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98.009500113096578</c:v>
                </c:pt>
                <c:pt idx="3">
                  <c:v>98.620221669305579</c:v>
                </c:pt>
                <c:pt idx="4">
                  <c:v>98.688079619995477</c:v>
                </c:pt>
                <c:pt idx="5">
                  <c:v>97.534494458267346</c:v>
                </c:pt>
                <c:pt idx="6">
                  <c:v>98.823795521375246</c:v>
                </c:pt>
                <c:pt idx="7">
                  <c:v>97.534494458267346</c:v>
                </c:pt>
                <c:pt idx="8">
                  <c:v>99.457136394480884</c:v>
                </c:pt>
                <c:pt idx="9">
                  <c:v>103.32503958380457</c:v>
                </c:pt>
                <c:pt idx="10">
                  <c:v>99.864284098620217</c:v>
                </c:pt>
                <c:pt idx="11">
                  <c:v>99.570232978964029</c:v>
                </c:pt>
                <c:pt idx="12">
                  <c:v>100.97263062655507</c:v>
                </c:pt>
                <c:pt idx="13">
                  <c:v>104.02623840760008</c:v>
                </c:pt>
                <c:pt idx="14">
                  <c:v>101.78692603483374</c:v>
                </c:pt>
                <c:pt idx="15">
                  <c:v>99.977380683103362</c:v>
                </c:pt>
                <c:pt idx="16">
                  <c:v>98.710698936892101</c:v>
                </c:pt>
                <c:pt idx="17">
                  <c:v>98.620221669305579</c:v>
                </c:pt>
                <c:pt idx="18">
                  <c:v>99.095227324134811</c:v>
                </c:pt>
                <c:pt idx="19">
                  <c:v>99.751187514137072</c:v>
                </c:pt>
                <c:pt idx="20">
                  <c:v>100.83691472517529</c:v>
                </c:pt>
                <c:pt idx="21">
                  <c:v>99.072608007238173</c:v>
                </c:pt>
                <c:pt idx="22">
                  <c:v>97.805926261026912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B-461A-A16F-AD79DCAB65BD}"/>
            </c:ext>
          </c:extLst>
        </c:ser>
        <c:ser>
          <c:idx val="1"/>
          <c:order val="1"/>
          <c:tx>
            <c:strRef>
              <c:f>'Chart Data'!$C$1</c:f>
              <c:strCache>
                <c:ptCount val="1"/>
                <c:pt idx="0">
                  <c:v>DLF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'Chart Data'!$A$2:$A$24</c:f>
              <c:numCache>
                <c:formatCode>d\-mmm\-yy</c:formatCode>
                <c:ptCount val="23"/>
                <c:pt idx="0">
                  <c:v>40862</c:v>
                </c:pt>
                <c:pt idx="1">
                  <c:v>40863</c:v>
                </c:pt>
                <c:pt idx="2">
                  <c:v>40864</c:v>
                </c:pt>
                <c:pt idx="3">
                  <c:v>40865</c:v>
                </c:pt>
                <c:pt idx="4">
                  <c:v>40868</c:v>
                </c:pt>
                <c:pt idx="5">
                  <c:v>40869</c:v>
                </c:pt>
                <c:pt idx="6">
                  <c:v>40870</c:v>
                </c:pt>
                <c:pt idx="7">
                  <c:v>40871</c:v>
                </c:pt>
                <c:pt idx="8">
                  <c:v>40872</c:v>
                </c:pt>
                <c:pt idx="9">
                  <c:v>40875</c:v>
                </c:pt>
                <c:pt idx="10">
                  <c:v>40876</c:v>
                </c:pt>
                <c:pt idx="11">
                  <c:v>40877</c:v>
                </c:pt>
                <c:pt idx="12">
                  <c:v>40878</c:v>
                </c:pt>
                <c:pt idx="13">
                  <c:v>40879</c:v>
                </c:pt>
                <c:pt idx="14">
                  <c:v>40882</c:v>
                </c:pt>
                <c:pt idx="15">
                  <c:v>40884</c:v>
                </c:pt>
                <c:pt idx="16">
                  <c:v>40885</c:v>
                </c:pt>
                <c:pt idx="17">
                  <c:v>40886</c:v>
                </c:pt>
                <c:pt idx="18">
                  <c:v>40889</c:v>
                </c:pt>
                <c:pt idx="19">
                  <c:v>40890</c:v>
                </c:pt>
                <c:pt idx="20">
                  <c:v>40891</c:v>
                </c:pt>
                <c:pt idx="21">
                  <c:v>40892</c:v>
                </c:pt>
                <c:pt idx="22">
                  <c:v>40893</c:v>
                </c:pt>
              </c:numCache>
            </c:numRef>
          </c:cat>
          <c:val>
            <c:numRef>
              <c:f>'Chart Data'!$C$2:$C$24</c:f>
              <c:numCache>
                <c:formatCode>0.00</c:formatCode>
                <c:ptCount val="23"/>
                <c:pt idx="0">
                  <c:v>100</c:v>
                </c:pt>
                <c:pt idx="1">
                  <c:v>101.29651860744298</c:v>
                </c:pt>
                <c:pt idx="2">
                  <c:v>97.911164465786314</c:v>
                </c:pt>
                <c:pt idx="3">
                  <c:v>98.127250900360139</c:v>
                </c:pt>
                <c:pt idx="4">
                  <c:v>93.973589435774301</c:v>
                </c:pt>
                <c:pt idx="5">
                  <c:v>96.398559423769512</c:v>
                </c:pt>
                <c:pt idx="6">
                  <c:v>94.021608643457384</c:v>
                </c:pt>
                <c:pt idx="7">
                  <c:v>94.861944777911162</c:v>
                </c:pt>
                <c:pt idx="8">
                  <c:v>97.935174069627848</c:v>
                </c:pt>
                <c:pt idx="9">
                  <c:v>100.55222088835535</c:v>
                </c:pt>
                <c:pt idx="10">
                  <c:v>97.358943577430978</c:v>
                </c:pt>
                <c:pt idx="11">
                  <c:v>99.44777911164465</c:v>
                </c:pt>
                <c:pt idx="12">
                  <c:v>104.75390156062426</c:v>
                </c:pt>
                <c:pt idx="13">
                  <c:v>107.27490996398559</c:v>
                </c:pt>
                <c:pt idx="14">
                  <c:v>106.74669867947179</c:v>
                </c:pt>
                <c:pt idx="15">
                  <c:v>107.97118847539015</c:v>
                </c:pt>
                <c:pt idx="16">
                  <c:v>103.64945978391356</c:v>
                </c:pt>
                <c:pt idx="17">
                  <c:v>102.80912364945978</c:v>
                </c:pt>
                <c:pt idx="18">
                  <c:v>98.415366146458581</c:v>
                </c:pt>
                <c:pt idx="19">
                  <c:v>100.02400960384153</c:v>
                </c:pt>
                <c:pt idx="20">
                  <c:v>96.446578631452581</c:v>
                </c:pt>
                <c:pt idx="21">
                  <c:v>97.166866746698673</c:v>
                </c:pt>
                <c:pt idx="22">
                  <c:v>93.58943577430972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B-461A-A16F-AD79DCAB65BD}"/>
            </c:ext>
          </c:extLst>
        </c:ser>
        <c:ser>
          <c:idx val="2"/>
          <c:order val="2"/>
          <c:tx>
            <c:strRef>
              <c:f>'Chart Data'!$D$1</c:f>
              <c:strCache>
                <c:ptCount val="1"/>
                <c:pt idx="0">
                  <c:v>Unitech</c:v>
                </c:pt>
              </c:strCache>
            </c:strRef>
          </c:tx>
          <c:marker>
            <c:symbol val="none"/>
          </c:marker>
          <c:cat>
            <c:numRef>
              <c:f>'Chart Data'!$A$2:$A$24</c:f>
              <c:numCache>
                <c:formatCode>d\-mmm\-yy</c:formatCode>
                <c:ptCount val="23"/>
                <c:pt idx="0">
                  <c:v>40862</c:v>
                </c:pt>
                <c:pt idx="1">
                  <c:v>40863</c:v>
                </c:pt>
                <c:pt idx="2">
                  <c:v>40864</c:v>
                </c:pt>
                <c:pt idx="3">
                  <c:v>40865</c:v>
                </c:pt>
                <c:pt idx="4">
                  <c:v>40868</c:v>
                </c:pt>
                <c:pt idx="5">
                  <c:v>40869</c:v>
                </c:pt>
                <c:pt idx="6">
                  <c:v>40870</c:v>
                </c:pt>
                <c:pt idx="7">
                  <c:v>40871</c:v>
                </c:pt>
                <c:pt idx="8">
                  <c:v>40872</c:v>
                </c:pt>
                <c:pt idx="9">
                  <c:v>40875</c:v>
                </c:pt>
                <c:pt idx="10">
                  <c:v>40876</c:v>
                </c:pt>
                <c:pt idx="11">
                  <c:v>40877</c:v>
                </c:pt>
                <c:pt idx="12">
                  <c:v>40878</c:v>
                </c:pt>
                <c:pt idx="13">
                  <c:v>40879</c:v>
                </c:pt>
                <c:pt idx="14">
                  <c:v>40882</c:v>
                </c:pt>
                <c:pt idx="15">
                  <c:v>40884</c:v>
                </c:pt>
                <c:pt idx="16">
                  <c:v>40885</c:v>
                </c:pt>
                <c:pt idx="17">
                  <c:v>40886</c:v>
                </c:pt>
                <c:pt idx="18">
                  <c:v>40889</c:v>
                </c:pt>
                <c:pt idx="19">
                  <c:v>40890</c:v>
                </c:pt>
                <c:pt idx="20">
                  <c:v>40891</c:v>
                </c:pt>
                <c:pt idx="21">
                  <c:v>40892</c:v>
                </c:pt>
                <c:pt idx="22">
                  <c:v>40893</c:v>
                </c:pt>
              </c:numCache>
            </c:numRef>
          </c:cat>
          <c:val>
            <c:numRef>
              <c:f>'Chart Data'!$D$2:$D$24</c:f>
              <c:numCache>
                <c:formatCode>0.00</c:formatCode>
                <c:ptCount val="23"/>
                <c:pt idx="0">
                  <c:v>100</c:v>
                </c:pt>
                <c:pt idx="1">
                  <c:v>97.830374753451679</c:v>
                </c:pt>
                <c:pt idx="2">
                  <c:v>98.027613412228803</c:v>
                </c:pt>
                <c:pt idx="3">
                  <c:v>92.110453648915197</c:v>
                </c:pt>
                <c:pt idx="4">
                  <c:v>89.743589743589737</c:v>
                </c:pt>
                <c:pt idx="5">
                  <c:v>88.757396449704146</c:v>
                </c:pt>
                <c:pt idx="6">
                  <c:v>87.573964497041416</c:v>
                </c:pt>
                <c:pt idx="7">
                  <c:v>92.307692307692307</c:v>
                </c:pt>
                <c:pt idx="8">
                  <c:v>94.674556213017752</c:v>
                </c:pt>
                <c:pt idx="9">
                  <c:v>92.70216962524654</c:v>
                </c:pt>
                <c:pt idx="10">
                  <c:v>95.069033530572</c:v>
                </c:pt>
                <c:pt idx="11">
                  <c:v>91.518737672583825</c:v>
                </c:pt>
                <c:pt idx="12">
                  <c:v>92.899408284023664</c:v>
                </c:pt>
                <c:pt idx="13">
                  <c:v>92.899408284023664</c:v>
                </c:pt>
                <c:pt idx="14">
                  <c:v>95.660749506903358</c:v>
                </c:pt>
                <c:pt idx="15">
                  <c:v>95.463510848126234</c:v>
                </c:pt>
                <c:pt idx="16">
                  <c:v>90.335305719921095</c:v>
                </c:pt>
                <c:pt idx="17">
                  <c:v>87.179487179487182</c:v>
                </c:pt>
                <c:pt idx="18">
                  <c:v>85.601577909270219</c:v>
                </c:pt>
                <c:pt idx="19">
                  <c:v>87.179487179487182</c:v>
                </c:pt>
                <c:pt idx="20">
                  <c:v>85.207100591715985</c:v>
                </c:pt>
                <c:pt idx="21">
                  <c:v>83.629191321499007</c:v>
                </c:pt>
                <c:pt idx="22">
                  <c:v>77.120315581854044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B-461A-A16F-AD79DCAB65BD}"/>
            </c:ext>
          </c:extLst>
        </c:ser>
        <c:ser>
          <c:idx val="3"/>
          <c:order val="3"/>
          <c:tx>
            <c:strRef>
              <c:f>'Chart Data'!$E$1</c:f>
              <c:strCache>
                <c:ptCount val="1"/>
                <c:pt idx="0">
                  <c:v>HDIL</c:v>
                </c:pt>
              </c:strCache>
            </c:strRef>
          </c:tx>
          <c:marker>
            <c:symbol val="none"/>
          </c:marker>
          <c:cat>
            <c:numRef>
              <c:f>'Chart Data'!$A$2:$A$24</c:f>
              <c:numCache>
                <c:formatCode>d\-mmm\-yy</c:formatCode>
                <c:ptCount val="23"/>
                <c:pt idx="0">
                  <c:v>40862</c:v>
                </c:pt>
                <c:pt idx="1">
                  <c:v>40863</c:v>
                </c:pt>
                <c:pt idx="2">
                  <c:v>40864</c:v>
                </c:pt>
                <c:pt idx="3">
                  <c:v>40865</c:v>
                </c:pt>
                <c:pt idx="4">
                  <c:v>40868</c:v>
                </c:pt>
                <c:pt idx="5">
                  <c:v>40869</c:v>
                </c:pt>
                <c:pt idx="6">
                  <c:v>40870</c:v>
                </c:pt>
                <c:pt idx="7">
                  <c:v>40871</c:v>
                </c:pt>
                <c:pt idx="8">
                  <c:v>40872</c:v>
                </c:pt>
                <c:pt idx="9">
                  <c:v>40875</c:v>
                </c:pt>
                <c:pt idx="10">
                  <c:v>40876</c:v>
                </c:pt>
                <c:pt idx="11">
                  <c:v>40877</c:v>
                </c:pt>
                <c:pt idx="12">
                  <c:v>40878</c:v>
                </c:pt>
                <c:pt idx="13">
                  <c:v>40879</c:v>
                </c:pt>
                <c:pt idx="14">
                  <c:v>40882</c:v>
                </c:pt>
                <c:pt idx="15">
                  <c:v>40884</c:v>
                </c:pt>
                <c:pt idx="16">
                  <c:v>40885</c:v>
                </c:pt>
                <c:pt idx="17">
                  <c:v>40886</c:v>
                </c:pt>
                <c:pt idx="18">
                  <c:v>40889</c:v>
                </c:pt>
                <c:pt idx="19">
                  <c:v>40890</c:v>
                </c:pt>
                <c:pt idx="20">
                  <c:v>40891</c:v>
                </c:pt>
                <c:pt idx="21">
                  <c:v>40892</c:v>
                </c:pt>
                <c:pt idx="22">
                  <c:v>40893</c:v>
                </c:pt>
              </c:numCache>
            </c:numRef>
          </c:cat>
          <c:val>
            <c:numRef>
              <c:f>'Chart Data'!$E$2:$E$24</c:f>
              <c:numCache>
                <c:formatCode>0.00</c:formatCode>
                <c:ptCount val="23"/>
                <c:pt idx="0">
                  <c:v>100</c:v>
                </c:pt>
                <c:pt idx="1">
                  <c:v>95.477707006369428</c:v>
                </c:pt>
                <c:pt idx="2">
                  <c:v>94.01273885350318</c:v>
                </c:pt>
                <c:pt idx="3">
                  <c:v>92.99363057324841</c:v>
                </c:pt>
                <c:pt idx="4">
                  <c:v>88.980891719745216</c:v>
                </c:pt>
                <c:pt idx="5">
                  <c:v>86.878980891719749</c:v>
                </c:pt>
                <c:pt idx="6">
                  <c:v>81.910828025477699</c:v>
                </c:pt>
                <c:pt idx="7">
                  <c:v>83.949044585987266</c:v>
                </c:pt>
                <c:pt idx="8">
                  <c:v>82.99363057324841</c:v>
                </c:pt>
                <c:pt idx="9">
                  <c:v>86.050955414012734</c:v>
                </c:pt>
                <c:pt idx="10">
                  <c:v>82.038216560509554</c:v>
                </c:pt>
                <c:pt idx="11">
                  <c:v>77.197452229299358</c:v>
                </c:pt>
                <c:pt idx="12">
                  <c:v>79.872611464968159</c:v>
                </c:pt>
                <c:pt idx="13">
                  <c:v>82.675159235668801</c:v>
                </c:pt>
                <c:pt idx="14">
                  <c:v>83.375796178343947</c:v>
                </c:pt>
                <c:pt idx="15">
                  <c:v>84.203821656050948</c:v>
                </c:pt>
                <c:pt idx="16">
                  <c:v>79.171974522292984</c:v>
                </c:pt>
                <c:pt idx="17">
                  <c:v>76.114649681528661</c:v>
                </c:pt>
                <c:pt idx="18">
                  <c:v>73.630573248407643</c:v>
                </c:pt>
                <c:pt idx="19">
                  <c:v>74.458598726114644</c:v>
                </c:pt>
                <c:pt idx="20">
                  <c:v>72.866242038216555</c:v>
                </c:pt>
                <c:pt idx="21">
                  <c:v>72.866242038216555</c:v>
                </c:pt>
                <c:pt idx="22">
                  <c:v>71.464968152866234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DB-461A-A16F-AD79DCAB65BD}"/>
            </c:ext>
          </c:extLst>
        </c:ser>
        <c:ser>
          <c:idx val="4"/>
          <c:order val="4"/>
          <c:tx>
            <c:strRef>
              <c:f>'Chart Data'!$F$1</c:f>
              <c:strCache>
                <c:ptCount val="1"/>
                <c:pt idx="0">
                  <c:v>Sensex</c:v>
                </c:pt>
              </c:strCache>
            </c:strRef>
          </c:tx>
          <c:marker>
            <c:symbol val="none"/>
          </c:marker>
          <c:cat>
            <c:numRef>
              <c:f>'Chart Data'!$A$2:$A$24</c:f>
              <c:numCache>
                <c:formatCode>d\-mmm\-yy</c:formatCode>
                <c:ptCount val="23"/>
                <c:pt idx="0">
                  <c:v>40862</c:v>
                </c:pt>
                <c:pt idx="1">
                  <c:v>40863</c:v>
                </c:pt>
                <c:pt idx="2">
                  <c:v>40864</c:v>
                </c:pt>
                <c:pt idx="3">
                  <c:v>40865</c:v>
                </c:pt>
                <c:pt idx="4">
                  <c:v>40868</c:v>
                </c:pt>
                <c:pt idx="5">
                  <c:v>40869</c:v>
                </c:pt>
                <c:pt idx="6">
                  <c:v>40870</c:v>
                </c:pt>
                <c:pt idx="7">
                  <c:v>40871</c:v>
                </c:pt>
                <c:pt idx="8">
                  <c:v>40872</c:v>
                </c:pt>
                <c:pt idx="9">
                  <c:v>40875</c:v>
                </c:pt>
                <c:pt idx="10">
                  <c:v>40876</c:v>
                </c:pt>
                <c:pt idx="11">
                  <c:v>40877</c:v>
                </c:pt>
                <c:pt idx="12">
                  <c:v>40878</c:v>
                </c:pt>
                <c:pt idx="13">
                  <c:v>40879</c:v>
                </c:pt>
                <c:pt idx="14">
                  <c:v>40882</c:v>
                </c:pt>
                <c:pt idx="15">
                  <c:v>40884</c:v>
                </c:pt>
                <c:pt idx="16">
                  <c:v>40885</c:v>
                </c:pt>
                <c:pt idx="17">
                  <c:v>40886</c:v>
                </c:pt>
                <c:pt idx="18">
                  <c:v>40889</c:v>
                </c:pt>
                <c:pt idx="19">
                  <c:v>40890</c:v>
                </c:pt>
                <c:pt idx="20">
                  <c:v>40891</c:v>
                </c:pt>
                <c:pt idx="21">
                  <c:v>40892</c:v>
                </c:pt>
                <c:pt idx="22">
                  <c:v>40893</c:v>
                </c:pt>
              </c:numCache>
            </c:numRef>
          </c:cat>
          <c:val>
            <c:numRef>
              <c:f>'Chart Data'!$F$2:$F$24</c:f>
              <c:numCache>
                <c:formatCode>0.00</c:formatCode>
                <c:ptCount val="23"/>
                <c:pt idx="0">
                  <c:v>100</c:v>
                </c:pt>
                <c:pt idx="1">
                  <c:v>99.367398640144003</c:v>
                </c:pt>
                <c:pt idx="2">
                  <c:v>97.506555538904692</c:v>
                </c:pt>
                <c:pt idx="3">
                  <c:v>96.972279858576883</c:v>
                </c:pt>
                <c:pt idx="4">
                  <c:v>94.452477007487573</c:v>
                </c:pt>
                <c:pt idx="5">
                  <c:v>95.159237253349147</c:v>
                </c:pt>
                <c:pt idx="6">
                  <c:v>92.994591495302586</c:v>
                </c:pt>
                <c:pt idx="7">
                  <c:v>93.93354250245963</c:v>
                </c:pt>
                <c:pt idx="8">
                  <c:v>92.967700014274996</c:v>
                </c:pt>
                <c:pt idx="9">
                  <c:v>95.761689353638971</c:v>
                </c:pt>
                <c:pt idx="10">
                  <c:v>94.821139073381175</c:v>
                </c:pt>
                <c:pt idx="11">
                  <c:v>95.503021737675382</c:v>
                </c:pt>
                <c:pt idx="12">
                  <c:v>97.635326639684379</c:v>
                </c:pt>
                <c:pt idx="13">
                  <c:v>99.78771130395846</c:v>
                </c:pt>
                <c:pt idx="14">
                  <c:v>99.541897105138005</c:v>
                </c:pt>
                <c:pt idx="15">
                  <c:v>99.966770658906455</c:v>
                </c:pt>
                <c:pt idx="16">
                  <c:v>97.66369892913859</c:v>
                </c:pt>
                <c:pt idx="17">
                  <c:v>96.036112771261898</c:v>
                </c:pt>
                <c:pt idx="18">
                  <c:v>94.00379205421892</c:v>
                </c:pt>
                <c:pt idx="19">
                  <c:v>94.786606620872178</c:v>
                </c:pt>
                <c:pt idx="20">
                  <c:v>94.067703745912226</c:v>
                </c:pt>
                <c:pt idx="21">
                  <c:v>93.803112896242126</c:v>
                </c:pt>
                <c:pt idx="22">
                  <c:v>91.758886479449046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DB-461A-A16F-AD79DCAB65BD}"/>
            </c:ext>
          </c:extLst>
        </c:ser>
        <c:ser>
          <c:idx val="5"/>
          <c:order val="5"/>
          <c:tx>
            <c:strRef>
              <c:f>'Chart Data'!$G$1</c:f>
              <c:strCache>
                <c:ptCount val="1"/>
                <c:pt idx="0">
                  <c:v>BSE Realty</c:v>
                </c:pt>
              </c:strCache>
            </c:strRef>
          </c:tx>
          <c:marker>
            <c:symbol val="none"/>
          </c:marker>
          <c:cat>
            <c:numRef>
              <c:f>'Chart Data'!$A$2:$A$24</c:f>
              <c:numCache>
                <c:formatCode>d\-mmm\-yy</c:formatCode>
                <c:ptCount val="23"/>
                <c:pt idx="0">
                  <c:v>40862</c:v>
                </c:pt>
                <c:pt idx="1">
                  <c:v>40863</c:v>
                </c:pt>
                <c:pt idx="2">
                  <c:v>40864</c:v>
                </c:pt>
                <c:pt idx="3">
                  <c:v>40865</c:v>
                </c:pt>
                <c:pt idx="4">
                  <c:v>40868</c:v>
                </c:pt>
                <c:pt idx="5">
                  <c:v>40869</c:v>
                </c:pt>
                <c:pt idx="6">
                  <c:v>40870</c:v>
                </c:pt>
                <c:pt idx="7">
                  <c:v>40871</c:v>
                </c:pt>
                <c:pt idx="8">
                  <c:v>40872</c:v>
                </c:pt>
                <c:pt idx="9">
                  <c:v>40875</c:v>
                </c:pt>
                <c:pt idx="10">
                  <c:v>40876</c:v>
                </c:pt>
                <c:pt idx="11">
                  <c:v>40877</c:v>
                </c:pt>
                <c:pt idx="12">
                  <c:v>40878</c:v>
                </c:pt>
                <c:pt idx="13">
                  <c:v>40879</c:v>
                </c:pt>
                <c:pt idx="14">
                  <c:v>40882</c:v>
                </c:pt>
                <c:pt idx="15">
                  <c:v>40884</c:v>
                </c:pt>
                <c:pt idx="16">
                  <c:v>40885</c:v>
                </c:pt>
                <c:pt idx="17">
                  <c:v>40886</c:v>
                </c:pt>
                <c:pt idx="18">
                  <c:v>40889</c:v>
                </c:pt>
                <c:pt idx="19">
                  <c:v>40890</c:v>
                </c:pt>
                <c:pt idx="20">
                  <c:v>40891</c:v>
                </c:pt>
                <c:pt idx="21">
                  <c:v>40892</c:v>
                </c:pt>
                <c:pt idx="22">
                  <c:v>40893</c:v>
                </c:pt>
              </c:numCache>
            </c:numRef>
          </c:cat>
          <c:val>
            <c:numRef>
              <c:f>'Chart Data'!$G$2:$G$24</c:f>
              <c:numCache>
                <c:formatCode>0.00</c:formatCode>
                <c:ptCount val="23"/>
                <c:pt idx="0">
                  <c:v>99.999999999999986</c:v>
                </c:pt>
                <c:pt idx="1">
                  <c:v>100.11607869417452</c:v>
                </c:pt>
                <c:pt idx="2">
                  <c:v>97.715523431142586</c:v>
                </c:pt>
                <c:pt idx="3">
                  <c:v>96.158034560336972</c:v>
                </c:pt>
                <c:pt idx="4">
                  <c:v>93.235723517304095</c:v>
                </c:pt>
                <c:pt idx="5">
                  <c:v>93.552247379254212</c:v>
                </c:pt>
                <c:pt idx="6">
                  <c:v>92.037240917141347</c:v>
                </c:pt>
                <c:pt idx="7">
                  <c:v>93.266239050308741</c:v>
                </c:pt>
                <c:pt idx="8">
                  <c:v>94.496433871044943</c:v>
                </c:pt>
                <c:pt idx="9">
                  <c:v>97.132138241347931</c:v>
                </c:pt>
                <c:pt idx="10">
                  <c:v>94.876382174141966</c:v>
                </c:pt>
                <c:pt idx="11">
                  <c:v>94.00938203053947</c:v>
                </c:pt>
                <c:pt idx="12">
                  <c:v>97.334976784261158</c:v>
                </c:pt>
                <c:pt idx="13">
                  <c:v>99.140179981810348</c:v>
                </c:pt>
                <c:pt idx="14">
                  <c:v>98.640562921832355</c:v>
                </c:pt>
                <c:pt idx="15">
                  <c:v>99.395672777751173</c:v>
                </c:pt>
                <c:pt idx="16">
                  <c:v>95.61773012301947</c:v>
                </c:pt>
                <c:pt idx="17">
                  <c:v>94.36659326982911</c:v>
                </c:pt>
                <c:pt idx="18">
                  <c:v>91.849959312622644</c:v>
                </c:pt>
                <c:pt idx="19">
                  <c:v>92.290938681728974</c:v>
                </c:pt>
                <c:pt idx="20">
                  <c:v>90.058518022114782</c:v>
                </c:pt>
                <c:pt idx="21">
                  <c:v>89.594801589201097</c:v>
                </c:pt>
                <c:pt idx="22">
                  <c:v>86.60607438609928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DB-461A-A16F-AD79DCAB6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59264"/>
        <c:axId val="139736192"/>
      </c:lineChart>
      <c:dateAx>
        <c:axId val="1392592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736192"/>
        <c:crosses val="autoZero"/>
        <c:auto val="1"/>
        <c:lblOffset val="100"/>
        <c:baseTimeUnit val="days"/>
        <c:majorUnit val="1"/>
        <c:majorTimeUnit val="days"/>
      </c:dateAx>
      <c:valAx>
        <c:axId val="139736192"/>
        <c:scaling>
          <c:orientation val="minMax"/>
          <c:min val="5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2592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4803149606299535" l="0.70866141732283838" r="0.70866141732283838" t="0.74803149606299535" header="0.31496062992126295" footer="0.3149606299212629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2</xdr:row>
      <xdr:rowOff>114300</xdr:rowOff>
    </xdr:from>
    <xdr:to>
      <xdr:col>14</xdr:col>
      <xdr:colOff>152399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G24" totalsRowShown="0">
  <autoFilter ref="A1:G24" xr:uid="{00000000-0009-0000-0100-000002000000}"/>
  <tableColumns count="7">
    <tableColumn id="1" xr3:uid="{00000000-0010-0000-0000-000001000000}" name="Column1" dataDxfId="64"/>
    <tableColumn id="2" xr3:uid="{00000000-0010-0000-0000-000002000000}" name="Oberoi" dataDxfId="63"/>
    <tableColumn id="3" xr3:uid="{00000000-0010-0000-0000-000003000000}" name="DLF" dataDxfId="62"/>
    <tableColumn id="4" xr3:uid="{00000000-0010-0000-0000-000004000000}" name="Unitech" dataDxfId="61"/>
    <tableColumn id="5" xr3:uid="{00000000-0010-0000-0000-000005000000}" name="HDIL" dataDxfId="60"/>
    <tableColumn id="6" xr3:uid="{00000000-0010-0000-0000-000006000000}" name="Sensex" dataDxfId="59"/>
    <tableColumn id="7" xr3:uid="{00000000-0010-0000-0000-000007000000}" name="BSE Realty" dataDxfId="58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Q30"/>
  <sheetViews>
    <sheetView view="pageBreakPreview" zoomScaleSheetLayoutView="10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F6" sqref="F6"/>
    </sheetView>
  </sheetViews>
  <sheetFormatPr defaultColWidth="9.140625" defaultRowHeight="12.75" x14ac:dyDescent="0.2"/>
  <cols>
    <col min="1" max="1" width="6" style="49" customWidth="1"/>
    <col min="2" max="2" width="14.140625" style="50" customWidth="1"/>
    <col min="3" max="3" width="32.42578125" style="50" customWidth="1"/>
    <col min="4" max="4" width="10.140625" style="50" customWidth="1"/>
    <col min="5" max="6" width="11" style="50" customWidth="1"/>
    <col min="7" max="7" width="13.140625" style="49" customWidth="1"/>
    <col min="8" max="9" width="10.140625" style="50" customWidth="1"/>
    <col min="10" max="10" width="13" style="50" customWidth="1"/>
    <col min="11" max="11" width="11.28515625" style="50" customWidth="1"/>
    <col min="12" max="12" width="12.42578125" style="50" customWidth="1"/>
    <col min="13" max="13" width="10.42578125" style="50" hidden="1" customWidth="1"/>
    <col min="14" max="15" width="11" style="50" hidden="1" customWidth="1"/>
    <col min="16" max="16" width="1.5703125" style="52" hidden="1" customWidth="1"/>
    <col min="17" max="17" width="11.7109375" style="50" hidden="1" customWidth="1"/>
    <col min="18" max="18" width="10.42578125" style="54" hidden="1" customWidth="1"/>
    <col min="19" max="19" width="10.5703125" style="54" hidden="1" customWidth="1"/>
    <col min="20" max="20" width="2.5703125" style="55" hidden="1" customWidth="1"/>
    <col min="21" max="21" width="2.140625" style="55" customWidth="1"/>
    <col min="22" max="81" width="12.140625" style="55" customWidth="1"/>
    <col min="82" max="82" width="12.140625" style="50" customWidth="1"/>
    <col min="83" max="324" width="11.140625" style="50" customWidth="1"/>
    <col min="325" max="359" width="10" style="50" customWidth="1"/>
    <col min="360" max="377" width="10.5703125" style="50" customWidth="1"/>
    <col min="378" max="378" width="9.140625" style="57" customWidth="1"/>
    <col min="379" max="379" width="10.5703125" style="57" customWidth="1"/>
    <col min="380" max="381" width="9.140625" style="57" customWidth="1"/>
    <col min="382" max="382" width="0.7109375" style="57" customWidth="1"/>
    <col min="383" max="383" width="9.140625" style="57" customWidth="1"/>
    <col min="384" max="16384" width="9.140625" style="57"/>
  </cols>
  <sheetData>
    <row r="1" spans="1:381" x14ac:dyDescent="0.2">
      <c r="C1" s="51" t="s">
        <v>231</v>
      </c>
      <c r="H1" s="53"/>
      <c r="I1" s="53"/>
      <c r="J1" s="95" t="s">
        <v>222</v>
      </c>
      <c r="K1" s="95" t="s">
        <v>222</v>
      </c>
      <c r="L1" s="95" t="s">
        <v>221</v>
      </c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6"/>
      <c r="FA1" s="56"/>
      <c r="FB1" s="56"/>
      <c r="FC1" s="56"/>
      <c r="FD1" s="56"/>
      <c r="FE1" s="56"/>
      <c r="FF1" s="56"/>
      <c r="FG1" s="56"/>
      <c r="FH1" s="56"/>
      <c r="FI1" s="56"/>
      <c r="FJ1" s="56"/>
      <c r="FK1" s="56"/>
      <c r="FL1" s="56"/>
      <c r="FM1" s="56"/>
      <c r="FN1" s="56"/>
      <c r="FO1" s="56"/>
      <c r="FP1" s="56"/>
      <c r="FQ1" s="56"/>
      <c r="FR1" s="56"/>
      <c r="FS1" s="56"/>
      <c r="FT1" s="56"/>
      <c r="FU1" s="56"/>
      <c r="FV1" s="56"/>
      <c r="FW1" s="56"/>
      <c r="FX1" s="56"/>
      <c r="FY1" s="56"/>
      <c r="FZ1" s="56"/>
      <c r="GA1" s="56"/>
      <c r="GB1" s="56"/>
      <c r="GC1" s="56"/>
      <c r="GD1" s="56"/>
      <c r="GE1" s="56"/>
      <c r="GF1" s="56"/>
      <c r="GG1" s="56"/>
      <c r="GH1" s="56"/>
      <c r="GI1" s="56"/>
      <c r="GJ1" s="56"/>
      <c r="GK1" s="56"/>
      <c r="GL1" s="56"/>
      <c r="GM1" s="56"/>
      <c r="GN1" s="56"/>
      <c r="GO1" s="56"/>
      <c r="GP1" s="56"/>
      <c r="GQ1" s="56"/>
      <c r="GR1" s="56"/>
      <c r="GS1" s="56"/>
      <c r="GT1" s="56"/>
      <c r="GU1" s="56"/>
      <c r="GV1" s="56"/>
      <c r="GW1" s="56"/>
      <c r="GX1" s="56"/>
      <c r="GY1" s="56"/>
      <c r="GZ1" s="56"/>
      <c r="HA1" s="56"/>
      <c r="HB1" s="56"/>
      <c r="HC1" s="56"/>
      <c r="HD1" s="56"/>
      <c r="HE1" s="56"/>
      <c r="HF1" s="56"/>
      <c r="HG1" s="56"/>
      <c r="HH1" s="56"/>
      <c r="HI1" s="56"/>
      <c r="HJ1" s="56"/>
      <c r="HK1" s="56"/>
      <c r="HL1" s="56"/>
      <c r="HM1" s="56"/>
      <c r="HN1" s="56"/>
      <c r="HO1" s="56"/>
      <c r="HP1" s="56"/>
      <c r="HQ1" s="56"/>
      <c r="HR1" s="56"/>
      <c r="HS1" s="56"/>
      <c r="HT1" s="56"/>
      <c r="HU1" s="56"/>
      <c r="HV1" s="56"/>
      <c r="HW1" s="56"/>
      <c r="HX1" s="56"/>
      <c r="HY1" s="56"/>
      <c r="HZ1" s="56"/>
      <c r="IA1" s="56"/>
      <c r="IB1" s="56"/>
      <c r="IC1" s="56"/>
      <c r="ID1" s="56"/>
      <c r="IE1" s="56"/>
      <c r="IF1" s="56"/>
      <c r="IG1" s="56"/>
      <c r="IH1" s="56"/>
      <c r="II1" s="56"/>
      <c r="IJ1" s="56"/>
      <c r="IK1" s="56"/>
      <c r="IL1" s="56"/>
      <c r="IM1" s="56"/>
      <c r="IN1" s="56"/>
      <c r="IO1" s="56"/>
      <c r="IP1" s="56"/>
      <c r="IQ1" s="56"/>
      <c r="IR1" s="56"/>
      <c r="IS1" s="56"/>
      <c r="IT1" s="56"/>
      <c r="IU1" s="56"/>
      <c r="IV1" s="56"/>
      <c r="IW1" s="56"/>
      <c r="IX1" s="56"/>
      <c r="IY1" s="56"/>
      <c r="IZ1" s="56"/>
      <c r="JA1" s="56"/>
      <c r="JB1" s="56"/>
      <c r="JC1" s="56"/>
      <c r="JD1" s="56"/>
      <c r="JE1" s="56"/>
      <c r="JF1" s="56"/>
      <c r="JG1" s="56"/>
      <c r="JH1" s="56"/>
      <c r="JI1" s="56"/>
      <c r="JJ1" s="56"/>
      <c r="JK1" s="56"/>
      <c r="JL1" s="56"/>
      <c r="JM1" s="56"/>
      <c r="JN1" s="56"/>
      <c r="JO1" s="56"/>
      <c r="JP1" s="56"/>
      <c r="JQ1" s="56"/>
      <c r="JR1" s="56"/>
      <c r="JS1" s="56"/>
      <c r="JT1" s="56"/>
      <c r="JU1" s="56"/>
      <c r="JV1" s="56"/>
      <c r="JW1" s="56"/>
      <c r="JX1" s="56"/>
      <c r="JY1" s="56"/>
      <c r="JZ1" s="56"/>
      <c r="KA1" s="56"/>
      <c r="KB1" s="56"/>
      <c r="KC1" s="56"/>
      <c r="KD1" s="56"/>
      <c r="KE1" s="56"/>
      <c r="KF1" s="56"/>
      <c r="KG1" s="56"/>
      <c r="KH1" s="56"/>
      <c r="KI1" s="56"/>
      <c r="KJ1" s="56"/>
      <c r="KK1" s="56"/>
      <c r="KL1" s="56"/>
      <c r="KM1" s="56"/>
      <c r="KN1" s="56"/>
      <c r="KO1" s="56"/>
      <c r="KP1" s="56"/>
      <c r="KQ1" s="56"/>
      <c r="KR1" s="56"/>
      <c r="KS1" s="56"/>
      <c r="KT1" s="56"/>
      <c r="KU1" s="56"/>
      <c r="KV1" s="56"/>
      <c r="KW1" s="56"/>
      <c r="KX1" s="56"/>
      <c r="KY1" s="56"/>
      <c r="KZ1" s="56"/>
      <c r="LA1" s="56"/>
      <c r="LB1" s="56"/>
      <c r="LC1" s="56"/>
      <c r="LD1" s="56"/>
      <c r="LE1" s="56"/>
      <c r="LF1" s="56"/>
      <c r="LG1" s="56"/>
      <c r="LH1" s="56"/>
      <c r="LI1" s="56"/>
      <c r="LJ1" s="56"/>
      <c r="LK1" s="56"/>
      <c r="LL1" s="56"/>
      <c r="LM1" s="56"/>
      <c r="LN1" s="56"/>
      <c r="LO1" s="56"/>
      <c r="LP1" s="56"/>
      <c r="LQ1" s="56"/>
      <c r="LR1" s="56"/>
      <c r="LS1" s="56"/>
      <c r="LT1" s="56"/>
      <c r="LU1" s="56"/>
      <c r="LV1" s="56"/>
      <c r="LW1" s="56"/>
      <c r="LX1" s="56"/>
      <c r="LY1" s="56"/>
      <c r="LZ1" s="56"/>
      <c r="MA1" s="56"/>
      <c r="MB1" s="56"/>
      <c r="MC1" s="56"/>
      <c r="MD1" s="56"/>
      <c r="ME1" s="56"/>
      <c r="MF1" s="56"/>
      <c r="MG1" s="56"/>
      <c r="MH1" s="56"/>
      <c r="MI1" s="56"/>
      <c r="MJ1" s="56"/>
      <c r="MK1" s="56"/>
      <c r="ML1" s="56"/>
      <c r="MM1" s="56"/>
      <c r="MN1" s="56"/>
      <c r="MO1" s="56"/>
      <c r="MP1" s="56"/>
      <c r="MQ1" s="56"/>
      <c r="MR1" s="56"/>
      <c r="MS1" s="56"/>
      <c r="MT1" s="56"/>
      <c r="MU1" s="56"/>
      <c r="MV1" s="56"/>
      <c r="MW1" s="56"/>
      <c r="MX1" s="56"/>
      <c r="MY1" s="56"/>
      <c r="MZ1" s="56"/>
      <c r="NA1" s="56"/>
      <c r="NB1" s="56"/>
      <c r="NC1" s="56"/>
      <c r="ND1" s="56"/>
      <c r="NE1" s="56"/>
      <c r="NF1" s="56"/>
      <c r="NG1" s="56"/>
      <c r="NH1" s="56"/>
      <c r="NI1" s="56"/>
      <c r="NJ1" s="56"/>
      <c r="NK1" s="56"/>
      <c r="NL1" s="56"/>
      <c r="NM1" s="56"/>
    </row>
    <row r="2" spans="1:381" s="60" customFormat="1" ht="51" customHeight="1" x14ac:dyDescent="0.25">
      <c r="A2" s="108" t="s">
        <v>126</v>
      </c>
      <c r="B2" s="108" t="s">
        <v>125</v>
      </c>
      <c r="C2" s="108" t="s">
        <v>0</v>
      </c>
      <c r="D2" s="109" t="s">
        <v>228</v>
      </c>
      <c r="E2" s="126" t="str">
        <f>"Share Price   (Rs.)  "&amp;TEXT(W2,"mmm, dd yyyy")</f>
        <v>Share Price   (Rs.)  Nov, 21 2011</v>
      </c>
      <c r="F2" s="126" t="str">
        <f>"Share Price   (Rs.)  "&amp;TEXT(V2,"mmm, dd yyyy")</f>
        <v>Share Price   (Rs.)  Nov, 22 2011</v>
      </c>
      <c r="G2" s="109" t="s">
        <v>200</v>
      </c>
      <c r="H2" s="109" t="s">
        <v>224</v>
      </c>
      <c r="I2" s="109" t="s">
        <v>225</v>
      </c>
      <c r="J2" s="109" t="s">
        <v>226</v>
      </c>
      <c r="K2" s="109" t="s">
        <v>227</v>
      </c>
      <c r="L2" s="109" t="s">
        <v>217</v>
      </c>
      <c r="M2" s="109">
        <v>40268</v>
      </c>
      <c r="N2" s="109">
        <v>39903</v>
      </c>
      <c r="O2" s="109">
        <v>39538</v>
      </c>
      <c r="P2" s="110"/>
      <c r="Q2" s="109" t="s">
        <v>84</v>
      </c>
      <c r="R2" s="109" t="s">
        <v>85</v>
      </c>
      <c r="S2" s="111" t="s">
        <v>201</v>
      </c>
      <c r="T2" s="59"/>
      <c r="U2" s="59"/>
      <c r="V2" s="58">
        <f>W2+1</f>
        <v>40869</v>
      </c>
      <c r="W2" s="58">
        <f>X2+3</f>
        <v>40868</v>
      </c>
      <c r="X2" s="58">
        <f>Y2+1</f>
        <v>40865</v>
      </c>
      <c r="Y2" s="58">
        <f>Z2+1</f>
        <v>40864</v>
      </c>
      <c r="Z2" s="58">
        <f>AA2+1</f>
        <v>40863</v>
      </c>
      <c r="AA2" s="58">
        <f>AB2+1</f>
        <v>40862</v>
      </c>
      <c r="AB2" s="58">
        <f>AC2+3</f>
        <v>40861</v>
      </c>
      <c r="AC2" s="58">
        <f>AD2+2</f>
        <v>40858</v>
      </c>
      <c r="AD2" s="58">
        <f>AE2+1</f>
        <v>40856</v>
      </c>
      <c r="AE2" s="58">
        <f>AF2+4</f>
        <v>40855</v>
      </c>
      <c r="AF2" s="58">
        <f>AG2+1</f>
        <v>40851</v>
      </c>
      <c r="AG2" s="58">
        <f>AH2+1</f>
        <v>40850</v>
      </c>
      <c r="AH2" s="58">
        <f>AI2+1</f>
        <v>40849</v>
      </c>
      <c r="AI2" s="58">
        <f>AJ2+1</f>
        <v>40848</v>
      </c>
      <c r="AJ2" s="58">
        <f>AK2+6</f>
        <v>40847</v>
      </c>
      <c r="AK2" s="58">
        <f>AL2+1</f>
        <v>40841</v>
      </c>
      <c r="AL2" s="58">
        <f>AM2+3</f>
        <v>40840</v>
      </c>
      <c r="AM2" s="58">
        <f>AN2+1</f>
        <v>40837</v>
      </c>
      <c r="AN2" s="58">
        <f>AO2+1</f>
        <v>40836</v>
      </c>
      <c r="AO2" s="58">
        <f>AP2+1</f>
        <v>40835</v>
      </c>
      <c r="AP2" s="58">
        <f>AQ2+1</f>
        <v>40834</v>
      </c>
      <c r="AQ2" s="58">
        <f>AR2+3</f>
        <v>40833</v>
      </c>
      <c r="AR2" s="58">
        <f>AS2+1</f>
        <v>40830</v>
      </c>
      <c r="AS2" s="58">
        <f>AT2+1</f>
        <v>40829</v>
      </c>
      <c r="AT2" s="58">
        <f>AU2+1</f>
        <v>40828</v>
      </c>
      <c r="AU2" s="58">
        <f>AV2+1</f>
        <v>40827</v>
      </c>
      <c r="AV2" s="58">
        <f>AW2+3</f>
        <v>40826</v>
      </c>
      <c r="AW2" s="58">
        <f>AX2+2</f>
        <v>40823</v>
      </c>
      <c r="AX2" s="58">
        <f>AY2+1</f>
        <v>40821</v>
      </c>
      <c r="AY2" s="58">
        <f>AZ2+1</f>
        <v>40820</v>
      </c>
      <c r="AZ2" s="58">
        <f>BA2+3</f>
        <v>40819</v>
      </c>
      <c r="BA2" s="58">
        <f>BB2+1</f>
        <v>40816</v>
      </c>
      <c r="BB2" s="58">
        <f>BC2+1</f>
        <v>40815</v>
      </c>
      <c r="BC2" s="58">
        <f>BD2+1</f>
        <v>40814</v>
      </c>
      <c r="BD2" s="58">
        <f>BE2+1</f>
        <v>40813</v>
      </c>
      <c r="BE2" s="58">
        <f>BF2+3</f>
        <v>40812</v>
      </c>
      <c r="BF2" s="58">
        <f>BG2+1</f>
        <v>40809</v>
      </c>
      <c r="BG2" s="58">
        <v>40808</v>
      </c>
      <c r="BH2" s="58">
        <f>BI2+1</f>
        <v>40807</v>
      </c>
      <c r="BI2" s="58">
        <f>BJ2+1</f>
        <v>40806</v>
      </c>
      <c r="BJ2" s="58">
        <f>BK2+3</f>
        <v>40805</v>
      </c>
      <c r="BK2" s="58">
        <f>BL2+1</f>
        <v>40802</v>
      </c>
      <c r="BL2" s="58">
        <f>BM2+1</f>
        <v>40801</v>
      </c>
      <c r="BM2" s="58">
        <f>BN2+1</f>
        <v>40800</v>
      </c>
      <c r="BN2" s="58">
        <f>BO2+1</f>
        <v>40799</v>
      </c>
      <c r="BO2" s="58">
        <f>BP2+3</f>
        <v>40798</v>
      </c>
      <c r="BP2" s="58">
        <f>BQ2+1</f>
        <v>40795</v>
      </c>
      <c r="BQ2" s="58">
        <f>BR2+1</f>
        <v>40794</v>
      </c>
      <c r="BR2" s="58">
        <f>BS2+1</f>
        <v>40793</v>
      </c>
      <c r="BS2" s="58">
        <f>BT2+1</f>
        <v>40792</v>
      </c>
      <c r="BT2" s="58">
        <f>BU2+3</f>
        <v>40791</v>
      </c>
      <c r="BU2" s="58">
        <f>BV2+3</f>
        <v>40788</v>
      </c>
      <c r="BV2" s="58">
        <f>BW2+1</f>
        <v>40785</v>
      </c>
      <c r="BW2" s="58">
        <f>BX2+3</f>
        <v>40784</v>
      </c>
      <c r="BX2" s="58">
        <f>BY2+1</f>
        <v>40781</v>
      </c>
      <c r="BY2" s="58">
        <f>BZ2+1</f>
        <v>40780</v>
      </c>
      <c r="BZ2" s="58">
        <f>CA2+1</f>
        <v>40779</v>
      </c>
      <c r="CA2" s="58">
        <f>CB2+1</f>
        <v>40778</v>
      </c>
      <c r="CB2" s="58">
        <f>CC2+3</f>
        <v>40777</v>
      </c>
      <c r="CC2" s="58">
        <f>CD2+1</f>
        <v>40774</v>
      </c>
      <c r="CD2" s="58">
        <f>CE2+1</f>
        <v>40773</v>
      </c>
      <c r="CE2" s="58">
        <f>CF2+1</f>
        <v>40772</v>
      </c>
      <c r="CF2" s="58">
        <f>CG2+4</f>
        <v>40771</v>
      </c>
      <c r="CG2" s="58">
        <f>CH2+1</f>
        <v>40767</v>
      </c>
      <c r="CH2" s="58">
        <f>CI2+1</f>
        <v>40766</v>
      </c>
      <c r="CI2" s="58">
        <f>CJ2+1</f>
        <v>40765</v>
      </c>
      <c r="CJ2" s="58">
        <f>CK2+1</f>
        <v>40764</v>
      </c>
      <c r="CK2" s="58">
        <f>CL2+3</f>
        <v>40763</v>
      </c>
      <c r="CL2" s="58">
        <f>CM2+1</f>
        <v>40760</v>
      </c>
      <c r="CM2" s="58">
        <f>CN2+1</f>
        <v>40759</v>
      </c>
      <c r="CN2" s="58">
        <f>CO2+1</f>
        <v>40758</v>
      </c>
      <c r="CO2" s="58">
        <f>CP2+1</f>
        <v>40757</v>
      </c>
      <c r="CP2" s="58">
        <f>CQ2+3</f>
        <v>40756</v>
      </c>
      <c r="CQ2" s="58">
        <f>CR2+1</f>
        <v>40753</v>
      </c>
      <c r="CR2" s="58">
        <f>CS2+1</f>
        <v>40752</v>
      </c>
      <c r="CS2" s="58">
        <f>CT2+1</f>
        <v>40751</v>
      </c>
      <c r="CT2" s="58">
        <f>CU2+1</f>
        <v>40750</v>
      </c>
      <c r="CU2" s="58">
        <f>CV2+3</f>
        <v>40749</v>
      </c>
      <c r="CV2" s="58">
        <f>CW2+1</f>
        <v>40746</v>
      </c>
      <c r="CW2" s="58">
        <f>CX2+1</f>
        <v>40745</v>
      </c>
      <c r="CX2" s="58">
        <f>CY2+1</f>
        <v>40744</v>
      </c>
      <c r="CY2" s="58">
        <f>CZ2+1</f>
        <v>40743</v>
      </c>
      <c r="CZ2" s="58">
        <f>DA2+3</f>
        <v>40742</v>
      </c>
      <c r="DA2" s="58">
        <f>DB2+1</f>
        <v>40739</v>
      </c>
      <c r="DB2" s="58">
        <f>DC2+1</f>
        <v>40738</v>
      </c>
      <c r="DC2" s="58">
        <f>DD2+1</f>
        <v>40737</v>
      </c>
      <c r="DD2" s="58">
        <f>DE2+1</f>
        <v>40736</v>
      </c>
      <c r="DE2" s="58">
        <f>DF2+3</f>
        <v>40735</v>
      </c>
      <c r="DF2" s="58">
        <f>DG2+1</f>
        <v>40732</v>
      </c>
      <c r="DG2" s="58">
        <f>DH2+1</f>
        <v>40731</v>
      </c>
      <c r="DH2" s="58">
        <f>DI2+1</f>
        <v>40730</v>
      </c>
      <c r="DI2" s="58">
        <f>DJ2+1</f>
        <v>40729</v>
      </c>
      <c r="DJ2" s="58">
        <f>DK2+3</f>
        <v>40728</v>
      </c>
      <c r="DK2" s="58">
        <f>DL2+1</f>
        <v>40725</v>
      </c>
      <c r="DL2" s="58">
        <f>DM2+1</f>
        <v>40724</v>
      </c>
      <c r="DM2" s="58">
        <f>DN2+1</f>
        <v>40723</v>
      </c>
      <c r="DN2" s="58">
        <f>DO2+1</f>
        <v>40722</v>
      </c>
      <c r="DO2" s="58">
        <f>DP2+3</f>
        <v>40721</v>
      </c>
      <c r="DP2" s="58">
        <f>DQ2+1</f>
        <v>40718</v>
      </c>
      <c r="DQ2" s="58">
        <f>DR2+1</f>
        <v>40717</v>
      </c>
      <c r="DR2" s="58">
        <f>DS2+1</f>
        <v>40716</v>
      </c>
      <c r="DS2" s="58">
        <f>DT2+1</f>
        <v>40715</v>
      </c>
      <c r="DT2" s="58">
        <f>DU2+3</f>
        <v>40714</v>
      </c>
      <c r="DU2" s="58">
        <f>DV2+1</f>
        <v>40711</v>
      </c>
      <c r="DV2" s="58">
        <f>DW2+1</f>
        <v>40710</v>
      </c>
      <c r="DW2" s="58">
        <f>DX2+1</f>
        <v>40709</v>
      </c>
      <c r="DX2" s="58">
        <f>DY2+1</f>
        <v>40708</v>
      </c>
      <c r="DY2" s="58">
        <f>DZ2+3</f>
        <v>40707</v>
      </c>
      <c r="DZ2" s="58">
        <f>EA2+1</f>
        <v>40704</v>
      </c>
      <c r="EA2" s="58">
        <f>EB2+1</f>
        <v>40703</v>
      </c>
      <c r="EB2" s="58">
        <f>EC2+1</f>
        <v>40702</v>
      </c>
      <c r="EC2" s="58">
        <f>ED2+1</f>
        <v>40701</v>
      </c>
      <c r="ED2" s="58">
        <f>EE2+3</f>
        <v>40700</v>
      </c>
      <c r="EE2" s="58">
        <f>EF2+1</f>
        <v>40697</v>
      </c>
      <c r="EF2" s="58">
        <f>EG2+1</f>
        <v>40696</v>
      </c>
      <c r="EG2" s="58">
        <f>EH2+1</f>
        <v>40695</v>
      </c>
      <c r="EH2" s="58">
        <f>EI2+1</f>
        <v>40694</v>
      </c>
      <c r="EI2" s="58">
        <f>EJ2+3</f>
        <v>40693</v>
      </c>
      <c r="EJ2" s="58">
        <f>EK2+1</f>
        <v>40690</v>
      </c>
      <c r="EK2" s="58">
        <f>EL2+1</f>
        <v>40689</v>
      </c>
      <c r="EL2" s="58">
        <f>EM2+1</f>
        <v>40688</v>
      </c>
      <c r="EM2" s="58">
        <f>EN2+1</f>
        <v>40687</v>
      </c>
      <c r="EN2" s="58">
        <v>40686</v>
      </c>
      <c r="EO2" s="58">
        <v>40683</v>
      </c>
      <c r="EP2" s="58">
        <f>EQ2+1</f>
        <v>40682</v>
      </c>
      <c r="EQ2" s="58">
        <f>ER2+1</f>
        <v>40681</v>
      </c>
      <c r="ER2" s="58">
        <f>ES2+1</f>
        <v>40680</v>
      </c>
      <c r="ES2" s="58">
        <f>ET2+3</f>
        <v>40679</v>
      </c>
      <c r="ET2" s="58">
        <f>EU2+1</f>
        <v>40676</v>
      </c>
      <c r="EU2" s="58">
        <f>EV2+1</f>
        <v>40675</v>
      </c>
      <c r="EV2" s="58">
        <f>EW2+1</f>
        <v>40674</v>
      </c>
      <c r="EW2" s="58">
        <f>EX2+1</f>
        <v>40673</v>
      </c>
      <c r="EX2" s="58">
        <f>EY2+3</f>
        <v>40672</v>
      </c>
      <c r="EY2" s="58">
        <f>EZ2+1</f>
        <v>40669</v>
      </c>
      <c r="EZ2" s="58">
        <f>FA2+1</f>
        <v>40668</v>
      </c>
      <c r="FA2" s="58">
        <f>FB2+1</f>
        <v>40667</v>
      </c>
      <c r="FB2" s="58">
        <f>FC2+1</f>
        <v>40666</v>
      </c>
      <c r="FC2" s="58">
        <f>FD2+3</f>
        <v>40665</v>
      </c>
      <c r="FD2" s="58">
        <f>FE2+1</f>
        <v>40662</v>
      </c>
      <c r="FE2" s="58">
        <f>FF2+1</f>
        <v>40661</v>
      </c>
      <c r="FF2" s="58">
        <v>40660</v>
      </c>
      <c r="FG2" s="58">
        <f>FH2+1</f>
        <v>40659</v>
      </c>
      <c r="FH2" s="58">
        <f>FI2+4</f>
        <v>40658</v>
      </c>
      <c r="FI2" s="58">
        <f>FJ2+1</f>
        <v>40654</v>
      </c>
      <c r="FJ2" s="58">
        <f>FK2+1</f>
        <v>40653</v>
      </c>
      <c r="FK2" s="58">
        <f>FL2+1</f>
        <v>40652</v>
      </c>
      <c r="FL2" s="58">
        <f>FM2+3</f>
        <v>40651</v>
      </c>
      <c r="FM2" s="58">
        <f>FN2+2</f>
        <v>40648</v>
      </c>
      <c r="FN2" s="58">
        <f>FO2+2</f>
        <v>40646</v>
      </c>
      <c r="FO2" s="58">
        <f>FP2+3</f>
        <v>40644</v>
      </c>
      <c r="FP2" s="58">
        <f>FQ2+1</f>
        <v>40641</v>
      </c>
      <c r="FQ2" s="58">
        <f>FR2+1</f>
        <v>40640</v>
      </c>
      <c r="FR2" s="58">
        <f>FS2+1</f>
        <v>40639</v>
      </c>
      <c r="FS2" s="58">
        <f>FT2+1</f>
        <v>40638</v>
      </c>
      <c r="FT2" s="58">
        <f>FU2+3</f>
        <v>40637</v>
      </c>
      <c r="FU2" s="58">
        <f>FV2+1</f>
        <v>40634</v>
      </c>
      <c r="FV2" s="58">
        <f>FW2+1</f>
        <v>40633</v>
      </c>
      <c r="FW2" s="58">
        <f>FX2+1</f>
        <v>40632</v>
      </c>
      <c r="FX2" s="58">
        <f>FY2+1</f>
        <v>40631</v>
      </c>
      <c r="FY2" s="58">
        <f>FZ2+3</f>
        <v>40630</v>
      </c>
      <c r="FZ2" s="58">
        <f>GA2+1</f>
        <v>40627</v>
      </c>
      <c r="GA2" s="58">
        <f>GB2+1</f>
        <v>40626</v>
      </c>
      <c r="GB2" s="58">
        <f>GC2+1</f>
        <v>40625</v>
      </c>
      <c r="GC2" s="58">
        <f>GD2+1</f>
        <v>40624</v>
      </c>
      <c r="GD2" s="58">
        <f>GE2+3</f>
        <v>40623</v>
      </c>
      <c r="GE2" s="58">
        <f>GF2+1</f>
        <v>40620</v>
      </c>
      <c r="GF2" s="58">
        <f>GG2+1</f>
        <v>40619</v>
      </c>
      <c r="GG2" s="58">
        <f>GH2+1</f>
        <v>40618</v>
      </c>
      <c r="GH2" s="58">
        <f>GI2+1</f>
        <v>40617</v>
      </c>
      <c r="GI2" s="58">
        <f>GJ2+3</f>
        <v>40616</v>
      </c>
      <c r="GJ2" s="58">
        <f>GK2+1</f>
        <v>40613</v>
      </c>
      <c r="GK2" s="58">
        <f>GL2+1</f>
        <v>40612</v>
      </c>
      <c r="GL2" s="58">
        <f>GM2+1</f>
        <v>40611</v>
      </c>
      <c r="GM2" s="58">
        <f>GN2+1</f>
        <v>40610</v>
      </c>
      <c r="GN2" s="58">
        <f>GO2+3</f>
        <v>40609</v>
      </c>
      <c r="GO2" s="58">
        <f>GP2+1</f>
        <v>40606</v>
      </c>
      <c r="GP2" s="58">
        <f>GQ2+2</f>
        <v>40605</v>
      </c>
      <c r="GQ2" s="58">
        <f>GR2+1</f>
        <v>40603</v>
      </c>
      <c r="GR2" s="58">
        <f>GS2+3</f>
        <v>40602</v>
      </c>
      <c r="GS2" s="58">
        <f>GT2+1</f>
        <v>40599</v>
      </c>
      <c r="GT2" s="58">
        <f>GU2+1</f>
        <v>40598</v>
      </c>
      <c r="GU2" s="58">
        <f>GV2+1</f>
        <v>40597</v>
      </c>
      <c r="GV2" s="58">
        <f>GW2+1</f>
        <v>40596</v>
      </c>
      <c r="GW2" s="58">
        <f>GX2+3</f>
        <v>40595</v>
      </c>
      <c r="GX2" s="58">
        <f>GY2+1</f>
        <v>40592</v>
      </c>
      <c r="GY2" s="58">
        <f>GZ2+1</f>
        <v>40591</v>
      </c>
      <c r="GZ2" s="58">
        <f>HA2+1</f>
        <v>40590</v>
      </c>
      <c r="HA2" s="58">
        <f>HB2+1</f>
        <v>40589</v>
      </c>
      <c r="HB2" s="58">
        <f>HC2+3</f>
        <v>40588</v>
      </c>
      <c r="HC2" s="58">
        <f>HD2+1</f>
        <v>40585</v>
      </c>
      <c r="HD2" s="58">
        <f>HE2+1</f>
        <v>40584</v>
      </c>
      <c r="HE2" s="58">
        <f>HF2+1</f>
        <v>40583</v>
      </c>
      <c r="HF2" s="58">
        <f>HG2+1</f>
        <v>40582</v>
      </c>
      <c r="HG2" s="58">
        <f>HH2+3</f>
        <v>40581</v>
      </c>
      <c r="HH2" s="58">
        <f>HI2+1</f>
        <v>40578</v>
      </c>
      <c r="HI2" s="58">
        <f>HJ2+1</f>
        <v>40577</v>
      </c>
      <c r="HJ2" s="58">
        <f>HK2+1</f>
        <v>40576</v>
      </c>
      <c r="HK2" s="58">
        <f>HL2+1</f>
        <v>40575</v>
      </c>
      <c r="HL2" s="58">
        <f>HM2+3</f>
        <v>40574</v>
      </c>
      <c r="HM2" s="58">
        <f>HN2+1</f>
        <v>40571</v>
      </c>
      <c r="HN2" s="58">
        <f>HO2+2</f>
        <v>40570</v>
      </c>
      <c r="HO2" s="58">
        <f>HP2+1</f>
        <v>40568</v>
      </c>
      <c r="HP2" s="58">
        <f>HQ2+3</f>
        <v>40567</v>
      </c>
      <c r="HQ2" s="58">
        <f>HR2+1</f>
        <v>40564</v>
      </c>
      <c r="HR2" s="58">
        <f>HS2+1</f>
        <v>40563</v>
      </c>
      <c r="HS2" s="58">
        <f>HT2+1</f>
        <v>40562</v>
      </c>
      <c r="HT2" s="58">
        <f>HU2+1</f>
        <v>40561</v>
      </c>
      <c r="HU2" s="58">
        <f>HV2+3</f>
        <v>40560</v>
      </c>
      <c r="HV2" s="58">
        <f>HW2+1</f>
        <v>40557</v>
      </c>
      <c r="HW2" s="58">
        <f>HX2+1</f>
        <v>40556</v>
      </c>
      <c r="HX2" s="58">
        <f>HY2+1</f>
        <v>40555</v>
      </c>
      <c r="HY2" s="58">
        <f>HZ2+1</f>
        <v>40554</v>
      </c>
      <c r="HZ2" s="58">
        <f>IA2+3</f>
        <v>40553</v>
      </c>
      <c r="IA2" s="58">
        <f>IB2+1</f>
        <v>40550</v>
      </c>
      <c r="IB2" s="58">
        <f>IC2+1</f>
        <v>40549</v>
      </c>
      <c r="IC2" s="58">
        <f>ID2+1</f>
        <v>40548</v>
      </c>
      <c r="ID2" s="58">
        <f>IE2+1</f>
        <v>40547</v>
      </c>
      <c r="IE2" s="58">
        <f>IF2+3</f>
        <v>40546</v>
      </c>
      <c r="IF2" s="58">
        <f>IG2+1</f>
        <v>40543</v>
      </c>
      <c r="IG2" s="58">
        <f>IH2+1</f>
        <v>40542</v>
      </c>
      <c r="IH2" s="58">
        <f>II2+1</f>
        <v>40541</v>
      </c>
      <c r="II2" s="58">
        <f>IJ2+1</f>
        <v>40540</v>
      </c>
      <c r="IJ2" s="58">
        <f>IL2+4</f>
        <v>40539</v>
      </c>
      <c r="IK2" s="58">
        <f>IL2+1</f>
        <v>40536</v>
      </c>
      <c r="IL2" s="58">
        <f>IM2+1</f>
        <v>40535</v>
      </c>
      <c r="IM2" s="58">
        <f>IN2+1</f>
        <v>40534</v>
      </c>
      <c r="IN2" s="58">
        <f>IO2+1</f>
        <v>40533</v>
      </c>
      <c r="IO2" s="58">
        <f>IP2+4</f>
        <v>40532</v>
      </c>
      <c r="IP2" s="58">
        <f>IQ2+1</f>
        <v>40528</v>
      </c>
      <c r="IQ2" s="58">
        <f>IR2+1</f>
        <v>40527</v>
      </c>
      <c r="IR2" s="58">
        <f>IS2+1</f>
        <v>40526</v>
      </c>
      <c r="IS2" s="58">
        <f>IT2+3</f>
        <v>40525</v>
      </c>
      <c r="IT2" s="58">
        <f>IU2+1</f>
        <v>40522</v>
      </c>
      <c r="IU2" s="58">
        <f>IV2+1</f>
        <v>40521</v>
      </c>
      <c r="IV2" s="58">
        <f>IW2+1</f>
        <v>40520</v>
      </c>
      <c r="IW2" s="58">
        <f>IX2+1</f>
        <v>40519</v>
      </c>
      <c r="IX2" s="58">
        <f>IY2+3</f>
        <v>40518</v>
      </c>
      <c r="IY2" s="58">
        <f>IZ2+1</f>
        <v>40515</v>
      </c>
      <c r="IZ2" s="58">
        <f>JA2+1</f>
        <v>40514</v>
      </c>
      <c r="JA2" s="58">
        <f>JB2+1</f>
        <v>40513</v>
      </c>
      <c r="JB2" s="58">
        <f>JC2+1</f>
        <v>40512</v>
      </c>
      <c r="JC2" s="58">
        <f>JD2+3</f>
        <v>40511</v>
      </c>
      <c r="JD2" s="58">
        <f>JE2+1</f>
        <v>40508</v>
      </c>
      <c r="JE2" s="58">
        <f>JF2+1</f>
        <v>40507</v>
      </c>
      <c r="JF2" s="58">
        <f>JG2+1</f>
        <v>40506</v>
      </c>
      <c r="JG2" s="58">
        <f>JH2+1</f>
        <v>40505</v>
      </c>
      <c r="JH2" s="58">
        <f>JI2+3</f>
        <v>40504</v>
      </c>
      <c r="JI2" s="58">
        <f>JJ2+1</f>
        <v>40501</v>
      </c>
      <c r="JJ2" s="58">
        <f>JK2+2</f>
        <v>40500</v>
      </c>
      <c r="JK2" s="58">
        <v>40498</v>
      </c>
      <c r="JL2" s="58">
        <v>40494</v>
      </c>
      <c r="JM2" s="58">
        <f>JN2+1</f>
        <v>40493</v>
      </c>
      <c r="JN2" s="58">
        <v>40492</v>
      </c>
      <c r="JO2" s="58">
        <f>JP2+1</f>
        <v>40491</v>
      </c>
      <c r="JP2" s="58">
        <f>JQ2+4</f>
        <v>40490</v>
      </c>
      <c r="JQ2" s="58">
        <f>JR2+1</f>
        <v>40486</v>
      </c>
      <c r="JR2" s="58">
        <f>JS2+1</f>
        <v>40485</v>
      </c>
      <c r="JS2" s="58">
        <f>JT2+1</f>
        <v>40484</v>
      </c>
      <c r="JT2" s="58">
        <f>JU2+3</f>
        <v>40483</v>
      </c>
      <c r="JU2" s="58">
        <f>JV2+1</f>
        <v>40480</v>
      </c>
      <c r="JV2" s="58">
        <f>JW2+1</f>
        <v>40479</v>
      </c>
      <c r="JW2" s="58">
        <f>JX2+1</f>
        <v>40478</v>
      </c>
      <c r="JX2" s="58">
        <f>JY2+1</f>
        <v>40477</v>
      </c>
      <c r="JY2" s="58">
        <f>JZ2+3</f>
        <v>40476</v>
      </c>
      <c r="JZ2" s="58">
        <f>KA2+1</f>
        <v>40473</v>
      </c>
      <c r="KA2" s="58">
        <f>KB2+1</f>
        <v>40472</v>
      </c>
      <c r="KB2" s="58">
        <f>KC2+1</f>
        <v>40471</v>
      </c>
      <c r="KC2" s="58">
        <f>KD2+1</f>
        <v>40470</v>
      </c>
      <c r="KD2" s="58">
        <f>KE2+3</f>
        <v>40469</v>
      </c>
      <c r="KE2" s="58">
        <f>KF2+1</f>
        <v>40466</v>
      </c>
      <c r="KF2" s="58">
        <f>KG2+1</f>
        <v>40465</v>
      </c>
      <c r="KG2" s="58">
        <f>KH2+1</f>
        <v>40464</v>
      </c>
      <c r="KH2" s="58">
        <f>KI2+1</f>
        <v>40463</v>
      </c>
      <c r="KI2" s="58">
        <f>KJ2+3</f>
        <v>40462</v>
      </c>
      <c r="KJ2" s="58">
        <f>KK2+1</f>
        <v>40459</v>
      </c>
      <c r="KK2" s="58">
        <f>KL2+1</f>
        <v>40458</v>
      </c>
      <c r="KL2" s="58">
        <f>KM2+1</f>
        <v>40457</v>
      </c>
      <c r="KM2" s="58">
        <f>KN2+1</f>
        <v>40456</v>
      </c>
      <c r="KN2" s="58">
        <f>KO2+3</f>
        <v>40455</v>
      </c>
      <c r="KO2" s="58">
        <f>KP2+1</f>
        <v>40452</v>
      </c>
      <c r="KP2" s="58">
        <f>KQ2+1</f>
        <v>40451</v>
      </c>
      <c r="KQ2" s="58">
        <f>KR2+1</f>
        <v>40450</v>
      </c>
      <c r="KR2" s="58">
        <f>KS2+1</f>
        <v>40449</v>
      </c>
      <c r="KS2" s="58">
        <f>KT2+3</f>
        <v>40448</v>
      </c>
      <c r="KT2" s="58">
        <f>KU2+1</f>
        <v>40445</v>
      </c>
      <c r="KU2" s="58">
        <f>KV2+1</f>
        <v>40444</v>
      </c>
      <c r="KV2" s="58">
        <f>KW2+1</f>
        <v>40443</v>
      </c>
      <c r="KW2" s="58">
        <f>KX2+1</f>
        <v>40442</v>
      </c>
      <c r="KX2" s="58">
        <f>KY2+3</f>
        <v>40441</v>
      </c>
      <c r="KY2" s="58">
        <f>KZ2+1</f>
        <v>40438</v>
      </c>
      <c r="KZ2" s="58">
        <f>LA2+1</f>
        <v>40437</v>
      </c>
      <c r="LA2" s="58">
        <v>40436</v>
      </c>
      <c r="LB2" s="58">
        <f>LC2+1</f>
        <v>40435</v>
      </c>
      <c r="LC2" s="58">
        <f>LD2+4</f>
        <v>40434</v>
      </c>
      <c r="LD2" s="58">
        <f>LE2+1</f>
        <v>40430</v>
      </c>
      <c r="LE2" s="58">
        <f>LF2+1</f>
        <v>40429</v>
      </c>
      <c r="LF2" s="58">
        <f>LG2+1</f>
        <v>40428</v>
      </c>
      <c r="LG2" s="58">
        <f>+LH2+3</f>
        <v>40427</v>
      </c>
      <c r="LH2" s="58">
        <f>+LI2+1</f>
        <v>40424</v>
      </c>
      <c r="LI2" s="58">
        <f>+LJ2+2</f>
        <v>40423</v>
      </c>
      <c r="LJ2" s="58">
        <f>+LK2+1</f>
        <v>40421</v>
      </c>
      <c r="LK2" s="58">
        <f>+LL2+4</f>
        <v>40420</v>
      </c>
      <c r="LL2" s="58">
        <f>+LM2+1</f>
        <v>40416</v>
      </c>
      <c r="LM2" s="58">
        <f>+LN2+2</f>
        <v>40415</v>
      </c>
      <c r="LN2" s="58">
        <f>+LO2+3</f>
        <v>40413</v>
      </c>
      <c r="LO2" s="58">
        <f>+LP2+1</f>
        <v>40410</v>
      </c>
      <c r="LP2" s="58">
        <f>+LQ2+1</f>
        <v>40409</v>
      </c>
      <c r="LQ2" s="58">
        <f>+LR2+1</f>
        <v>40408</v>
      </c>
      <c r="LR2" s="58">
        <f>+LS2+1</f>
        <v>40407</v>
      </c>
      <c r="LS2" s="58">
        <f>+LT2+3</f>
        <v>40406</v>
      </c>
      <c r="LT2" s="58">
        <f>+LU2+1</f>
        <v>40403</v>
      </c>
      <c r="LU2" s="58">
        <f>+LV2+1</f>
        <v>40402</v>
      </c>
      <c r="LV2" s="58">
        <f>+LW2+1</f>
        <v>40401</v>
      </c>
      <c r="LW2" s="58">
        <f>+LX2+1</f>
        <v>40400</v>
      </c>
      <c r="LX2" s="58">
        <f>+LY2+3</f>
        <v>40399</v>
      </c>
      <c r="LY2" s="58">
        <f>+LZ2+1</f>
        <v>40396</v>
      </c>
      <c r="LZ2" s="58">
        <f>+MA2+1</f>
        <v>40395</v>
      </c>
      <c r="MA2" s="58">
        <f>+MB2+1</f>
        <v>40394</v>
      </c>
      <c r="MB2" s="58">
        <f>+MC2+1</f>
        <v>40393</v>
      </c>
      <c r="MC2" s="58">
        <f>+MD2+3</f>
        <v>40392</v>
      </c>
      <c r="MD2" s="58">
        <f>+ME2+1</f>
        <v>40389</v>
      </c>
      <c r="ME2" s="58">
        <f>+MF2+1</f>
        <v>40388</v>
      </c>
      <c r="MF2" s="58">
        <f>+MG2+1</f>
        <v>40387</v>
      </c>
      <c r="MG2" s="58">
        <f>+MH2+1</f>
        <v>40386</v>
      </c>
      <c r="MH2" s="58">
        <f>+MI2+3</f>
        <v>40385</v>
      </c>
      <c r="MI2" s="58">
        <f>+MJ2+1</f>
        <v>40382</v>
      </c>
      <c r="MJ2" s="58">
        <f>+MK2+1</f>
        <v>40381</v>
      </c>
      <c r="MK2" s="58">
        <f>+ML2+1</f>
        <v>40380</v>
      </c>
      <c r="ML2" s="58">
        <f>+MM2+1</f>
        <v>40379</v>
      </c>
      <c r="MM2" s="58">
        <f>+MN2+3</f>
        <v>40378</v>
      </c>
      <c r="MN2" s="58">
        <f>+MO2+1</f>
        <v>40375</v>
      </c>
      <c r="MO2" s="58">
        <f>+MP2+1</f>
        <v>40374</v>
      </c>
      <c r="MP2" s="58">
        <f>+MQ2+1</f>
        <v>40373</v>
      </c>
      <c r="MQ2" s="58">
        <f>+MR2+1</f>
        <v>40372</v>
      </c>
      <c r="MR2" s="58">
        <f>+MS2+3</f>
        <v>40371</v>
      </c>
      <c r="MS2" s="58">
        <f>+MT2+1</f>
        <v>40368</v>
      </c>
      <c r="MT2" s="58">
        <f>+MU2+1</f>
        <v>40367</v>
      </c>
      <c r="MU2" s="58">
        <f>+MV2+1</f>
        <v>40366</v>
      </c>
      <c r="MV2" s="58">
        <f>+MW2+1</f>
        <v>40365</v>
      </c>
      <c r="MW2" s="58">
        <v>40364</v>
      </c>
      <c r="MX2" s="58">
        <f>+MY2+1</f>
        <v>40361</v>
      </c>
      <c r="MY2" s="58">
        <f>+MZ2+1</f>
        <v>40360</v>
      </c>
      <c r="MZ2" s="58">
        <f>+NA2+1</f>
        <v>40359</v>
      </c>
      <c r="NA2" s="58">
        <f>+NB2+1</f>
        <v>40358</v>
      </c>
      <c r="NB2" s="58">
        <v>40357</v>
      </c>
      <c r="NC2" s="58">
        <f>+ND2+1</f>
        <v>40354</v>
      </c>
      <c r="ND2" s="58">
        <f>+NE2+1</f>
        <v>40353</v>
      </c>
      <c r="NE2" s="58">
        <f>+NF2+1</f>
        <v>40352</v>
      </c>
      <c r="NF2" s="58">
        <f>+NG2+1</f>
        <v>40351</v>
      </c>
      <c r="NG2" s="58">
        <v>40350</v>
      </c>
      <c r="NH2" s="58">
        <f>+NI2+1</f>
        <v>40347</v>
      </c>
      <c r="NI2" s="58">
        <f>+NJ2+1</f>
        <v>40346</v>
      </c>
      <c r="NJ2" s="58">
        <f>+NK2+1</f>
        <v>40345</v>
      </c>
      <c r="NK2" s="58">
        <v>40344</v>
      </c>
      <c r="NL2" s="58">
        <v>40343</v>
      </c>
      <c r="NM2" s="58">
        <v>40342</v>
      </c>
    </row>
    <row r="3" spans="1:381" ht="14.1" customHeight="1" x14ac:dyDescent="0.25">
      <c r="A3" s="112"/>
      <c r="B3" s="113" t="s">
        <v>232</v>
      </c>
      <c r="C3" s="114" t="s">
        <v>129</v>
      </c>
      <c r="D3" s="115"/>
      <c r="E3" s="130">
        <f>W3</f>
        <v>15946.1</v>
      </c>
      <c r="F3" s="115">
        <f>V3</f>
        <v>16065.42</v>
      </c>
      <c r="G3" s="116">
        <f>(F3-W3)/W3</f>
        <v>7.4827073704541993E-3</v>
      </c>
      <c r="H3" s="115">
        <v>20664.8</v>
      </c>
      <c r="I3" s="115">
        <v>15745.43</v>
      </c>
      <c r="J3" s="115"/>
      <c r="K3" s="115"/>
      <c r="L3" s="115"/>
      <c r="M3" s="132">
        <v>17527.77</v>
      </c>
      <c r="N3" s="115">
        <v>9708.5</v>
      </c>
      <c r="O3" s="115">
        <v>15644.44</v>
      </c>
      <c r="P3" s="131"/>
      <c r="Q3" s="115"/>
      <c r="R3" s="117"/>
      <c r="S3" s="117"/>
      <c r="T3" s="61"/>
      <c r="U3" s="61"/>
      <c r="V3" s="136">
        <v>16065.42</v>
      </c>
      <c r="W3" s="136">
        <v>15946.1</v>
      </c>
      <c r="X3" s="136">
        <v>16371.51</v>
      </c>
      <c r="Y3" s="136">
        <v>16461.71</v>
      </c>
      <c r="Z3" s="136">
        <v>16775.87</v>
      </c>
      <c r="AA3" s="136">
        <v>16882.669999999998</v>
      </c>
      <c r="AB3" s="136">
        <v>17118.740000000002</v>
      </c>
      <c r="AC3" s="136">
        <v>17192.82</v>
      </c>
      <c r="AD3" s="136">
        <v>17362.099999999999</v>
      </c>
      <c r="AE3" s="136">
        <v>17569.53</v>
      </c>
      <c r="AF3" s="136">
        <v>17562.61</v>
      </c>
      <c r="AG3" s="136">
        <v>17481.93</v>
      </c>
      <c r="AH3" s="136">
        <v>17464.849999999999</v>
      </c>
      <c r="AI3" s="136">
        <v>17480.830000000002</v>
      </c>
      <c r="AJ3" s="136">
        <v>17705.009999999998</v>
      </c>
      <c r="AK3" s="136">
        <v>17804.8</v>
      </c>
      <c r="AL3" s="136">
        <v>16939.28</v>
      </c>
      <c r="AM3" s="136">
        <v>16785.64</v>
      </c>
      <c r="AN3" s="136">
        <v>16936.89</v>
      </c>
      <c r="AO3" s="136">
        <v>17085.34</v>
      </c>
      <c r="AP3" s="136">
        <v>16748.29</v>
      </c>
      <c r="AQ3" s="136">
        <v>17025.09</v>
      </c>
      <c r="AR3" s="136">
        <v>17082.689999999999</v>
      </c>
      <c r="AS3" s="136">
        <v>16883.919999999998</v>
      </c>
      <c r="AT3" s="136">
        <v>16958.39</v>
      </c>
      <c r="AU3" s="136">
        <v>16536.47</v>
      </c>
      <c r="AV3" s="136">
        <v>16557.23</v>
      </c>
      <c r="AW3" s="136">
        <v>16232.54</v>
      </c>
      <c r="AX3" s="136">
        <v>15792.41</v>
      </c>
      <c r="AY3" s="136">
        <v>15864.86</v>
      </c>
      <c r="AZ3" s="136">
        <v>16151.45</v>
      </c>
      <c r="BA3" s="136">
        <v>16453.759999999998</v>
      </c>
      <c r="BB3" s="136">
        <v>16698.07</v>
      </c>
      <c r="BC3" s="136">
        <v>16446.02</v>
      </c>
      <c r="BD3" s="136">
        <v>16524.03</v>
      </c>
      <c r="BE3" s="136">
        <v>16051.1</v>
      </c>
      <c r="BF3" s="136">
        <v>16162.06</v>
      </c>
      <c r="BG3" s="136">
        <v>16361.15</v>
      </c>
      <c r="BH3" s="136">
        <v>17065.150000000001</v>
      </c>
      <c r="BI3" s="136">
        <v>17099.28</v>
      </c>
      <c r="BJ3" s="136">
        <v>16745.349999999999</v>
      </c>
      <c r="BK3" s="136">
        <v>16933.830000000002</v>
      </c>
      <c r="BL3" s="136">
        <v>16876.54</v>
      </c>
      <c r="BM3" s="136">
        <v>16709.599999999999</v>
      </c>
      <c r="BN3" s="136">
        <v>16467.439999999999</v>
      </c>
      <c r="BO3" s="136">
        <v>16501.740000000002</v>
      </c>
      <c r="BP3" s="136">
        <v>16866.97</v>
      </c>
      <c r="BQ3" s="136">
        <v>17165.54</v>
      </c>
      <c r="BR3" s="136">
        <v>17065</v>
      </c>
      <c r="BS3" s="136">
        <v>16862.810000000001</v>
      </c>
      <c r="BT3" s="136">
        <v>16713.330000000002</v>
      </c>
      <c r="BU3" s="136">
        <v>16821.46</v>
      </c>
      <c r="BV3" s="136">
        <v>16676.75</v>
      </c>
      <c r="BW3" s="136">
        <v>16416.330000000002</v>
      </c>
      <c r="BX3" s="136">
        <v>15848.83</v>
      </c>
      <c r="BY3" s="136">
        <v>16146.33</v>
      </c>
      <c r="BZ3" s="136">
        <v>16284.98</v>
      </c>
      <c r="CA3" s="136">
        <v>16498.47</v>
      </c>
      <c r="CB3" s="136">
        <v>16341.7</v>
      </c>
      <c r="CC3" s="136">
        <v>16141.67</v>
      </c>
      <c r="CD3" s="136">
        <v>16469.79</v>
      </c>
      <c r="CE3" s="136">
        <v>16840.8</v>
      </c>
      <c r="CF3" s="136">
        <v>16730.939999999999</v>
      </c>
      <c r="CG3" s="136">
        <v>16839.63</v>
      </c>
      <c r="CH3" s="136">
        <v>17059.400000000001</v>
      </c>
      <c r="CI3" s="136">
        <v>17130.509999999998</v>
      </c>
      <c r="CJ3" s="136">
        <v>16857.91</v>
      </c>
      <c r="CK3" s="136">
        <v>16990.18</v>
      </c>
      <c r="CL3" s="136">
        <v>17305.87</v>
      </c>
      <c r="CM3" s="136">
        <v>17693.18</v>
      </c>
      <c r="CN3" s="136">
        <v>17940.55</v>
      </c>
      <c r="CO3" s="136">
        <v>18109.89</v>
      </c>
      <c r="CP3" s="136">
        <v>18314.330000000002</v>
      </c>
      <c r="CQ3" s="136">
        <v>18197.2</v>
      </c>
      <c r="CR3" s="136">
        <v>18209.52</v>
      </c>
      <c r="CS3" s="136">
        <v>18432.25</v>
      </c>
      <c r="CT3" s="136">
        <v>18518.22</v>
      </c>
      <c r="CU3" s="136">
        <v>18871.29</v>
      </c>
      <c r="CV3" s="136">
        <v>18722.3</v>
      </c>
      <c r="CW3" s="136">
        <v>18436.189999999999</v>
      </c>
      <c r="CX3" s="136">
        <v>18502.38</v>
      </c>
      <c r="CY3" s="136">
        <v>18653.87</v>
      </c>
      <c r="CZ3" s="136">
        <v>18507.04</v>
      </c>
      <c r="DA3" s="136">
        <v>18561.919999999998</v>
      </c>
      <c r="DB3" s="136">
        <v>18618.2</v>
      </c>
      <c r="DC3" s="136">
        <v>18596.02</v>
      </c>
      <c r="DD3" s="136">
        <v>18411.62</v>
      </c>
      <c r="DE3" s="136">
        <v>18721.39</v>
      </c>
      <c r="DF3" s="136">
        <v>18858.04</v>
      </c>
      <c r="DG3" s="136">
        <v>19078.3</v>
      </c>
      <c r="DH3" s="136">
        <v>18726.97</v>
      </c>
      <c r="DI3" s="136">
        <v>18744.560000000001</v>
      </c>
      <c r="DJ3" s="136">
        <v>18814.48</v>
      </c>
      <c r="DK3" s="136">
        <v>18762.8</v>
      </c>
      <c r="DL3" s="136">
        <v>18845.87</v>
      </c>
      <c r="DM3" s="136">
        <v>18693.86</v>
      </c>
      <c r="DN3" s="136">
        <v>18492.45</v>
      </c>
      <c r="DO3" s="136">
        <v>18412.41</v>
      </c>
      <c r="DP3" s="136">
        <v>18240.68</v>
      </c>
      <c r="DQ3" s="136">
        <v>17727.490000000002</v>
      </c>
      <c r="DR3" s="136">
        <v>17550.63</v>
      </c>
      <c r="DS3" s="136">
        <v>17560.3</v>
      </c>
      <c r="DT3" s="136">
        <v>17506.63</v>
      </c>
      <c r="DU3" s="136">
        <v>17870.53</v>
      </c>
      <c r="DV3" s="136">
        <v>17985.88</v>
      </c>
      <c r="DW3" s="136">
        <v>18132.240000000002</v>
      </c>
      <c r="DX3" s="136">
        <v>18308.66</v>
      </c>
      <c r="DY3" s="136">
        <v>18266.03</v>
      </c>
      <c r="DZ3" s="136">
        <v>18268.54</v>
      </c>
      <c r="EA3" s="136">
        <v>18384.900000000001</v>
      </c>
      <c r="EB3" s="136">
        <v>18394.29</v>
      </c>
      <c r="EC3" s="136">
        <v>18495.62</v>
      </c>
      <c r="ED3" s="136">
        <v>18420.11</v>
      </c>
      <c r="EE3" s="136">
        <v>18376.48</v>
      </c>
      <c r="EF3" s="136">
        <v>18494.18</v>
      </c>
      <c r="EG3" s="136">
        <v>18608.810000000001</v>
      </c>
      <c r="EH3" s="136">
        <v>18503.28</v>
      </c>
      <c r="EI3" s="136">
        <v>18232.060000000001</v>
      </c>
      <c r="EJ3" s="136">
        <v>18266.099999999999</v>
      </c>
      <c r="EK3" s="136">
        <v>18044.64</v>
      </c>
      <c r="EL3" s="136">
        <v>17847.240000000002</v>
      </c>
      <c r="EM3" s="136">
        <v>18011.97</v>
      </c>
      <c r="EN3" s="136">
        <v>17993.330000000002</v>
      </c>
      <c r="EO3" s="136">
        <v>18326.09</v>
      </c>
      <c r="EP3" s="136">
        <v>18141.400000000001</v>
      </c>
      <c r="EQ3" s="136">
        <v>18086.2</v>
      </c>
      <c r="ER3" s="136">
        <v>18137.349999999999</v>
      </c>
      <c r="ES3" s="136">
        <v>18345.03</v>
      </c>
      <c r="ET3" s="136">
        <v>18531.28</v>
      </c>
      <c r="EU3" s="136">
        <v>18335.79</v>
      </c>
      <c r="EV3" s="136">
        <v>18584.96</v>
      </c>
      <c r="EW3" s="136">
        <v>18512.77</v>
      </c>
      <c r="EX3" s="136">
        <v>18528.96</v>
      </c>
      <c r="EY3" s="136">
        <v>18518.810000000001</v>
      </c>
      <c r="EZ3" s="136">
        <v>18210.580000000002</v>
      </c>
      <c r="FA3" s="136">
        <v>18469.36</v>
      </c>
      <c r="FB3" s="136">
        <v>18534.689999999999</v>
      </c>
      <c r="FC3" s="136">
        <v>18998.02</v>
      </c>
      <c r="FD3" s="136">
        <v>19135.96</v>
      </c>
      <c r="FE3" s="136">
        <v>19292.02</v>
      </c>
      <c r="FF3" s="136">
        <v>19448.689999999999</v>
      </c>
      <c r="FG3" s="136">
        <v>19545.349999999999</v>
      </c>
      <c r="FH3" s="136">
        <v>19584.310000000001</v>
      </c>
      <c r="FI3" s="136">
        <v>19602.23</v>
      </c>
      <c r="FJ3" s="136">
        <v>19470.98</v>
      </c>
      <c r="FK3" s="136">
        <v>19121.830000000002</v>
      </c>
      <c r="FL3" s="136">
        <v>19091.169999999998</v>
      </c>
      <c r="FM3" s="136">
        <v>19386.82</v>
      </c>
      <c r="FN3" s="136">
        <v>19696.86</v>
      </c>
      <c r="FO3" s="136">
        <v>19262.54</v>
      </c>
      <c r="FP3" s="136">
        <v>19451.45</v>
      </c>
      <c r="FQ3" s="136">
        <v>19591.18</v>
      </c>
      <c r="FR3" s="41">
        <v>19612.2</v>
      </c>
      <c r="FS3" s="41">
        <v>19686.82</v>
      </c>
      <c r="FT3" s="41">
        <v>19701.73</v>
      </c>
      <c r="FU3" s="41">
        <v>19420.39</v>
      </c>
      <c r="FV3" s="41">
        <v>19445.22</v>
      </c>
      <c r="FW3" s="41">
        <v>19290.18</v>
      </c>
      <c r="FX3" s="41">
        <v>19120.8</v>
      </c>
      <c r="FY3" s="41">
        <v>18943.14</v>
      </c>
      <c r="FZ3" s="41">
        <v>18815.64</v>
      </c>
      <c r="GA3" s="41">
        <v>18350.740000000002</v>
      </c>
      <c r="GB3" s="41">
        <v>18206.16</v>
      </c>
      <c r="GC3" s="41">
        <v>17988.3</v>
      </c>
      <c r="GD3" s="41">
        <v>17839.05</v>
      </c>
      <c r="GE3" s="41">
        <v>17878.810000000001</v>
      </c>
      <c r="GF3" s="41">
        <v>18149.87</v>
      </c>
      <c r="GG3" s="41">
        <v>18358.689999999999</v>
      </c>
      <c r="GH3" s="41">
        <v>18167.64</v>
      </c>
      <c r="GI3" s="41">
        <v>18439.48</v>
      </c>
      <c r="GJ3" s="41">
        <v>18174.09</v>
      </c>
      <c r="GK3" s="41">
        <v>18327.98</v>
      </c>
      <c r="GL3" s="41">
        <v>18469.95</v>
      </c>
      <c r="GM3" s="41">
        <v>18439.650000000001</v>
      </c>
      <c r="GN3" s="41">
        <v>18222.669999999998</v>
      </c>
      <c r="GO3" s="41">
        <v>18486.45</v>
      </c>
      <c r="GP3" s="41">
        <v>18489.759999999998</v>
      </c>
      <c r="GQ3" s="41">
        <v>18446.5</v>
      </c>
      <c r="GR3" s="41">
        <v>17823.400000000001</v>
      </c>
      <c r="GS3" s="41">
        <v>17700.91</v>
      </c>
      <c r="GT3" s="41">
        <v>17632.41</v>
      </c>
      <c r="GU3" s="41">
        <v>18178.330000000002</v>
      </c>
      <c r="GV3" s="41">
        <v>18296.16</v>
      </c>
      <c r="GW3" s="41">
        <v>18438.310000000001</v>
      </c>
      <c r="GX3" s="41">
        <v>18211.52</v>
      </c>
      <c r="GY3" s="41">
        <v>18506.82</v>
      </c>
      <c r="GZ3" s="41">
        <v>18300.900000000001</v>
      </c>
      <c r="HA3" s="41">
        <v>18273.8</v>
      </c>
      <c r="HB3" s="41">
        <v>18202.2</v>
      </c>
      <c r="HC3" s="41">
        <v>17728.61</v>
      </c>
      <c r="HD3" s="41">
        <v>17463.04</v>
      </c>
      <c r="HE3" s="41">
        <v>17592.77</v>
      </c>
      <c r="HF3" s="41">
        <v>17775.7</v>
      </c>
      <c r="HG3" s="41">
        <v>18037.189999999999</v>
      </c>
      <c r="HH3" s="41">
        <v>18008.150000000001</v>
      </c>
      <c r="HI3" s="41">
        <v>18449.310000000001</v>
      </c>
      <c r="HJ3" s="41">
        <v>18090.62</v>
      </c>
      <c r="HK3" s="41">
        <v>18022.22</v>
      </c>
      <c r="HL3" s="41">
        <v>18327.759999999998</v>
      </c>
      <c r="HM3" s="41">
        <v>18395.97</v>
      </c>
      <c r="HN3" s="41">
        <v>18684.43</v>
      </c>
      <c r="HO3" s="41">
        <v>18969.45</v>
      </c>
      <c r="HP3" s="41">
        <v>19151.28</v>
      </c>
      <c r="HQ3" s="41">
        <v>19007.53</v>
      </c>
      <c r="HR3" s="41">
        <v>19046.54</v>
      </c>
      <c r="HS3" s="41">
        <v>18978.32</v>
      </c>
      <c r="HT3" s="41">
        <v>19092.05</v>
      </c>
      <c r="HU3" s="41">
        <v>18882.25</v>
      </c>
      <c r="HV3" s="41">
        <v>18860.439999999999</v>
      </c>
      <c r="HW3" s="41">
        <v>19182.82</v>
      </c>
      <c r="HX3" s="41">
        <v>19534.099999999999</v>
      </c>
      <c r="HY3" s="41">
        <v>19196.34</v>
      </c>
      <c r="HZ3" s="41">
        <v>19224.12</v>
      </c>
      <c r="IA3" s="41">
        <v>19691.810000000001</v>
      </c>
      <c r="IB3" s="41">
        <v>20184.740000000002</v>
      </c>
      <c r="IC3" s="41">
        <v>20301.099999999999</v>
      </c>
      <c r="ID3" s="41">
        <v>20498.72</v>
      </c>
      <c r="IE3" s="41">
        <v>20561.05</v>
      </c>
      <c r="IF3" s="41">
        <v>20509.09</v>
      </c>
      <c r="IG3" s="41">
        <v>20389.07</v>
      </c>
      <c r="IH3" s="41">
        <v>20256.03</v>
      </c>
      <c r="II3" s="41">
        <v>20025.419999999998</v>
      </c>
      <c r="IJ3" s="41">
        <v>20028.93</v>
      </c>
      <c r="IK3" s="41">
        <v>20073.66</v>
      </c>
      <c r="IL3" s="41">
        <v>19982.88</v>
      </c>
      <c r="IM3" s="41">
        <v>20015.8</v>
      </c>
      <c r="IN3" s="41">
        <v>20060.32</v>
      </c>
      <c r="IO3" s="41">
        <v>19888.88</v>
      </c>
      <c r="IP3" s="41">
        <v>19864.849999999999</v>
      </c>
      <c r="IQ3" s="41">
        <v>19647.77</v>
      </c>
      <c r="IR3" s="41">
        <v>19799.189999999999</v>
      </c>
      <c r="IS3" s="41">
        <v>19691.78</v>
      </c>
      <c r="IT3" s="41">
        <v>19508.89</v>
      </c>
      <c r="IU3" s="41">
        <v>19242.36</v>
      </c>
      <c r="IV3" s="41">
        <v>19696.48</v>
      </c>
      <c r="IW3" s="41">
        <v>19934.64</v>
      </c>
      <c r="IX3" s="41">
        <v>19981.310000000001</v>
      </c>
      <c r="IY3" s="41">
        <v>19966.93</v>
      </c>
      <c r="IZ3" s="41">
        <v>19992.7</v>
      </c>
      <c r="JA3" s="41">
        <v>19850</v>
      </c>
      <c r="JB3" s="41">
        <v>19521.25</v>
      </c>
      <c r="JC3" s="41">
        <v>19405.099999999999</v>
      </c>
      <c r="JD3" s="41">
        <v>19136.61</v>
      </c>
      <c r="JE3" s="41">
        <v>19318.16</v>
      </c>
      <c r="JF3" s="41">
        <v>19459.849999999999</v>
      </c>
      <c r="JG3" s="41">
        <v>19691.84</v>
      </c>
      <c r="JH3" s="41">
        <v>19957.59</v>
      </c>
      <c r="JI3" s="41">
        <v>19585.439999999999</v>
      </c>
      <c r="JJ3" s="41">
        <v>19930.64</v>
      </c>
      <c r="JK3" s="41">
        <v>19865.14</v>
      </c>
      <c r="JL3" s="41">
        <v>20156.89</v>
      </c>
      <c r="JM3" s="41">
        <v>20589.09</v>
      </c>
      <c r="JN3" s="41">
        <v>20875.71</v>
      </c>
      <c r="JO3" s="41">
        <v>20932.48</v>
      </c>
      <c r="JP3" s="41">
        <v>20852.38</v>
      </c>
      <c r="JQ3" s="41">
        <v>20893.57</v>
      </c>
      <c r="JR3" s="41">
        <v>20465.740000000002</v>
      </c>
      <c r="JS3" s="41">
        <v>20345.689999999999</v>
      </c>
      <c r="JT3" s="41">
        <v>20355.63</v>
      </c>
      <c r="JU3" s="41">
        <v>20032.34</v>
      </c>
      <c r="JV3" s="41">
        <v>19941.04</v>
      </c>
      <c r="JW3" s="41">
        <v>20005.37</v>
      </c>
      <c r="JX3" s="41">
        <v>20221.39</v>
      </c>
      <c r="JY3" s="41">
        <v>20303.12</v>
      </c>
      <c r="JZ3" s="41">
        <v>20165.86</v>
      </c>
      <c r="KA3" s="41">
        <v>20260.580000000002</v>
      </c>
      <c r="KB3" s="41">
        <v>19872.150000000001</v>
      </c>
      <c r="KC3" s="41">
        <v>19983.13</v>
      </c>
      <c r="KD3" s="41">
        <v>20168.89</v>
      </c>
      <c r="KE3" s="41">
        <v>20125.05</v>
      </c>
      <c r="KF3" s="41">
        <v>20497.64</v>
      </c>
      <c r="KG3" s="41">
        <v>20687.88</v>
      </c>
      <c r="KH3" s="41">
        <v>20203.34</v>
      </c>
      <c r="KI3" s="41">
        <v>20339.89</v>
      </c>
      <c r="KJ3" s="41">
        <v>20250.259999999998</v>
      </c>
      <c r="KK3" s="41">
        <v>20307.87</v>
      </c>
      <c r="KL3" s="41">
        <v>20526.560000000001</v>
      </c>
      <c r="KM3" s="41">
        <v>20407.71</v>
      </c>
      <c r="KN3" s="41">
        <v>20475.73</v>
      </c>
      <c r="KO3" s="41">
        <v>20445.04</v>
      </c>
      <c r="KP3" s="41">
        <v>20069.12</v>
      </c>
      <c r="KQ3" s="41">
        <v>19956.34</v>
      </c>
      <c r="KR3" s="41">
        <v>20104.86</v>
      </c>
      <c r="KS3" s="41">
        <v>20117.38</v>
      </c>
      <c r="KT3" s="41">
        <v>20045.18</v>
      </c>
      <c r="KU3" s="41">
        <v>19861.009999999998</v>
      </c>
      <c r="KV3" s="41">
        <v>19941.72</v>
      </c>
      <c r="KW3" s="41">
        <v>20001.55</v>
      </c>
      <c r="KX3" s="41">
        <v>19906.099999999999</v>
      </c>
      <c r="KY3" s="41">
        <v>19594.75</v>
      </c>
      <c r="KZ3" s="41">
        <v>19417.490000000002</v>
      </c>
      <c r="LA3" s="41">
        <v>19502.11</v>
      </c>
      <c r="LB3" s="41">
        <v>19346.96</v>
      </c>
      <c r="LC3" s="41">
        <v>19208.330000000002</v>
      </c>
      <c r="LD3" s="41">
        <v>18799.66</v>
      </c>
      <c r="LE3" s="41">
        <v>18666.71</v>
      </c>
      <c r="LF3" s="41">
        <v>18645.060000000001</v>
      </c>
      <c r="LG3" s="41">
        <v>18560.05</v>
      </c>
      <c r="LH3" s="41">
        <v>18221.43</v>
      </c>
      <c r="LI3" s="41">
        <v>18238.310000000001</v>
      </c>
      <c r="LJ3" s="41">
        <v>17971.12</v>
      </c>
      <c r="LK3" s="41">
        <v>18032.11</v>
      </c>
      <c r="LL3" s="41">
        <v>18218.05</v>
      </c>
      <c r="LM3" s="62">
        <v>18179.64</v>
      </c>
      <c r="LN3" s="62">
        <v>18398.91</v>
      </c>
      <c r="LO3" s="62">
        <v>18401.82</v>
      </c>
      <c r="LP3" s="62">
        <v>18454.939999999999</v>
      </c>
      <c r="LQ3" s="62">
        <v>18257.12</v>
      </c>
      <c r="LR3" s="62">
        <v>18048.849999999999</v>
      </c>
      <c r="LS3" s="62">
        <v>18050.78</v>
      </c>
      <c r="LT3" s="62">
        <v>18167.03</v>
      </c>
      <c r="LU3" s="62">
        <v>18073.900000000001</v>
      </c>
      <c r="LV3" s="62">
        <v>18070.189999999999</v>
      </c>
      <c r="LW3" s="62">
        <v>18219.990000000002</v>
      </c>
      <c r="LX3" s="62">
        <v>18287.5</v>
      </c>
      <c r="LY3" s="62">
        <v>18143.990000000002</v>
      </c>
      <c r="LZ3" s="62">
        <v>18172.830000000002</v>
      </c>
      <c r="MA3" s="62">
        <v>18217.439999999999</v>
      </c>
      <c r="MB3" s="62">
        <v>18114.830000000002</v>
      </c>
      <c r="MC3" s="62">
        <v>18081.21</v>
      </c>
      <c r="MD3" s="62">
        <v>17868.29</v>
      </c>
      <c r="ME3" s="62">
        <v>17992</v>
      </c>
      <c r="MF3" s="62">
        <v>17957.37</v>
      </c>
      <c r="MG3" s="62">
        <v>18077.61</v>
      </c>
      <c r="MH3" s="62">
        <v>18020.05</v>
      </c>
      <c r="MI3" s="62">
        <v>18130.98</v>
      </c>
      <c r="MJ3" s="62">
        <v>18113.150000000001</v>
      </c>
      <c r="MK3" s="62">
        <v>17977.23</v>
      </c>
      <c r="ML3" s="62">
        <v>17878.14</v>
      </c>
      <c r="MM3" s="62">
        <v>17928.419999999998</v>
      </c>
      <c r="MN3" s="62">
        <v>17955.82</v>
      </c>
      <c r="MO3" s="62">
        <v>17909.46</v>
      </c>
      <c r="MP3" s="62">
        <v>17938.16</v>
      </c>
      <c r="MQ3" s="62">
        <v>17985.900000000001</v>
      </c>
      <c r="MR3" s="62">
        <v>17937.2</v>
      </c>
      <c r="MS3" s="62">
        <v>17833.54</v>
      </c>
      <c r="MT3" s="62">
        <v>17651.73</v>
      </c>
      <c r="MU3" s="62">
        <v>17659.27</v>
      </c>
      <c r="MV3" s="62">
        <v>17614.48</v>
      </c>
      <c r="MW3" s="62">
        <v>17441.439999999999</v>
      </c>
      <c r="MX3" s="62">
        <v>17460.95</v>
      </c>
      <c r="MY3" s="62">
        <v>17509.330000000002</v>
      </c>
      <c r="MZ3" s="62">
        <v>17700.900000000001</v>
      </c>
      <c r="NA3" s="62">
        <v>17534.09</v>
      </c>
      <c r="NB3" s="62">
        <v>17774.259999999998</v>
      </c>
      <c r="NC3" s="62">
        <v>17574.53</v>
      </c>
      <c r="ND3" s="62">
        <v>17730.240000000002</v>
      </c>
      <c r="NE3" s="62">
        <v>17755.939999999999</v>
      </c>
      <c r="NF3" s="62">
        <v>17749.689999999999</v>
      </c>
      <c r="NG3" s="62">
        <v>17876.55</v>
      </c>
      <c r="NH3" s="62">
        <v>17570.82</v>
      </c>
      <c r="NI3" s="62">
        <v>17616.689999999999</v>
      </c>
      <c r="NJ3" s="62">
        <v>17462.87</v>
      </c>
      <c r="NK3" s="62">
        <v>17412.830000000002</v>
      </c>
      <c r="NL3" s="62">
        <v>17338.169999999998</v>
      </c>
      <c r="NM3" s="62">
        <v>17064.900000000001</v>
      </c>
      <c r="NN3" s="63"/>
      <c r="NP3" s="50"/>
      <c r="NQ3" s="63"/>
    </row>
    <row r="4" spans="1:381" ht="14.1" customHeight="1" x14ac:dyDescent="0.25">
      <c r="A4" s="112"/>
      <c r="B4" s="113" t="s">
        <v>233</v>
      </c>
      <c r="C4" s="114" t="s">
        <v>128</v>
      </c>
      <c r="D4" s="115"/>
      <c r="E4" s="130">
        <f>W4</f>
        <v>1558.23</v>
      </c>
      <c r="F4" s="115">
        <f>V4</f>
        <v>1563.52</v>
      </c>
      <c r="G4" s="116">
        <f>(F4-W4)/W4</f>
        <v>3.3948775212901583E-3</v>
      </c>
      <c r="H4" s="115">
        <v>3223.06</v>
      </c>
      <c r="I4" s="115">
        <v>1551.94</v>
      </c>
      <c r="J4" s="115"/>
      <c r="K4" s="115"/>
      <c r="L4" s="115"/>
      <c r="M4" s="132">
        <v>3273.56</v>
      </c>
      <c r="N4" s="115">
        <v>1560.83</v>
      </c>
      <c r="O4" s="115">
        <v>7554.8</v>
      </c>
      <c r="P4" s="131"/>
      <c r="Q4" s="115"/>
      <c r="R4" s="117"/>
      <c r="S4" s="117"/>
      <c r="T4" s="61"/>
      <c r="U4" s="61"/>
      <c r="V4" s="136">
        <v>1563.52</v>
      </c>
      <c r="W4" s="136">
        <v>1558.23</v>
      </c>
      <c r="X4" s="136">
        <v>1607.07</v>
      </c>
      <c r="Y4" s="136">
        <v>1633.1</v>
      </c>
      <c r="Z4" s="136">
        <v>1673.22</v>
      </c>
      <c r="AA4" s="136">
        <v>1671.28</v>
      </c>
      <c r="AB4" s="136">
        <v>1763.29</v>
      </c>
      <c r="AC4" s="136">
        <v>1809.53</v>
      </c>
      <c r="AD4" s="136">
        <v>1851.05</v>
      </c>
      <c r="AE4" s="136">
        <v>1898.03</v>
      </c>
      <c r="AF4" s="136">
        <v>1924.61</v>
      </c>
      <c r="AG4" s="136">
        <v>1909.32</v>
      </c>
      <c r="AH4" s="136">
        <v>1880.12</v>
      </c>
      <c r="AI4" s="136">
        <v>1883.8</v>
      </c>
      <c r="AJ4" s="136">
        <v>1919.68</v>
      </c>
      <c r="AK4" s="136">
        <v>1922.79</v>
      </c>
      <c r="AL4" s="136">
        <v>1791.4</v>
      </c>
      <c r="AM4" s="136">
        <v>1772.54</v>
      </c>
      <c r="AN4" s="136">
        <v>1808.52</v>
      </c>
      <c r="AO4" s="136">
        <v>1846.15</v>
      </c>
      <c r="AP4" s="136">
        <v>1792.44</v>
      </c>
      <c r="AQ4" s="136">
        <v>1836.17</v>
      </c>
      <c r="AR4" s="136">
        <v>1826.68</v>
      </c>
      <c r="AS4" s="136">
        <v>1851.79</v>
      </c>
      <c r="AT4" s="136">
        <v>1844.3</v>
      </c>
      <c r="AU4" s="136">
        <v>1791.11</v>
      </c>
      <c r="AV4" s="136">
        <v>1791.84</v>
      </c>
      <c r="AW4" s="136">
        <v>1735.97</v>
      </c>
      <c r="AX4" s="136">
        <v>1678.23</v>
      </c>
      <c r="AY4" s="136">
        <v>1668.97</v>
      </c>
      <c r="AZ4" s="136">
        <v>1682.06</v>
      </c>
      <c r="BA4" s="136">
        <v>1762.96</v>
      </c>
      <c r="BB4" s="136">
        <v>1800.46</v>
      </c>
      <c r="BC4" s="136">
        <v>1794</v>
      </c>
      <c r="BD4" s="136">
        <v>1788.15</v>
      </c>
      <c r="BE4" s="136">
        <v>1708.47</v>
      </c>
      <c r="BF4" s="136">
        <v>1723.43</v>
      </c>
      <c r="BG4" s="136">
        <v>1733.42</v>
      </c>
      <c r="BH4" s="136">
        <v>1837.71</v>
      </c>
      <c r="BI4" s="136">
        <v>1822.67</v>
      </c>
      <c r="BJ4" s="136">
        <v>1790.64</v>
      </c>
      <c r="BK4" s="136">
        <v>1801.79</v>
      </c>
      <c r="BL4" s="136">
        <v>1779.38</v>
      </c>
      <c r="BM4" s="136">
        <v>1723.45</v>
      </c>
      <c r="BN4" s="136">
        <v>1721.45</v>
      </c>
      <c r="BO4" s="136">
        <v>1720.54</v>
      </c>
      <c r="BP4" s="136">
        <v>1776.18</v>
      </c>
      <c r="BQ4" s="136">
        <v>1813.38</v>
      </c>
      <c r="BR4" s="136">
        <v>1807.19</v>
      </c>
      <c r="BS4" s="136">
        <v>1747.43</v>
      </c>
      <c r="BT4" s="136">
        <v>1783.91</v>
      </c>
      <c r="BU4" s="136">
        <v>1769.64</v>
      </c>
      <c r="BV4" s="136">
        <v>1739.58</v>
      </c>
      <c r="BW4" s="136">
        <v>1678.74</v>
      </c>
      <c r="BX4" s="136">
        <v>1607.5</v>
      </c>
      <c r="BY4" s="136">
        <v>1676.13</v>
      </c>
      <c r="BZ4" s="136">
        <v>1668.75</v>
      </c>
      <c r="CA4" s="136">
        <v>1685.82</v>
      </c>
      <c r="CB4" s="136">
        <v>1683.21</v>
      </c>
      <c r="CC4" s="136">
        <v>1674.74</v>
      </c>
      <c r="CD4" s="136">
        <v>1661.92</v>
      </c>
      <c r="CE4" s="136">
        <v>1662.3</v>
      </c>
      <c r="CF4" s="136">
        <v>1710.54</v>
      </c>
      <c r="CG4" s="136">
        <v>1807.78</v>
      </c>
      <c r="CH4" s="136">
        <v>1835.04</v>
      </c>
      <c r="CI4" s="136">
        <v>1850.87</v>
      </c>
      <c r="CJ4" s="136">
        <v>1797.29</v>
      </c>
      <c r="CK4" s="136">
        <v>1804.76</v>
      </c>
      <c r="CL4" s="136">
        <v>1888.97</v>
      </c>
      <c r="CM4" s="136">
        <v>1950.05</v>
      </c>
      <c r="CN4" s="136">
        <v>1993.14</v>
      </c>
      <c r="CO4" s="136">
        <v>2007.93</v>
      </c>
      <c r="CP4" s="136">
        <v>2050.7399999999998</v>
      </c>
      <c r="CQ4" s="136">
        <v>2041.4</v>
      </c>
      <c r="CR4" s="136">
        <v>2084.9699999999998</v>
      </c>
      <c r="CS4" s="136">
        <v>2123.16</v>
      </c>
      <c r="CT4" s="136">
        <v>2144.1799999999998</v>
      </c>
      <c r="CU4" s="136">
        <v>2223.21</v>
      </c>
      <c r="CV4" s="136">
        <v>2204.39</v>
      </c>
      <c r="CW4" s="136">
        <v>2198.46</v>
      </c>
      <c r="CX4" s="136">
        <v>2230.36</v>
      </c>
      <c r="CY4" s="136">
        <v>2230.91</v>
      </c>
      <c r="CZ4" s="136">
        <v>2206.11</v>
      </c>
      <c r="DA4" s="136">
        <v>2186.65</v>
      </c>
      <c r="DB4" s="136">
        <v>2198.46</v>
      </c>
      <c r="DC4" s="136">
        <v>2149.83</v>
      </c>
      <c r="DD4" s="136">
        <v>2114.13</v>
      </c>
      <c r="DE4" s="136">
        <v>2172.29</v>
      </c>
      <c r="DF4" s="136">
        <v>2228.87</v>
      </c>
      <c r="DG4" s="136">
        <v>2183.4</v>
      </c>
      <c r="DH4" s="136">
        <v>2135.4</v>
      </c>
      <c r="DI4" s="136">
        <v>2129.1</v>
      </c>
      <c r="DJ4" s="136">
        <v>2156.83</v>
      </c>
      <c r="DK4" s="136">
        <v>2080.6999999999998</v>
      </c>
      <c r="DL4" s="136">
        <v>2019.84</v>
      </c>
      <c r="DM4" s="136">
        <v>1995.99</v>
      </c>
      <c r="DN4" s="136">
        <v>1981.7</v>
      </c>
      <c r="DO4" s="136">
        <v>1988.32</v>
      </c>
      <c r="DP4" s="136">
        <v>2000.71</v>
      </c>
      <c r="DQ4" s="136">
        <v>1928.27</v>
      </c>
      <c r="DR4" s="136">
        <v>1935.33</v>
      </c>
      <c r="DS4" s="136">
        <v>1980.62</v>
      </c>
      <c r="DT4" s="136">
        <v>2016.49</v>
      </c>
      <c r="DU4" s="136">
        <v>2103.9699999999998</v>
      </c>
      <c r="DV4" s="136">
        <v>2115.06</v>
      </c>
      <c r="DW4" s="136">
        <v>2122.88</v>
      </c>
      <c r="DX4" s="136">
        <v>2151.7800000000002</v>
      </c>
      <c r="DY4" s="136">
        <v>2137.9499999999998</v>
      </c>
      <c r="DZ4" s="136">
        <v>2144.31</v>
      </c>
      <c r="EA4" s="136">
        <v>2161.61</v>
      </c>
      <c r="EB4" s="136">
        <v>2159.4</v>
      </c>
      <c r="EC4" s="136">
        <v>2172.25</v>
      </c>
      <c r="ED4" s="136">
        <v>2137.25</v>
      </c>
      <c r="EE4" s="136">
        <v>2129.89</v>
      </c>
      <c r="EF4" s="136">
        <v>2144.42</v>
      </c>
      <c r="EG4" s="136">
        <v>2171.77</v>
      </c>
      <c r="EH4" s="136">
        <v>2177.9699999999998</v>
      </c>
      <c r="EI4" s="136">
        <v>2124.33</v>
      </c>
      <c r="EJ4" s="136">
        <v>2087.3200000000002</v>
      </c>
      <c r="EK4" s="136">
        <v>2014.79</v>
      </c>
      <c r="EL4" s="136">
        <v>1990.14</v>
      </c>
      <c r="EM4" s="136">
        <v>2016.5</v>
      </c>
      <c r="EN4" s="136">
        <v>2028.36</v>
      </c>
      <c r="EO4" s="136">
        <v>2086.56</v>
      </c>
      <c r="EP4" s="136">
        <v>2059.61</v>
      </c>
      <c r="EQ4" s="136">
        <v>2120.4499999999998</v>
      </c>
      <c r="ER4" s="136">
        <v>2140.1</v>
      </c>
      <c r="ES4" s="136">
        <v>2145.61</v>
      </c>
      <c r="ET4" s="136">
        <v>2177.56</v>
      </c>
      <c r="EU4" s="136">
        <v>2153.33</v>
      </c>
      <c r="EV4" s="136">
        <v>2143.12</v>
      </c>
      <c r="EW4" s="136">
        <v>2113.59</v>
      </c>
      <c r="EX4" s="136">
        <v>2090.27</v>
      </c>
      <c r="EY4" s="136">
        <v>2094.98</v>
      </c>
      <c r="EZ4" s="136">
        <v>2065.0700000000002</v>
      </c>
      <c r="FA4" s="136">
        <v>2126.4699999999998</v>
      </c>
      <c r="FB4" s="136">
        <v>2140.9</v>
      </c>
      <c r="FC4" s="136">
        <v>2204.9899999999998</v>
      </c>
      <c r="FD4" s="136">
        <v>2180.1</v>
      </c>
      <c r="FE4" s="136">
        <v>2239.6799999999998</v>
      </c>
      <c r="FF4" s="136">
        <v>2309.6</v>
      </c>
      <c r="FG4" s="136">
        <v>2346.0300000000002</v>
      </c>
      <c r="FH4" s="136">
        <v>2353.23</v>
      </c>
      <c r="FI4" s="136">
        <v>2381.27</v>
      </c>
      <c r="FJ4" s="136">
        <v>2363.36</v>
      </c>
      <c r="FK4" s="136">
        <v>2342.0500000000002</v>
      </c>
      <c r="FL4" s="136">
        <v>2333.6799999999998</v>
      </c>
      <c r="FM4" s="136">
        <v>2410.15</v>
      </c>
      <c r="FN4" s="136">
        <v>2439.9</v>
      </c>
      <c r="FO4" s="136">
        <v>2402.15</v>
      </c>
      <c r="FP4" s="136">
        <v>2464.15</v>
      </c>
      <c r="FQ4" s="136">
        <v>2527.7800000000002</v>
      </c>
      <c r="FR4" s="41">
        <v>2499.7399999999998</v>
      </c>
      <c r="FS4" s="41">
        <v>2422.67</v>
      </c>
      <c r="FT4" s="41">
        <v>2404.85</v>
      </c>
      <c r="FU4" s="41">
        <v>2397.8200000000002</v>
      </c>
      <c r="FV4" s="41">
        <v>2337.0100000000002</v>
      </c>
      <c r="FW4" s="41">
        <v>2315.13</v>
      </c>
      <c r="FX4" s="41">
        <v>2244.5500000000002</v>
      </c>
      <c r="FY4" s="41">
        <v>2225.35</v>
      </c>
      <c r="FZ4" s="41">
        <v>2237.87</v>
      </c>
      <c r="GA4" s="41">
        <v>2178.6999999999998</v>
      </c>
      <c r="GB4" s="41">
        <v>2118.77</v>
      </c>
      <c r="GC4" s="41">
        <v>2078.84</v>
      </c>
      <c r="GD4" s="41">
        <v>2034.33</v>
      </c>
      <c r="GE4" s="41">
        <v>2053.23</v>
      </c>
      <c r="GF4" s="41">
        <v>2087.71</v>
      </c>
      <c r="GG4" s="41">
        <v>2104.5100000000002</v>
      </c>
      <c r="GH4" s="41">
        <v>2053.69</v>
      </c>
      <c r="GI4" s="41">
        <v>2120.19</v>
      </c>
      <c r="GJ4" s="41">
        <v>2103.6799999999998</v>
      </c>
      <c r="GK4" s="41">
        <v>2120.4699999999998</v>
      </c>
      <c r="GL4" s="41">
        <v>2106.44</v>
      </c>
      <c r="GM4" s="41">
        <v>2070.48</v>
      </c>
      <c r="GN4" s="41">
        <v>2042.97</v>
      </c>
      <c r="GO4" s="41">
        <v>2077.46</v>
      </c>
      <c r="GP4" s="41">
        <v>2072.75</v>
      </c>
      <c r="GQ4" s="41">
        <v>2064.81</v>
      </c>
      <c r="GR4" s="41">
        <v>1981.65</v>
      </c>
      <c r="GS4" s="41">
        <v>1956.28</v>
      </c>
      <c r="GT4" s="41">
        <v>1954.73</v>
      </c>
      <c r="GU4" s="41">
        <v>2025.25</v>
      </c>
      <c r="GV4" s="41">
        <v>2051.37</v>
      </c>
      <c r="GW4" s="41">
        <v>2064.67</v>
      </c>
      <c r="GX4" s="41">
        <v>2052.11</v>
      </c>
      <c r="GY4" s="41">
        <v>2138.5100000000002</v>
      </c>
      <c r="GZ4" s="41">
        <v>2157.7600000000002</v>
      </c>
      <c r="HA4" s="41">
        <v>2112.9</v>
      </c>
      <c r="HB4" s="41">
        <v>2141.4299999999998</v>
      </c>
      <c r="HC4" s="41">
        <v>2099.2199999999998</v>
      </c>
      <c r="HD4" s="41">
        <v>2063.16</v>
      </c>
      <c r="HE4" s="41">
        <v>2084.56</v>
      </c>
      <c r="HF4" s="41">
        <v>2167.13</v>
      </c>
      <c r="HG4" s="41">
        <v>2235.9499999999998</v>
      </c>
      <c r="HH4" s="41">
        <v>2199.2399999999998</v>
      </c>
      <c r="HI4" s="41">
        <v>2276</v>
      </c>
      <c r="HJ4" s="41">
        <v>2189.9699999999998</v>
      </c>
      <c r="HK4" s="41">
        <v>2138.73</v>
      </c>
      <c r="HL4" s="41">
        <v>2228.7199999999998</v>
      </c>
      <c r="HM4" s="41">
        <v>2279.62</v>
      </c>
      <c r="HN4" s="41">
        <v>2398.56</v>
      </c>
      <c r="HO4" s="41">
        <v>2487.2800000000002</v>
      </c>
      <c r="HP4" s="41">
        <v>2517.59</v>
      </c>
      <c r="HQ4" s="41">
        <v>2494.77</v>
      </c>
      <c r="HR4" s="41">
        <v>2507.31</v>
      </c>
      <c r="HS4" s="41">
        <v>2513.44</v>
      </c>
      <c r="HT4" s="41">
        <v>2472.35</v>
      </c>
      <c r="HU4" s="41">
        <v>2464.6</v>
      </c>
      <c r="HV4" s="41">
        <v>2524.31</v>
      </c>
      <c r="HW4" s="41">
        <v>2596.31</v>
      </c>
      <c r="HX4" s="41">
        <v>2582.36</v>
      </c>
      <c r="HY4" s="41">
        <v>2500.61</v>
      </c>
      <c r="HZ4" s="41">
        <v>2570.94</v>
      </c>
      <c r="IA4" s="41">
        <v>2665.6</v>
      </c>
      <c r="IB4" s="41">
        <v>2713.74</v>
      </c>
      <c r="IC4" s="41">
        <v>2780.89</v>
      </c>
      <c r="ID4" s="41">
        <v>2838.54</v>
      </c>
      <c r="IE4" s="41">
        <v>2870.59</v>
      </c>
      <c r="IF4" s="41">
        <v>2856.22</v>
      </c>
      <c r="IG4" s="41">
        <v>2789.34</v>
      </c>
      <c r="IH4" s="41">
        <v>2754.53</v>
      </c>
      <c r="II4" s="41">
        <v>2747.25</v>
      </c>
      <c r="IJ4" s="41">
        <v>2742.16</v>
      </c>
      <c r="IK4" s="41">
        <v>2742.16</v>
      </c>
      <c r="IL4" s="41">
        <v>2743.87</v>
      </c>
      <c r="IM4" s="41">
        <v>2768.63</v>
      </c>
      <c r="IN4" s="41">
        <v>2768</v>
      </c>
      <c r="IO4" s="41">
        <v>2733.73</v>
      </c>
      <c r="IP4" s="41">
        <v>2771.7</v>
      </c>
      <c r="IQ4" s="41">
        <v>2744.73</v>
      </c>
      <c r="IR4" s="41">
        <v>2845.11</v>
      </c>
      <c r="IS4" s="41">
        <v>2818.44</v>
      </c>
      <c r="IT4" s="41">
        <v>2742.05</v>
      </c>
      <c r="IU4" s="41">
        <v>2704.95</v>
      </c>
      <c r="IV4" s="41">
        <v>2840.02</v>
      </c>
      <c r="IW4" s="41">
        <v>2913.07</v>
      </c>
      <c r="IX4" s="41">
        <v>2940.49</v>
      </c>
      <c r="IY4" s="41">
        <v>2951.25</v>
      </c>
      <c r="IZ4" s="41">
        <v>3083.52</v>
      </c>
      <c r="JA4" s="41">
        <v>3016.34</v>
      </c>
      <c r="JB4" s="41">
        <v>2925.4</v>
      </c>
      <c r="JC4" s="41">
        <v>2768.52</v>
      </c>
      <c r="JD4" s="41">
        <v>2742.81</v>
      </c>
      <c r="JE4" s="41">
        <v>2877.35</v>
      </c>
      <c r="JF4" s="41">
        <v>3041.62</v>
      </c>
      <c r="JG4" s="41">
        <v>3131.7</v>
      </c>
      <c r="JH4" s="41">
        <v>3237.24</v>
      </c>
      <c r="JI4" s="41">
        <v>3173.57</v>
      </c>
      <c r="JJ4" s="41">
        <v>3300.28</v>
      </c>
      <c r="JK4" s="41">
        <v>3325.98</v>
      </c>
      <c r="JL4" s="41">
        <v>3498.73</v>
      </c>
      <c r="JM4" s="41">
        <v>3673.56</v>
      </c>
      <c r="JN4" s="41">
        <v>3793.22</v>
      </c>
      <c r="JO4" s="41">
        <v>3812.36</v>
      </c>
      <c r="JP4" s="41">
        <v>3756.67</v>
      </c>
      <c r="JQ4" s="41">
        <v>3720.27</v>
      </c>
      <c r="JR4" s="41">
        <v>3661.92</v>
      </c>
      <c r="JS4" s="41">
        <v>3643.97</v>
      </c>
      <c r="JT4" s="41">
        <v>3740.63</v>
      </c>
      <c r="JU4" s="41">
        <v>3635.12</v>
      </c>
      <c r="JV4" s="41">
        <v>3677.84</v>
      </c>
      <c r="JW4" s="41">
        <v>3742.22</v>
      </c>
      <c r="JX4" s="41">
        <v>3821.21</v>
      </c>
      <c r="JY4" s="41">
        <v>3831.34</v>
      </c>
      <c r="JZ4" s="41">
        <v>3796.54</v>
      </c>
      <c r="KA4" s="41">
        <v>3858.77</v>
      </c>
      <c r="KB4" s="41">
        <v>3787.98</v>
      </c>
      <c r="KC4" s="41">
        <v>3840.77</v>
      </c>
      <c r="KD4" s="41">
        <v>3909.3</v>
      </c>
      <c r="KE4" s="41">
        <v>3881.2</v>
      </c>
      <c r="KF4" s="41">
        <v>3918.82</v>
      </c>
      <c r="KG4" s="41">
        <v>3935.64</v>
      </c>
      <c r="KH4" s="41">
        <v>3839.31</v>
      </c>
      <c r="KI4" s="41">
        <v>3909.64</v>
      </c>
      <c r="KJ4" s="41">
        <v>3891.78</v>
      </c>
      <c r="KK4" s="41">
        <v>3903.92</v>
      </c>
      <c r="KL4" s="41">
        <v>4015.24</v>
      </c>
      <c r="KM4" s="41">
        <v>3908.5</v>
      </c>
      <c r="KN4" s="41">
        <v>3894.42</v>
      </c>
      <c r="KO4" s="41">
        <v>3876.93</v>
      </c>
      <c r="KP4" s="41">
        <v>3726.86</v>
      </c>
      <c r="KQ4" s="41">
        <v>3726.15</v>
      </c>
      <c r="KR4" s="41">
        <v>3759.55</v>
      </c>
      <c r="KS4" s="41">
        <v>3741.59</v>
      </c>
      <c r="KT4" s="41">
        <v>3695.99</v>
      </c>
      <c r="KU4" s="41">
        <v>3595.97</v>
      </c>
      <c r="KV4" s="41">
        <v>3668.29</v>
      </c>
      <c r="KW4" s="41">
        <v>3728.08</v>
      </c>
      <c r="KX4" s="41">
        <v>3777.02</v>
      </c>
      <c r="KY4" s="41">
        <v>3712.71</v>
      </c>
      <c r="KZ4" s="41">
        <v>3684.44</v>
      </c>
      <c r="LA4" s="41">
        <v>3640.14</v>
      </c>
      <c r="LB4" s="41">
        <v>3626.57</v>
      </c>
      <c r="LC4" s="41">
        <v>3640.74</v>
      </c>
      <c r="LD4" s="41">
        <v>3553.5</v>
      </c>
      <c r="LE4" s="41">
        <v>3536.08</v>
      </c>
      <c r="LF4" s="41">
        <v>3519.92</v>
      </c>
      <c r="LG4" s="41">
        <v>3557.08</v>
      </c>
      <c r="LH4" s="41">
        <v>3487.89</v>
      </c>
      <c r="LI4" s="41">
        <v>3444.94</v>
      </c>
      <c r="LJ4" s="41">
        <v>3331.1</v>
      </c>
      <c r="LK4" s="41">
        <v>3389.65</v>
      </c>
      <c r="LL4" s="41">
        <v>3468.6</v>
      </c>
      <c r="LM4" s="62">
        <v>3490.1</v>
      </c>
      <c r="LN4" s="62">
        <v>3696.63</v>
      </c>
      <c r="LO4" s="62">
        <v>3695.27</v>
      </c>
      <c r="LP4" s="62">
        <v>3629.41</v>
      </c>
      <c r="LQ4" s="62">
        <v>3653.74</v>
      </c>
      <c r="LR4" s="62">
        <v>3643.51</v>
      </c>
      <c r="LS4" s="62">
        <v>3635.07</v>
      </c>
      <c r="LT4" s="62">
        <v>3675.3</v>
      </c>
      <c r="LU4" s="62">
        <v>3592.34</v>
      </c>
      <c r="LV4" s="62">
        <v>3555.85</v>
      </c>
      <c r="LW4" s="62">
        <v>3621.48</v>
      </c>
      <c r="LX4" s="62">
        <v>3602.5</v>
      </c>
      <c r="LY4" s="62">
        <v>3448.43</v>
      </c>
      <c r="LZ4" s="62">
        <v>3463.35</v>
      </c>
      <c r="MA4" s="62">
        <v>3427.44</v>
      </c>
      <c r="MB4" s="62">
        <v>3410.25</v>
      </c>
      <c r="MC4" s="62">
        <v>3409.37</v>
      </c>
      <c r="MD4" s="62">
        <v>3372.93</v>
      </c>
      <c r="ME4" s="62">
        <v>3420.92</v>
      </c>
      <c r="MF4" s="62">
        <v>3416.57</v>
      </c>
      <c r="MG4" s="62">
        <v>3461.25</v>
      </c>
      <c r="MH4" s="62">
        <v>3411.23</v>
      </c>
      <c r="MI4" s="62">
        <v>3485.59</v>
      </c>
      <c r="MJ4" s="62">
        <v>3535.68</v>
      </c>
      <c r="MK4" s="62">
        <v>3507.08</v>
      </c>
      <c r="ML4" s="62">
        <v>3473.21</v>
      </c>
      <c r="MM4" s="62">
        <v>3428.22</v>
      </c>
      <c r="MN4" s="62">
        <v>3460.8</v>
      </c>
      <c r="MO4" s="62">
        <v>3446.15</v>
      </c>
      <c r="MP4" s="62">
        <v>3471.92</v>
      </c>
      <c r="MQ4" s="62">
        <v>3471.43</v>
      </c>
      <c r="MR4" s="62">
        <v>3336.89</v>
      </c>
      <c r="MS4" s="62">
        <v>3263.63</v>
      </c>
      <c r="MT4" s="62">
        <v>3184.77</v>
      </c>
      <c r="MU4" s="62">
        <v>3186.7</v>
      </c>
      <c r="MV4" s="62">
        <v>3161.47</v>
      </c>
      <c r="MW4" s="62">
        <v>3127.72</v>
      </c>
      <c r="MX4" s="62">
        <v>3135.64</v>
      </c>
      <c r="MY4" s="62">
        <v>3150.57</v>
      </c>
      <c r="MZ4" s="62">
        <v>3196.82</v>
      </c>
      <c r="NA4" s="62">
        <v>3167.33</v>
      </c>
      <c r="NB4" s="62">
        <v>3217.2</v>
      </c>
      <c r="NC4" s="62">
        <v>3149.64</v>
      </c>
      <c r="ND4" s="62">
        <v>3183.96</v>
      </c>
      <c r="NE4" s="62">
        <v>3208.83</v>
      </c>
      <c r="NF4" s="62">
        <v>3163.55</v>
      </c>
      <c r="NG4" s="62">
        <v>3163.7</v>
      </c>
      <c r="NH4" s="62">
        <v>3081.68</v>
      </c>
      <c r="NI4" s="62">
        <v>3098.02</v>
      </c>
      <c r="NJ4" s="62">
        <v>3079.16</v>
      </c>
      <c r="NK4" s="62">
        <v>3071.39</v>
      </c>
      <c r="NL4" s="62">
        <v>2993.62</v>
      </c>
      <c r="NM4" s="62">
        <v>3003.36</v>
      </c>
      <c r="NN4" s="63"/>
      <c r="NP4" s="50"/>
      <c r="NQ4" s="63"/>
    </row>
    <row r="5" spans="1:381" ht="14.1" customHeight="1" x14ac:dyDescent="0.25">
      <c r="A5" s="107">
        <v>1</v>
      </c>
      <c r="B5" s="101" t="s">
        <v>237</v>
      </c>
      <c r="C5" s="102" t="s">
        <v>203</v>
      </c>
      <c r="D5" s="96">
        <v>2</v>
      </c>
      <c r="E5" s="125">
        <f t="shared" ref="E5:E23" si="0">W5</f>
        <v>195.7</v>
      </c>
      <c r="F5" s="97">
        <f t="shared" ref="F5:F23" si="1">V5</f>
        <v>200.75</v>
      </c>
      <c r="G5" s="98">
        <f t="shared" ref="G5:G23" si="2">(F5-W5)/W5</f>
        <v>2.580480327031176E-2</v>
      </c>
      <c r="H5" s="97">
        <v>325</v>
      </c>
      <c r="I5" s="97">
        <v>173.4</v>
      </c>
      <c r="J5" s="104">
        <v>34089</v>
      </c>
      <c r="K5" s="104">
        <v>8522</v>
      </c>
      <c r="L5" s="104">
        <f>1158008+7970745</f>
        <v>9128753</v>
      </c>
      <c r="M5" s="105">
        <v>308.89999999999998</v>
      </c>
      <c r="N5" s="105">
        <v>167.2</v>
      </c>
      <c r="O5" s="105">
        <v>646.5</v>
      </c>
      <c r="P5" s="93"/>
      <c r="Q5" s="105">
        <v>525</v>
      </c>
      <c r="R5" s="120">
        <v>39268</v>
      </c>
      <c r="S5" s="119" t="e">
        <f>((F5-Q5)/Q5)*365/($F$2-R5)</f>
        <v>#VALUE!</v>
      </c>
      <c r="V5" s="136">
        <v>200.75</v>
      </c>
      <c r="W5" s="136">
        <v>195.7</v>
      </c>
      <c r="X5" s="136">
        <v>204.35</v>
      </c>
      <c r="Y5" s="136">
        <v>203.9</v>
      </c>
      <c r="Z5" s="136">
        <v>210.95</v>
      </c>
      <c r="AA5" s="136">
        <v>208.25</v>
      </c>
      <c r="AB5" s="136">
        <v>223.1</v>
      </c>
      <c r="AC5" s="136">
        <v>228.35</v>
      </c>
      <c r="AD5" s="136">
        <v>233.75</v>
      </c>
      <c r="AE5" s="136">
        <v>242.45</v>
      </c>
      <c r="AF5" s="136">
        <v>246.8</v>
      </c>
      <c r="AG5" s="136">
        <v>245.15</v>
      </c>
      <c r="AH5" s="136">
        <v>235.9</v>
      </c>
      <c r="AI5" s="136">
        <v>236.75</v>
      </c>
      <c r="AJ5" s="136">
        <v>242.05</v>
      </c>
      <c r="AK5" s="136">
        <v>247.7</v>
      </c>
      <c r="AL5" s="136">
        <v>228.1</v>
      </c>
      <c r="AM5" s="136">
        <v>225.05</v>
      </c>
      <c r="AN5" s="136">
        <v>231.2</v>
      </c>
      <c r="AO5" s="136">
        <v>239.2</v>
      </c>
      <c r="AP5" s="136">
        <v>229.65</v>
      </c>
      <c r="AQ5" s="136">
        <v>235.85</v>
      </c>
      <c r="AR5" s="136">
        <v>232.3</v>
      </c>
      <c r="AS5" s="136">
        <v>238.7</v>
      </c>
      <c r="AT5" s="136">
        <v>236.6</v>
      </c>
      <c r="AU5" s="136">
        <v>229.7</v>
      </c>
      <c r="AV5" s="136">
        <v>228.8</v>
      </c>
      <c r="AW5" s="136">
        <v>218.45</v>
      </c>
      <c r="AX5" s="137">
        <v>206.45</v>
      </c>
      <c r="AY5" s="137">
        <v>201.15</v>
      </c>
      <c r="AZ5" s="137">
        <v>201.55</v>
      </c>
      <c r="BA5" s="137">
        <v>218.65</v>
      </c>
      <c r="BB5" s="137">
        <v>223.6</v>
      </c>
      <c r="BC5" s="137">
        <v>224.05</v>
      </c>
      <c r="BD5" s="137">
        <v>217.35</v>
      </c>
      <c r="BE5" s="137">
        <v>200.4</v>
      </c>
      <c r="BF5" s="137">
        <v>198</v>
      </c>
      <c r="BG5" s="137">
        <v>197.85</v>
      </c>
      <c r="BH5" s="137">
        <v>213.1</v>
      </c>
      <c r="BI5" s="137">
        <v>212.2</v>
      </c>
      <c r="BJ5" s="137">
        <v>205.1</v>
      </c>
      <c r="BK5" s="137">
        <v>209.45</v>
      </c>
      <c r="BL5" s="137">
        <v>208.1</v>
      </c>
      <c r="BM5" s="137">
        <v>200.05</v>
      </c>
      <c r="BN5" s="137">
        <v>198.95</v>
      </c>
      <c r="BO5" s="137">
        <v>195.4</v>
      </c>
      <c r="BP5" s="137">
        <v>199.6</v>
      </c>
      <c r="BQ5" s="137">
        <v>204.85</v>
      </c>
      <c r="BR5" s="137">
        <v>204</v>
      </c>
      <c r="BS5" s="137">
        <v>198.65</v>
      </c>
      <c r="BT5" s="137">
        <v>207.85</v>
      </c>
      <c r="BU5" s="137">
        <v>208</v>
      </c>
      <c r="BV5" s="137">
        <v>196.35</v>
      </c>
      <c r="BW5" s="137">
        <v>184.5</v>
      </c>
      <c r="BX5" s="137">
        <v>175.85</v>
      </c>
      <c r="BY5" s="137">
        <v>186.6</v>
      </c>
      <c r="BZ5" s="137">
        <v>181.75</v>
      </c>
      <c r="CA5" s="137">
        <v>182.6</v>
      </c>
      <c r="CB5" s="137">
        <v>182.7</v>
      </c>
      <c r="CC5" s="137">
        <v>186.9</v>
      </c>
      <c r="CD5" s="137">
        <v>182.4</v>
      </c>
      <c r="CE5" s="137">
        <v>177.6</v>
      </c>
      <c r="CF5" s="137">
        <v>189</v>
      </c>
      <c r="CG5" s="137">
        <v>200.9</v>
      </c>
      <c r="CH5" s="137">
        <v>206.6</v>
      </c>
      <c r="CI5" s="137">
        <v>209.35</v>
      </c>
      <c r="CJ5" s="137">
        <v>200.7</v>
      </c>
      <c r="CK5" s="137">
        <v>195.85</v>
      </c>
      <c r="CL5" s="137">
        <v>210.25</v>
      </c>
      <c r="CM5" s="137">
        <v>218.05</v>
      </c>
      <c r="CN5" s="137">
        <v>222.95</v>
      </c>
      <c r="CO5" s="137">
        <v>227.85</v>
      </c>
      <c r="CP5" s="137">
        <v>230.75</v>
      </c>
      <c r="CQ5" s="137">
        <v>230.9</v>
      </c>
      <c r="CR5" s="137">
        <v>233.1</v>
      </c>
      <c r="CS5" s="137">
        <v>236.6</v>
      </c>
      <c r="CT5" s="137">
        <v>233.6</v>
      </c>
      <c r="CU5" s="137">
        <v>244</v>
      </c>
      <c r="CV5" s="137">
        <v>240.6</v>
      </c>
      <c r="CW5" s="137">
        <v>241.65</v>
      </c>
      <c r="CX5" s="137">
        <v>243.75</v>
      </c>
      <c r="CY5" s="137">
        <v>239.85</v>
      </c>
      <c r="CZ5" s="137">
        <v>234.95</v>
      </c>
      <c r="DA5" s="137">
        <v>233.05</v>
      </c>
      <c r="DB5" s="137">
        <v>234</v>
      </c>
      <c r="DC5" s="137">
        <v>226.85</v>
      </c>
      <c r="DD5" s="137">
        <v>220.35</v>
      </c>
      <c r="DE5" s="137">
        <v>229.15</v>
      </c>
      <c r="DF5" s="137">
        <v>236.85</v>
      </c>
      <c r="DG5" s="137">
        <v>234</v>
      </c>
      <c r="DH5" s="137">
        <v>230.05</v>
      </c>
      <c r="DI5" s="137">
        <v>230.8</v>
      </c>
      <c r="DJ5" s="137">
        <v>233.6</v>
      </c>
      <c r="DK5" s="137">
        <v>220.35</v>
      </c>
      <c r="DL5" s="137">
        <v>210.55</v>
      </c>
      <c r="DM5" s="137">
        <v>209.5</v>
      </c>
      <c r="DN5" s="137">
        <v>210.15</v>
      </c>
      <c r="DO5" s="137">
        <v>214.9</v>
      </c>
      <c r="DP5" s="137">
        <v>216.5</v>
      </c>
      <c r="DQ5" s="137">
        <v>210.5</v>
      </c>
      <c r="DR5" s="137">
        <v>210.4</v>
      </c>
      <c r="DS5" s="137">
        <v>212.6</v>
      </c>
      <c r="DT5" s="137">
        <v>219</v>
      </c>
      <c r="DU5" s="137">
        <v>224.4</v>
      </c>
      <c r="DV5" s="137">
        <v>224.2</v>
      </c>
      <c r="DW5" s="137">
        <v>225.45</v>
      </c>
      <c r="DX5" s="137">
        <v>231.95</v>
      </c>
      <c r="DY5" s="137">
        <v>229.3</v>
      </c>
      <c r="DZ5" s="137">
        <v>230.9</v>
      </c>
      <c r="EA5" s="137">
        <v>235.2</v>
      </c>
      <c r="EB5" s="137">
        <v>235.05</v>
      </c>
      <c r="EC5" s="137">
        <v>234.45</v>
      </c>
      <c r="ED5" s="137">
        <v>232.7</v>
      </c>
      <c r="EE5" s="137">
        <v>233.6</v>
      </c>
      <c r="EF5" s="137">
        <v>236.1</v>
      </c>
      <c r="EG5" s="137">
        <v>236.4</v>
      </c>
      <c r="EH5" s="137">
        <v>238.55</v>
      </c>
      <c r="EI5" s="137">
        <v>231</v>
      </c>
      <c r="EJ5" s="137">
        <v>225.2</v>
      </c>
      <c r="EK5" s="137">
        <v>216.3</v>
      </c>
      <c r="EL5" s="137">
        <v>210.1</v>
      </c>
      <c r="EM5" s="137">
        <v>218.95</v>
      </c>
      <c r="EN5" s="137">
        <v>223.05</v>
      </c>
      <c r="EO5" s="137">
        <v>227.65</v>
      </c>
      <c r="EP5" s="137">
        <v>222.1</v>
      </c>
      <c r="EQ5" s="137">
        <v>229.8</v>
      </c>
      <c r="ER5" s="137">
        <v>227.65</v>
      </c>
      <c r="ES5" s="137">
        <v>226.2</v>
      </c>
      <c r="ET5" s="137">
        <v>232.2</v>
      </c>
      <c r="EU5" s="137">
        <v>227.6</v>
      </c>
      <c r="EV5" s="137">
        <v>227.2</v>
      </c>
      <c r="EW5" s="137">
        <v>221.75</v>
      </c>
      <c r="EX5" s="137">
        <v>219.1</v>
      </c>
      <c r="EY5" s="137">
        <v>219.3</v>
      </c>
      <c r="EZ5" s="137">
        <v>215.2</v>
      </c>
      <c r="FA5" s="137">
        <v>219.35</v>
      </c>
      <c r="FB5" s="137">
        <v>220.8</v>
      </c>
      <c r="FC5" s="137">
        <v>226.6</v>
      </c>
      <c r="FD5" s="137">
        <v>222.9</v>
      </c>
      <c r="FE5" s="137">
        <v>228.3</v>
      </c>
      <c r="FF5" s="137">
        <v>234.65</v>
      </c>
      <c r="FG5" s="137">
        <v>238.4</v>
      </c>
      <c r="FH5" s="137">
        <v>241.5</v>
      </c>
      <c r="FI5" s="137">
        <v>247.05</v>
      </c>
      <c r="FJ5" s="137">
        <v>242.75</v>
      </c>
      <c r="FK5" s="137">
        <v>236.45</v>
      </c>
      <c r="FL5" s="137">
        <v>233.55</v>
      </c>
      <c r="FM5" s="137">
        <v>245.05</v>
      </c>
      <c r="FN5" s="137">
        <v>251.15</v>
      </c>
      <c r="FO5" s="137">
        <v>250.35</v>
      </c>
      <c r="FP5" s="137">
        <v>259.45</v>
      </c>
      <c r="FQ5" s="137">
        <v>269.5</v>
      </c>
      <c r="FR5" s="65">
        <v>270.60000000000002</v>
      </c>
      <c r="FS5" s="65">
        <v>268.89999999999998</v>
      </c>
      <c r="FT5" s="65">
        <v>271.55</v>
      </c>
      <c r="FU5" s="65">
        <v>271.3</v>
      </c>
      <c r="FV5" s="65">
        <v>267.2</v>
      </c>
      <c r="FW5" s="65">
        <v>263.05</v>
      </c>
      <c r="FX5" s="65">
        <v>253.35</v>
      </c>
      <c r="FY5" s="65">
        <v>246.95</v>
      </c>
      <c r="FZ5" s="65">
        <v>248.6</v>
      </c>
      <c r="GA5" s="65">
        <v>234.15</v>
      </c>
      <c r="GB5" s="65">
        <v>234.45</v>
      </c>
      <c r="GC5" s="65">
        <v>228.1</v>
      </c>
      <c r="GD5" s="65">
        <v>221.1</v>
      </c>
      <c r="GE5" s="65">
        <v>219.7</v>
      </c>
      <c r="GF5" s="65">
        <v>221.7</v>
      </c>
      <c r="GG5" s="65">
        <v>226.5</v>
      </c>
      <c r="GH5" s="65">
        <v>221.1</v>
      </c>
      <c r="GI5" s="65">
        <v>228.3</v>
      </c>
      <c r="GJ5" s="65">
        <v>225.1</v>
      </c>
      <c r="GK5" s="65">
        <v>228.5</v>
      </c>
      <c r="GL5" s="65">
        <v>225.3</v>
      </c>
      <c r="GM5" s="65">
        <v>222.35</v>
      </c>
      <c r="GN5" s="65">
        <v>218.2</v>
      </c>
      <c r="GO5" s="65">
        <v>222.45</v>
      </c>
      <c r="GP5" s="65">
        <v>223.85</v>
      </c>
      <c r="GQ5" s="65">
        <v>222.05</v>
      </c>
      <c r="GR5" s="65">
        <v>212.05</v>
      </c>
      <c r="GS5" s="65">
        <v>212.85</v>
      </c>
      <c r="GT5" s="65">
        <v>213.45</v>
      </c>
      <c r="GU5" s="65">
        <v>220.2</v>
      </c>
      <c r="GV5" s="65">
        <v>227.7</v>
      </c>
      <c r="GW5" s="65">
        <v>231.55</v>
      </c>
      <c r="GX5" s="65">
        <v>232.8</v>
      </c>
      <c r="GY5" s="65">
        <v>237.65</v>
      </c>
      <c r="GZ5" s="65">
        <v>238.3</v>
      </c>
      <c r="HA5" s="65">
        <v>239.7</v>
      </c>
      <c r="HB5" s="65">
        <v>246.6</v>
      </c>
      <c r="HC5" s="65">
        <v>247.55</v>
      </c>
      <c r="HD5" s="65">
        <v>245.5</v>
      </c>
      <c r="HE5" s="65">
        <v>242</v>
      </c>
      <c r="HF5" s="65">
        <v>239.3</v>
      </c>
      <c r="HG5" s="65">
        <v>242.7</v>
      </c>
      <c r="HH5" s="65">
        <v>237.2</v>
      </c>
      <c r="HI5" s="65">
        <v>243.95</v>
      </c>
      <c r="HJ5" s="65">
        <v>227.1</v>
      </c>
      <c r="HK5" s="65">
        <v>220.8</v>
      </c>
      <c r="HL5" s="65">
        <v>223.9</v>
      </c>
      <c r="HM5" s="65">
        <v>223.1</v>
      </c>
      <c r="HN5" s="65">
        <v>239.95</v>
      </c>
      <c r="HO5" s="65">
        <v>253.7</v>
      </c>
      <c r="HP5" s="65">
        <v>255.4</v>
      </c>
      <c r="HQ5" s="65">
        <v>252.35</v>
      </c>
      <c r="HR5" s="65">
        <v>256.35000000000002</v>
      </c>
      <c r="HS5" s="65">
        <v>257</v>
      </c>
      <c r="HT5" s="65">
        <v>249.2</v>
      </c>
      <c r="HU5" s="65">
        <v>250.75</v>
      </c>
      <c r="HV5" s="65">
        <v>259</v>
      </c>
      <c r="HW5" s="65">
        <v>265.10000000000002</v>
      </c>
      <c r="HX5" s="65">
        <v>263.5</v>
      </c>
      <c r="HY5" s="65">
        <v>257.5</v>
      </c>
      <c r="HZ5" s="65">
        <v>259.8</v>
      </c>
      <c r="IA5" s="65">
        <v>268.75</v>
      </c>
      <c r="IB5" s="65">
        <v>277.25</v>
      </c>
      <c r="IC5" s="65">
        <v>281.89999999999998</v>
      </c>
      <c r="ID5" s="65">
        <v>291.45</v>
      </c>
      <c r="IE5" s="65">
        <v>295.45</v>
      </c>
      <c r="IF5" s="65">
        <v>291.95</v>
      </c>
      <c r="IG5" s="65">
        <v>287</v>
      </c>
      <c r="IH5" s="65">
        <v>286.8</v>
      </c>
      <c r="II5" s="65">
        <v>284.7</v>
      </c>
      <c r="IJ5" s="65">
        <v>284.60000000000002</v>
      </c>
      <c r="IK5" s="65">
        <v>283.45</v>
      </c>
      <c r="IL5" s="65">
        <v>281.45</v>
      </c>
      <c r="IM5" s="65">
        <v>285.05</v>
      </c>
      <c r="IN5" s="65">
        <v>284.89999999999998</v>
      </c>
      <c r="IO5" s="65">
        <v>279.39999999999998</v>
      </c>
      <c r="IP5" s="65">
        <v>282.35000000000002</v>
      </c>
      <c r="IQ5" s="65">
        <v>278</v>
      </c>
      <c r="IR5" s="65">
        <v>293.10000000000002</v>
      </c>
      <c r="IS5" s="65">
        <v>291.25</v>
      </c>
      <c r="IT5" s="65">
        <v>283.3</v>
      </c>
      <c r="IU5" s="65">
        <v>283.85000000000002</v>
      </c>
      <c r="IV5" s="65">
        <v>290.64999999999998</v>
      </c>
      <c r="IW5" s="65">
        <v>299.05</v>
      </c>
      <c r="IX5" s="65">
        <v>308.14999999999998</v>
      </c>
      <c r="IY5" s="65">
        <v>306.55</v>
      </c>
      <c r="IZ5" s="65">
        <v>321.10000000000002</v>
      </c>
      <c r="JA5" s="65">
        <v>318.89999999999998</v>
      </c>
      <c r="JB5" s="65">
        <v>307.25</v>
      </c>
      <c r="JC5" s="65">
        <v>287.14999999999998</v>
      </c>
      <c r="JD5" s="65">
        <v>287.75</v>
      </c>
      <c r="JE5" s="65">
        <v>292.75</v>
      </c>
      <c r="JF5" s="65">
        <v>305.35000000000002</v>
      </c>
      <c r="JG5" s="65">
        <v>314.8</v>
      </c>
      <c r="JH5" s="65">
        <v>318.35000000000002</v>
      </c>
      <c r="JI5" s="65">
        <v>307.8</v>
      </c>
      <c r="JJ5" s="65">
        <v>319.05</v>
      </c>
      <c r="JK5" s="65">
        <v>314.14999999999998</v>
      </c>
      <c r="JL5" s="65">
        <v>327.55</v>
      </c>
      <c r="JM5" s="65">
        <v>346.45</v>
      </c>
      <c r="JN5" s="65">
        <v>362.45</v>
      </c>
      <c r="JO5" s="65">
        <v>362.9</v>
      </c>
      <c r="JP5" s="65">
        <v>358.5</v>
      </c>
      <c r="JQ5" s="65">
        <v>354.85</v>
      </c>
      <c r="JR5" s="65">
        <v>349.1</v>
      </c>
      <c r="JS5" s="65">
        <v>349.1</v>
      </c>
      <c r="JT5" s="65">
        <v>360.95</v>
      </c>
      <c r="JU5" s="65">
        <v>350.1</v>
      </c>
      <c r="JV5" s="65">
        <v>355.15</v>
      </c>
      <c r="JW5" s="65">
        <v>363.2</v>
      </c>
      <c r="JX5" s="65">
        <v>369.5</v>
      </c>
      <c r="JY5" s="65">
        <v>366.6</v>
      </c>
      <c r="JZ5" s="65">
        <v>363.25</v>
      </c>
      <c r="KA5" s="65">
        <v>371.65</v>
      </c>
      <c r="KB5" s="65">
        <v>364.05</v>
      </c>
      <c r="KC5" s="65">
        <v>369.3</v>
      </c>
      <c r="KD5" s="65">
        <v>377.55</v>
      </c>
      <c r="KE5" s="65">
        <v>374.05</v>
      </c>
      <c r="KF5" s="65">
        <v>383.65</v>
      </c>
      <c r="KG5" s="65">
        <v>386.6</v>
      </c>
      <c r="KH5" s="65">
        <v>374.45</v>
      </c>
      <c r="KI5" s="65">
        <v>382.35</v>
      </c>
      <c r="KJ5" s="65">
        <v>382.6</v>
      </c>
      <c r="KK5" s="65">
        <v>380</v>
      </c>
      <c r="KL5" s="65">
        <v>393</v>
      </c>
      <c r="KM5" s="65">
        <v>389.95</v>
      </c>
      <c r="KN5" s="65">
        <v>390.75</v>
      </c>
      <c r="KO5" s="65">
        <v>387.8</v>
      </c>
      <c r="KP5" s="65">
        <v>377.3</v>
      </c>
      <c r="KQ5" s="65">
        <v>372.8</v>
      </c>
      <c r="KR5" s="65">
        <v>378</v>
      </c>
      <c r="KS5" s="65">
        <v>369.25</v>
      </c>
      <c r="KT5" s="65">
        <v>365.65</v>
      </c>
      <c r="KU5" s="65">
        <v>347.65</v>
      </c>
      <c r="KV5" s="65">
        <v>352.6</v>
      </c>
      <c r="KW5" s="65">
        <v>358.8</v>
      </c>
      <c r="KX5" s="65">
        <v>363.6</v>
      </c>
      <c r="KY5" s="65">
        <v>352.2</v>
      </c>
      <c r="KZ5" s="65">
        <v>349.7</v>
      </c>
      <c r="LA5" s="65">
        <v>340.65</v>
      </c>
      <c r="LB5" s="65">
        <v>341.25</v>
      </c>
      <c r="LC5" s="65">
        <v>332.85</v>
      </c>
      <c r="LD5" s="65">
        <v>321.85000000000002</v>
      </c>
      <c r="LE5" s="65">
        <v>317.75</v>
      </c>
      <c r="LF5" s="65">
        <v>316.7</v>
      </c>
      <c r="LG5" s="65">
        <v>318.35000000000002</v>
      </c>
      <c r="LH5" s="65">
        <v>313.14999999999998</v>
      </c>
      <c r="LI5" s="65">
        <v>310.95</v>
      </c>
      <c r="LJ5" s="65">
        <v>301.75</v>
      </c>
      <c r="LK5" s="65">
        <v>307.35000000000002</v>
      </c>
      <c r="LL5" s="65">
        <v>318.25</v>
      </c>
      <c r="LM5" s="65">
        <v>311.45</v>
      </c>
      <c r="LN5" s="65">
        <v>329.05</v>
      </c>
      <c r="LO5" s="65">
        <v>332.7</v>
      </c>
      <c r="LP5" s="65">
        <v>321.3</v>
      </c>
      <c r="LQ5" s="65">
        <v>319.85000000000002</v>
      </c>
      <c r="LR5" s="65">
        <v>318.3</v>
      </c>
      <c r="LS5" s="65">
        <v>319.95</v>
      </c>
      <c r="LT5" s="65">
        <v>322.45</v>
      </c>
      <c r="LU5" s="65">
        <v>315.75</v>
      </c>
      <c r="LV5" s="65">
        <v>315.45</v>
      </c>
      <c r="LW5" s="65">
        <v>320.25</v>
      </c>
      <c r="LX5" s="65">
        <v>319.8</v>
      </c>
      <c r="LY5" s="65">
        <v>307.60000000000002</v>
      </c>
      <c r="LZ5" s="65">
        <v>310.7</v>
      </c>
      <c r="MA5" s="65">
        <v>309.85000000000002</v>
      </c>
      <c r="MB5" s="65">
        <v>305.45</v>
      </c>
      <c r="MC5" s="65">
        <v>303.7</v>
      </c>
      <c r="MD5" s="65">
        <v>301.3</v>
      </c>
      <c r="ME5" s="65">
        <v>309.3</v>
      </c>
      <c r="MF5" s="65">
        <v>311.85000000000002</v>
      </c>
      <c r="MG5" s="65">
        <v>319.5</v>
      </c>
      <c r="MH5" s="65">
        <v>313.05</v>
      </c>
      <c r="MI5" s="65">
        <v>322.35000000000002</v>
      </c>
      <c r="MJ5" s="65">
        <v>326.75</v>
      </c>
      <c r="MK5" s="65">
        <v>323.14999999999998</v>
      </c>
      <c r="ML5" s="65">
        <v>321.5</v>
      </c>
      <c r="MM5" s="65">
        <v>315.14999999999998</v>
      </c>
      <c r="MN5" s="65">
        <v>319.64999999999998</v>
      </c>
      <c r="MO5" s="65">
        <v>318.55</v>
      </c>
      <c r="MP5" s="65">
        <v>319.05</v>
      </c>
      <c r="MQ5" s="65">
        <v>315.64999999999998</v>
      </c>
      <c r="MR5" s="65">
        <v>302.75</v>
      </c>
      <c r="MS5" s="65">
        <v>295.7</v>
      </c>
      <c r="MT5" s="65">
        <v>282.35000000000002</v>
      </c>
      <c r="MU5" s="65">
        <v>283.55</v>
      </c>
      <c r="MV5" s="65">
        <v>282.3</v>
      </c>
      <c r="MW5" s="65">
        <v>281.14999999999998</v>
      </c>
      <c r="MX5" s="65">
        <v>282.3</v>
      </c>
      <c r="MY5" s="65">
        <v>283.8</v>
      </c>
      <c r="MZ5" s="65">
        <v>288.2</v>
      </c>
      <c r="NA5" s="65">
        <v>286.10000000000002</v>
      </c>
      <c r="NB5" s="65">
        <v>291.5</v>
      </c>
      <c r="NC5" s="65">
        <v>286.05</v>
      </c>
      <c r="ND5" s="65">
        <v>288.60000000000002</v>
      </c>
      <c r="NE5" s="65">
        <v>291.75</v>
      </c>
      <c r="NF5" s="65">
        <v>287.85000000000002</v>
      </c>
      <c r="NG5" s="65">
        <v>290.25</v>
      </c>
      <c r="NH5" s="65">
        <v>282.45</v>
      </c>
      <c r="NI5" s="65">
        <v>283.10000000000002</v>
      </c>
      <c r="NJ5" s="65">
        <v>277.60000000000002</v>
      </c>
      <c r="NK5" s="65">
        <v>272.25</v>
      </c>
      <c r="NL5" s="65">
        <v>264.35000000000002</v>
      </c>
      <c r="NM5" s="65">
        <v>266</v>
      </c>
      <c r="NN5" s="63"/>
      <c r="NP5" s="50"/>
      <c r="NQ5" s="63"/>
    </row>
    <row r="6" spans="1:381" ht="14.1" customHeight="1" x14ac:dyDescent="0.25">
      <c r="A6" s="121">
        <f t="shared" ref="A6:A23" si="3">A5+1</f>
        <v>2</v>
      </c>
      <c r="B6" s="122" t="s">
        <v>253</v>
      </c>
      <c r="C6" s="123" t="s">
        <v>216</v>
      </c>
      <c r="D6" s="140">
        <v>10</v>
      </c>
      <c r="E6" s="146">
        <f t="shared" si="0"/>
        <v>218.15</v>
      </c>
      <c r="F6" s="145">
        <f t="shared" si="1"/>
        <v>217</v>
      </c>
      <c r="G6" s="144">
        <f t="shared" si="2"/>
        <v>-5.2716021086408691E-3</v>
      </c>
      <c r="H6" s="124">
        <v>284.10000000000002</v>
      </c>
      <c r="I6" s="124">
        <v>210</v>
      </c>
      <c r="J6" s="149">
        <v>7122</v>
      </c>
      <c r="K6" s="149">
        <v>1068</v>
      </c>
      <c r="L6" s="149">
        <f>2220+23585</f>
        <v>25805</v>
      </c>
      <c r="M6" s="150"/>
      <c r="N6" s="141"/>
      <c r="O6" s="141"/>
      <c r="P6" s="142"/>
      <c r="Q6" s="141">
        <v>260</v>
      </c>
      <c r="R6" s="143">
        <v>40471</v>
      </c>
      <c r="S6" s="151" t="e">
        <f>(F6-Q6)/Q6*365/($F$2-R6)</f>
        <v>#VALUE!</v>
      </c>
      <c r="V6" s="136">
        <v>217</v>
      </c>
      <c r="W6" s="136">
        <v>218.15</v>
      </c>
      <c r="X6" s="136">
        <v>218</v>
      </c>
      <c r="Y6" s="136">
        <v>216.65</v>
      </c>
      <c r="Z6" s="136">
        <v>221.05</v>
      </c>
      <c r="AA6" s="136">
        <v>221.05</v>
      </c>
      <c r="AB6" s="136">
        <v>221.35</v>
      </c>
      <c r="AC6" s="136">
        <v>227.05</v>
      </c>
      <c r="AD6" s="136">
        <v>230.65</v>
      </c>
      <c r="AE6" s="136">
        <v>228.6</v>
      </c>
      <c r="AF6" s="136">
        <v>231.25</v>
      </c>
      <c r="AG6" s="136">
        <v>232.65</v>
      </c>
      <c r="AH6" s="136">
        <v>233.1</v>
      </c>
      <c r="AI6" s="136">
        <v>234.95</v>
      </c>
      <c r="AJ6" s="136">
        <v>233.4</v>
      </c>
      <c r="AK6" s="136">
        <v>233</v>
      </c>
      <c r="AL6" s="136">
        <v>227.85</v>
      </c>
      <c r="AM6" s="136">
        <v>227.35</v>
      </c>
      <c r="AN6" s="136">
        <v>234.45</v>
      </c>
      <c r="AO6" s="136">
        <v>230.35</v>
      </c>
      <c r="AP6" s="136">
        <v>232.25</v>
      </c>
      <c r="AQ6" s="136">
        <v>234.5</v>
      </c>
      <c r="AR6" s="136">
        <v>224.6</v>
      </c>
      <c r="AS6" s="136">
        <v>230.25</v>
      </c>
      <c r="AT6" s="136">
        <v>234</v>
      </c>
      <c r="AU6" s="136">
        <v>235.05</v>
      </c>
      <c r="AV6" s="136">
        <v>237</v>
      </c>
      <c r="AW6" s="137">
        <v>230.45</v>
      </c>
      <c r="AX6" s="137">
        <v>224.9</v>
      </c>
      <c r="AY6" s="137">
        <v>228.55</v>
      </c>
      <c r="AZ6" s="137">
        <v>231.65</v>
      </c>
      <c r="BA6" s="137">
        <v>229.45</v>
      </c>
      <c r="BB6" s="137">
        <v>226.25</v>
      </c>
      <c r="BC6" s="137">
        <v>222.05</v>
      </c>
      <c r="BD6" s="137">
        <v>223.05</v>
      </c>
      <c r="BE6" s="137">
        <v>221.4</v>
      </c>
      <c r="BF6" s="137">
        <v>221.85</v>
      </c>
      <c r="BG6" s="137">
        <v>221.5</v>
      </c>
      <c r="BH6" s="137">
        <v>224.25</v>
      </c>
      <c r="BI6" s="137">
        <v>224.45</v>
      </c>
      <c r="BJ6" s="137">
        <v>221.9</v>
      </c>
      <c r="BK6" s="137">
        <v>222.75</v>
      </c>
      <c r="BL6" s="137">
        <v>218.35</v>
      </c>
      <c r="BM6" s="137">
        <v>218.5</v>
      </c>
      <c r="BN6" s="137">
        <v>219.15</v>
      </c>
      <c r="BO6" s="137">
        <v>218.3</v>
      </c>
      <c r="BP6" s="137">
        <v>220.95</v>
      </c>
      <c r="BQ6" s="137">
        <v>221.55</v>
      </c>
      <c r="BR6" s="137">
        <v>223.1</v>
      </c>
      <c r="BS6" s="137">
        <v>224.7</v>
      </c>
      <c r="BT6" s="137">
        <v>221.7</v>
      </c>
      <c r="BU6" s="137">
        <v>225.95</v>
      </c>
      <c r="BV6" s="137">
        <v>225</v>
      </c>
      <c r="BW6" s="137">
        <v>220.6</v>
      </c>
      <c r="BX6" s="137">
        <v>217.55</v>
      </c>
      <c r="BY6" s="137">
        <v>222.15</v>
      </c>
      <c r="BZ6" s="137">
        <v>223.25</v>
      </c>
      <c r="CA6" s="137">
        <v>219.2</v>
      </c>
      <c r="CB6" s="137">
        <v>216.5</v>
      </c>
      <c r="CC6" s="137">
        <v>219.45</v>
      </c>
      <c r="CD6" s="137">
        <v>220.8</v>
      </c>
      <c r="CE6" s="137">
        <v>223.55</v>
      </c>
      <c r="CF6" s="137">
        <v>225.65</v>
      </c>
      <c r="CG6" s="137">
        <v>229</v>
      </c>
      <c r="CH6" s="137">
        <v>230.4</v>
      </c>
      <c r="CI6" s="137">
        <v>228.15</v>
      </c>
      <c r="CJ6" s="137">
        <v>224.95</v>
      </c>
      <c r="CK6" s="137">
        <v>225</v>
      </c>
      <c r="CL6" s="137">
        <v>226.25</v>
      </c>
      <c r="CM6" s="137">
        <v>232.25</v>
      </c>
      <c r="CN6" s="137">
        <v>235</v>
      </c>
      <c r="CO6" s="137">
        <v>235.45</v>
      </c>
      <c r="CP6" s="137">
        <v>236.3</v>
      </c>
      <c r="CQ6" s="137">
        <v>235.9</v>
      </c>
      <c r="CR6" s="137">
        <v>239.95</v>
      </c>
      <c r="CS6" s="137">
        <v>241.35</v>
      </c>
      <c r="CT6" s="137">
        <v>239.8</v>
      </c>
      <c r="CU6" s="137">
        <v>244.5</v>
      </c>
      <c r="CV6" s="137">
        <v>242.3</v>
      </c>
      <c r="CW6" s="137">
        <v>234.25</v>
      </c>
      <c r="CX6" s="137">
        <v>235.5</v>
      </c>
      <c r="CY6" s="137">
        <v>234.5</v>
      </c>
      <c r="CZ6" s="137">
        <v>235</v>
      </c>
      <c r="DA6" s="137">
        <v>235.35</v>
      </c>
      <c r="DB6" s="137">
        <v>236.9</v>
      </c>
      <c r="DC6" s="137">
        <v>237.25</v>
      </c>
      <c r="DD6" s="137">
        <v>235.75</v>
      </c>
      <c r="DE6" s="137">
        <v>238.1</v>
      </c>
      <c r="DF6" s="137">
        <v>242.5</v>
      </c>
      <c r="DG6" s="137">
        <v>244.3</v>
      </c>
      <c r="DH6" s="137">
        <v>244.25</v>
      </c>
      <c r="DI6" s="137">
        <v>243.25</v>
      </c>
      <c r="DJ6" s="137">
        <v>245.35</v>
      </c>
      <c r="DK6" s="137">
        <v>241</v>
      </c>
      <c r="DL6" s="137">
        <v>240.2</v>
      </c>
      <c r="DM6" s="137">
        <v>240</v>
      </c>
      <c r="DN6" s="137">
        <v>232.85</v>
      </c>
      <c r="DO6" s="137">
        <v>233.65</v>
      </c>
      <c r="DP6" s="137">
        <v>231.35</v>
      </c>
      <c r="DQ6" s="137">
        <v>231.2</v>
      </c>
      <c r="DR6" s="137">
        <v>227.65</v>
      </c>
      <c r="DS6" s="137">
        <v>230.9</v>
      </c>
      <c r="DT6" s="137">
        <v>234.4</v>
      </c>
      <c r="DU6" s="137">
        <v>233.35</v>
      </c>
      <c r="DV6" s="137">
        <v>232.6</v>
      </c>
      <c r="DW6" s="137">
        <v>235.6</v>
      </c>
      <c r="DX6" s="137">
        <v>229.05</v>
      </c>
      <c r="DY6" s="137">
        <v>228.85</v>
      </c>
      <c r="DZ6" s="137">
        <v>231.65</v>
      </c>
      <c r="EA6" s="137">
        <v>234.5</v>
      </c>
      <c r="EB6" s="137">
        <v>232.7</v>
      </c>
      <c r="EC6" s="137">
        <v>237.6</v>
      </c>
      <c r="ED6" s="137">
        <v>237.75</v>
      </c>
      <c r="EE6" s="137">
        <v>239.35</v>
      </c>
      <c r="EF6" s="137">
        <v>241.2</v>
      </c>
      <c r="EG6" s="137">
        <v>245.45</v>
      </c>
      <c r="EH6" s="137">
        <v>225</v>
      </c>
      <c r="EI6" s="137">
        <v>221.1</v>
      </c>
      <c r="EJ6" s="137">
        <v>221.25</v>
      </c>
      <c r="EK6" s="137">
        <v>222.9</v>
      </c>
      <c r="EL6" s="137">
        <v>228.35</v>
      </c>
      <c r="EM6" s="137">
        <v>227.05</v>
      </c>
      <c r="EN6" s="137">
        <v>226.9</v>
      </c>
      <c r="EO6" s="137">
        <v>230</v>
      </c>
      <c r="EP6" s="137">
        <v>231.1</v>
      </c>
      <c r="EQ6" s="137">
        <v>223.8</v>
      </c>
      <c r="ER6" s="137">
        <v>228.25</v>
      </c>
      <c r="ES6" s="137">
        <v>230.05</v>
      </c>
      <c r="ET6" s="137">
        <v>232.15</v>
      </c>
      <c r="EU6" s="137">
        <v>226.5</v>
      </c>
      <c r="EV6" s="137">
        <v>234.6</v>
      </c>
      <c r="EW6" s="137">
        <v>242</v>
      </c>
      <c r="EX6" s="137">
        <v>243.5</v>
      </c>
      <c r="EY6" s="137">
        <v>246.6</v>
      </c>
      <c r="EZ6" s="137">
        <v>249.6</v>
      </c>
      <c r="FA6" s="137">
        <v>252.7</v>
      </c>
      <c r="FB6" s="137">
        <v>247</v>
      </c>
      <c r="FC6" s="137">
        <v>252.65</v>
      </c>
      <c r="FD6" s="137">
        <v>253.05</v>
      </c>
      <c r="FE6" s="137">
        <v>262.60000000000002</v>
      </c>
      <c r="FF6" s="137">
        <v>263.10000000000002</v>
      </c>
      <c r="FG6" s="137">
        <v>251.7</v>
      </c>
      <c r="FH6" s="137">
        <v>254.45</v>
      </c>
      <c r="FI6" s="137">
        <v>260.10000000000002</v>
      </c>
      <c r="FJ6" s="137">
        <v>251.5</v>
      </c>
      <c r="FK6" s="137">
        <v>251.25</v>
      </c>
      <c r="FL6" s="137">
        <v>254.05</v>
      </c>
      <c r="FM6" s="137">
        <v>251</v>
      </c>
      <c r="FN6" s="137">
        <v>256.55</v>
      </c>
      <c r="FO6" s="137">
        <v>254.15</v>
      </c>
      <c r="FP6" s="137">
        <v>255</v>
      </c>
      <c r="FQ6" s="137">
        <v>255.3</v>
      </c>
      <c r="FR6" s="65">
        <v>249.8</v>
      </c>
      <c r="FS6" s="65">
        <v>250.15</v>
      </c>
      <c r="FT6" s="65">
        <v>253.85</v>
      </c>
      <c r="FU6" s="65">
        <v>251.8</v>
      </c>
      <c r="FV6" s="65">
        <v>251.8</v>
      </c>
      <c r="FW6" s="65">
        <v>245</v>
      </c>
      <c r="FX6" s="65">
        <v>233.75</v>
      </c>
      <c r="FY6" s="65">
        <v>233.8</v>
      </c>
      <c r="FZ6" s="65">
        <v>234.5</v>
      </c>
      <c r="GA6" s="65">
        <v>234.65</v>
      </c>
      <c r="GB6" s="65">
        <v>231.8</v>
      </c>
      <c r="GC6" s="65">
        <v>228.6</v>
      </c>
      <c r="GD6" s="65">
        <v>228.4</v>
      </c>
      <c r="GE6" s="65">
        <v>227.15</v>
      </c>
      <c r="GF6" s="65">
        <v>234.5</v>
      </c>
      <c r="GG6" s="65">
        <v>237.7</v>
      </c>
      <c r="GH6" s="65">
        <v>239.85</v>
      </c>
      <c r="GI6" s="65">
        <v>244.7</v>
      </c>
      <c r="GJ6" s="65">
        <v>240.25</v>
      </c>
      <c r="GK6" s="65">
        <v>239.95</v>
      </c>
      <c r="GL6" s="65">
        <v>240.5</v>
      </c>
      <c r="GM6" s="65">
        <v>237</v>
      </c>
      <c r="GN6" s="65">
        <v>241</v>
      </c>
      <c r="GO6" s="65">
        <v>244.9</v>
      </c>
      <c r="GP6" s="65">
        <v>249.3</v>
      </c>
      <c r="GQ6" s="65">
        <v>231.3</v>
      </c>
      <c r="GR6" s="65">
        <v>218.25</v>
      </c>
      <c r="GS6" s="65">
        <v>217.5</v>
      </c>
      <c r="GT6" s="65">
        <v>215.1</v>
      </c>
      <c r="GU6" s="65">
        <v>221.8</v>
      </c>
      <c r="GV6" s="65">
        <v>229.7</v>
      </c>
      <c r="GW6" s="65">
        <v>238.55</v>
      </c>
      <c r="GX6" s="65">
        <v>241.85</v>
      </c>
      <c r="GY6" s="65">
        <v>248.5</v>
      </c>
      <c r="GZ6" s="65">
        <v>234.25</v>
      </c>
      <c r="HA6" s="65">
        <v>227.85</v>
      </c>
      <c r="HB6" s="65">
        <v>230.55</v>
      </c>
      <c r="HC6" s="65">
        <v>228.35</v>
      </c>
      <c r="HD6" s="65">
        <v>228.25</v>
      </c>
      <c r="HE6" s="65">
        <v>225</v>
      </c>
      <c r="HF6" s="65">
        <v>228.2</v>
      </c>
      <c r="HG6" s="65">
        <v>233.45</v>
      </c>
      <c r="HH6" s="65">
        <v>238.55</v>
      </c>
      <c r="HI6" s="65">
        <v>242.9</v>
      </c>
      <c r="HJ6" s="65">
        <v>238.6</v>
      </c>
      <c r="HK6" s="65">
        <v>245.05</v>
      </c>
      <c r="HL6" s="65">
        <v>245.8</v>
      </c>
      <c r="HM6" s="65">
        <v>246.2</v>
      </c>
      <c r="HN6" s="65">
        <v>247.35</v>
      </c>
      <c r="HO6" s="65">
        <v>246.3</v>
      </c>
      <c r="HP6" s="65">
        <v>247.3</v>
      </c>
      <c r="HQ6" s="65">
        <v>246.5</v>
      </c>
      <c r="HR6" s="65">
        <v>246.4</v>
      </c>
      <c r="HS6" s="65">
        <v>248.5</v>
      </c>
      <c r="HT6" s="65">
        <v>244.95</v>
      </c>
      <c r="HU6" s="65">
        <v>245</v>
      </c>
      <c r="HV6" s="65">
        <v>245.9</v>
      </c>
      <c r="HW6" s="65">
        <v>247.75</v>
      </c>
      <c r="HX6" s="65">
        <v>244.4</v>
      </c>
      <c r="HY6" s="65">
        <v>242.65</v>
      </c>
      <c r="HZ6" s="65">
        <v>244.9</v>
      </c>
      <c r="IA6" s="65">
        <v>245.85</v>
      </c>
      <c r="IB6" s="65">
        <v>255</v>
      </c>
      <c r="IC6" s="65">
        <v>259.14999999999998</v>
      </c>
      <c r="ID6" s="65">
        <v>252.1</v>
      </c>
      <c r="IE6" s="65">
        <v>257.95</v>
      </c>
      <c r="IF6" s="65">
        <v>256.35000000000002</v>
      </c>
      <c r="IG6" s="65">
        <v>262.5</v>
      </c>
      <c r="IH6" s="65">
        <v>263.25</v>
      </c>
      <c r="II6" s="65">
        <v>263.64999999999998</v>
      </c>
      <c r="IJ6" s="65">
        <v>261.85000000000002</v>
      </c>
      <c r="IK6" s="65">
        <v>262.10000000000002</v>
      </c>
      <c r="IL6" s="65">
        <v>266.8</v>
      </c>
      <c r="IM6" s="65">
        <v>262.39999999999998</v>
      </c>
      <c r="IN6" s="65">
        <v>264.95</v>
      </c>
      <c r="IO6" s="65">
        <v>262.25</v>
      </c>
      <c r="IP6" s="65">
        <v>262.25</v>
      </c>
      <c r="IQ6" s="65">
        <v>260.64999999999998</v>
      </c>
      <c r="IR6" s="65">
        <v>267.64999999999998</v>
      </c>
      <c r="IS6" s="65">
        <v>264.3</v>
      </c>
      <c r="IT6" s="65">
        <v>264.75</v>
      </c>
      <c r="IU6" s="65">
        <v>264.35000000000002</v>
      </c>
      <c r="IV6" s="65">
        <v>272.64999999999998</v>
      </c>
      <c r="IW6" s="65">
        <v>273.64999999999998</v>
      </c>
      <c r="IX6" s="65">
        <v>276.7</v>
      </c>
      <c r="IY6" s="65">
        <v>276.45</v>
      </c>
      <c r="IZ6" s="65">
        <v>273.7</v>
      </c>
      <c r="JA6" s="65">
        <v>273.64999999999998</v>
      </c>
      <c r="JB6" s="65">
        <v>269.05</v>
      </c>
      <c r="JC6" s="65">
        <v>270.39999999999998</v>
      </c>
      <c r="JD6" s="65">
        <v>265.3</v>
      </c>
      <c r="JE6" s="65">
        <v>261.75</v>
      </c>
      <c r="JF6" s="65">
        <v>263.5</v>
      </c>
      <c r="JG6" s="65">
        <v>270.45</v>
      </c>
      <c r="JH6" s="65">
        <v>274.45</v>
      </c>
      <c r="JI6" s="65">
        <v>261.10000000000002</v>
      </c>
      <c r="JJ6" s="65">
        <v>264.8</v>
      </c>
      <c r="JK6" s="65">
        <v>267</v>
      </c>
      <c r="JL6" s="65">
        <v>279.85000000000002</v>
      </c>
      <c r="JM6" s="65">
        <v>283.75</v>
      </c>
      <c r="JN6" s="65">
        <v>286.2</v>
      </c>
      <c r="JO6" s="65">
        <v>288.60000000000002</v>
      </c>
      <c r="JP6" s="65">
        <v>290.25</v>
      </c>
      <c r="JQ6" s="65">
        <v>285.35000000000002</v>
      </c>
      <c r="JR6" s="65">
        <v>281.8</v>
      </c>
      <c r="JS6" s="65">
        <v>276.60000000000002</v>
      </c>
      <c r="JT6" s="65">
        <v>275.60000000000002</v>
      </c>
      <c r="JU6" s="65">
        <v>277.14999999999998</v>
      </c>
      <c r="JV6" s="65">
        <v>286.89999999999998</v>
      </c>
      <c r="JW6" s="65">
        <v>289.39999999999998</v>
      </c>
      <c r="JX6" s="65">
        <v>285.95</v>
      </c>
      <c r="JY6" s="65">
        <v>302</v>
      </c>
      <c r="JZ6" s="65">
        <v>295.39999999999998</v>
      </c>
      <c r="KA6" s="65">
        <v>299.14999999999998</v>
      </c>
      <c r="KB6" s="65">
        <v>282.95</v>
      </c>
      <c r="KC6" s="65"/>
      <c r="KD6" s="65"/>
      <c r="KE6" s="65"/>
      <c r="KF6" s="65"/>
      <c r="KG6" s="65"/>
      <c r="KH6" s="65"/>
      <c r="KI6" s="65"/>
      <c r="KJ6" s="65"/>
      <c r="KK6" s="65"/>
      <c r="KL6" s="65"/>
      <c r="KM6" s="65"/>
      <c r="KN6" s="65"/>
      <c r="KO6" s="65"/>
      <c r="KP6" s="65"/>
      <c r="KQ6" s="65"/>
      <c r="KR6" s="65"/>
      <c r="KS6" s="65"/>
      <c r="KT6" s="65"/>
      <c r="KU6" s="65"/>
      <c r="KV6" s="65"/>
      <c r="KW6" s="65"/>
      <c r="KX6" s="65"/>
      <c r="KY6" s="65"/>
      <c r="KZ6" s="65"/>
      <c r="LA6" s="65"/>
      <c r="LB6" s="65"/>
      <c r="LC6" s="65"/>
      <c r="LD6" s="65"/>
      <c r="LE6" s="65"/>
      <c r="LF6" s="65"/>
      <c r="LG6" s="65"/>
      <c r="LH6" s="65"/>
      <c r="LI6" s="65"/>
      <c r="LJ6" s="65"/>
      <c r="LK6" s="65"/>
      <c r="LL6" s="65"/>
      <c r="LM6" s="65"/>
      <c r="LN6" s="65"/>
      <c r="LO6" s="65"/>
      <c r="LP6" s="65"/>
      <c r="LQ6" s="65"/>
      <c r="LR6" s="65"/>
      <c r="LS6" s="65"/>
      <c r="LT6" s="65"/>
      <c r="LU6" s="65"/>
      <c r="LV6" s="65"/>
      <c r="LW6" s="65"/>
      <c r="LX6" s="65"/>
      <c r="LY6" s="65"/>
      <c r="LZ6" s="65"/>
      <c r="MA6" s="65"/>
      <c r="MB6" s="65"/>
      <c r="MC6" s="65"/>
      <c r="MD6" s="65"/>
      <c r="ME6" s="65"/>
      <c r="MF6" s="65"/>
      <c r="MG6" s="65"/>
      <c r="MH6" s="65"/>
      <c r="MI6" s="65"/>
      <c r="MJ6" s="65"/>
      <c r="MK6" s="65"/>
      <c r="ML6" s="65"/>
      <c r="MM6" s="65"/>
      <c r="MN6" s="65"/>
      <c r="MO6" s="65"/>
      <c r="MP6" s="65"/>
      <c r="MQ6" s="65"/>
      <c r="MR6" s="65"/>
      <c r="MS6" s="65"/>
      <c r="MT6" s="65"/>
      <c r="MU6" s="65"/>
      <c r="MV6" s="65"/>
      <c r="MW6" s="65"/>
      <c r="MX6" s="65"/>
      <c r="MY6" s="65"/>
      <c r="MZ6" s="65"/>
      <c r="NA6" s="65"/>
      <c r="NB6" s="65"/>
      <c r="NC6" s="65"/>
      <c r="ND6" s="65"/>
      <c r="NE6" s="65"/>
      <c r="NF6" s="65"/>
      <c r="NG6" s="65"/>
      <c r="NH6" s="65"/>
      <c r="NI6" s="65"/>
      <c r="NJ6" s="65"/>
      <c r="NK6" s="65"/>
      <c r="NL6" s="65"/>
      <c r="NM6" s="65"/>
      <c r="NN6" s="63"/>
      <c r="NP6" s="50"/>
      <c r="NQ6" s="63"/>
    </row>
    <row r="7" spans="1:381" ht="14.1" customHeight="1" x14ac:dyDescent="0.25">
      <c r="A7" s="107">
        <f t="shared" si="3"/>
        <v>3</v>
      </c>
      <c r="B7" s="101" t="s">
        <v>252</v>
      </c>
      <c r="C7" s="102" t="s">
        <v>118</v>
      </c>
      <c r="D7" s="96">
        <v>2</v>
      </c>
      <c r="E7" s="125">
        <f t="shared" si="0"/>
        <v>22.3</v>
      </c>
      <c r="F7" s="97">
        <f t="shared" si="1"/>
        <v>22.3</v>
      </c>
      <c r="G7" s="98">
        <f t="shared" si="2"/>
        <v>0</v>
      </c>
      <c r="H7" s="97">
        <v>69.95</v>
      </c>
      <c r="I7" s="97">
        <v>22</v>
      </c>
      <c r="J7" s="99">
        <v>5830</v>
      </c>
      <c r="K7" s="99">
        <v>3206</v>
      </c>
      <c r="L7" s="99">
        <f>1904790+14189879</f>
        <v>16094669</v>
      </c>
      <c r="M7" s="100">
        <v>73.400000000000006</v>
      </c>
      <c r="N7" s="100">
        <v>34.950000000000003</v>
      </c>
      <c r="O7" s="100">
        <v>276.14999999999998</v>
      </c>
      <c r="P7" s="93"/>
      <c r="Q7" s="100"/>
      <c r="R7" s="118"/>
      <c r="S7" s="101"/>
      <c r="V7" s="136">
        <v>22.3</v>
      </c>
      <c r="W7" s="136">
        <v>22.3</v>
      </c>
      <c r="X7" s="136">
        <v>22.8</v>
      </c>
      <c r="Y7" s="136">
        <v>23.15</v>
      </c>
      <c r="Z7" s="136">
        <v>24.75</v>
      </c>
      <c r="AA7" s="136">
        <v>24.2</v>
      </c>
      <c r="AB7" s="136">
        <v>25.7</v>
      </c>
      <c r="AC7" s="136">
        <v>27.3</v>
      </c>
      <c r="AD7" s="136">
        <v>28.4</v>
      </c>
      <c r="AE7" s="136">
        <v>28.9</v>
      </c>
      <c r="AF7" s="136">
        <v>28.85</v>
      </c>
      <c r="AG7" s="136">
        <v>29.1</v>
      </c>
      <c r="AH7" s="136">
        <v>29.25</v>
      </c>
      <c r="AI7" s="136">
        <v>29.65</v>
      </c>
      <c r="AJ7" s="136">
        <v>29.95</v>
      </c>
      <c r="AK7" s="136">
        <v>29.05</v>
      </c>
      <c r="AL7" s="136">
        <v>26.85</v>
      </c>
      <c r="AM7" s="136">
        <v>26.7</v>
      </c>
      <c r="AN7" s="136">
        <v>26.95</v>
      </c>
      <c r="AO7" s="136">
        <v>27.5</v>
      </c>
      <c r="AP7" s="136">
        <v>26.45</v>
      </c>
      <c r="AQ7" s="136">
        <v>27.2</v>
      </c>
      <c r="AR7" s="136">
        <v>27.35</v>
      </c>
      <c r="AS7" s="136">
        <v>27.55</v>
      </c>
      <c r="AT7" s="136">
        <v>27.75</v>
      </c>
      <c r="AU7" s="136">
        <v>26.7</v>
      </c>
      <c r="AV7" s="136">
        <v>26.8</v>
      </c>
      <c r="AW7" s="136">
        <v>25.9</v>
      </c>
      <c r="AX7" s="137">
        <v>25.2</v>
      </c>
      <c r="AY7" s="137">
        <v>25.15</v>
      </c>
      <c r="AZ7" s="137">
        <v>25.4</v>
      </c>
      <c r="BA7" s="137">
        <v>26.2</v>
      </c>
      <c r="BB7" s="137">
        <v>27</v>
      </c>
      <c r="BC7" s="137">
        <v>27.05</v>
      </c>
      <c r="BD7" s="137">
        <v>27.8</v>
      </c>
      <c r="BE7" s="137">
        <v>26.6</v>
      </c>
      <c r="BF7" s="137">
        <v>27.3</v>
      </c>
      <c r="BG7" s="137">
        <v>27.8</v>
      </c>
      <c r="BH7" s="137">
        <v>29.4</v>
      </c>
      <c r="BI7" s="137">
        <v>28.6</v>
      </c>
      <c r="BJ7" s="137">
        <v>28.35</v>
      </c>
      <c r="BK7" s="137">
        <v>28.05</v>
      </c>
      <c r="BL7" s="137">
        <v>27.9</v>
      </c>
      <c r="BM7" s="137">
        <v>26.55</v>
      </c>
      <c r="BN7" s="137">
        <v>26.6</v>
      </c>
      <c r="BO7" s="137">
        <v>26.95</v>
      </c>
      <c r="BP7" s="137">
        <v>28.25</v>
      </c>
      <c r="BQ7" s="137">
        <v>28.95</v>
      </c>
      <c r="BR7" s="137">
        <v>28.4</v>
      </c>
      <c r="BS7" s="137">
        <v>26.5</v>
      </c>
      <c r="BT7" s="137">
        <v>26.85</v>
      </c>
      <c r="BU7" s="137">
        <v>26.85</v>
      </c>
      <c r="BV7" s="137">
        <v>27.65</v>
      </c>
      <c r="BW7" s="137">
        <v>26.6</v>
      </c>
      <c r="BX7" s="137">
        <v>25.15</v>
      </c>
      <c r="BY7" s="137">
        <v>26.35</v>
      </c>
      <c r="BZ7" s="137">
        <v>26.25</v>
      </c>
      <c r="CA7" s="137">
        <v>26.45</v>
      </c>
      <c r="CB7" s="137">
        <v>26.7</v>
      </c>
      <c r="CC7" s="137">
        <v>26.55</v>
      </c>
      <c r="CD7" s="137">
        <v>27</v>
      </c>
      <c r="CE7" s="137">
        <v>27.55</v>
      </c>
      <c r="CF7" s="137">
        <v>27.75</v>
      </c>
      <c r="CG7" s="137">
        <v>29.1</v>
      </c>
      <c r="CH7" s="137">
        <v>29.3</v>
      </c>
      <c r="CI7" s="137">
        <v>29.4</v>
      </c>
      <c r="CJ7" s="137">
        <v>28.25</v>
      </c>
      <c r="CK7" s="137">
        <v>28.45</v>
      </c>
      <c r="CL7" s="137">
        <v>29.5</v>
      </c>
      <c r="CM7" s="137">
        <v>30.65</v>
      </c>
      <c r="CN7" s="137">
        <v>30.85</v>
      </c>
      <c r="CO7" s="137">
        <v>30.9</v>
      </c>
      <c r="CP7" s="137">
        <v>31.5</v>
      </c>
      <c r="CQ7" s="137">
        <v>30.7</v>
      </c>
      <c r="CR7" s="137">
        <v>32.65</v>
      </c>
      <c r="CS7" s="137">
        <v>34.15</v>
      </c>
      <c r="CT7" s="137">
        <v>34.450000000000003</v>
      </c>
      <c r="CU7" s="137">
        <v>35.9</v>
      </c>
      <c r="CV7" s="137">
        <v>35.549999999999997</v>
      </c>
      <c r="CW7" s="137">
        <v>35.25</v>
      </c>
      <c r="CX7" s="137">
        <v>36.049999999999997</v>
      </c>
      <c r="CY7" s="137">
        <v>35.549999999999997</v>
      </c>
      <c r="CZ7" s="137">
        <v>34.549999999999997</v>
      </c>
      <c r="DA7" s="137">
        <v>34</v>
      </c>
      <c r="DB7" s="137">
        <v>33.950000000000003</v>
      </c>
      <c r="DC7" s="137">
        <v>32.65</v>
      </c>
      <c r="DD7" s="137">
        <v>33.15</v>
      </c>
      <c r="DE7" s="137">
        <v>34.4</v>
      </c>
      <c r="DF7" s="137">
        <v>36.549999999999997</v>
      </c>
      <c r="DG7" s="137">
        <v>35</v>
      </c>
      <c r="DH7" s="137">
        <v>34.25</v>
      </c>
      <c r="DI7" s="137">
        <v>33.1</v>
      </c>
      <c r="DJ7" s="137">
        <v>33.65</v>
      </c>
      <c r="DK7" s="137">
        <v>32.65</v>
      </c>
      <c r="DL7" s="137">
        <v>31.95</v>
      </c>
      <c r="DM7" s="137">
        <v>31.1</v>
      </c>
      <c r="DN7" s="137">
        <v>30.95</v>
      </c>
      <c r="DO7" s="137">
        <v>30.3</v>
      </c>
      <c r="DP7" s="137">
        <v>30.25</v>
      </c>
      <c r="DQ7" s="137">
        <v>29.4</v>
      </c>
      <c r="DR7" s="137">
        <v>29.9</v>
      </c>
      <c r="DS7" s="137">
        <v>31.05</v>
      </c>
      <c r="DT7" s="137">
        <v>32.299999999999997</v>
      </c>
      <c r="DU7" s="137">
        <v>33.700000000000003</v>
      </c>
      <c r="DV7" s="137">
        <v>34.200000000000003</v>
      </c>
      <c r="DW7" s="137">
        <v>34.65</v>
      </c>
      <c r="DX7" s="137">
        <v>34.200000000000003</v>
      </c>
      <c r="DY7" s="137">
        <v>33.65</v>
      </c>
      <c r="DZ7" s="137">
        <v>33.450000000000003</v>
      </c>
      <c r="EA7" s="137">
        <v>33.85</v>
      </c>
      <c r="EB7" s="137">
        <v>33.6</v>
      </c>
      <c r="EC7" s="137">
        <v>34.049999999999997</v>
      </c>
      <c r="ED7" s="137">
        <v>33.700000000000003</v>
      </c>
      <c r="EE7" s="137">
        <v>34.15</v>
      </c>
      <c r="EF7" s="137">
        <v>34.75</v>
      </c>
      <c r="EG7" s="137">
        <v>35.4</v>
      </c>
      <c r="EH7" s="137">
        <v>35.35</v>
      </c>
      <c r="EI7" s="137">
        <v>34.5</v>
      </c>
      <c r="EJ7" s="137">
        <v>33.049999999999997</v>
      </c>
      <c r="EK7" s="137">
        <v>31.75</v>
      </c>
      <c r="EL7" s="137">
        <v>31.75</v>
      </c>
      <c r="EM7" s="137">
        <v>31.65</v>
      </c>
      <c r="EN7" s="137">
        <v>31.95</v>
      </c>
      <c r="EO7" s="137">
        <v>33.950000000000003</v>
      </c>
      <c r="EP7" s="137">
        <v>34.200000000000003</v>
      </c>
      <c r="EQ7" s="137">
        <v>35.700000000000003</v>
      </c>
      <c r="ER7" s="137">
        <v>35.950000000000003</v>
      </c>
      <c r="ES7" s="137">
        <v>36.049999999999997</v>
      </c>
      <c r="ET7" s="137">
        <v>36.75</v>
      </c>
      <c r="EU7" s="137">
        <v>36.1</v>
      </c>
      <c r="EV7" s="137">
        <v>36.4</v>
      </c>
      <c r="EW7" s="137">
        <v>35.85</v>
      </c>
      <c r="EX7" s="137">
        <v>35.1</v>
      </c>
      <c r="EY7" s="137">
        <v>36.049999999999997</v>
      </c>
      <c r="EZ7" s="137">
        <v>35.25</v>
      </c>
      <c r="FA7" s="137">
        <v>36.5</v>
      </c>
      <c r="FB7" s="137">
        <v>36.25</v>
      </c>
      <c r="FC7" s="137">
        <v>38.15</v>
      </c>
      <c r="FD7" s="137">
        <v>37</v>
      </c>
      <c r="FE7" s="137">
        <v>37.4</v>
      </c>
      <c r="FF7" s="137">
        <v>40.450000000000003</v>
      </c>
      <c r="FG7" s="137">
        <v>41.3</v>
      </c>
      <c r="FH7" s="137">
        <v>40.799999999999997</v>
      </c>
      <c r="FI7" s="137">
        <v>41.35</v>
      </c>
      <c r="FJ7" s="137">
        <v>40.65</v>
      </c>
      <c r="FK7" s="137">
        <v>42.85</v>
      </c>
      <c r="FL7" s="137">
        <v>42.85</v>
      </c>
      <c r="FM7" s="137">
        <v>44.15</v>
      </c>
      <c r="FN7" s="137">
        <v>45.35</v>
      </c>
      <c r="FO7" s="137">
        <v>44.85</v>
      </c>
      <c r="FP7" s="137">
        <v>46.5</v>
      </c>
      <c r="FQ7" s="137">
        <v>47.55</v>
      </c>
      <c r="FR7" s="65">
        <v>45.25</v>
      </c>
      <c r="FS7" s="65">
        <v>42.55</v>
      </c>
      <c r="FT7" s="65">
        <v>41.3</v>
      </c>
      <c r="FU7" s="65">
        <v>41.85</v>
      </c>
      <c r="FV7" s="65">
        <v>40.450000000000003</v>
      </c>
      <c r="FW7" s="65">
        <v>40.950000000000003</v>
      </c>
      <c r="FX7" s="65">
        <v>39</v>
      </c>
      <c r="FY7" s="65">
        <v>39.299999999999997</v>
      </c>
      <c r="FZ7" s="65">
        <v>40.299999999999997</v>
      </c>
      <c r="GA7" s="65">
        <v>40.5</v>
      </c>
      <c r="GB7" s="65">
        <v>36.950000000000003</v>
      </c>
      <c r="GC7" s="65">
        <v>36.450000000000003</v>
      </c>
      <c r="GD7" s="65">
        <v>36.15</v>
      </c>
      <c r="GE7" s="65">
        <v>37.049999999999997</v>
      </c>
      <c r="GF7" s="65">
        <v>37.9</v>
      </c>
      <c r="GG7" s="65">
        <v>38.4</v>
      </c>
      <c r="GH7" s="65">
        <v>36.85</v>
      </c>
      <c r="GI7" s="65">
        <v>38.1</v>
      </c>
      <c r="GJ7" s="65">
        <v>37.6</v>
      </c>
      <c r="GK7" s="65">
        <v>38.049999999999997</v>
      </c>
      <c r="GL7" s="65">
        <v>37.5</v>
      </c>
      <c r="GM7" s="65">
        <v>36.200000000000003</v>
      </c>
      <c r="GN7" s="65">
        <v>35.450000000000003</v>
      </c>
      <c r="GO7" s="65">
        <v>36.5</v>
      </c>
      <c r="GP7" s="65">
        <v>35.15</v>
      </c>
      <c r="GQ7" s="65">
        <v>35</v>
      </c>
      <c r="GR7" s="65">
        <v>33.9</v>
      </c>
      <c r="GS7" s="65">
        <v>33.4</v>
      </c>
      <c r="GT7" s="65">
        <v>34.25</v>
      </c>
      <c r="GU7" s="65">
        <v>35.25</v>
      </c>
      <c r="GV7" s="65">
        <v>35</v>
      </c>
      <c r="GW7" s="65">
        <v>35.25</v>
      </c>
      <c r="GX7" s="65">
        <v>34.200000000000003</v>
      </c>
      <c r="GY7" s="65">
        <v>36.75</v>
      </c>
      <c r="GZ7" s="65">
        <v>38.200000000000003</v>
      </c>
      <c r="HA7" s="65">
        <v>34.950000000000003</v>
      </c>
      <c r="HB7" s="65">
        <v>36.200000000000003</v>
      </c>
      <c r="HC7" s="65">
        <v>34.85</v>
      </c>
      <c r="HD7" s="65">
        <v>35.9</v>
      </c>
      <c r="HE7" s="65">
        <v>37.799999999999997</v>
      </c>
      <c r="HF7" s="65">
        <v>41.25</v>
      </c>
      <c r="HG7" s="65">
        <v>44.4</v>
      </c>
      <c r="HH7" s="65">
        <v>43.1</v>
      </c>
      <c r="HI7" s="65">
        <v>46.4</v>
      </c>
      <c r="HJ7" s="65">
        <v>45.25</v>
      </c>
      <c r="HK7" s="65">
        <v>43.05</v>
      </c>
      <c r="HL7" s="65">
        <v>48.15</v>
      </c>
      <c r="HM7" s="65">
        <v>51.05</v>
      </c>
      <c r="HN7" s="65">
        <v>53.4</v>
      </c>
      <c r="HO7" s="65">
        <v>56.1</v>
      </c>
      <c r="HP7" s="65">
        <v>57.9</v>
      </c>
      <c r="HQ7" s="65">
        <v>57.25</v>
      </c>
      <c r="HR7" s="65">
        <v>58.05</v>
      </c>
      <c r="HS7" s="65">
        <v>59.05</v>
      </c>
      <c r="HT7" s="65">
        <v>57.65</v>
      </c>
      <c r="HU7" s="65">
        <v>56.8</v>
      </c>
      <c r="HV7" s="65">
        <v>57.55</v>
      </c>
      <c r="HW7" s="65">
        <v>59.85</v>
      </c>
      <c r="HX7" s="65">
        <v>58.95</v>
      </c>
      <c r="HY7" s="65">
        <v>55.45</v>
      </c>
      <c r="HZ7" s="65">
        <v>59.3</v>
      </c>
      <c r="IA7" s="65">
        <v>61.4</v>
      </c>
      <c r="IB7" s="65">
        <v>61.8</v>
      </c>
      <c r="IC7" s="65">
        <v>65.05</v>
      </c>
      <c r="ID7" s="65">
        <v>65.7</v>
      </c>
      <c r="IE7" s="65">
        <v>66.55</v>
      </c>
      <c r="IF7" s="65">
        <v>66.2</v>
      </c>
      <c r="IG7" s="65">
        <v>64.5</v>
      </c>
      <c r="IH7" s="65">
        <v>63.55</v>
      </c>
      <c r="II7" s="65">
        <v>63</v>
      </c>
      <c r="IJ7" s="65">
        <v>61.75</v>
      </c>
      <c r="IK7" s="65">
        <v>63.2</v>
      </c>
      <c r="IL7" s="65">
        <v>62.9</v>
      </c>
      <c r="IM7" s="65">
        <v>63.2</v>
      </c>
      <c r="IN7" s="65">
        <v>63.4</v>
      </c>
      <c r="IO7" s="65">
        <v>62</v>
      </c>
      <c r="IP7" s="65">
        <v>62.65</v>
      </c>
      <c r="IQ7" s="65">
        <v>61.9</v>
      </c>
      <c r="IR7" s="65">
        <v>63.3</v>
      </c>
      <c r="IS7" s="65">
        <v>63.1</v>
      </c>
      <c r="IT7" s="65">
        <v>63</v>
      </c>
      <c r="IU7" s="65">
        <v>60.85</v>
      </c>
      <c r="IV7" s="65">
        <v>64.849999999999994</v>
      </c>
      <c r="IW7" s="65">
        <v>66.349999999999994</v>
      </c>
      <c r="IX7" s="65">
        <v>63.15</v>
      </c>
      <c r="IY7" s="65">
        <v>64.05</v>
      </c>
      <c r="IZ7" s="65">
        <v>65.599999999999994</v>
      </c>
      <c r="JA7" s="65">
        <v>64.55</v>
      </c>
      <c r="JB7" s="65">
        <v>63.45</v>
      </c>
      <c r="JC7" s="65">
        <v>61</v>
      </c>
      <c r="JD7" s="65">
        <v>60</v>
      </c>
      <c r="JE7" s="65">
        <v>63</v>
      </c>
      <c r="JF7" s="65">
        <v>67.05</v>
      </c>
      <c r="JG7" s="65">
        <v>66.849999999999994</v>
      </c>
      <c r="JH7" s="65">
        <v>69.75</v>
      </c>
      <c r="JI7" s="65">
        <v>67.95</v>
      </c>
      <c r="JJ7" s="65">
        <v>71.2</v>
      </c>
      <c r="JK7" s="65">
        <v>74.349999999999994</v>
      </c>
      <c r="JL7" s="65">
        <v>81.45</v>
      </c>
      <c r="JM7" s="65">
        <v>86.55</v>
      </c>
      <c r="JN7" s="65">
        <v>89.75</v>
      </c>
      <c r="JO7" s="65">
        <v>91.35</v>
      </c>
      <c r="JP7" s="65">
        <v>90.25</v>
      </c>
      <c r="JQ7" s="65">
        <v>89.85</v>
      </c>
      <c r="JR7" s="65">
        <v>88.5</v>
      </c>
      <c r="JS7" s="65">
        <v>86.25</v>
      </c>
      <c r="JT7" s="65">
        <v>89.2</v>
      </c>
      <c r="JU7" s="65">
        <v>86.6</v>
      </c>
      <c r="JV7" s="65">
        <v>86.2</v>
      </c>
      <c r="JW7" s="65">
        <v>88.55</v>
      </c>
      <c r="JX7" s="65">
        <v>89.75</v>
      </c>
      <c r="JY7" s="65">
        <v>89.55</v>
      </c>
      <c r="JZ7" s="65">
        <v>88.5</v>
      </c>
      <c r="KA7" s="65">
        <v>90.8</v>
      </c>
      <c r="KB7" s="65">
        <v>87.9</v>
      </c>
      <c r="KC7" s="65">
        <v>91.75</v>
      </c>
      <c r="KD7" s="65">
        <v>94.65</v>
      </c>
      <c r="KE7" s="65">
        <v>94.25</v>
      </c>
      <c r="KF7" s="65">
        <v>94.1</v>
      </c>
      <c r="KG7" s="65">
        <v>94.9</v>
      </c>
      <c r="KH7" s="65">
        <v>92.4</v>
      </c>
      <c r="KI7" s="65">
        <v>94.8</v>
      </c>
      <c r="KJ7" s="65">
        <v>93.6</v>
      </c>
      <c r="KK7" s="65">
        <v>93.6</v>
      </c>
      <c r="KL7" s="65">
        <v>97.55</v>
      </c>
      <c r="KM7" s="65">
        <v>93.35</v>
      </c>
      <c r="KN7" s="65">
        <v>93.8</v>
      </c>
      <c r="KO7" s="65">
        <v>94.4</v>
      </c>
      <c r="KP7" s="65">
        <v>88.2</v>
      </c>
      <c r="KQ7" s="65">
        <v>87.8</v>
      </c>
      <c r="KR7" s="65">
        <v>86.8</v>
      </c>
      <c r="KS7" s="65">
        <v>86.9</v>
      </c>
      <c r="KT7" s="65">
        <v>85.35</v>
      </c>
      <c r="KU7" s="65">
        <v>82.75</v>
      </c>
      <c r="KV7" s="65">
        <v>84.9</v>
      </c>
      <c r="KW7" s="65">
        <v>86</v>
      </c>
      <c r="KX7" s="65">
        <v>88.1</v>
      </c>
      <c r="KY7" s="65">
        <v>87.8</v>
      </c>
      <c r="KZ7" s="65">
        <v>87.25</v>
      </c>
      <c r="LA7" s="65">
        <v>85.9</v>
      </c>
      <c r="LB7" s="65">
        <v>84.85</v>
      </c>
      <c r="LC7" s="65">
        <v>84.8</v>
      </c>
      <c r="LD7" s="65">
        <v>81.900000000000006</v>
      </c>
      <c r="LE7" s="65">
        <v>81.900000000000006</v>
      </c>
      <c r="LF7" s="65">
        <v>81.8</v>
      </c>
      <c r="LG7" s="65">
        <v>83.5</v>
      </c>
      <c r="LH7" s="65">
        <v>81.150000000000006</v>
      </c>
      <c r="LI7" s="65">
        <v>78.900000000000006</v>
      </c>
      <c r="LJ7" s="65">
        <v>77.55</v>
      </c>
      <c r="LK7" s="65">
        <v>78.25</v>
      </c>
      <c r="LL7" s="65">
        <v>79.349999999999994</v>
      </c>
      <c r="LM7" s="65">
        <v>80.349999999999994</v>
      </c>
      <c r="LN7" s="65">
        <v>86.1</v>
      </c>
      <c r="LO7" s="65">
        <v>85.1</v>
      </c>
      <c r="LP7" s="65">
        <v>83.8</v>
      </c>
      <c r="LQ7" s="65">
        <v>85.05</v>
      </c>
      <c r="LR7" s="65">
        <v>85.35</v>
      </c>
      <c r="LS7" s="65">
        <v>86.2</v>
      </c>
      <c r="LT7" s="65">
        <v>88.1</v>
      </c>
      <c r="LU7" s="65">
        <v>86.15</v>
      </c>
      <c r="LV7" s="65">
        <v>86.1</v>
      </c>
      <c r="LW7" s="65">
        <v>89.1</v>
      </c>
      <c r="LX7" s="65">
        <v>90.45</v>
      </c>
      <c r="LY7" s="65">
        <v>85.1</v>
      </c>
      <c r="LZ7" s="65">
        <v>84.5</v>
      </c>
      <c r="MA7" s="65">
        <v>82.15</v>
      </c>
      <c r="MB7" s="65">
        <v>82.45</v>
      </c>
      <c r="MC7" s="65">
        <v>82.55</v>
      </c>
      <c r="MD7" s="65">
        <v>81.25</v>
      </c>
      <c r="ME7" s="65">
        <v>82.95</v>
      </c>
      <c r="MF7" s="65">
        <v>82.4</v>
      </c>
      <c r="MG7" s="65">
        <v>84.6</v>
      </c>
      <c r="MH7" s="65">
        <v>84</v>
      </c>
      <c r="MI7" s="65">
        <v>84.05</v>
      </c>
      <c r="MJ7" s="65">
        <v>85.8</v>
      </c>
      <c r="MK7" s="65">
        <v>84.2</v>
      </c>
      <c r="ML7" s="65">
        <v>83.55</v>
      </c>
      <c r="MM7" s="65">
        <v>81.650000000000006</v>
      </c>
      <c r="MN7" s="65">
        <v>82.35</v>
      </c>
      <c r="MO7" s="65">
        <v>81.75</v>
      </c>
      <c r="MP7" s="65">
        <v>83.25</v>
      </c>
      <c r="MQ7" s="65">
        <v>83.2</v>
      </c>
      <c r="MR7" s="65">
        <v>78.3</v>
      </c>
      <c r="MS7" s="65">
        <v>75.5</v>
      </c>
      <c r="MT7" s="65">
        <v>74.650000000000006</v>
      </c>
      <c r="MU7" s="65">
        <v>74.2</v>
      </c>
      <c r="MV7" s="65">
        <v>73.849999999999994</v>
      </c>
      <c r="MW7" s="65">
        <v>72.45</v>
      </c>
      <c r="MX7" s="65">
        <v>72.650000000000006</v>
      </c>
      <c r="MY7" s="65">
        <v>72.849999999999994</v>
      </c>
      <c r="MZ7" s="65">
        <v>74.55</v>
      </c>
      <c r="NA7" s="65">
        <v>73.150000000000006</v>
      </c>
      <c r="NB7" s="65">
        <v>74.8</v>
      </c>
      <c r="NC7" s="65">
        <v>73.5</v>
      </c>
      <c r="ND7" s="65">
        <v>74.45</v>
      </c>
      <c r="NE7" s="65">
        <v>75.900000000000006</v>
      </c>
      <c r="NF7" s="65">
        <v>74.25</v>
      </c>
      <c r="NG7" s="65">
        <v>73.5</v>
      </c>
      <c r="NH7" s="65">
        <v>70.5</v>
      </c>
      <c r="NI7" s="65">
        <v>70.25</v>
      </c>
      <c r="NJ7" s="65">
        <v>70.25</v>
      </c>
      <c r="NK7" s="65">
        <v>70.55</v>
      </c>
      <c r="NL7" s="65">
        <v>68.650000000000006</v>
      </c>
      <c r="NM7" s="65">
        <v>69.7</v>
      </c>
      <c r="NN7" s="63"/>
      <c r="NP7" s="50"/>
      <c r="NQ7" s="63"/>
    </row>
    <row r="8" spans="1:381" ht="14.1" customHeight="1" x14ac:dyDescent="0.25">
      <c r="A8" s="107">
        <f t="shared" si="3"/>
        <v>4</v>
      </c>
      <c r="B8" s="101" t="s">
        <v>239</v>
      </c>
      <c r="C8" s="102" t="s">
        <v>122</v>
      </c>
      <c r="D8" s="96">
        <v>10</v>
      </c>
      <c r="E8" s="125">
        <f t="shared" si="0"/>
        <v>651.54999999999995</v>
      </c>
      <c r="F8" s="97">
        <f t="shared" si="1"/>
        <v>643</v>
      </c>
      <c r="G8" s="98">
        <f t="shared" si="2"/>
        <v>-1.3122553909907075E-2</v>
      </c>
      <c r="H8" s="97">
        <v>845</v>
      </c>
      <c r="I8" s="97">
        <v>545.04999999999995</v>
      </c>
      <c r="J8" s="99">
        <v>4491</v>
      </c>
      <c r="K8" s="99">
        <v>898</v>
      </c>
      <c r="L8" s="99">
        <f>2196+10040</f>
        <v>12236</v>
      </c>
      <c r="M8" s="100">
        <v>513.1</v>
      </c>
      <c r="N8" s="147"/>
      <c r="O8" s="147"/>
      <c r="P8" s="93"/>
      <c r="Q8" s="100">
        <v>490</v>
      </c>
      <c r="R8" s="118">
        <v>40183</v>
      </c>
      <c r="S8" s="119" t="e">
        <f>((F8-Q8)/Q8)*365/($F$2-R8)</f>
        <v>#VALUE!</v>
      </c>
      <c r="V8" s="136">
        <v>643</v>
      </c>
      <c r="W8" s="136">
        <v>651.54999999999995</v>
      </c>
      <c r="X8" s="136">
        <v>659.3</v>
      </c>
      <c r="Y8" s="136">
        <v>673.1</v>
      </c>
      <c r="Z8" s="136">
        <v>672.05</v>
      </c>
      <c r="AA8" s="136">
        <v>670.75</v>
      </c>
      <c r="AB8" s="136">
        <v>671.8</v>
      </c>
      <c r="AC8" s="136">
        <v>675</v>
      </c>
      <c r="AD8" s="136">
        <v>679.5</v>
      </c>
      <c r="AE8" s="136">
        <v>677.6</v>
      </c>
      <c r="AF8" s="136">
        <v>678.6</v>
      </c>
      <c r="AG8" s="136">
        <v>671.3</v>
      </c>
      <c r="AH8" s="136">
        <v>667.1</v>
      </c>
      <c r="AI8" s="136">
        <v>680.65</v>
      </c>
      <c r="AJ8" s="136">
        <v>691.4</v>
      </c>
      <c r="AK8" s="136">
        <v>688.7</v>
      </c>
      <c r="AL8" s="136">
        <v>663.5</v>
      </c>
      <c r="AM8" s="136">
        <v>670.35</v>
      </c>
      <c r="AN8" s="136">
        <v>664.65</v>
      </c>
      <c r="AO8" s="136">
        <v>667.9</v>
      </c>
      <c r="AP8" s="136">
        <v>664.5</v>
      </c>
      <c r="AQ8" s="136">
        <v>666.3</v>
      </c>
      <c r="AR8" s="136">
        <v>676.8</v>
      </c>
      <c r="AS8" s="136">
        <v>666.8</v>
      </c>
      <c r="AT8" s="136">
        <v>665</v>
      </c>
      <c r="AU8" s="136">
        <v>656.25</v>
      </c>
      <c r="AV8" s="136">
        <v>658.6</v>
      </c>
      <c r="AW8" s="136">
        <v>650.75</v>
      </c>
      <c r="AX8" s="137">
        <v>622</v>
      </c>
      <c r="AY8" s="137">
        <v>648.79999999999995</v>
      </c>
      <c r="AZ8" s="137">
        <v>659.9</v>
      </c>
      <c r="BA8" s="137">
        <v>662.9</v>
      </c>
      <c r="BB8" s="137">
        <v>675.15</v>
      </c>
      <c r="BC8" s="137">
        <v>662</v>
      </c>
      <c r="BD8" s="137">
        <v>639.20000000000005</v>
      </c>
      <c r="BE8" s="137">
        <v>624.79999999999995</v>
      </c>
      <c r="BF8" s="137">
        <v>646.6</v>
      </c>
      <c r="BG8" s="137">
        <v>641.54999999999995</v>
      </c>
      <c r="BH8" s="137">
        <v>663.9</v>
      </c>
      <c r="BI8" s="137">
        <v>678.5</v>
      </c>
      <c r="BJ8" s="137">
        <v>692.35</v>
      </c>
      <c r="BK8" s="137">
        <v>686.2</v>
      </c>
      <c r="BL8" s="137">
        <v>687</v>
      </c>
      <c r="BM8" s="137">
        <v>688.35</v>
      </c>
      <c r="BN8" s="137">
        <v>687.65</v>
      </c>
      <c r="BO8" s="137">
        <v>688.15</v>
      </c>
      <c r="BP8" s="137">
        <v>699.15</v>
      </c>
      <c r="BQ8" s="137">
        <v>707.25</v>
      </c>
      <c r="BR8" s="137">
        <v>721.75</v>
      </c>
      <c r="BS8" s="137">
        <v>691.85</v>
      </c>
      <c r="BT8" s="137">
        <v>694.3</v>
      </c>
      <c r="BU8" s="137">
        <v>687.8</v>
      </c>
      <c r="BV8" s="137">
        <v>688.4</v>
      </c>
      <c r="BW8" s="137">
        <v>694.85</v>
      </c>
      <c r="BX8" s="137">
        <v>690.7</v>
      </c>
      <c r="BY8" s="137">
        <v>686.25</v>
      </c>
      <c r="BZ8" s="137">
        <v>692.75</v>
      </c>
      <c r="CA8" s="137">
        <v>689.15</v>
      </c>
      <c r="CB8" s="137">
        <v>689.05</v>
      </c>
      <c r="CC8" s="137">
        <v>671.45</v>
      </c>
      <c r="CD8" s="137">
        <v>673.55</v>
      </c>
      <c r="CE8" s="137">
        <v>667.3</v>
      </c>
      <c r="CF8" s="137">
        <v>691.85</v>
      </c>
      <c r="CG8" s="137">
        <v>693.2</v>
      </c>
      <c r="CH8" s="137">
        <v>700.35</v>
      </c>
      <c r="CI8" s="137">
        <v>697.75</v>
      </c>
      <c r="CJ8" s="137">
        <v>695</v>
      </c>
      <c r="CK8" s="137">
        <v>722.75</v>
      </c>
      <c r="CL8" s="137">
        <v>721.7</v>
      </c>
      <c r="CM8" s="137">
        <v>742.55</v>
      </c>
      <c r="CN8" s="137">
        <v>740.4</v>
      </c>
      <c r="CO8" s="137">
        <v>752.55</v>
      </c>
      <c r="CP8" s="137">
        <v>767.6</v>
      </c>
      <c r="CQ8" s="137">
        <v>777.15</v>
      </c>
      <c r="CR8" s="137">
        <v>779.45</v>
      </c>
      <c r="CS8" s="137">
        <v>772.35</v>
      </c>
      <c r="CT8" s="137">
        <v>794.1</v>
      </c>
      <c r="CU8" s="137">
        <v>802.15</v>
      </c>
      <c r="CV8" s="137">
        <v>814.95</v>
      </c>
      <c r="CW8" s="137">
        <v>800.1</v>
      </c>
      <c r="CX8" s="137">
        <v>798</v>
      </c>
      <c r="CY8" s="137">
        <v>807</v>
      </c>
      <c r="CZ8" s="137">
        <v>788.75</v>
      </c>
      <c r="DA8" s="137">
        <v>803.25</v>
      </c>
      <c r="DB8" s="137">
        <v>785.8</v>
      </c>
      <c r="DC8" s="137">
        <v>792.4</v>
      </c>
      <c r="DD8" s="137">
        <v>813.15</v>
      </c>
      <c r="DE8" s="137">
        <v>814.1</v>
      </c>
      <c r="DF8" s="137">
        <v>774.8</v>
      </c>
      <c r="DG8" s="137">
        <v>771.6</v>
      </c>
      <c r="DH8" s="137">
        <v>755.3</v>
      </c>
      <c r="DI8" s="137">
        <v>748.3</v>
      </c>
      <c r="DJ8" s="137">
        <v>749.95</v>
      </c>
      <c r="DK8" s="137">
        <v>743.85</v>
      </c>
      <c r="DL8" s="137">
        <v>739.1</v>
      </c>
      <c r="DM8" s="137">
        <v>739.95</v>
      </c>
      <c r="DN8" s="137">
        <v>733.85</v>
      </c>
      <c r="DO8" s="137">
        <v>687.1</v>
      </c>
      <c r="DP8" s="137">
        <v>688.3</v>
      </c>
      <c r="DQ8" s="137">
        <v>676.7</v>
      </c>
      <c r="DR8" s="137">
        <v>674.6</v>
      </c>
      <c r="DS8" s="137">
        <v>664.4</v>
      </c>
      <c r="DT8" s="137">
        <v>663.35</v>
      </c>
      <c r="DU8" s="137">
        <v>666.6</v>
      </c>
      <c r="DV8" s="137">
        <v>662.65</v>
      </c>
      <c r="DW8" s="137">
        <v>660.05</v>
      </c>
      <c r="DX8" s="137">
        <v>664.9</v>
      </c>
      <c r="DY8" s="137">
        <v>669.7</v>
      </c>
      <c r="DZ8" s="137">
        <v>659.4</v>
      </c>
      <c r="EA8" s="137">
        <v>666.9</v>
      </c>
      <c r="EB8" s="137">
        <v>661.05</v>
      </c>
      <c r="EC8" s="137">
        <v>670.9</v>
      </c>
      <c r="ED8" s="137">
        <v>665.95</v>
      </c>
      <c r="EE8" s="137">
        <v>662.1</v>
      </c>
      <c r="EF8" s="137">
        <v>678.95</v>
      </c>
      <c r="EG8" s="137">
        <v>670.1</v>
      </c>
      <c r="EH8" s="137">
        <v>679.95</v>
      </c>
      <c r="EI8" s="137">
        <v>662.05</v>
      </c>
      <c r="EJ8" s="137">
        <v>672.8</v>
      </c>
      <c r="EK8" s="137">
        <v>648.65</v>
      </c>
      <c r="EL8" s="137">
        <v>650.04999999999995</v>
      </c>
      <c r="EM8" s="137">
        <v>645.04999999999995</v>
      </c>
      <c r="EN8" s="137">
        <v>652.45000000000005</v>
      </c>
      <c r="EO8" s="137">
        <v>669.05</v>
      </c>
      <c r="EP8" s="137">
        <v>667.4</v>
      </c>
      <c r="EQ8" s="137">
        <v>681.6</v>
      </c>
      <c r="ER8" s="137">
        <v>684.65</v>
      </c>
      <c r="ES8" s="137">
        <v>708.8</v>
      </c>
      <c r="ET8" s="137">
        <v>700.35</v>
      </c>
      <c r="EU8" s="137">
        <v>688.45</v>
      </c>
      <c r="EV8" s="137">
        <v>690.85</v>
      </c>
      <c r="EW8" s="137">
        <v>704.25</v>
      </c>
      <c r="EX8" s="137">
        <v>687.65</v>
      </c>
      <c r="EY8" s="137">
        <v>666.95</v>
      </c>
      <c r="EZ8" s="137">
        <v>664.7</v>
      </c>
      <c r="FA8" s="137">
        <v>668.85</v>
      </c>
      <c r="FB8" s="137">
        <v>679</v>
      </c>
      <c r="FC8" s="137">
        <v>677</v>
      </c>
      <c r="FD8" s="137">
        <v>687.1</v>
      </c>
      <c r="FE8" s="137">
        <v>693.35</v>
      </c>
      <c r="FF8" s="137">
        <v>690.1</v>
      </c>
      <c r="FG8" s="137">
        <v>695.6</v>
      </c>
      <c r="FH8" s="137">
        <v>682</v>
      </c>
      <c r="FI8" s="137">
        <v>679.1</v>
      </c>
      <c r="FJ8" s="137">
        <v>689.5</v>
      </c>
      <c r="FK8" s="137">
        <v>674.35</v>
      </c>
      <c r="FL8" s="137">
        <v>689.35</v>
      </c>
      <c r="FM8" s="137">
        <v>691.75</v>
      </c>
      <c r="FN8" s="137">
        <v>686.3</v>
      </c>
      <c r="FO8" s="137">
        <v>663.45</v>
      </c>
      <c r="FP8" s="137">
        <v>678.15</v>
      </c>
      <c r="FQ8" s="137">
        <v>691.9</v>
      </c>
      <c r="FR8" s="65">
        <v>701.1</v>
      </c>
      <c r="FS8" s="65">
        <v>692.45</v>
      </c>
      <c r="FT8" s="65">
        <v>684.35</v>
      </c>
      <c r="FU8" s="65">
        <v>673.35</v>
      </c>
      <c r="FV8" s="65">
        <v>661.75</v>
      </c>
      <c r="FW8" s="65">
        <v>666.25</v>
      </c>
      <c r="FX8" s="65">
        <v>668.75</v>
      </c>
      <c r="FY8" s="65">
        <v>678.4</v>
      </c>
      <c r="FZ8" s="65">
        <v>680.55</v>
      </c>
      <c r="GA8" s="65">
        <v>644.45000000000005</v>
      </c>
      <c r="GB8" s="65">
        <v>638.25</v>
      </c>
      <c r="GC8" s="65">
        <v>619.5</v>
      </c>
      <c r="GD8" s="65">
        <v>612.1</v>
      </c>
      <c r="GE8" s="65">
        <v>606.4</v>
      </c>
      <c r="GF8" s="65">
        <v>612.25</v>
      </c>
      <c r="GG8" s="65">
        <v>601</v>
      </c>
      <c r="GH8" s="65">
        <v>594.45000000000005</v>
      </c>
      <c r="GI8" s="65">
        <v>599.9</v>
      </c>
      <c r="GJ8" s="65">
        <v>605.25</v>
      </c>
      <c r="GK8" s="65">
        <v>605.95000000000005</v>
      </c>
      <c r="GL8" s="65">
        <v>606.04999999999995</v>
      </c>
      <c r="GM8" s="65">
        <v>605.85</v>
      </c>
      <c r="GN8" s="65">
        <v>610</v>
      </c>
      <c r="GO8" s="65">
        <v>604.15</v>
      </c>
      <c r="GP8" s="65">
        <v>606.79999999999995</v>
      </c>
      <c r="GQ8" s="65">
        <v>609.29999999999995</v>
      </c>
      <c r="GR8" s="65">
        <v>606.45000000000005</v>
      </c>
      <c r="GS8" s="65">
        <v>590.95000000000005</v>
      </c>
      <c r="GT8" s="65">
        <v>585.75</v>
      </c>
      <c r="GU8" s="65">
        <v>590.65</v>
      </c>
      <c r="GV8" s="65">
        <v>597.35</v>
      </c>
      <c r="GW8" s="65">
        <v>605.54999999999995</v>
      </c>
      <c r="GX8" s="65">
        <v>603.4</v>
      </c>
      <c r="GY8" s="65">
        <v>609.1</v>
      </c>
      <c r="GZ8" s="65">
        <v>601.15</v>
      </c>
      <c r="HA8" s="65">
        <v>601.65</v>
      </c>
      <c r="HB8" s="65">
        <v>579.65</v>
      </c>
      <c r="HC8" s="65">
        <v>573.95000000000005</v>
      </c>
      <c r="HD8" s="65">
        <v>564.29999999999995</v>
      </c>
      <c r="HE8" s="65">
        <v>576.25</v>
      </c>
      <c r="HF8" s="65">
        <v>583.6</v>
      </c>
      <c r="HG8" s="65">
        <v>598.54999999999995</v>
      </c>
      <c r="HH8" s="65">
        <v>598.75</v>
      </c>
      <c r="HI8" s="65">
        <v>593.79999999999995</v>
      </c>
      <c r="HJ8" s="65">
        <v>573.70000000000005</v>
      </c>
      <c r="HK8" s="65">
        <v>555.65</v>
      </c>
      <c r="HL8" s="65">
        <v>565.79999999999995</v>
      </c>
      <c r="HM8" s="65">
        <v>570.29999999999995</v>
      </c>
      <c r="HN8" s="65">
        <v>578.70000000000005</v>
      </c>
      <c r="HO8" s="65">
        <v>584.9</v>
      </c>
      <c r="HP8" s="65">
        <v>586.65</v>
      </c>
      <c r="HQ8" s="65">
        <v>589.25</v>
      </c>
      <c r="HR8" s="65">
        <v>586.70000000000005</v>
      </c>
      <c r="HS8" s="65">
        <v>583.29999999999995</v>
      </c>
      <c r="HT8" s="65">
        <v>582.6</v>
      </c>
      <c r="HU8" s="65">
        <v>589.75</v>
      </c>
      <c r="HV8" s="65">
        <v>599.20000000000005</v>
      </c>
      <c r="HW8" s="65">
        <v>587.5</v>
      </c>
      <c r="HX8" s="65">
        <v>593.15</v>
      </c>
      <c r="HY8" s="65">
        <v>587.70000000000005</v>
      </c>
      <c r="HZ8" s="65">
        <v>585.85</v>
      </c>
      <c r="IA8" s="65">
        <v>608.15</v>
      </c>
      <c r="IB8" s="65">
        <v>614.20000000000005</v>
      </c>
      <c r="IC8" s="65">
        <v>613.45000000000005</v>
      </c>
      <c r="ID8" s="65">
        <v>615.4</v>
      </c>
      <c r="IE8" s="65">
        <v>624.6</v>
      </c>
      <c r="IF8" s="65">
        <v>614.5</v>
      </c>
      <c r="IG8" s="65">
        <v>590.95000000000005</v>
      </c>
      <c r="IH8" s="65">
        <v>590.29999999999995</v>
      </c>
      <c r="II8" s="65">
        <v>590.6</v>
      </c>
      <c r="IJ8" s="65">
        <v>597.79999999999995</v>
      </c>
      <c r="IK8" s="65">
        <v>594.1</v>
      </c>
      <c r="IL8" s="65">
        <v>579.6</v>
      </c>
      <c r="IM8" s="65">
        <v>589.75</v>
      </c>
      <c r="IN8" s="65">
        <v>598.54999999999995</v>
      </c>
      <c r="IO8" s="65">
        <v>601.6</v>
      </c>
      <c r="IP8" s="65">
        <v>604.6</v>
      </c>
      <c r="IQ8" s="65">
        <v>611.5</v>
      </c>
      <c r="IR8" s="65">
        <v>618.9</v>
      </c>
      <c r="IS8" s="65">
        <v>623.9</v>
      </c>
      <c r="IT8" s="65">
        <v>627.75</v>
      </c>
      <c r="IU8" s="65">
        <v>617.9</v>
      </c>
      <c r="IV8" s="65">
        <v>638</v>
      </c>
      <c r="IW8" s="65">
        <v>648.79999999999995</v>
      </c>
      <c r="IX8" s="65">
        <v>656.55</v>
      </c>
      <c r="IY8" s="65">
        <v>662.65</v>
      </c>
      <c r="IZ8" s="65">
        <v>675.9</v>
      </c>
      <c r="JA8" s="65">
        <v>673.1</v>
      </c>
      <c r="JB8" s="65">
        <v>647</v>
      </c>
      <c r="JC8" s="65">
        <v>641.25</v>
      </c>
      <c r="JD8" s="65">
        <v>648.45000000000005</v>
      </c>
      <c r="JE8" s="65">
        <v>648.5</v>
      </c>
      <c r="JF8" s="65">
        <v>667.25</v>
      </c>
      <c r="JG8" s="65">
        <v>651.29999999999995</v>
      </c>
      <c r="JH8" s="65">
        <v>649.9</v>
      </c>
      <c r="JI8" s="65">
        <v>656.55</v>
      </c>
      <c r="JJ8" s="65">
        <v>672.65</v>
      </c>
      <c r="JK8" s="65">
        <v>690</v>
      </c>
      <c r="JL8" s="65">
        <v>710</v>
      </c>
      <c r="JM8" s="65">
        <v>732.4</v>
      </c>
      <c r="JN8" s="65">
        <v>743.6</v>
      </c>
      <c r="JO8" s="65">
        <v>737.15</v>
      </c>
      <c r="JP8" s="65">
        <v>743</v>
      </c>
      <c r="JQ8" s="65">
        <v>734.5</v>
      </c>
      <c r="JR8" s="65">
        <v>717.45</v>
      </c>
      <c r="JS8" s="65">
        <v>717.9</v>
      </c>
      <c r="JT8" s="65">
        <v>718.35</v>
      </c>
      <c r="JU8" s="65">
        <v>726</v>
      </c>
      <c r="JV8" s="65">
        <v>741</v>
      </c>
      <c r="JW8" s="65">
        <v>743.9</v>
      </c>
      <c r="JX8" s="65">
        <v>738.6</v>
      </c>
      <c r="JY8" s="65">
        <v>722.55</v>
      </c>
      <c r="JZ8" s="65">
        <v>710</v>
      </c>
      <c r="KA8" s="65">
        <v>716.55</v>
      </c>
      <c r="KB8" s="65">
        <v>705.45</v>
      </c>
      <c r="KC8" s="65">
        <v>694.85</v>
      </c>
      <c r="KD8" s="65">
        <v>703.65</v>
      </c>
      <c r="KE8" s="65">
        <v>730</v>
      </c>
      <c r="KF8" s="65">
        <v>744.5</v>
      </c>
      <c r="KG8" s="65">
        <v>759.45</v>
      </c>
      <c r="KH8" s="65">
        <v>732.05</v>
      </c>
      <c r="KI8" s="65">
        <v>735.15</v>
      </c>
      <c r="KJ8" s="65">
        <v>732.6</v>
      </c>
      <c r="KK8" s="65">
        <v>740.25</v>
      </c>
      <c r="KL8" s="65">
        <v>746.85</v>
      </c>
      <c r="KM8" s="65">
        <v>745.35</v>
      </c>
      <c r="KN8" s="65">
        <v>744.9</v>
      </c>
      <c r="KO8" s="65">
        <v>746.7</v>
      </c>
      <c r="KP8" s="65">
        <v>735.15</v>
      </c>
      <c r="KQ8" s="65">
        <v>711.1</v>
      </c>
      <c r="KR8" s="65">
        <v>717.55</v>
      </c>
      <c r="KS8" s="65">
        <v>730.4</v>
      </c>
      <c r="KT8" s="65">
        <v>724</v>
      </c>
      <c r="KU8" s="65">
        <v>718.7</v>
      </c>
      <c r="KV8" s="65">
        <v>721.25</v>
      </c>
      <c r="KW8" s="65">
        <v>726.05</v>
      </c>
      <c r="KX8" s="65">
        <v>745.2</v>
      </c>
      <c r="KY8" s="65">
        <v>747.25</v>
      </c>
      <c r="KZ8" s="66">
        <v>749.85</v>
      </c>
      <c r="LA8" s="66">
        <v>752.5</v>
      </c>
      <c r="LB8" s="66">
        <v>759.75</v>
      </c>
      <c r="LC8" s="66">
        <v>766.55</v>
      </c>
      <c r="LD8" s="66">
        <v>760.8</v>
      </c>
      <c r="LE8" s="66">
        <v>762.35</v>
      </c>
      <c r="LF8" s="66">
        <v>775.3</v>
      </c>
      <c r="LG8" s="66">
        <v>788.35</v>
      </c>
      <c r="LH8" s="66">
        <v>784.5</v>
      </c>
      <c r="LI8" s="66">
        <v>791.4</v>
      </c>
      <c r="LJ8" s="66">
        <v>733.2</v>
      </c>
      <c r="LK8" s="66">
        <v>757.5</v>
      </c>
      <c r="LL8" s="66">
        <v>745.4</v>
      </c>
      <c r="LM8" s="66">
        <v>748.35</v>
      </c>
      <c r="LN8" s="66">
        <v>747</v>
      </c>
      <c r="LO8" s="66">
        <v>763.8</v>
      </c>
      <c r="LP8" s="66">
        <v>780</v>
      </c>
      <c r="LQ8" s="66">
        <v>786.35</v>
      </c>
      <c r="LR8" s="66">
        <v>771.95</v>
      </c>
      <c r="LS8" s="66">
        <v>770.7</v>
      </c>
      <c r="LT8" s="66">
        <v>778</v>
      </c>
      <c r="LU8" s="66">
        <v>753.5</v>
      </c>
      <c r="LV8" s="66">
        <v>743.65</v>
      </c>
      <c r="LW8" s="66">
        <v>767.15</v>
      </c>
      <c r="LX8" s="66">
        <v>777.4</v>
      </c>
      <c r="LY8" s="66">
        <v>748.65</v>
      </c>
      <c r="LZ8" s="66">
        <v>735.55</v>
      </c>
      <c r="MA8" s="66">
        <v>694.05</v>
      </c>
      <c r="MB8" s="66">
        <v>689.5</v>
      </c>
      <c r="MC8" s="66">
        <v>673.05</v>
      </c>
      <c r="MD8" s="66">
        <v>667.7</v>
      </c>
      <c r="ME8" s="66">
        <v>660</v>
      </c>
      <c r="MF8" s="66">
        <v>650.20000000000005</v>
      </c>
      <c r="MG8" s="66">
        <v>650</v>
      </c>
      <c r="MH8" s="66">
        <v>630.54999999999995</v>
      </c>
      <c r="MI8" s="66">
        <v>641.35</v>
      </c>
      <c r="MJ8" s="66">
        <v>655</v>
      </c>
      <c r="MK8" s="66">
        <v>662.05</v>
      </c>
      <c r="ML8" s="66">
        <v>666.2</v>
      </c>
      <c r="MM8" s="66">
        <v>691.25</v>
      </c>
      <c r="MN8" s="66">
        <v>704.45</v>
      </c>
      <c r="MO8" s="66">
        <v>685.2</v>
      </c>
      <c r="MP8" s="66">
        <v>654.04999999999995</v>
      </c>
      <c r="MQ8" s="66">
        <v>642.65</v>
      </c>
      <c r="MR8" s="66">
        <v>643.65</v>
      </c>
      <c r="MS8" s="66">
        <v>642.9</v>
      </c>
      <c r="MT8" s="66">
        <v>633.85</v>
      </c>
      <c r="MU8" s="66">
        <v>647</v>
      </c>
      <c r="MV8" s="66">
        <v>620.5</v>
      </c>
      <c r="MW8" s="66">
        <v>623.1</v>
      </c>
      <c r="MX8" s="66">
        <v>612</v>
      </c>
      <c r="MY8" s="66">
        <v>623.9</v>
      </c>
      <c r="MZ8" s="66">
        <v>631.95000000000005</v>
      </c>
      <c r="NA8" s="66">
        <v>620.65</v>
      </c>
      <c r="NB8" s="66">
        <v>613.1</v>
      </c>
      <c r="NC8" s="66">
        <v>614.5</v>
      </c>
      <c r="ND8" s="66">
        <v>605.4</v>
      </c>
      <c r="NE8" s="66">
        <v>565.35</v>
      </c>
      <c r="NF8" s="66">
        <v>568.25</v>
      </c>
      <c r="NG8" s="66">
        <v>560.4</v>
      </c>
      <c r="NH8" s="66">
        <v>539.5</v>
      </c>
      <c r="NI8" s="66">
        <v>536.29999999999995</v>
      </c>
      <c r="NJ8" s="66">
        <v>542.95000000000005</v>
      </c>
      <c r="NK8" s="66">
        <v>549.9</v>
      </c>
      <c r="NL8" s="66">
        <v>516.1</v>
      </c>
      <c r="NM8" s="66">
        <v>520</v>
      </c>
      <c r="NN8" s="63"/>
      <c r="NP8" s="50"/>
      <c r="NQ8" s="63"/>
    </row>
    <row r="9" spans="1:381" ht="14.1" customHeight="1" x14ac:dyDescent="0.25">
      <c r="A9" s="107">
        <f t="shared" si="3"/>
        <v>5</v>
      </c>
      <c r="B9" s="101" t="s">
        <v>241</v>
      </c>
      <c r="C9" s="102" t="s">
        <v>199</v>
      </c>
      <c r="D9" s="103">
        <v>10</v>
      </c>
      <c r="E9" s="125">
        <f t="shared" si="0"/>
        <v>69.849999999999994</v>
      </c>
      <c r="F9" s="97">
        <f t="shared" si="1"/>
        <v>68.2</v>
      </c>
      <c r="G9" s="98">
        <f t="shared" si="2"/>
        <v>-2.3622047244094366E-2</v>
      </c>
      <c r="H9" s="97">
        <v>233.75</v>
      </c>
      <c r="I9" s="97">
        <v>67.599999999999994</v>
      </c>
      <c r="J9" s="104">
        <v>2857</v>
      </c>
      <c r="K9" s="104">
        <v>1857</v>
      </c>
      <c r="L9" s="104">
        <f>2599870+11959528</f>
        <v>14559398</v>
      </c>
      <c r="M9" s="105">
        <v>286.2</v>
      </c>
      <c r="N9" s="105">
        <v>81.900000000000006</v>
      </c>
      <c r="O9" s="105">
        <v>658.7</v>
      </c>
      <c r="P9" s="64"/>
      <c r="Q9" s="105">
        <v>500</v>
      </c>
      <c r="R9" s="120">
        <v>39287</v>
      </c>
      <c r="S9" s="119" t="e">
        <f>((F9-Q9)/Q9)*365/($F$2-R9)</f>
        <v>#VALUE!</v>
      </c>
      <c r="V9" s="136">
        <v>68.2</v>
      </c>
      <c r="W9" s="136">
        <v>69.849999999999994</v>
      </c>
      <c r="X9" s="136">
        <v>73</v>
      </c>
      <c r="Y9" s="136">
        <v>73.8</v>
      </c>
      <c r="Z9" s="136">
        <v>74.95</v>
      </c>
      <c r="AA9" s="136">
        <v>78.5</v>
      </c>
      <c r="AB9" s="136">
        <v>85.6</v>
      </c>
      <c r="AC9" s="136">
        <v>91</v>
      </c>
      <c r="AD9" s="136">
        <v>95.35</v>
      </c>
      <c r="AE9" s="136">
        <v>100</v>
      </c>
      <c r="AF9" s="136">
        <v>101.1</v>
      </c>
      <c r="AG9" s="136">
        <v>98.25</v>
      </c>
      <c r="AH9" s="136">
        <v>97.1</v>
      </c>
      <c r="AI9" s="136">
        <v>97.2</v>
      </c>
      <c r="AJ9" s="136">
        <v>99.8</v>
      </c>
      <c r="AK9" s="136">
        <v>99.5</v>
      </c>
      <c r="AL9" s="136">
        <v>90.75</v>
      </c>
      <c r="AM9" s="136">
        <v>91.2</v>
      </c>
      <c r="AN9" s="136">
        <v>93.75</v>
      </c>
      <c r="AO9" s="136">
        <v>95.4</v>
      </c>
      <c r="AP9" s="136">
        <v>94.35</v>
      </c>
      <c r="AQ9" s="136">
        <v>98.55</v>
      </c>
      <c r="AR9" s="136">
        <v>99.25</v>
      </c>
      <c r="AS9" s="136">
        <v>99.4</v>
      </c>
      <c r="AT9" s="136">
        <v>98.7</v>
      </c>
      <c r="AU9" s="136">
        <v>95.25</v>
      </c>
      <c r="AV9" s="136">
        <v>95.85</v>
      </c>
      <c r="AW9" s="136">
        <v>92.95</v>
      </c>
      <c r="AX9" s="137">
        <v>90.85</v>
      </c>
      <c r="AY9" s="137">
        <v>90.25</v>
      </c>
      <c r="AZ9" s="137">
        <v>92.2</v>
      </c>
      <c r="BA9" s="137">
        <v>98</v>
      </c>
      <c r="BB9" s="137">
        <v>102.1</v>
      </c>
      <c r="BC9" s="137">
        <v>100.05</v>
      </c>
      <c r="BD9" s="137">
        <v>101.75</v>
      </c>
      <c r="BE9" s="137">
        <v>97.8</v>
      </c>
      <c r="BF9" s="137">
        <v>100.4</v>
      </c>
      <c r="BG9" s="137">
        <v>103.55</v>
      </c>
      <c r="BH9" s="137">
        <v>112.95</v>
      </c>
      <c r="BI9" s="137">
        <v>112.4</v>
      </c>
      <c r="BJ9" s="137">
        <v>110.65</v>
      </c>
      <c r="BK9" s="137">
        <v>109.1</v>
      </c>
      <c r="BL9" s="137">
        <v>104.1</v>
      </c>
      <c r="BM9" s="137">
        <v>101</v>
      </c>
      <c r="BN9" s="137">
        <v>99.55</v>
      </c>
      <c r="BO9" s="137">
        <v>99.95</v>
      </c>
      <c r="BP9" s="137">
        <v>105.6</v>
      </c>
      <c r="BQ9" s="137">
        <v>109.9</v>
      </c>
      <c r="BR9" s="137">
        <v>108.75</v>
      </c>
      <c r="BS9" s="137">
        <v>103.85</v>
      </c>
      <c r="BT9" s="137">
        <v>107.45</v>
      </c>
      <c r="BU9" s="137">
        <v>105.5</v>
      </c>
      <c r="BV9" s="137">
        <v>102.35</v>
      </c>
      <c r="BW9" s="137">
        <v>100.15</v>
      </c>
      <c r="BX9" s="137">
        <v>95.8</v>
      </c>
      <c r="BY9" s="137">
        <v>100.45</v>
      </c>
      <c r="BZ9" s="137">
        <v>101.5</v>
      </c>
      <c r="CA9" s="137">
        <v>108.15</v>
      </c>
      <c r="CB9" s="137">
        <v>106.05</v>
      </c>
      <c r="CC9" s="137">
        <v>100.8</v>
      </c>
      <c r="CD9" s="137">
        <v>99.35</v>
      </c>
      <c r="CE9" s="137">
        <v>102.85</v>
      </c>
      <c r="CF9" s="137">
        <v>103.55</v>
      </c>
      <c r="CG9" s="137">
        <v>117.3</v>
      </c>
      <c r="CH9" s="137">
        <v>116.6</v>
      </c>
      <c r="CI9" s="137">
        <v>118</v>
      </c>
      <c r="CJ9" s="137">
        <v>112.3</v>
      </c>
      <c r="CK9" s="137">
        <v>115.9</v>
      </c>
      <c r="CL9" s="137">
        <v>124.1</v>
      </c>
      <c r="CM9" s="137">
        <v>129.65</v>
      </c>
      <c r="CN9" s="137">
        <v>137.25</v>
      </c>
      <c r="CO9" s="137">
        <v>138</v>
      </c>
      <c r="CP9" s="137">
        <v>143.94999999999999</v>
      </c>
      <c r="CQ9" s="137">
        <v>142.5</v>
      </c>
      <c r="CR9" s="137">
        <v>147.30000000000001</v>
      </c>
      <c r="CS9" s="137">
        <v>147</v>
      </c>
      <c r="CT9" s="137">
        <v>152.25</v>
      </c>
      <c r="CU9" s="137">
        <v>157.30000000000001</v>
      </c>
      <c r="CV9" s="137">
        <v>156.35</v>
      </c>
      <c r="CW9" s="137">
        <v>154.1</v>
      </c>
      <c r="CX9" s="137">
        <v>157.05000000000001</v>
      </c>
      <c r="CY9" s="137">
        <v>160.75</v>
      </c>
      <c r="CZ9" s="137">
        <v>162.69999999999999</v>
      </c>
      <c r="DA9" s="137">
        <v>161.4</v>
      </c>
      <c r="DB9" s="137">
        <v>163.5</v>
      </c>
      <c r="DC9" s="137">
        <v>162</v>
      </c>
      <c r="DD9" s="137">
        <v>159.69999999999999</v>
      </c>
      <c r="DE9" s="137">
        <v>168.95</v>
      </c>
      <c r="DF9" s="137">
        <v>172.6</v>
      </c>
      <c r="DG9" s="137">
        <v>167.55</v>
      </c>
      <c r="DH9" s="137">
        <v>162.6</v>
      </c>
      <c r="DI9" s="137">
        <v>164.3</v>
      </c>
      <c r="DJ9" s="137">
        <v>166.7</v>
      </c>
      <c r="DK9" s="137">
        <v>164.65</v>
      </c>
      <c r="DL9" s="137">
        <v>159.69999999999999</v>
      </c>
      <c r="DM9" s="137">
        <v>158.25</v>
      </c>
      <c r="DN9" s="137">
        <v>156.30000000000001</v>
      </c>
      <c r="DO9" s="137">
        <v>155.1</v>
      </c>
      <c r="DP9" s="137">
        <v>160.85</v>
      </c>
      <c r="DQ9" s="137">
        <v>151.85</v>
      </c>
      <c r="DR9" s="137">
        <v>152.55000000000001</v>
      </c>
      <c r="DS9" s="137">
        <v>157.35</v>
      </c>
      <c r="DT9" s="137">
        <v>160</v>
      </c>
      <c r="DU9" s="137">
        <v>173.45</v>
      </c>
      <c r="DV9" s="137">
        <v>174</v>
      </c>
      <c r="DW9" s="137">
        <v>172.35</v>
      </c>
      <c r="DX9" s="137">
        <v>174.5</v>
      </c>
      <c r="DY9" s="137">
        <v>174.6</v>
      </c>
      <c r="DZ9" s="137">
        <v>175.25</v>
      </c>
      <c r="EA9" s="137">
        <v>175.25</v>
      </c>
      <c r="EB9" s="137">
        <v>175.5</v>
      </c>
      <c r="EC9" s="137">
        <v>179.35</v>
      </c>
      <c r="ED9" s="137">
        <v>169.4</v>
      </c>
      <c r="EE9" s="137">
        <v>161.44999999999999</v>
      </c>
      <c r="EF9" s="137">
        <v>161.69999999999999</v>
      </c>
      <c r="EG9" s="137">
        <v>166.95</v>
      </c>
      <c r="EH9" s="137">
        <v>167.95</v>
      </c>
      <c r="EI9" s="137">
        <v>162.94999999999999</v>
      </c>
      <c r="EJ9" s="137">
        <v>161.15</v>
      </c>
      <c r="EK9" s="137">
        <v>156.44999999999999</v>
      </c>
      <c r="EL9" s="137">
        <v>157.55000000000001</v>
      </c>
      <c r="EM9" s="137">
        <v>154.80000000000001</v>
      </c>
      <c r="EN9" s="137">
        <v>149.6</v>
      </c>
      <c r="EO9" s="137">
        <v>151.05000000000001</v>
      </c>
      <c r="EP9" s="137">
        <v>148.30000000000001</v>
      </c>
      <c r="EQ9" s="137">
        <v>153.6</v>
      </c>
      <c r="ER9" s="137">
        <v>159.55000000000001</v>
      </c>
      <c r="ES9" s="137">
        <v>160.44999999999999</v>
      </c>
      <c r="ET9" s="137">
        <v>159.19999999999999</v>
      </c>
      <c r="EU9" s="137">
        <v>153.30000000000001</v>
      </c>
      <c r="EV9" s="137">
        <v>150</v>
      </c>
      <c r="EW9" s="137">
        <v>146.65</v>
      </c>
      <c r="EX9" s="137">
        <v>143.5</v>
      </c>
      <c r="EY9" s="137">
        <v>141.6</v>
      </c>
      <c r="EZ9" s="137">
        <v>139.69999999999999</v>
      </c>
      <c r="FA9" s="137">
        <v>152</v>
      </c>
      <c r="FB9" s="137">
        <v>154.69999999999999</v>
      </c>
      <c r="FC9" s="137">
        <v>160.5</v>
      </c>
      <c r="FD9" s="137">
        <v>161.05000000000001</v>
      </c>
      <c r="FE9" s="137">
        <v>174.85</v>
      </c>
      <c r="FF9" s="137">
        <v>177.75</v>
      </c>
      <c r="FG9" s="137">
        <v>179.9</v>
      </c>
      <c r="FH9" s="137">
        <v>182.25</v>
      </c>
      <c r="FI9" s="137">
        <v>185.2</v>
      </c>
      <c r="FJ9" s="137">
        <v>184.15</v>
      </c>
      <c r="FK9" s="137">
        <v>179.8</v>
      </c>
      <c r="FL9" s="137">
        <v>180.85</v>
      </c>
      <c r="FM9" s="137">
        <v>188.05</v>
      </c>
      <c r="FN9" s="137">
        <v>186.8</v>
      </c>
      <c r="FO9" s="137">
        <v>182.95</v>
      </c>
      <c r="FP9" s="137">
        <v>186.65</v>
      </c>
      <c r="FQ9" s="137">
        <v>195.05</v>
      </c>
      <c r="FR9" s="65">
        <v>195.65</v>
      </c>
      <c r="FS9" s="65">
        <v>180.6</v>
      </c>
      <c r="FT9" s="65">
        <v>183.3</v>
      </c>
      <c r="FU9" s="65">
        <v>181.85</v>
      </c>
      <c r="FV9" s="65">
        <v>175.65</v>
      </c>
      <c r="FW9" s="65">
        <v>171.65</v>
      </c>
      <c r="FX9" s="65">
        <v>163.80000000000001</v>
      </c>
      <c r="FY9" s="65">
        <v>163.35</v>
      </c>
      <c r="FZ9" s="65">
        <v>164.9</v>
      </c>
      <c r="GA9" s="65">
        <v>161.4</v>
      </c>
      <c r="GB9" s="65">
        <v>157.80000000000001</v>
      </c>
      <c r="GC9" s="65">
        <v>153.5</v>
      </c>
      <c r="GD9" s="65">
        <v>151.4</v>
      </c>
      <c r="GE9" s="65">
        <v>155.44999999999999</v>
      </c>
      <c r="GF9" s="65">
        <v>159.94999999999999</v>
      </c>
      <c r="GG9" s="65">
        <v>159.65</v>
      </c>
      <c r="GH9" s="65">
        <v>156.94999999999999</v>
      </c>
      <c r="GI9" s="65">
        <v>166.1</v>
      </c>
      <c r="GJ9" s="65">
        <v>165.35</v>
      </c>
      <c r="GK9" s="65">
        <v>163.95</v>
      </c>
      <c r="GL9" s="65">
        <v>164.3</v>
      </c>
      <c r="GM9" s="65">
        <v>164.1</v>
      </c>
      <c r="GN9" s="65">
        <v>160.35</v>
      </c>
      <c r="GO9" s="65">
        <v>159.25</v>
      </c>
      <c r="GP9" s="65">
        <v>162.94999999999999</v>
      </c>
      <c r="GQ9" s="65">
        <v>166.4</v>
      </c>
      <c r="GR9" s="65">
        <v>158</v>
      </c>
      <c r="GS9" s="65">
        <v>151.44999999999999</v>
      </c>
      <c r="GT9" s="65">
        <v>145.1</v>
      </c>
      <c r="GU9" s="65">
        <v>153.94999999999999</v>
      </c>
      <c r="GV9" s="65">
        <v>154.35</v>
      </c>
      <c r="GW9" s="65">
        <v>149.69999999999999</v>
      </c>
      <c r="GX9" s="65">
        <v>147.6</v>
      </c>
      <c r="GY9" s="65">
        <v>150.65</v>
      </c>
      <c r="GZ9" s="65">
        <v>151.75</v>
      </c>
      <c r="HA9" s="65">
        <v>149.1</v>
      </c>
      <c r="HB9" s="65">
        <v>147.5</v>
      </c>
      <c r="HC9" s="65">
        <v>137.55000000000001</v>
      </c>
      <c r="HD9" s="65">
        <v>127.05</v>
      </c>
      <c r="HE9" s="65">
        <v>128.5</v>
      </c>
      <c r="HF9" s="65">
        <v>137.75</v>
      </c>
      <c r="HG9" s="65">
        <v>142.69999999999999</v>
      </c>
      <c r="HH9" s="65">
        <v>137.35</v>
      </c>
      <c r="HI9" s="65">
        <v>139.4</v>
      </c>
      <c r="HJ9" s="65">
        <v>131.05000000000001</v>
      </c>
      <c r="HK9" s="65">
        <v>125.4</v>
      </c>
      <c r="HL9" s="65">
        <v>131.5</v>
      </c>
      <c r="HM9" s="65">
        <v>139.85</v>
      </c>
      <c r="HN9" s="65">
        <v>155.5</v>
      </c>
      <c r="HO9" s="65">
        <v>160.9</v>
      </c>
      <c r="HP9" s="65">
        <v>164.1</v>
      </c>
      <c r="HQ9" s="65">
        <v>158.94999999999999</v>
      </c>
      <c r="HR9" s="65">
        <v>156.25</v>
      </c>
      <c r="HS9" s="65">
        <v>155.65</v>
      </c>
      <c r="HT9" s="65">
        <v>155.75</v>
      </c>
      <c r="HU9" s="65">
        <v>157.1</v>
      </c>
      <c r="HV9" s="65">
        <v>162.65</v>
      </c>
      <c r="HW9" s="65">
        <v>167.95</v>
      </c>
      <c r="HX9" s="65">
        <v>165.45</v>
      </c>
      <c r="HY9" s="65">
        <v>160.85</v>
      </c>
      <c r="HZ9" s="65">
        <v>169.3</v>
      </c>
      <c r="IA9" s="65">
        <v>183.65</v>
      </c>
      <c r="IB9" s="65">
        <v>184.5</v>
      </c>
      <c r="IC9" s="65">
        <v>185.35</v>
      </c>
      <c r="ID9" s="65">
        <v>189.35</v>
      </c>
      <c r="IE9" s="65">
        <v>194.6</v>
      </c>
      <c r="IF9" s="65">
        <v>194.25</v>
      </c>
      <c r="IG9" s="65">
        <v>188.45</v>
      </c>
      <c r="IH9" s="65">
        <v>186.65</v>
      </c>
      <c r="II9" s="65">
        <v>189.4</v>
      </c>
      <c r="IJ9" s="65">
        <v>188.7</v>
      </c>
      <c r="IK9" s="65">
        <v>190.75</v>
      </c>
      <c r="IL9" s="65">
        <v>187.4</v>
      </c>
      <c r="IM9" s="65">
        <v>188.35</v>
      </c>
      <c r="IN9" s="65">
        <v>186.85</v>
      </c>
      <c r="IO9" s="65">
        <v>186.8</v>
      </c>
      <c r="IP9" s="65">
        <v>190.85</v>
      </c>
      <c r="IQ9" s="65">
        <v>187.15</v>
      </c>
      <c r="IR9" s="65">
        <v>195.75</v>
      </c>
      <c r="IS9" s="65">
        <v>190.55</v>
      </c>
      <c r="IT9" s="65">
        <v>183.4</v>
      </c>
      <c r="IU9" s="65">
        <v>186.65</v>
      </c>
      <c r="IV9" s="65">
        <v>195.85</v>
      </c>
      <c r="IW9" s="65">
        <v>201.45</v>
      </c>
      <c r="IX9" s="65">
        <v>204.55</v>
      </c>
      <c r="IY9" s="65">
        <v>203.25</v>
      </c>
      <c r="IZ9" s="65">
        <v>214.75</v>
      </c>
      <c r="JA9" s="65">
        <v>196.85</v>
      </c>
      <c r="JB9" s="65">
        <v>189.2</v>
      </c>
      <c r="JC9" s="65">
        <v>179.4</v>
      </c>
      <c r="JD9" s="65">
        <v>178.65</v>
      </c>
      <c r="JE9" s="65">
        <v>186.45</v>
      </c>
      <c r="JF9" s="65">
        <v>206.45</v>
      </c>
      <c r="JG9" s="65">
        <v>217.95</v>
      </c>
      <c r="JH9" s="65">
        <v>230.45</v>
      </c>
      <c r="JI9" s="65">
        <v>230.5</v>
      </c>
      <c r="JJ9" s="65">
        <v>240</v>
      </c>
      <c r="JK9" s="65">
        <v>236.4</v>
      </c>
      <c r="JL9" s="65">
        <v>244</v>
      </c>
      <c r="JM9" s="65">
        <v>254.3</v>
      </c>
      <c r="JN9" s="65">
        <v>265</v>
      </c>
      <c r="JO9" s="65">
        <v>264.10000000000002</v>
      </c>
      <c r="JP9" s="65">
        <v>262.45</v>
      </c>
      <c r="JQ9" s="65">
        <v>258.25</v>
      </c>
      <c r="JR9" s="65">
        <v>255.6</v>
      </c>
      <c r="JS9" s="65">
        <v>257</v>
      </c>
      <c r="JT9" s="65">
        <v>253.95</v>
      </c>
      <c r="JU9" s="65">
        <v>247.25</v>
      </c>
      <c r="JV9" s="65">
        <v>251.6</v>
      </c>
      <c r="JW9" s="65">
        <v>256.10000000000002</v>
      </c>
      <c r="JX9" s="65">
        <v>266.2</v>
      </c>
      <c r="JY9" s="65">
        <v>268.55</v>
      </c>
      <c r="JZ9" s="65">
        <v>266</v>
      </c>
      <c r="KA9" s="65">
        <v>274.64999999999998</v>
      </c>
      <c r="KB9" s="65">
        <v>268.85000000000002</v>
      </c>
      <c r="KC9" s="65">
        <v>270.25</v>
      </c>
      <c r="KD9" s="65">
        <v>270.95</v>
      </c>
      <c r="KE9" s="65">
        <v>271.45</v>
      </c>
      <c r="KF9" s="65">
        <v>274.5</v>
      </c>
      <c r="KG9" s="65">
        <v>273.14999999999998</v>
      </c>
      <c r="KH9" s="65">
        <v>268.55</v>
      </c>
      <c r="KI9" s="65">
        <v>272.45</v>
      </c>
      <c r="KJ9" s="65">
        <v>273.8</v>
      </c>
      <c r="KK9" s="65">
        <v>279</v>
      </c>
      <c r="KL9" s="65">
        <v>285.7</v>
      </c>
      <c r="KM9" s="65">
        <v>277.39999999999998</v>
      </c>
      <c r="KN9" s="65">
        <v>272.8</v>
      </c>
      <c r="KO9" s="65">
        <v>270.10000000000002</v>
      </c>
      <c r="KP9" s="65">
        <v>259.10000000000002</v>
      </c>
      <c r="KQ9" s="65">
        <v>265.25</v>
      </c>
      <c r="KR9" s="65">
        <v>270.5</v>
      </c>
      <c r="KS9" s="65">
        <v>270.89999999999998</v>
      </c>
      <c r="KT9" s="65">
        <v>265.89999999999998</v>
      </c>
      <c r="KU9" s="65">
        <v>263.75</v>
      </c>
      <c r="KV9" s="65">
        <v>272.85000000000002</v>
      </c>
      <c r="KW9" s="65">
        <v>278.5</v>
      </c>
      <c r="KX9" s="65">
        <v>280.05</v>
      </c>
      <c r="KY9" s="65">
        <v>277</v>
      </c>
      <c r="KZ9" s="65">
        <v>273.3</v>
      </c>
      <c r="LA9" s="65">
        <v>270.75</v>
      </c>
      <c r="LB9" s="65">
        <v>270.60000000000002</v>
      </c>
      <c r="LC9" s="65">
        <v>283.39999999999998</v>
      </c>
      <c r="LD9" s="65">
        <v>278.7</v>
      </c>
      <c r="LE9" s="65">
        <v>279.25</v>
      </c>
      <c r="LF9" s="65">
        <v>274.2</v>
      </c>
      <c r="LG9" s="65">
        <v>275.64999999999998</v>
      </c>
      <c r="LH9" s="65">
        <v>266.10000000000002</v>
      </c>
      <c r="LI9" s="65">
        <v>260.3</v>
      </c>
      <c r="LJ9" s="65">
        <v>251.5</v>
      </c>
      <c r="LK9" s="65">
        <v>260.10000000000002</v>
      </c>
      <c r="LL9" s="65">
        <v>270.55</v>
      </c>
      <c r="LM9" s="65">
        <v>275.89999999999998</v>
      </c>
      <c r="LN9" s="65">
        <v>296.3</v>
      </c>
      <c r="LO9" s="65">
        <v>293.2</v>
      </c>
      <c r="LP9" s="65">
        <v>289.64999999999998</v>
      </c>
      <c r="LQ9" s="65">
        <v>292.55</v>
      </c>
      <c r="LR9" s="65">
        <v>287.55</v>
      </c>
      <c r="LS9" s="65">
        <v>279.60000000000002</v>
      </c>
      <c r="LT9" s="65">
        <v>285.05</v>
      </c>
      <c r="LU9" s="65">
        <v>284.75</v>
      </c>
      <c r="LV9" s="65">
        <v>274.14999999999998</v>
      </c>
      <c r="LW9" s="65">
        <v>276.75</v>
      </c>
      <c r="LX9" s="65">
        <v>277.5</v>
      </c>
      <c r="LY9" s="65">
        <v>265.35000000000002</v>
      </c>
      <c r="LZ9" s="65">
        <v>268.14999999999998</v>
      </c>
      <c r="MA9" s="65">
        <v>269.95</v>
      </c>
      <c r="MB9" s="65">
        <v>268.14999999999998</v>
      </c>
      <c r="MC9" s="65">
        <v>268.75</v>
      </c>
      <c r="MD9" s="65">
        <v>266.3</v>
      </c>
      <c r="ME9" s="65">
        <v>263</v>
      </c>
      <c r="MF9" s="65">
        <v>257.85000000000002</v>
      </c>
      <c r="MG9" s="65">
        <v>262.35000000000002</v>
      </c>
      <c r="MH9" s="65">
        <v>255.9</v>
      </c>
      <c r="MI9" s="65">
        <v>269.55</v>
      </c>
      <c r="MJ9" s="65">
        <v>278.95</v>
      </c>
      <c r="MK9" s="65">
        <v>276.75</v>
      </c>
      <c r="ML9" s="65">
        <v>267.45</v>
      </c>
      <c r="MM9" s="65">
        <v>263.05</v>
      </c>
      <c r="MN9" s="65">
        <v>263.7</v>
      </c>
      <c r="MO9" s="65">
        <v>262.25</v>
      </c>
      <c r="MP9" s="65">
        <v>265.14999999999998</v>
      </c>
      <c r="MQ9" s="65">
        <v>266.39999999999998</v>
      </c>
      <c r="MR9" s="65">
        <v>256.5</v>
      </c>
      <c r="MS9" s="65">
        <v>249.7</v>
      </c>
      <c r="MT9" s="65">
        <v>246.05</v>
      </c>
      <c r="MU9" s="65">
        <v>248.65</v>
      </c>
      <c r="MV9" s="65">
        <v>242</v>
      </c>
      <c r="MW9" s="65">
        <v>240.25</v>
      </c>
      <c r="MX9" s="65">
        <v>240.7</v>
      </c>
      <c r="MY9" s="65">
        <v>243.75</v>
      </c>
      <c r="MZ9" s="65">
        <v>249.95</v>
      </c>
      <c r="NA9" s="65">
        <v>246.65</v>
      </c>
      <c r="NB9" s="65">
        <v>252.7</v>
      </c>
      <c r="NC9" s="65">
        <v>244.25</v>
      </c>
      <c r="ND9" s="65">
        <v>253.05</v>
      </c>
      <c r="NE9" s="65">
        <v>250.05</v>
      </c>
      <c r="NF9" s="65">
        <v>249.2</v>
      </c>
      <c r="NG9" s="65">
        <v>252.35</v>
      </c>
      <c r="NH9" s="65">
        <v>242.3</v>
      </c>
      <c r="NI9" s="65">
        <v>246.2</v>
      </c>
      <c r="NJ9" s="65">
        <v>245.05</v>
      </c>
      <c r="NK9" s="65">
        <v>246.85</v>
      </c>
      <c r="NL9" s="65">
        <v>235.2</v>
      </c>
      <c r="NM9" s="65">
        <v>238.1</v>
      </c>
      <c r="NN9" s="63"/>
      <c r="NP9" s="50"/>
      <c r="NQ9" s="63"/>
    </row>
    <row r="10" spans="1:381" ht="14.1" customHeight="1" x14ac:dyDescent="0.25">
      <c r="A10" s="107">
        <f t="shared" si="3"/>
        <v>6</v>
      </c>
      <c r="B10" s="101" t="s">
        <v>249</v>
      </c>
      <c r="C10" s="102" t="s">
        <v>109</v>
      </c>
      <c r="D10" s="103">
        <v>2</v>
      </c>
      <c r="E10" s="125">
        <f t="shared" si="0"/>
        <v>189.1</v>
      </c>
      <c r="F10" s="97">
        <f t="shared" si="1"/>
        <v>193.9</v>
      </c>
      <c r="G10" s="98">
        <f t="shared" si="2"/>
        <v>2.5383395029085203E-2</v>
      </c>
      <c r="H10" s="97">
        <v>242</v>
      </c>
      <c r="I10" s="97">
        <v>160</v>
      </c>
      <c r="J10" s="104">
        <v>2808</v>
      </c>
      <c r="K10" s="104">
        <v>982</v>
      </c>
      <c r="L10" s="104">
        <f>2020+8772</f>
        <v>10792</v>
      </c>
      <c r="M10" s="105">
        <v>186.25</v>
      </c>
      <c r="N10" s="105">
        <v>71.400000000000006</v>
      </c>
      <c r="O10" s="105">
        <v>377.65</v>
      </c>
      <c r="P10" s="64"/>
      <c r="Q10" s="105"/>
      <c r="R10" s="120"/>
      <c r="S10" s="101"/>
      <c r="V10" s="136">
        <v>193.9</v>
      </c>
      <c r="W10" s="136">
        <v>189.1</v>
      </c>
      <c r="X10" s="136">
        <v>192.75</v>
      </c>
      <c r="Y10" s="136">
        <v>194.4</v>
      </c>
      <c r="Z10" s="136">
        <v>193.95</v>
      </c>
      <c r="AA10" s="136">
        <v>200.2</v>
      </c>
      <c r="AB10" s="136">
        <v>207.05</v>
      </c>
      <c r="AC10" s="136">
        <v>205.65</v>
      </c>
      <c r="AD10" s="136">
        <v>204.7</v>
      </c>
      <c r="AE10" s="136">
        <v>201.2</v>
      </c>
      <c r="AF10" s="136">
        <v>202.2</v>
      </c>
      <c r="AG10" s="136">
        <v>202.75</v>
      </c>
      <c r="AH10" s="136">
        <v>203.15</v>
      </c>
      <c r="AI10" s="136">
        <v>201.35</v>
      </c>
      <c r="AJ10" s="136">
        <v>201.55</v>
      </c>
      <c r="AK10" s="136">
        <v>199.95</v>
      </c>
      <c r="AL10" s="136">
        <v>191.55</v>
      </c>
      <c r="AM10" s="136">
        <v>185.4</v>
      </c>
      <c r="AN10" s="136">
        <v>188.55</v>
      </c>
      <c r="AO10" s="136">
        <v>192.6</v>
      </c>
      <c r="AP10" s="136">
        <v>195</v>
      </c>
      <c r="AQ10" s="136">
        <v>198.75</v>
      </c>
      <c r="AR10" s="136">
        <v>201.9</v>
      </c>
      <c r="AS10" s="136">
        <v>204.7</v>
      </c>
      <c r="AT10" s="136">
        <v>199.45</v>
      </c>
      <c r="AU10" s="136">
        <v>199.6</v>
      </c>
      <c r="AV10" s="136">
        <v>201.45</v>
      </c>
      <c r="AW10" s="136">
        <v>202.65</v>
      </c>
      <c r="AX10" s="137">
        <v>201.25</v>
      </c>
      <c r="AY10" s="137">
        <v>209.95</v>
      </c>
      <c r="AZ10" s="137">
        <v>212.25</v>
      </c>
      <c r="BA10" s="137">
        <v>214.4</v>
      </c>
      <c r="BB10" s="137">
        <v>208.75</v>
      </c>
      <c r="BC10" s="137">
        <v>210.9</v>
      </c>
      <c r="BD10" s="137">
        <v>210.75</v>
      </c>
      <c r="BE10" s="137">
        <v>210.55</v>
      </c>
      <c r="BF10" s="137">
        <v>215.2</v>
      </c>
      <c r="BG10" s="137">
        <v>212.8</v>
      </c>
      <c r="BH10" s="137">
        <v>215.5</v>
      </c>
      <c r="BI10" s="137">
        <v>216.5</v>
      </c>
      <c r="BJ10" s="137">
        <v>215.8</v>
      </c>
      <c r="BK10" s="137">
        <v>217.75</v>
      </c>
      <c r="BL10" s="137">
        <v>213.55</v>
      </c>
      <c r="BM10" s="137">
        <v>214.95</v>
      </c>
      <c r="BN10" s="137">
        <v>217.75</v>
      </c>
      <c r="BO10" s="137">
        <v>217.6</v>
      </c>
      <c r="BP10" s="137">
        <v>220.25</v>
      </c>
      <c r="BQ10" s="137">
        <v>218.85</v>
      </c>
      <c r="BR10" s="137">
        <v>221.1</v>
      </c>
      <c r="BS10" s="137">
        <v>219.95</v>
      </c>
      <c r="BT10" s="137">
        <v>221.05</v>
      </c>
      <c r="BU10" s="137">
        <v>219.9</v>
      </c>
      <c r="BV10" s="137">
        <v>212.05</v>
      </c>
      <c r="BW10" s="137">
        <v>202.1</v>
      </c>
      <c r="BX10" s="137">
        <v>199.05</v>
      </c>
      <c r="BY10" s="137">
        <v>199.2</v>
      </c>
      <c r="BZ10" s="137">
        <v>200.75</v>
      </c>
      <c r="CA10" s="137">
        <v>203.95</v>
      </c>
      <c r="CB10" s="137">
        <v>206.25</v>
      </c>
      <c r="CC10" s="137">
        <v>206.05</v>
      </c>
      <c r="CD10" s="137">
        <v>212.45</v>
      </c>
      <c r="CE10" s="137">
        <v>214</v>
      </c>
      <c r="CF10" s="137">
        <v>216.65</v>
      </c>
      <c r="CG10" s="137">
        <v>215.3</v>
      </c>
      <c r="CH10" s="137">
        <v>220.05</v>
      </c>
      <c r="CI10" s="137">
        <v>218.1</v>
      </c>
      <c r="CJ10" s="137">
        <v>210.75</v>
      </c>
      <c r="CK10" s="137">
        <v>217.65</v>
      </c>
      <c r="CL10" s="137">
        <v>215.4</v>
      </c>
      <c r="CM10" s="137">
        <v>221.1</v>
      </c>
      <c r="CN10" s="137">
        <v>218.05</v>
      </c>
      <c r="CO10" s="137">
        <v>213.45</v>
      </c>
      <c r="CP10" s="137">
        <v>213.55</v>
      </c>
      <c r="CQ10" s="137">
        <v>211.55</v>
      </c>
      <c r="CR10" s="137">
        <v>218.8</v>
      </c>
      <c r="CS10" s="137">
        <v>218.95</v>
      </c>
      <c r="CT10" s="137">
        <v>215.85</v>
      </c>
      <c r="CU10" s="137">
        <v>216.65</v>
      </c>
      <c r="CV10" s="137">
        <v>216.95</v>
      </c>
      <c r="CW10" s="137">
        <v>213.35</v>
      </c>
      <c r="CX10" s="137">
        <v>217.6</v>
      </c>
      <c r="CY10" s="137">
        <v>221.15</v>
      </c>
      <c r="CZ10" s="137">
        <v>223</v>
      </c>
      <c r="DA10" s="137">
        <v>219.75</v>
      </c>
      <c r="DB10" s="137">
        <v>218.75</v>
      </c>
      <c r="DC10" s="137">
        <v>213.95</v>
      </c>
      <c r="DD10" s="137">
        <v>212</v>
      </c>
      <c r="DE10" s="137">
        <v>216.6</v>
      </c>
      <c r="DF10" s="137">
        <v>211.65</v>
      </c>
      <c r="DG10" s="137">
        <v>204.15</v>
      </c>
      <c r="DH10" s="137">
        <v>200.6</v>
      </c>
      <c r="DI10" s="137">
        <v>193.25</v>
      </c>
      <c r="DJ10" s="137">
        <v>196.95</v>
      </c>
      <c r="DK10" s="137">
        <v>194.45</v>
      </c>
      <c r="DL10" s="137">
        <v>189.7</v>
      </c>
      <c r="DM10" s="137">
        <v>192</v>
      </c>
      <c r="DN10" s="137">
        <v>192.3</v>
      </c>
      <c r="DO10" s="137">
        <v>193.1</v>
      </c>
      <c r="DP10" s="137">
        <v>195.2</v>
      </c>
      <c r="DQ10" s="137">
        <v>190.05</v>
      </c>
      <c r="DR10" s="137">
        <v>189</v>
      </c>
      <c r="DS10" s="137">
        <v>188.1</v>
      </c>
      <c r="DT10" s="137">
        <v>189.1</v>
      </c>
      <c r="DU10" s="137">
        <v>196</v>
      </c>
      <c r="DV10" s="137">
        <v>195.25</v>
      </c>
      <c r="DW10" s="137">
        <v>195.55</v>
      </c>
      <c r="DX10" s="137">
        <v>192.6</v>
      </c>
      <c r="DY10" s="137">
        <v>191.65</v>
      </c>
      <c r="DZ10" s="137">
        <v>189.35</v>
      </c>
      <c r="EA10" s="137">
        <v>190.8</v>
      </c>
      <c r="EB10" s="137">
        <v>189.55</v>
      </c>
      <c r="EC10" s="137">
        <v>187.95</v>
      </c>
      <c r="ED10" s="137">
        <v>186.45</v>
      </c>
      <c r="EE10" s="137">
        <v>187.3</v>
      </c>
      <c r="EF10" s="137">
        <v>186.5</v>
      </c>
      <c r="EG10" s="137">
        <v>189.25</v>
      </c>
      <c r="EH10" s="137">
        <v>187.1</v>
      </c>
      <c r="EI10" s="137">
        <v>184.85</v>
      </c>
      <c r="EJ10" s="137">
        <v>184.75</v>
      </c>
      <c r="EK10" s="137">
        <v>188.15</v>
      </c>
      <c r="EL10" s="137">
        <v>187.55</v>
      </c>
      <c r="EM10" s="137">
        <v>193.3</v>
      </c>
      <c r="EN10" s="137">
        <v>195.2</v>
      </c>
      <c r="EO10" s="137">
        <v>199.75</v>
      </c>
      <c r="EP10" s="137">
        <v>196.35</v>
      </c>
      <c r="EQ10" s="137">
        <v>195.7</v>
      </c>
      <c r="ER10" s="137">
        <v>195.6</v>
      </c>
      <c r="ES10" s="137">
        <v>199.75</v>
      </c>
      <c r="ET10" s="137">
        <v>199.95</v>
      </c>
      <c r="EU10" s="137">
        <v>205.8</v>
      </c>
      <c r="EV10" s="137">
        <v>208.2</v>
      </c>
      <c r="EW10" s="137">
        <v>209.5</v>
      </c>
      <c r="EX10" s="137">
        <v>210.6</v>
      </c>
      <c r="EY10" s="137">
        <v>209.4</v>
      </c>
      <c r="EZ10" s="137">
        <v>205.4</v>
      </c>
      <c r="FA10" s="137">
        <v>203.45</v>
      </c>
      <c r="FB10" s="137">
        <v>201.1</v>
      </c>
      <c r="FC10" s="137">
        <v>204.45</v>
      </c>
      <c r="FD10" s="137">
        <v>202.05</v>
      </c>
      <c r="FE10" s="137">
        <v>198.85</v>
      </c>
      <c r="FF10" s="137">
        <v>200.25</v>
      </c>
      <c r="FG10" s="137">
        <v>199.7</v>
      </c>
      <c r="FH10" s="137">
        <v>201.4</v>
      </c>
      <c r="FI10" s="137">
        <v>199.15</v>
      </c>
      <c r="FJ10" s="137">
        <v>201.05</v>
      </c>
      <c r="FK10" s="137">
        <v>200.35</v>
      </c>
      <c r="FL10" s="137">
        <v>200.45</v>
      </c>
      <c r="FM10" s="137">
        <v>200.15</v>
      </c>
      <c r="FN10" s="137">
        <v>199.8</v>
      </c>
      <c r="FO10" s="137">
        <v>200.5</v>
      </c>
      <c r="FP10" s="137">
        <v>196.55</v>
      </c>
      <c r="FQ10" s="137">
        <v>199.35</v>
      </c>
      <c r="FR10" s="65">
        <v>204.75</v>
      </c>
      <c r="FS10" s="65">
        <v>191.2</v>
      </c>
      <c r="FT10" s="65">
        <v>190.45</v>
      </c>
      <c r="FU10" s="65">
        <v>183.65</v>
      </c>
      <c r="FV10" s="65">
        <v>182.1</v>
      </c>
      <c r="FW10" s="65">
        <v>184.15</v>
      </c>
      <c r="FX10" s="65">
        <v>180.05</v>
      </c>
      <c r="FY10" s="65">
        <v>180.7</v>
      </c>
      <c r="FZ10" s="65">
        <v>180</v>
      </c>
      <c r="GA10" s="65">
        <v>180.1</v>
      </c>
      <c r="GB10" s="65">
        <v>181.25</v>
      </c>
      <c r="GC10" s="65">
        <v>180.75</v>
      </c>
      <c r="GD10" s="65">
        <v>172.55</v>
      </c>
      <c r="GE10" s="65">
        <v>177.35</v>
      </c>
      <c r="GF10" s="65">
        <v>176.1</v>
      </c>
      <c r="GG10" s="65">
        <v>171.25</v>
      </c>
      <c r="GH10" s="65">
        <v>170.85</v>
      </c>
      <c r="GI10" s="65">
        <v>171.95</v>
      </c>
      <c r="GJ10" s="65">
        <v>170</v>
      </c>
      <c r="GK10" s="65">
        <v>170.95</v>
      </c>
      <c r="GL10" s="65">
        <v>171.4</v>
      </c>
      <c r="GM10" s="65">
        <v>171.7</v>
      </c>
      <c r="GN10" s="65">
        <v>173.8</v>
      </c>
      <c r="GO10" s="65">
        <v>174.8</v>
      </c>
      <c r="GP10" s="65">
        <v>180.95</v>
      </c>
      <c r="GQ10" s="65">
        <v>181.1</v>
      </c>
      <c r="GR10" s="65">
        <v>177.9</v>
      </c>
      <c r="GS10" s="65">
        <v>174.45</v>
      </c>
      <c r="GT10" s="65">
        <v>170.6</v>
      </c>
      <c r="GU10" s="65">
        <v>176.8</v>
      </c>
      <c r="GV10" s="65">
        <v>177.2</v>
      </c>
      <c r="GW10" s="65">
        <v>171.75</v>
      </c>
      <c r="GX10" s="65">
        <v>175.75</v>
      </c>
      <c r="GY10" s="65">
        <v>183.3</v>
      </c>
      <c r="GZ10" s="65">
        <v>186.95</v>
      </c>
      <c r="HA10" s="65">
        <v>186.05</v>
      </c>
      <c r="HB10" s="65">
        <v>179.25</v>
      </c>
      <c r="HC10" s="65">
        <v>175</v>
      </c>
      <c r="HD10" s="65">
        <v>181.25</v>
      </c>
      <c r="HE10" s="65">
        <v>182.2</v>
      </c>
      <c r="HF10" s="65">
        <v>191.65</v>
      </c>
      <c r="HG10" s="65">
        <v>190.6</v>
      </c>
      <c r="HH10" s="65">
        <v>188.35</v>
      </c>
      <c r="HI10" s="65">
        <v>193.15</v>
      </c>
      <c r="HJ10" s="65">
        <v>201.45</v>
      </c>
      <c r="HK10" s="65">
        <v>198.65</v>
      </c>
      <c r="HL10" s="65">
        <v>200.65</v>
      </c>
      <c r="HM10" s="65">
        <v>204</v>
      </c>
      <c r="HN10" s="65">
        <v>205.8</v>
      </c>
      <c r="HO10" s="65">
        <v>205.6</v>
      </c>
      <c r="HP10" s="65">
        <v>208</v>
      </c>
      <c r="HQ10" s="65">
        <v>209.9</v>
      </c>
      <c r="HR10" s="65">
        <v>211.65</v>
      </c>
      <c r="HS10" s="65">
        <v>206.4</v>
      </c>
      <c r="HT10" s="65">
        <v>210.7</v>
      </c>
      <c r="HU10" s="65">
        <v>211.45</v>
      </c>
      <c r="HV10" s="65">
        <v>210.15</v>
      </c>
      <c r="HW10" s="65">
        <v>215.1</v>
      </c>
      <c r="HX10" s="65">
        <v>213.35</v>
      </c>
      <c r="HY10" s="65">
        <v>214.2</v>
      </c>
      <c r="HZ10" s="65">
        <v>220.7</v>
      </c>
      <c r="IA10" s="65">
        <v>219.1</v>
      </c>
      <c r="IB10" s="65">
        <v>222.2</v>
      </c>
      <c r="IC10" s="65">
        <v>220.1</v>
      </c>
      <c r="ID10" s="65">
        <v>223.7</v>
      </c>
      <c r="IE10" s="65">
        <v>219.95</v>
      </c>
      <c r="IF10" s="65">
        <v>222.6</v>
      </c>
      <c r="IG10" s="65">
        <v>218.05</v>
      </c>
      <c r="IH10" s="65">
        <v>221.05</v>
      </c>
      <c r="II10" s="65">
        <v>219.2</v>
      </c>
      <c r="IJ10" s="65">
        <v>224.45</v>
      </c>
      <c r="IK10" s="65">
        <v>219.1</v>
      </c>
      <c r="IL10" s="65">
        <v>217.5</v>
      </c>
      <c r="IM10" s="65">
        <v>219.4</v>
      </c>
      <c r="IN10" s="65">
        <v>219.15</v>
      </c>
      <c r="IO10" s="65">
        <v>219.15</v>
      </c>
      <c r="IP10" s="65">
        <v>218.9</v>
      </c>
      <c r="IQ10" s="65">
        <v>220.4</v>
      </c>
      <c r="IR10" s="65">
        <v>220.5</v>
      </c>
      <c r="IS10" s="65">
        <v>218.45</v>
      </c>
      <c r="IT10" s="65">
        <v>220</v>
      </c>
      <c r="IU10" s="65">
        <v>218.05</v>
      </c>
      <c r="IV10" s="65">
        <v>228.15</v>
      </c>
      <c r="IW10" s="65">
        <v>228.4</v>
      </c>
      <c r="IX10" s="65">
        <v>236.15</v>
      </c>
      <c r="IY10" s="65">
        <v>234.25</v>
      </c>
      <c r="IZ10" s="65">
        <v>233.3</v>
      </c>
      <c r="JA10" s="65">
        <v>233.35</v>
      </c>
      <c r="JB10" s="65">
        <v>222.95</v>
      </c>
      <c r="JC10" s="65">
        <v>216.3</v>
      </c>
      <c r="JD10" s="65">
        <v>204.5</v>
      </c>
      <c r="JE10" s="65">
        <v>213.95</v>
      </c>
      <c r="JF10" s="65">
        <v>215.95</v>
      </c>
      <c r="JG10" s="65">
        <v>217.9</v>
      </c>
      <c r="JH10" s="65">
        <v>216.8</v>
      </c>
      <c r="JI10" s="65">
        <v>219.85</v>
      </c>
      <c r="JJ10" s="65">
        <v>217.65</v>
      </c>
      <c r="JK10" s="65">
        <v>224.4</v>
      </c>
      <c r="JL10" s="65">
        <v>227</v>
      </c>
      <c r="JM10" s="65">
        <v>233.25</v>
      </c>
      <c r="JN10" s="65">
        <v>239</v>
      </c>
      <c r="JO10" s="65">
        <v>238.95</v>
      </c>
      <c r="JP10" s="65">
        <v>248.85</v>
      </c>
      <c r="JQ10" s="65">
        <v>243.55</v>
      </c>
      <c r="JR10" s="65">
        <v>241.55</v>
      </c>
      <c r="JS10" s="65">
        <v>239.3</v>
      </c>
      <c r="JT10" s="65">
        <v>244.5</v>
      </c>
      <c r="JU10" s="65">
        <v>249.15</v>
      </c>
      <c r="JV10" s="65">
        <v>249.35</v>
      </c>
      <c r="JW10" s="65">
        <v>252.4</v>
      </c>
      <c r="JX10" s="65">
        <v>253.45</v>
      </c>
      <c r="JY10" s="65">
        <v>253.1</v>
      </c>
      <c r="JZ10" s="65">
        <v>244.45</v>
      </c>
      <c r="KA10" s="65">
        <v>242.8</v>
      </c>
      <c r="KB10" s="65">
        <v>241.6</v>
      </c>
      <c r="KC10" s="65">
        <v>247.25</v>
      </c>
      <c r="KD10" s="65">
        <v>250.1</v>
      </c>
      <c r="KE10" s="65">
        <v>254.9</v>
      </c>
      <c r="KF10" s="65">
        <v>249</v>
      </c>
      <c r="KG10" s="65">
        <v>259.35000000000002</v>
      </c>
      <c r="KH10" s="65">
        <v>254.4</v>
      </c>
      <c r="KI10" s="65">
        <v>256.14999999999998</v>
      </c>
      <c r="KJ10" s="65">
        <v>252.85</v>
      </c>
      <c r="KK10" s="65">
        <v>257.89999999999998</v>
      </c>
      <c r="KL10" s="65">
        <v>255</v>
      </c>
      <c r="KM10" s="65">
        <v>254.45</v>
      </c>
      <c r="KN10" s="65">
        <v>245.1</v>
      </c>
      <c r="KO10" s="65">
        <v>239.7</v>
      </c>
      <c r="KP10" s="65">
        <v>227</v>
      </c>
      <c r="KQ10" s="65">
        <v>229</v>
      </c>
      <c r="KR10" s="65">
        <v>234.3</v>
      </c>
      <c r="KS10" s="65">
        <v>236.9</v>
      </c>
      <c r="KT10" s="65">
        <v>240.8</v>
      </c>
      <c r="KU10" s="65">
        <v>241</v>
      </c>
      <c r="KV10" s="65">
        <v>241.55</v>
      </c>
      <c r="KW10" s="65">
        <v>249.85</v>
      </c>
      <c r="KX10" s="65">
        <v>258.55</v>
      </c>
      <c r="KY10" s="65">
        <v>253.15</v>
      </c>
      <c r="KZ10" s="65">
        <v>251</v>
      </c>
      <c r="LA10" s="65">
        <v>250.6</v>
      </c>
      <c r="LB10" s="65">
        <v>253.45</v>
      </c>
      <c r="LC10" s="65">
        <v>254.3</v>
      </c>
      <c r="LD10" s="65">
        <v>253.8</v>
      </c>
      <c r="LE10" s="65">
        <v>243</v>
      </c>
      <c r="LF10" s="65">
        <v>246.8</v>
      </c>
      <c r="LG10" s="65">
        <v>245.45</v>
      </c>
      <c r="LH10" s="65">
        <v>246</v>
      </c>
      <c r="LI10" s="65">
        <v>248.2</v>
      </c>
      <c r="LJ10" s="65">
        <v>236.55</v>
      </c>
      <c r="LK10" s="65">
        <v>230.45</v>
      </c>
      <c r="LL10" s="65">
        <v>243</v>
      </c>
      <c r="LM10" s="65">
        <v>241.2</v>
      </c>
      <c r="LN10" s="65">
        <v>247.95</v>
      </c>
      <c r="LO10" s="65">
        <v>247.35</v>
      </c>
      <c r="LP10" s="65">
        <v>240</v>
      </c>
      <c r="LQ10" s="65">
        <v>241.05</v>
      </c>
      <c r="LR10" s="65">
        <v>242.05</v>
      </c>
      <c r="LS10" s="65">
        <v>243.5</v>
      </c>
      <c r="LT10" s="65">
        <v>246.95</v>
      </c>
      <c r="LU10" s="65">
        <v>242.85</v>
      </c>
      <c r="LV10" s="65">
        <v>241.2</v>
      </c>
      <c r="LW10" s="65">
        <v>243.75</v>
      </c>
      <c r="LX10" s="65">
        <v>239</v>
      </c>
      <c r="LY10" s="65">
        <v>237.6</v>
      </c>
      <c r="LZ10" s="65">
        <v>234.6</v>
      </c>
      <c r="MA10" s="65">
        <v>220.4</v>
      </c>
      <c r="MB10" s="65">
        <v>219.9</v>
      </c>
      <c r="MC10" s="65">
        <v>219.65</v>
      </c>
      <c r="MD10" s="65">
        <v>219</v>
      </c>
      <c r="ME10" s="65">
        <v>224.55</v>
      </c>
      <c r="MF10" s="65">
        <v>223.85</v>
      </c>
      <c r="MG10" s="65">
        <v>221.3</v>
      </c>
      <c r="MH10" s="65">
        <v>225.55</v>
      </c>
      <c r="MI10" s="65">
        <v>230</v>
      </c>
      <c r="MJ10" s="65">
        <v>227.1</v>
      </c>
      <c r="MK10" s="65">
        <v>228.55</v>
      </c>
      <c r="ML10" s="65">
        <v>217.1</v>
      </c>
      <c r="MM10" s="65">
        <v>222.35</v>
      </c>
      <c r="MN10" s="65">
        <v>222.7</v>
      </c>
      <c r="MO10" s="65">
        <v>225</v>
      </c>
      <c r="MP10" s="65">
        <v>227</v>
      </c>
      <c r="MQ10" s="65">
        <v>226.25</v>
      </c>
      <c r="MR10" s="65">
        <v>220.15</v>
      </c>
      <c r="MS10" s="65">
        <v>218.6</v>
      </c>
      <c r="MT10" s="65">
        <v>217.45</v>
      </c>
      <c r="MU10" s="65">
        <v>218.6</v>
      </c>
      <c r="MV10" s="65">
        <v>217.45</v>
      </c>
      <c r="MW10" s="65">
        <v>216.6</v>
      </c>
      <c r="MX10" s="65">
        <v>215.65</v>
      </c>
      <c r="MY10" s="65">
        <v>215.35</v>
      </c>
      <c r="MZ10" s="65">
        <v>218.25</v>
      </c>
      <c r="NA10" s="65">
        <v>209.8</v>
      </c>
      <c r="NB10" s="65">
        <v>214.5</v>
      </c>
      <c r="NC10" s="65">
        <v>209.25</v>
      </c>
      <c r="ND10" s="65">
        <v>212.7</v>
      </c>
      <c r="NE10" s="65">
        <v>207.75</v>
      </c>
      <c r="NF10" s="65">
        <v>208.95</v>
      </c>
      <c r="NG10" s="65">
        <v>212</v>
      </c>
      <c r="NH10" s="65">
        <v>216.35</v>
      </c>
      <c r="NI10" s="65">
        <v>219.5</v>
      </c>
      <c r="NJ10" s="65">
        <v>216.05</v>
      </c>
      <c r="NK10" s="65">
        <v>216.25</v>
      </c>
      <c r="NL10" s="65">
        <v>210.35</v>
      </c>
      <c r="NM10" s="65">
        <v>207.4</v>
      </c>
      <c r="NN10" s="63"/>
      <c r="NP10" s="50"/>
      <c r="NQ10" s="63"/>
    </row>
    <row r="11" spans="1:381" ht="14.1" customHeight="1" x14ac:dyDescent="0.25">
      <c r="A11" s="107">
        <f t="shared" si="3"/>
        <v>7</v>
      </c>
      <c r="B11" s="101" t="s">
        <v>255</v>
      </c>
      <c r="C11" s="102" t="s">
        <v>220</v>
      </c>
      <c r="D11" s="103">
        <v>10</v>
      </c>
      <c r="E11" s="125">
        <f t="shared" si="0"/>
        <v>84</v>
      </c>
      <c r="F11" s="97">
        <f t="shared" si="1"/>
        <v>84.05</v>
      </c>
      <c r="G11" s="98">
        <f t="shared" si="2"/>
        <v>5.9523809523806136E-4</v>
      </c>
      <c r="H11" s="97">
        <v>199.95</v>
      </c>
      <c r="I11" s="97">
        <v>78.5</v>
      </c>
      <c r="J11" s="104">
        <v>2757</v>
      </c>
      <c r="K11" s="104">
        <v>551</v>
      </c>
      <c r="L11" s="104">
        <f>2838+351208</f>
        <v>354046</v>
      </c>
      <c r="M11" s="105"/>
      <c r="N11" s="105"/>
      <c r="O11" s="105"/>
      <c r="P11" s="64"/>
      <c r="Q11" s="105">
        <v>183</v>
      </c>
      <c r="R11" s="120">
        <v>40478</v>
      </c>
      <c r="S11" s="119" t="e">
        <f>(F11-Q11)/Q11*365/($F$2-R11)</f>
        <v>#VALUE!</v>
      </c>
      <c r="V11" s="136">
        <v>84.05</v>
      </c>
      <c r="W11" s="136">
        <v>84</v>
      </c>
      <c r="X11" s="136">
        <v>85.3</v>
      </c>
      <c r="Y11" s="136">
        <v>86.15</v>
      </c>
      <c r="Z11" s="136">
        <v>87.35</v>
      </c>
      <c r="AA11" s="136">
        <v>86.8</v>
      </c>
      <c r="AB11" s="136">
        <v>89.7</v>
      </c>
      <c r="AC11" s="136">
        <v>88.75</v>
      </c>
      <c r="AD11" s="136">
        <v>89.9</v>
      </c>
      <c r="AE11" s="136">
        <v>88.65</v>
      </c>
      <c r="AF11" s="136">
        <v>92.5</v>
      </c>
      <c r="AG11" s="136">
        <v>96.5</v>
      </c>
      <c r="AH11" s="136">
        <v>100.1</v>
      </c>
      <c r="AI11" s="136">
        <v>100.05</v>
      </c>
      <c r="AJ11" s="136">
        <v>99.15</v>
      </c>
      <c r="AK11" s="136">
        <v>99.2</v>
      </c>
      <c r="AL11" s="136">
        <v>94.45</v>
      </c>
      <c r="AM11" s="136">
        <v>95.05</v>
      </c>
      <c r="AN11" s="136">
        <v>100.1</v>
      </c>
      <c r="AO11" s="136">
        <v>99.9</v>
      </c>
      <c r="AP11" s="136">
        <v>99.4</v>
      </c>
      <c r="AQ11" s="136">
        <v>103</v>
      </c>
      <c r="AR11" s="136">
        <v>101.35</v>
      </c>
      <c r="AS11" s="136">
        <v>106.65</v>
      </c>
      <c r="AT11" s="136">
        <v>102.05</v>
      </c>
      <c r="AU11" s="136">
        <v>91.25</v>
      </c>
      <c r="AV11" s="136">
        <v>88.85</v>
      </c>
      <c r="AW11" s="136">
        <v>86.55</v>
      </c>
      <c r="AX11" s="137">
        <v>86.25</v>
      </c>
      <c r="AY11" s="137">
        <v>88.3</v>
      </c>
      <c r="AZ11" s="137">
        <v>89.15</v>
      </c>
      <c r="BA11" s="137">
        <v>91.65</v>
      </c>
      <c r="BB11" s="137">
        <v>90</v>
      </c>
      <c r="BC11" s="137">
        <v>91.15</v>
      </c>
      <c r="BD11" s="137">
        <v>91</v>
      </c>
      <c r="BE11" s="137">
        <v>89.7</v>
      </c>
      <c r="BF11" s="137">
        <v>90.7</v>
      </c>
      <c r="BG11" s="137">
        <v>89.15</v>
      </c>
      <c r="BH11" s="137">
        <v>92.35</v>
      </c>
      <c r="BI11" s="137">
        <v>87.35</v>
      </c>
      <c r="BJ11" s="137">
        <v>90</v>
      </c>
      <c r="BK11" s="137">
        <v>87.8</v>
      </c>
      <c r="BL11" s="137">
        <v>86.65</v>
      </c>
      <c r="BM11" s="137">
        <v>88.3</v>
      </c>
      <c r="BN11" s="137">
        <v>90.35</v>
      </c>
      <c r="BO11" s="137">
        <v>92.3</v>
      </c>
      <c r="BP11" s="137">
        <v>95.15</v>
      </c>
      <c r="BQ11" s="137">
        <v>95.7</v>
      </c>
      <c r="BR11" s="137">
        <v>94.95</v>
      </c>
      <c r="BS11" s="137">
        <v>96.95</v>
      </c>
      <c r="BT11" s="137">
        <v>96.6</v>
      </c>
      <c r="BU11" s="137">
        <v>96.95</v>
      </c>
      <c r="BV11" s="137">
        <v>98.5</v>
      </c>
      <c r="BW11" s="137">
        <v>99.3</v>
      </c>
      <c r="BX11" s="137">
        <v>97.2</v>
      </c>
      <c r="BY11" s="137">
        <v>101.1</v>
      </c>
      <c r="BZ11" s="137">
        <v>101.75</v>
      </c>
      <c r="CA11" s="137">
        <v>101.702</v>
      </c>
      <c r="CB11" s="137">
        <v>102.65</v>
      </c>
      <c r="CC11" s="137">
        <v>102.55</v>
      </c>
      <c r="CD11" s="137">
        <v>98.5</v>
      </c>
      <c r="CE11" s="137">
        <v>104.05</v>
      </c>
      <c r="CF11" s="137">
        <v>107.95</v>
      </c>
      <c r="CG11" s="137">
        <v>110.65</v>
      </c>
      <c r="CH11" s="137">
        <v>114.05</v>
      </c>
      <c r="CI11" s="137">
        <v>114.1</v>
      </c>
      <c r="CJ11" s="137">
        <v>113.85</v>
      </c>
      <c r="CK11" s="137">
        <v>118.95</v>
      </c>
      <c r="CL11" s="137">
        <v>121.9</v>
      </c>
      <c r="CM11" s="137">
        <v>126.85</v>
      </c>
      <c r="CN11" s="137">
        <v>129.1</v>
      </c>
      <c r="CO11" s="137">
        <v>131.25</v>
      </c>
      <c r="CP11" s="137">
        <v>135.05000000000001</v>
      </c>
      <c r="CQ11" s="137">
        <v>131.25</v>
      </c>
      <c r="CR11" s="137">
        <v>134.80000000000001</v>
      </c>
      <c r="CS11" s="137">
        <v>131.80000000000001</v>
      </c>
      <c r="CT11" s="137">
        <v>133</v>
      </c>
      <c r="CU11" s="137">
        <v>137.69999999999999</v>
      </c>
      <c r="CV11" s="137">
        <v>140.85</v>
      </c>
      <c r="CW11" s="137">
        <v>141.35</v>
      </c>
      <c r="CX11" s="137">
        <v>138.25</v>
      </c>
      <c r="CY11" s="137">
        <v>133.9</v>
      </c>
      <c r="CZ11" s="137">
        <v>125.2</v>
      </c>
      <c r="DA11" s="137">
        <v>127.45</v>
      </c>
      <c r="DB11" s="137">
        <v>127.2</v>
      </c>
      <c r="DC11" s="137">
        <v>123.1</v>
      </c>
      <c r="DD11" s="137">
        <v>122.35</v>
      </c>
      <c r="DE11" s="137">
        <v>123.15</v>
      </c>
      <c r="DF11" s="137">
        <v>122.55</v>
      </c>
      <c r="DG11" s="137">
        <v>121.45</v>
      </c>
      <c r="DH11" s="137">
        <v>119.8</v>
      </c>
      <c r="DI11" s="137">
        <v>121.95</v>
      </c>
      <c r="DJ11" s="137">
        <v>125.1</v>
      </c>
      <c r="DK11" s="137">
        <v>123.35</v>
      </c>
      <c r="DL11" s="137">
        <v>120.45</v>
      </c>
      <c r="DM11" s="137">
        <v>124.05</v>
      </c>
      <c r="DN11" s="137">
        <v>123.05</v>
      </c>
      <c r="DO11" s="137">
        <v>125.1</v>
      </c>
      <c r="DP11" s="137">
        <v>124.1</v>
      </c>
      <c r="DQ11" s="137">
        <v>123.55</v>
      </c>
      <c r="DR11" s="137">
        <v>124.75</v>
      </c>
      <c r="DS11" s="137">
        <v>123.15</v>
      </c>
      <c r="DT11" s="137">
        <v>124.25</v>
      </c>
      <c r="DU11" s="137">
        <v>131.6</v>
      </c>
      <c r="DV11" s="137">
        <v>133.44999999999999</v>
      </c>
      <c r="DW11" s="137">
        <v>133.19999999999999</v>
      </c>
      <c r="DX11" s="137">
        <v>136.1</v>
      </c>
      <c r="DY11" s="137">
        <v>135.19999999999999</v>
      </c>
      <c r="DZ11" s="137">
        <v>138.05000000000001</v>
      </c>
      <c r="EA11" s="137">
        <v>138.05000000000001</v>
      </c>
      <c r="EB11" s="137">
        <v>139.6</v>
      </c>
      <c r="EC11" s="137">
        <v>140.35</v>
      </c>
      <c r="ED11" s="137">
        <v>138.9</v>
      </c>
      <c r="EE11" s="137">
        <v>143.4</v>
      </c>
      <c r="EF11" s="137">
        <v>145.75</v>
      </c>
      <c r="EG11" s="137">
        <v>147.69999999999999</v>
      </c>
      <c r="EH11" s="137">
        <v>148.80000000000001</v>
      </c>
      <c r="EI11" s="137">
        <v>140.5</v>
      </c>
      <c r="EJ11" s="137">
        <v>141.55000000000001</v>
      </c>
      <c r="EK11" s="137">
        <v>136.44999999999999</v>
      </c>
      <c r="EL11" s="137">
        <v>135.25</v>
      </c>
      <c r="EM11" s="137">
        <v>136.94999999999999</v>
      </c>
      <c r="EN11" s="137">
        <v>133.6</v>
      </c>
      <c r="EO11" s="137">
        <v>140.44999999999999</v>
      </c>
      <c r="EP11" s="137">
        <v>140.19999999999999</v>
      </c>
      <c r="EQ11" s="137">
        <v>141.85</v>
      </c>
      <c r="ER11" s="137">
        <v>142.44999999999999</v>
      </c>
      <c r="ES11" s="137">
        <v>148.65</v>
      </c>
      <c r="ET11" s="137">
        <v>152.25</v>
      </c>
      <c r="EU11" s="137">
        <v>147.5</v>
      </c>
      <c r="EV11" s="137">
        <v>143.44999999999999</v>
      </c>
      <c r="EW11" s="137">
        <v>142.5</v>
      </c>
      <c r="EX11" s="137">
        <v>142.30000000000001</v>
      </c>
      <c r="EY11" s="137">
        <v>139.5</v>
      </c>
      <c r="EZ11" s="137">
        <v>139.1</v>
      </c>
      <c r="FA11" s="137">
        <v>142.35</v>
      </c>
      <c r="FB11" s="137">
        <v>142</v>
      </c>
      <c r="FC11" s="137">
        <v>143.5</v>
      </c>
      <c r="FD11" s="137">
        <v>145.6</v>
      </c>
      <c r="FE11" s="137">
        <v>150.55000000000001</v>
      </c>
      <c r="FF11" s="137">
        <v>156.9</v>
      </c>
      <c r="FG11" s="137">
        <v>153.55000000000001</v>
      </c>
      <c r="FH11" s="137">
        <v>151.25</v>
      </c>
      <c r="FI11" s="137">
        <v>139.35</v>
      </c>
      <c r="FJ11" s="137">
        <v>136.30000000000001</v>
      </c>
      <c r="FK11" s="137">
        <v>135.9</v>
      </c>
      <c r="FL11" s="137">
        <v>134.65</v>
      </c>
      <c r="FM11" s="137">
        <v>136.80000000000001</v>
      </c>
      <c r="FN11" s="137">
        <v>138.6</v>
      </c>
      <c r="FO11" s="137">
        <v>136.30000000000001</v>
      </c>
      <c r="FP11" s="137">
        <v>144.75</v>
      </c>
      <c r="FQ11" s="137">
        <v>136.6</v>
      </c>
      <c r="FR11" s="65">
        <v>124.35</v>
      </c>
      <c r="FS11" s="65">
        <v>124.6</v>
      </c>
      <c r="FT11" s="65">
        <v>128.19999999999999</v>
      </c>
      <c r="FU11" s="65">
        <v>129.55000000000001</v>
      </c>
      <c r="FV11" s="65">
        <v>125</v>
      </c>
      <c r="FW11" s="65">
        <v>127.5</v>
      </c>
      <c r="FX11" s="65">
        <v>125.7</v>
      </c>
      <c r="FY11" s="65">
        <v>130.69999999999999</v>
      </c>
      <c r="FZ11" s="65">
        <v>134.25</v>
      </c>
      <c r="GA11" s="65">
        <v>141.55000000000001</v>
      </c>
      <c r="GB11" s="65">
        <v>120.9</v>
      </c>
      <c r="GC11" s="65">
        <v>108.95</v>
      </c>
      <c r="GD11" s="65">
        <v>108.2</v>
      </c>
      <c r="GE11" s="65">
        <v>108.1</v>
      </c>
      <c r="GF11" s="65">
        <v>112.5</v>
      </c>
      <c r="GG11" s="65">
        <v>108.1</v>
      </c>
      <c r="GH11" s="65">
        <v>109</v>
      </c>
      <c r="GI11" s="65">
        <v>111.15</v>
      </c>
      <c r="GJ11" s="65">
        <v>111.95</v>
      </c>
      <c r="GK11" s="65">
        <v>114.5</v>
      </c>
      <c r="GL11" s="65">
        <v>113.6</v>
      </c>
      <c r="GM11" s="65">
        <v>114.25</v>
      </c>
      <c r="GN11" s="65">
        <v>116.8</v>
      </c>
      <c r="GO11" s="65">
        <v>116.5</v>
      </c>
      <c r="GP11" s="65">
        <v>116.45</v>
      </c>
      <c r="GQ11" s="65">
        <v>121.65</v>
      </c>
      <c r="GR11" s="65">
        <v>116.2</v>
      </c>
      <c r="GS11" s="65">
        <v>118</v>
      </c>
      <c r="GT11" s="65">
        <v>121.8</v>
      </c>
      <c r="GU11" s="65">
        <v>127.2</v>
      </c>
      <c r="GV11" s="65">
        <v>125.55</v>
      </c>
      <c r="GW11" s="65">
        <v>129.4</v>
      </c>
      <c r="GX11" s="65">
        <v>125.6</v>
      </c>
      <c r="GY11" s="65">
        <v>121.15</v>
      </c>
      <c r="GZ11" s="65">
        <v>125.75</v>
      </c>
      <c r="HA11" s="65">
        <v>128.1</v>
      </c>
      <c r="HB11" s="65">
        <v>127.95</v>
      </c>
      <c r="HC11" s="65">
        <v>126.5</v>
      </c>
      <c r="HD11" s="65">
        <v>124</v>
      </c>
      <c r="HE11" s="65">
        <v>117.4</v>
      </c>
      <c r="HF11" s="65">
        <v>127.7</v>
      </c>
      <c r="HG11" s="65">
        <v>125.2</v>
      </c>
      <c r="HH11" s="65">
        <v>131.94999999999999</v>
      </c>
      <c r="HI11" s="65">
        <v>136.30000000000001</v>
      </c>
      <c r="HJ11" s="65">
        <v>139.65</v>
      </c>
      <c r="HK11" s="65">
        <v>144.65</v>
      </c>
      <c r="HL11" s="65">
        <v>149.4</v>
      </c>
      <c r="HM11" s="65">
        <v>152.75</v>
      </c>
      <c r="HN11" s="65">
        <v>151.15</v>
      </c>
      <c r="HO11" s="65">
        <v>153.9</v>
      </c>
      <c r="HP11" s="65">
        <v>157.69999999999999</v>
      </c>
      <c r="HQ11" s="65">
        <v>144.65</v>
      </c>
      <c r="HR11" s="65">
        <v>143.35</v>
      </c>
      <c r="HS11" s="65">
        <v>139</v>
      </c>
      <c r="HT11" s="65">
        <v>135.6</v>
      </c>
      <c r="HU11" s="65">
        <v>136.5</v>
      </c>
      <c r="HV11" s="65">
        <v>140.5</v>
      </c>
      <c r="HW11" s="65">
        <v>141.5</v>
      </c>
      <c r="HX11" s="65">
        <v>143.4</v>
      </c>
      <c r="HY11" s="65">
        <v>143</v>
      </c>
      <c r="HZ11" s="65">
        <v>146.9</v>
      </c>
      <c r="IA11" s="65">
        <v>154.5</v>
      </c>
      <c r="IB11" s="65">
        <v>159.4</v>
      </c>
      <c r="IC11" s="65">
        <v>159.15</v>
      </c>
      <c r="ID11" s="65">
        <v>160.65</v>
      </c>
      <c r="IE11" s="65">
        <v>167.75</v>
      </c>
      <c r="IF11" s="65">
        <v>170.35</v>
      </c>
      <c r="IG11" s="65">
        <v>168.55</v>
      </c>
      <c r="IH11" s="65">
        <v>166.5</v>
      </c>
      <c r="II11" s="65">
        <v>164.4</v>
      </c>
      <c r="IJ11" s="65">
        <v>163.75</v>
      </c>
      <c r="IK11" s="65">
        <v>169.05</v>
      </c>
      <c r="IL11" s="65">
        <v>171.85</v>
      </c>
      <c r="IM11" s="65">
        <v>165.95</v>
      </c>
      <c r="IN11" s="65">
        <v>168.8</v>
      </c>
      <c r="IO11" s="65">
        <v>171.9</v>
      </c>
      <c r="IP11" s="65">
        <v>159.69999999999999</v>
      </c>
      <c r="IQ11" s="65">
        <v>162.69999999999999</v>
      </c>
      <c r="IR11" s="65">
        <v>171.65</v>
      </c>
      <c r="IS11" s="65">
        <v>172.6</v>
      </c>
      <c r="IT11" s="65">
        <v>170.65</v>
      </c>
      <c r="IU11" s="65">
        <v>167.85</v>
      </c>
      <c r="IV11" s="65">
        <v>176.6</v>
      </c>
      <c r="IW11" s="65">
        <v>185.35</v>
      </c>
      <c r="IX11" s="65">
        <v>186.45</v>
      </c>
      <c r="IY11" s="65">
        <v>191.9</v>
      </c>
      <c r="IZ11" s="65">
        <v>186.85</v>
      </c>
      <c r="JA11" s="65">
        <v>173.9</v>
      </c>
      <c r="JB11" s="65">
        <v>168.45</v>
      </c>
      <c r="JC11" s="65">
        <v>161.9</v>
      </c>
      <c r="JD11" s="65">
        <v>160.15</v>
      </c>
      <c r="JE11" s="65">
        <v>162.19999999999999</v>
      </c>
      <c r="JF11" s="65">
        <v>157.85</v>
      </c>
      <c r="JG11" s="65">
        <v>165.9</v>
      </c>
      <c r="JH11" s="65">
        <v>173.15</v>
      </c>
      <c r="JI11" s="65">
        <v>176</v>
      </c>
      <c r="JJ11" s="65">
        <v>184</v>
      </c>
      <c r="JK11" s="65">
        <v>188</v>
      </c>
      <c r="JL11" s="65">
        <v>193.1</v>
      </c>
      <c r="JM11" s="65">
        <v>194.1</v>
      </c>
      <c r="JN11" s="65">
        <v>199.85</v>
      </c>
      <c r="JO11" s="65">
        <v>200.3</v>
      </c>
      <c r="JP11" s="65">
        <v>203.15</v>
      </c>
      <c r="JQ11" s="65">
        <v>206.3</v>
      </c>
      <c r="JR11" s="65">
        <v>205.1</v>
      </c>
      <c r="JS11" s="65">
        <v>203.8</v>
      </c>
      <c r="JT11" s="65">
        <v>216.4</v>
      </c>
      <c r="JU11" s="65">
        <v>198.3</v>
      </c>
      <c r="JV11" s="65">
        <v>198.95</v>
      </c>
      <c r="JW11" s="65">
        <v>196.4</v>
      </c>
      <c r="JX11" s="65"/>
      <c r="JY11" s="65"/>
      <c r="JZ11" s="65"/>
      <c r="KA11" s="65"/>
      <c r="KB11" s="65"/>
      <c r="KC11" s="65"/>
      <c r="KD11" s="65"/>
      <c r="KE11" s="65"/>
      <c r="KF11" s="65"/>
      <c r="KG11" s="65"/>
      <c r="KH11" s="65"/>
      <c r="KI11" s="65"/>
      <c r="KJ11" s="65"/>
      <c r="KK11" s="65"/>
      <c r="KL11" s="65"/>
      <c r="KM11" s="65"/>
      <c r="KN11" s="65"/>
      <c r="KO11" s="65"/>
      <c r="KP11" s="65"/>
      <c r="KQ11" s="65"/>
      <c r="KR11" s="65"/>
      <c r="KS11" s="65"/>
      <c r="KT11" s="65"/>
      <c r="KU11" s="65"/>
      <c r="KV11" s="65"/>
      <c r="KW11" s="65"/>
      <c r="KX11" s="65"/>
      <c r="KY11" s="65"/>
      <c r="KZ11" s="65"/>
      <c r="LA11" s="65"/>
      <c r="LB11" s="65"/>
      <c r="LC11" s="65"/>
      <c r="LD11" s="65"/>
      <c r="LE11" s="65"/>
      <c r="LF11" s="65"/>
      <c r="LG11" s="65"/>
      <c r="LH11" s="65"/>
      <c r="LI11" s="65"/>
      <c r="LJ11" s="65"/>
      <c r="LK11" s="65"/>
      <c r="LL11" s="65"/>
      <c r="LM11" s="65"/>
      <c r="LN11" s="65"/>
      <c r="LO11" s="65"/>
      <c r="LP11" s="65"/>
      <c r="LQ11" s="65"/>
      <c r="LR11" s="65"/>
      <c r="LS11" s="65"/>
      <c r="LT11" s="65"/>
      <c r="LU11" s="65"/>
      <c r="LV11" s="65"/>
      <c r="LW11" s="65"/>
      <c r="LX11" s="65"/>
      <c r="LY11" s="65"/>
      <c r="LZ11" s="65"/>
      <c r="MA11" s="65"/>
      <c r="MB11" s="65"/>
      <c r="MC11" s="65"/>
      <c r="MD11" s="65"/>
      <c r="ME11" s="65"/>
      <c r="MF11" s="65"/>
      <c r="MG11" s="65"/>
      <c r="MH11" s="65"/>
      <c r="MI11" s="65"/>
      <c r="MJ11" s="65"/>
      <c r="MK11" s="65"/>
      <c r="ML11" s="65"/>
      <c r="MM11" s="65"/>
      <c r="MN11" s="65"/>
      <c r="MO11" s="65"/>
      <c r="MP11" s="65"/>
      <c r="MQ11" s="65"/>
      <c r="MR11" s="65"/>
      <c r="MS11" s="65"/>
      <c r="MT11" s="65"/>
      <c r="MU11" s="65"/>
      <c r="MV11" s="65"/>
      <c r="MW11" s="65"/>
      <c r="MX11" s="65"/>
      <c r="MY11" s="65"/>
      <c r="MZ11" s="65"/>
      <c r="NA11" s="65"/>
      <c r="NB11" s="65"/>
      <c r="NC11" s="65"/>
      <c r="ND11" s="65"/>
      <c r="NE11" s="65"/>
      <c r="NF11" s="65"/>
      <c r="NG11" s="65"/>
      <c r="NH11" s="65"/>
      <c r="NI11" s="65"/>
      <c r="NJ11" s="65"/>
      <c r="NK11" s="65"/>
      <c r="NL11" s="65"/>
      <c r="NM11" s="65"/>
      <c r="NN11" s="63"/>
      <c r="NP11" s="50"/>
      <c r="NQ11" s="63"/>
    </row>
    <row r="12" spans="1:381" ht="14.1" customHeight="1" x14ac:dyDescent="0.25">
      <c r="A12" s="107">
        <f t="shared" si="3"/>
        <v>8</v>
      </c>
      <c r="B12" s="101" t="s">
        <v>242</v>
      </c>
      <c r="C12" s="102" t="s">
        <v>97</v>
      </c>
      <c r="D12" s="103">
        <v>2</v>
      </c>
      <c r="E12" s="125">
        <f t="shared" si="0"/>
        <v>61.05</v>
      </c>
      <c r="F12" s="97">
        <f t="shared" si="1"/>
        <v>63.2</v>
      </c>
      <c r="G12" s="98">
        <f t="shared" si="2"/>
        <v>3.5217035217035314E-2</v>
      </c>
      <c r="H12" s="97">
        <v>174.17</v>
      </c>
      <c r="I12" s="97">
        <v>60.6</v>
      </c>
      <c r="J12" s="104">
        <v>2546</v>
      </c>
      <c r="K12" s="104">
        <v>1909</v>
      </c>
      <c r="L12" s="104">
        <f>866755+3084710</f>
        <v>3951465</v>
      </c>
      <c r="M12" s="105">
        <v>152.5</v>
      </c>
      <c r="N12" s="105">
        <v>99.8</v>
      </c>
      <c r="O12" s="105">
        <v>487.3</v>
      </c>
      <c r="P12" s="64"/>
      <c r="Q12" s="105">
        <v>407</v>
      </c>
      <c r="R12" s="120">
        <v>39165</v>
      </c>
      <c r="S12" s="119" t="e">
        <f>((F12-Q12)/Q12)*365/($F$2-R12)</f>
        <v>#VALUE!</v>
      </c>
      <c r="V12" s="136">
        <v>63.2</v>
      </c>
      <c r="W12" s="136">
        <v>61.05</v>
      </c>
      <c r="X12" s="136">
        <v>63.45</v>
      </c>
      <c r="Y12" s="136">
        <v>65</v>
      </c>
      <c r="Z12" s="136">
        <v>66.05</v>
      </c>
      <c r="AA12" s="136">
        <v>68.2</v>
      </c>
      <c r="AB12" s="136">
        <v>72</v>
      </c>
      <c r="AC12" s="136">
        <v>72.2</v>
      </c>
      <c r="AD12" s="136">
        <v>71.900000000000006</v>
      </c>
      <c r="AE12" s="136">
        <v>74.650000000000006</v>
      </c>
      <c r="AF12" s="136">
        <v>77.400000000000006</v>
      </c>
      <c r="AG12" s="136">
        <v>74.8</v>
      </c>
      <c r="AH12" s="136">
        <v>72.8</v>
      </c>
      <c r="AI12" s="136">
        <v>71.599999999999994</v>
      </c>
      <c r="AJ12" s="136">
        <v>74.900000000000006</v>
      </c>
      <c r="AK12" s="136">
        <v>74.05</v>
      </c>
      <c r="AL12" s="136">
        <v>67.8</v>
      </c>
      <c r="AM12" s="136">
        <v>68.2</v>
      </c>
      <c r="AN12" s="136">
        <v>69.650000000000006</v>
      </c>
      <c r="AO12" s="136">
        <v>71.5</v>
      </c>
      <c r="AP12" s="136">
        <v>70</v>
      </c>
      <c r="AQ12" s="136">
        <v>72.25</v>
      </c>
      <c r="AR12" s="136">
        <v>73.55</v>
      </c>
      <c r="AS12" s="136">
        <v>74.349999999999994</v>
      </c>
      <c r="AT12" s="136">
        <v>75.55</v>
      </c>
      <c r="AU12" s="136">
        <v>73.3</v>
      </c>
      <c r="AV12" s="136">
        <v>72.95</v>
      </c>
      <c r="AW12" s="136">
        <v>70.599999999999994</v>
      </c>
      <c r="AX12" s="137">
        <v>69.8</v>
      </c>
      <c r="AY12" s="137">
        <v>70.099999999999994</v>
      </c>
      <c r="AZ12" s="137">
        <v>70.25</v>
      </c>
      <c r="BA12" s="137">
        <v>73.099999999999994</v>
      </c>
      <c r="BB12" s="137">
        <v>77.400000000000006</v>
      </c>
      <c r="BC12" s="137">
        <v>74.650000000000006</v>
      </c>
      <c r="BD12" s="137">
        <v>76.599999999999994</v>
      </c>
      <c r="BE12" s="137">
        <v>73.900000000000006</v>
      </c>
      <c r="BF12" s="137">
        <v>74.55</v>
      </c>
      <c r="BG12" s="137">
        <v>76.3</v>
      </c>
      <c r="BH12" s="137">
        <v>82.35</v>
      </c>
      <c r="BI12" s="137">
        <v>83.1</v>
      </c>
      <c r="BJ12" s="137">
        <v>80.7</v>
      </c>
      <c r="BK12" s="137">
        <v>83.45</v>
      </c>
      <c r="BL12" s="137">
        <v>81.599999999999994</v>
      </c>
      <c r="BM12" s="137">
        <v>77.75</v>
      </c>
      <c r="BN12" s="137">
        <v>78.2</v>
      </c>
      <c r="BO12" s="137">
        <v>80.3</v>
      </c>
      <c r="BP12" s="137">
        <v>86</v>
      </c>
      <c r="BQ12" s="137">
        <v>87.6</v>
      </c>
      <c r="BR12" s="137">
        <v>87.85</v>
      </c>
      <c r="BS12" s="137">
        <v>83.15</v>
      </c>
      <c r="BT12" s="137">
        <v>83.75</v>
      </c>
      <c r="BU12" s="137">
        <v>81.05</v>
      </c>
      <c r="BV12" s="137">
        <v>84.5</v>
      </c>
      <c r="BW12" s="137">
        <v>82.3</v>
      </c>
      <c r="BX12" s="137">
        <v>77.150000000000006</v>
      </c>
      <c r="BY12" s="137">
        <v>79.849999999999994</v>
      </c>
      <c r="BZ12" s="137">
        <v>79.3</v>
      </c>
      <c r="CA12" s="137">
        <v>79.8</v>
      </c>
      <c r="CB12" s="137">
        <v>81.3</v>
      </c>
      <c r="CC12" s="137">
        <v>79.05</v>
      </c>
      <c r="CD12" s="137">
        <v>76.099999999999994</v>
      </c>
      <c r="CE12" s="137">
        <v>75.45</v>
      </c>
      <c r="CF12" s="137">
        <v>75.5</v>
      </c>
      <c r="CG12" s="137">
        <v>82.4</v>
      </c>
      <c r="CH12" s="137">
        <v>85</v>
      </c>
      <c r="CI12" s="137">
        <v>86.65</v>
      </c>
      <c r="CJ12" s="137">
        <v>85.35</v>
      </c>
      <c r="CK12" s="137">
        <v>84.75</v>
      </c>
      <c r="CL12" s="137">
        <v>89.85</v>
      </c>
      <c r="CM12" s="137">
        <v>92.15</v>
      </c>
      <c r="CN12" s="137">
        <v>94.6</v>
      </c>
      <c r="CO12" s="137">
        <v>95.3</v>
      </c>
      <c r="CP12" s="137">
        <v>100.05</v>
      </c>
      <c r="CQ12" s="137">
        <v>99.6</v>
      </c>
      <c r="CR12" s="137">
        <v>101</v>
      </c>
      <c r="CS12" s="137">
        <v>104.95</v>
      </c>
      <c r="CT12" s="137">
        <v>110.25</v>
      </c>
      <c r="CU12" s="137">
        <v>115.8</v>
      </c>
      <c r="CV12" s="137">
        <v>114.9</v>
      </c>
      <c r="CW12" s="137">
        <v>117.55</v>
      </c>
      <c r="CX12" s="137">
        <v>119.9</v>
      </c>
      <c r="CY12" s="137">
        <v>121.9</v>
      </c>
      <c r="CZ12" s="137">
        <v>122.05</v>
      </c>
      <c r="DA12" s="137">
        <v>120.3</v>
      </c>
      <c r="DB12" s="137">
        <v>121.85</v>
      </c>
      <c r="DC12" s="137">
        <v>118.6</v>
      </c>
      <c r="DD12" s="137">
        <v>113.2</v>
      </c>
      <c r="DE12" s="137">
        <v>115.5</v>
      </c>
      <c r="DF12" s="137">
        <v>117</v>
      </c>
      <c r="DG12" s="137">
        <v>117.9</v>
      </c>
      <c r="DH12" s="137">
        <v>114.95</v>
      </c>
      <c r="DI12" s="137">
        <v>115.95</v>
      </c>
      <c r="DJ12" s="137">
        <v>118.2</v>
      </c>
      <c r="DK12" s="137">
        <v>116.1</v>
      </c>
      <c r="DL12" s="137">
        <v>112.25</v>
      </c>
      <c r="DM12" s="137">
        <v>109.3</v>
      </c>
      <c r="DN12" s="137">
        <v>107.05</v>
      </c>
      <c r="DO12" s="137">
        <v>108.95</v>
      </c>
      <c r="DP12" s="137">
        <v>107.85</v>
      </c>
      <c r="DQ12" s="137">
        <v>102.5</v>
      </c>
      <c r="DR12" s="137">
        <v>102</v>
      </c>
      <c r="DS12" s="137">
        <v>106.6</v>
      </c>
      <c r="DT12" s="137">
        <v>103.95</v>
      </c>
      <c r="DU12" s="137">
        <v>111.6</v>
      </c>
      <c r="DV12" s="137">
        <v>112.75</v>
      </c>
      <c r="DW12" s="137">
        <v>112.65</v>
      </c>
      <c r="DX12" s="137">
        <v>116.35</v>
      </c>
      <c r="DY12" s="137">
        <v>115.2</v>
      </c>
      <c r="DZ12" s="137">
        <v>116</v>
      </c>
      <c r="EA12" s="137">
        <v>115.5</v>
      </c>
      <c r="EB12" s="137">
        <v>115.85</v>
      </c>
      <c r="EC12" s="137">
        <v>118.1</v>
      </c>
      <c r="ED12" s="137">
        <v>116</v>
      </c>
      <c r="EE12" s="137">
        <v>114.95</v>
      </c>
      <c r="EF12" s="137">
        <v>116.35</v>
      </c>
      <c r="EG12" s="137">
        <v>118.35</v>
      </c>
      <c r="EH12" s="137">
        <v>117.35</v>
      </c>
      <c r="EI12" s="137">
        <v>114.7</v>
      </c>
      <c r="EJ12" s="137">
        <v>115.55</v>
      </c>
      <c r="EK12" s="137">
        <v>110.9</v>
      </c>
      <c r="EL12" s="137">
        <v>105.6</v>
      </c>
      <c r="EM12" s="137">
        <v>107.4</v>
      </c>
      <c r="EN12" s="137">
        <v>107.6</v>
      </c>
      <c r="EO12" s="137">
        <v>112.3</v>
      </c>
      <c r="EP12" s="137">
        <v>109.85</v>
      </c>
      <c r="EQ12" s="137">
        <v>112.45</v>
      </c>
      <c r="ER12" s="137">
        <v>113.6</v>
      </c>
      <c r="ES12" s="137">
        <v>112.9</v>
      </c>
      <c r="ET12" s="137">
        <v>117.75</v>
      </c>
      <c r="EU12" s="137">
        <v>115.55</v>
      </c>
      <c r="EV12" s="137">
        <v>119.6</v>
      </c>
      <c r="EW12" s="137">
        <v>117.7</v>
      </c>
      <c r="EX12" s="137">
        <v>116.1</v>
      </c>
      <c r="EY12" s="137">
        <v>117.35</v>
      </c>
      <c r="EZ12" s="137">
        <v>115</v>
      </c>
      <c r="FA12" s="137">
        <v>121.25</v>
      </c>
      <c r="FB12" s="137">
        <v>117</v>
      </c>
      <c r="FC12" s="137">
        <v>125.75</v>
      </c>
      <c r="FD12" s="137">
        <v>125</v>
      </c>
      <c r="FE12" s="137">
        <v>127.6</v>
      </c>
      <c r="FF12" s="137">
        <v>130.19999999999999</v>
      </c>
      <c r="FG12" s="137">
        <v>133.4</v>
      </c>
      <c r="FH12" s="137">
        <v>137.15</v>
      </c>
      <c r="FI12" s="137">
        <v>141.19999999999999</v>
      </c>
      <c r="FJ12" s="137">
        <v>149.75</v>
      </c>
      <c r="FK12" s="137">
        <v>144.05000000000001</v>
      </c>
      <c r="FL12" s="137">
        <v>144.75</v>
      </c>
      <c r="FM12" s="137">
        <v>149.5</v>
      </c>
      <c r="FN12" s="137">
        <v>147.69999999999999</v>
      </c>
      <c r="FO12" s="137">
        <v>140.30000000000001</v>
      </c>
      <c r="FP12" s="137">
        <v>140.1</v>
      </c>
      <c r="FQ12" s="137">
        <v>143.19999999999999</v>
      </c>
      <c r="FR12" s="65">
        <v>139.05000000000001</v>
      </c>
      <c r="FS12" s="65">
        <v>137.55000000000001</v>
      </c>
      <c r="FT12" s="65">
        <v>133.05000000000001</v>
      </c>
      <c r="FU12" s="65">
        <v>132</v>
      </c>
      <c r="FV12" s="65">
        <v>124.45</v>
      </c>
      <c r="FW12" s="65">
        <v>123.15</v>
      </c>
      <c r="FX12" s="65">
        <v>120.9</v>
      </c>
      <c r="FY12" s="65">
        <v>122.6</v>
      </c>
      <c r="FZ12" s="65">
        <v>121.25</v>
      </c>
      <c r="GA12" s="65">
        <v>118.25</v>
      </c>
      <c r="GB12" s="65">
        <v>113.4</v>
      </c>
      <c r="GC12" s="65">
        <v>108.05</v>
      </c>
      <c r="GD12" s="65">
        <v>105.4</v>
      </c>
      <c r="GE12" s="65">
        <v>107.45</v>
      </c>
      <c r="GF12" s="65">
        <v>110.5</v>
      </c>
      <c r="GG12" s="65">
        <v>111.75</v>
      </c>
      <c r="GH12" s="65">
        <v>109.75</v>
      </c>
      <c r="GI12" s="65">
        <v>114.1</v>
      </c>
      <c r="GJ12" s="65">
        <v>113.2</v>
      </c>
      <c r="GK12" s="65">
        <v>114.2</v>
      </c>
      <c r="GL12" s="65">
        <v>113.3</v>
      </c>
      <c r="GM12" s="65">
        <v>108.95</v>
      </c>
      <c r="GN12" s="65">
        <v>107.2</v>
      </c>
      <c r="GO12" s="65">
        <v>110.9</v>
      </c>
      <c r="GP12" s="65">
        <v>110.1</v>
      </c>
      <c r="GQ12" s="65">
        <v>109.05</v>
      </c>
      <c r="GR12" s="65">
        <v>104</v>
      </c>
      <c r="GS12" s="65">
        <v>104.25</v>
      </c>
      <c r="GT12" s="65">
        <v>103.15</v>
      </c>
      <c r="GU12" s="65">
        <v>107.15</v>
      </c>
      <c r="GV12" s="65">
        <v>108.4</v>
      </c>
      <c r="GW12" s="65">
        <v>109.8</v>
      </c>
      <c r="GX12" s="65">
        <v>109.4</v>
      </c>
      <c r="GY12" s="65">
        <v>114.95</v>
      </c>
      <c r="GZ12" s="65">
        <v>117.4</v>
      </c>
      <c r="HA12" s="65">
        <v>115.05</v>
      </c>
      <c r="HB12" s="65">
        <v>117.1</v>
      </c>
      <c r="HC12" s="65">
        <v>113.35</v>
      </c>
      <c r="HD12" s="65">
        <v>110.85</v>
      </c>
      <c r="HE12" s="65">
        <v>106.55</v>
      </c>
      <c r="HF12" s="65">
        <v>113.25</v>
      </c>
      <c r="HG12" s="65">
        <v>118.45</v>
      </c>
      <c r="HH12" s="65">
        <v>116.45</v>
      </c>
      <c r="HI12" s="65">
        <v>121.95</v>
      </c>
      <c r="HJ12" s="65">
        <v>116.85</v>
      </c>
      <c r="HK12" s="65">
        <v>116.05</v>
      </c>
      <c r="HL12" s="65">
        <v>120.65</v>
      </c>
      <c r="HM12" s="65">
        <v>121.6</v>
      </c>
      <c r="HN12" s="65">
        <v>125.75</v>
      </c>
      <c r="HO12" s="65">
        <v>126.5</v>
      </c>
      <c r="HP12" s="65">
        <v>128.5</v>
      </c>
      <c r="HQ12" s="65">
        <v>128.1</v>
      </c>
      <c r="HR12" s="65">
        <v>127.2</v>
      </c>
      <c r="HS12" s="65">
        <v>124.7</v>
      </c>
      <c r="HT12" s="65">
        <v>122.5</v>
      </c>
      <c r="HU12" s="65">
        <v>118.55</v>
      </c>
      <c r="HV12" s="65">
        <v>121.4</v>
      </c>
      <c r="HW12" s="65">
        <v>126.05</v>
      </c>
      <c r="HX12" s="65">
        <v>125.05</v>
      </c>
      <c r="HY12" s="65">
        <v>120.6</v>
      </c>
      <c r="HZ12" s="65">
        <v>120.8</v>
      </c>
      <c r="IA12" s="65">
        <v>125</v>
      </c>
      <c r="IB12" s="65">
        <v>128.69999999999999</v>
      </c>
      <c r="IC12" s="65">
        <v>132.85</v>
      </c>
      <c r="ID12" s="65">
        <v>134.15</v>
      </c>
      <c r="IE12" s="65">
        <v>137.5</v>
      </c>
      <c r="IF12" s="65">
        <v>139.55000000000001</v>
      </c>
      <c r="IG12" s="65">
        <v>132.65</v>
      </c>
      <c r="IH12" s="65">
        <v>125.5</v>
      </c>
      <c r="II12" s="65">
        <v>125.65</v>
      </c>
      <c r="IJ12" s="65">
        <v>126.15</v>
      </c>
      <c r="IK12" s="65">
        <v>129.85</v>
      </c>
      <c r="IL12" s="65">
        <v>128.75</v>
      </c>
      <c r="IM12" s="65">
        <v>131.85</v>
      </c>
      <c r="IN12" s="65">
        <v>132.6</v>
      </c>
      <c r="IO12" s="65">
        <v>131.35</v>
      </c>
      <c r="IP12" s="65">
        <v>135.85</v>
      </c>
      <c r="IQ12" s="65">
        <v>136.35</v>
      </c>
      <c r="IR12" s="65">
        <v>143.25</v>
      </c>
      <c r="IS12" s="65">
        <v>141.30000000000001</v>
      </c>
      <c r="IT12" s="65">
        <v>133.30000000000001</v>
      </c>
      <c r="IU12" s="65">
        <v>127.7</v>
      </c>
      <c r="IV12" s="65">
        <v>136.19999999999999</v>
      </c>
      <c r="IW12" s="65">
        <v>139.9</v>
      </c>
      <c r="IX12" s="65">
        <v>146.5</v>
      </c>
      <c r="IY12" s="65">
        <v>148.65</v>
      </c>
      <c r="IZ12" s="65">
        <v>159.6</v>
      </c>
      <c r="JA12" s="65">
        <v>157.4</v>
      </c>
      <c r="JB12" s="65">
        <v>153.65</v>
      </c>
      <c r="JC12" s="65">
        <v>141.69999999999999</v>
      </c>
      <c r="JD12" s="65">
        <v>136.05000000000001</v>
      </c>
      <c r="JE12" s="65">
        <v>154.4</v>
      </c>
      <c r="JF12" s="65">
        <v>162.9</v>
      </c>
      <c r="JG12" s="65">
        <v>170.2</v>
      </c>
      <c r="JH12" s="65">
        <v>179.5</v>
      </c>
      <c r="JI12" s="65">
        <v>173.5</v>
      </c>
      <c r="JJ12" s="65">
        <v>184.3</v>
      </c>
      <c r="JK12" s="65">
        <v>186.85</v>
      </c>
      <c r="JL12" s="65">
        <v>195.25</v>
      </c>
      <c r="JM12" s="65">
        <v>206</v>
      </c>
      <c r="JN12" s="65">
        <v>210.85</v>
      </c>
      <c r="JO12" s="65">
        <v>212.15</v>
      </c>
      <c r="JP12" s="65">
        <v>200</v>
      </c>
      <c r="JQ12" s="65">
        <v>196.3</v>
      </c>
      <c r="JR12" s="65">
        <v>189.8</v>
      </c>
      <c r="JS12" s="65">
        <v>189.65</v>
      </c>
      <c r="JT12" s="65">
        <v>199.7</v>
      </c>
      <c r="JU12" s="65">
        <v>191.65</v>
      </c>
      <c r="JV12" s="65">
        <v>196.8</v>
      </c>
      <c r="JW12" s="65">
        <v>195.5</v>
      </c>
      <c r="JX12" s="65">
        <v>204.4</v>
      </c>
      <c r="JY12" s="65">
        <v>210.15</v>
      </c>
      <c r="JZ12" s="65">
        <v>209.5</v>
      </c>
      <c r="KA12" s="65">
        <v>209.55</v>
      </c>
      <c r="KB12" s="65">
        <v>209.65</v>
      </c>
      <c r="KC12" s="65">
        <v>205.4</v>
      </c>
      <c r="KD12" s="65">
        <v>206.35</v>
      </c>
      <c r="KE12" s="65">
        <v>195.8</v>
      </c>
      <c r="KF12" s="65">
        <v>194.85</v>
      </c>
      <c r="KG12" s="65">
        <v>193.8</v>
      </c>
      <c r="KH12" s="65">
        <v>186.35</v>
      </c>
      <c r="KI12" s="65">
        <v>188.2</v>
      </c>
      <c r="KJ12" s="65">
        <v>189.45</v>
      </c>
      <c r="KK12" s="65">
        <v>192.05</v>
      </c>
      <c r="KL12" s="65">
        <v>198.8</v>
      </c>
      <c r="KM12" s="65">
        <v>183.25</v>
      </c>
      <c r="KN12" s="65">
        <v>180.05</v>
      </c>
      <c r="KO12" s="65">
        <v>177.05</v>
      </c>
      <c r="KP12" s="65">
        <v>171.15</v>
      </c>
      <c r="KQ12" s="65">
        <v>172.25</v>
      </c>
      <c r="KR12" s="65">
        <v>175.3</v>
      </c>
      <c r="KS12" s="65">
        <v>177.45</v>
      </c>
      <c r="KT12" s="65">
        <v>174.05</v>
      </c>
      <c r="KU12" s="65">
        <v>172.25</v>
      </c>
      <c r="KV12" s="65">
        <v>179.2</v>
      </c>
      <c r="KW12" s="65">
        <v>184.5</v>
      </c>
      <c r="KX12" s="65">
        <v>182.65</v>
      </c>
      <c r="KY12" s="65">
        <v>179.1</v>
      </c>
      <c r="KZ12" s="65">
        <v>178.75</v>
      </c>
      <c r="LA12" s="65">
        <v>178.75</v>
      </c>
      <c r="LB12" s="65">
        <v>176.95</v>
      </c>
      <c r="LC12" s="65">
        <v>182.85</v>
      </c>
      <c r="LD12" s="65">
        <v>179.1</v>
      </c>
      <c r="LE12" s="65">
        <v>177.7</v>
      </c>
      <c r="LF12" s="65">
        <v>176.8</v>
      </c>
      <c r="LG12" s="65">
        <v>179.5</v>
      </c>
      <c r="LH12" s="65">
        <v>176.2</v>
      </c>
      <c r="LI12" s="65">
        <v>176.4</v>
      </c>
      <c r="LJ12" s="65">
        <v>167.5</v>
      </c>
      <c r="LK12" s="65">
        <v>171.9</v>
      </c>
      <c r="LL12" s="65">
        <v>173.15</v>
      </c>
      <c r="LM12" s="65">
        <v>179.7</v>
      </c>
      <c r="LN12" s="65">
        <v>190.25</v>
      </c>
      <c r="LO12" s="65">
        <v>191.2</v>
      </c>
      <c r="LP12" s="65">
        <v>192.1</v>
      </c>
      <c r="LQ12" s="65">
        <v>195.5</v>
      </c>
      <c r="LR12" s="65">
        <v>197.55</v>
      </c>
      <c r="LS12" s="65">
        <v>196.65</v>
      </c>
      <c r="LT12" s="65">
        <v>194.25</v>
      </c>
      <c r="LU12" s="65">
        <v>187.05</v>
      </c>
      <c r="LV12" s="65">
        <v>181.1</v>
      </c>
      <c r="LW12" s="65">
        <v>185.8</v>
      </c>
      <c r="LX12" s="65">
        <v>175.7</v>
      </c>
      <c r="LY12" s="65">
        <v>169.75</v>
      </c>
      <c r="LZ12" s="65">
        <v>171.25</v>
      </c>
      <c r="MA12" s="65">
        <v>169</v>
      </c>
      <c r="MB12" s="65">
        <v>166.45</v>
      </c>
      <c r="MC12" s="65">
        <v>167.05</v>
      </c>
      <c r="MD12" s="65">
        <v>163.44999999999999</v>
      </c>
      <c r="ME12" s="65">
        <v>166.3</v>
      </c>
      <c r="MF12" s="65">
        <v>166.2</v>
      </c>
      <c r="MG12" s="65">
        <v>162.19999999999999</v>
      </c>
      <c r="MH12" s="65">
        <v>159.4</v>
      </c>
      <c r="MI12" s="65">
        <v>163.44999999999999</v>
      </c>
      <c r="MJ12" s="65">
        <v>166</v>
      </c>
      <c r="MK12" s="65">
        <v>167.2</v>
      </c>
      <c r="ML12" s="65">
        <v>166.65</v>
      </c>
      <c r="MM12" s="65">
        <v>166.05</v>
      </c>
      <c r="MN12" s="65">
        <v>167.95</v>
      </c>
      <c r="MO12" s="65">
        <v>166.35</v>
      </c>
      <c r="MP12" s="65">
        <v>168</v>
      </c>
      <c r="MQ12" s="65">
        <v>172.1</v>
      </c>
      <c r="MR12" s="65">
        <v>167.75</v>
      </c>
      <c r="MS12" s="65">
        <v>165.05</v>
      </c>
      <c r="MT12" s="65">
        <v>159.1</v>
      </c>
      <c r="MU12" s="65">
        <v>158.19999999999999</v>
      </c>
      <c r="MV12" s="65">
        <v>156.4</v>
      </c>
      <c r="MW12" s="65">
        <v>154.94999999999999</v>
      </c>
      <c r="MX12" s="65">
        <v>154.69999999999999</v>
      </c>
      <c r="MY12" s="65">
        <v>156.25</v>
      </c>
      <c r="MZ12" s="65">
        <v>157.69999999999999</v>
      </c>
      <c r="NA12" s="65">
        <v>155.6</v>
      </c>
      <c r="NB12" s="65">
        <v>157.4</v>
      </c>
      <c r="NC12" s="65">
        <v>152.94999999999999</v>
      </c>
      <c r="ND12" s="65">
        <v>152.19999999999999</v>
      </c>
      <c r="NE12" s="65">
        <v>154.5</v>
      </c>
      <c r="NF12" s="65">
        <v>152.65</v>
      </c>
      <c r="NG12" s="65">
        <v>151.25</v>
      </c>
      <c r="NH12" s="65">
        <v>147.15</v>
      </c>
      <c r="NI12" s="65">
        <v>149.9</v>
      </c>
      <c r="NJ12" s="65">
        <v>149.1</v>
      </c>
      <c r="NK12" s="65">
        <v>150.25</v>
      </c>
      <c r="NL12" s="65">
        <v>148.05000000000001</v>
      </c>
      <c r="NM12" s="65">
        <v>148</v>
      </c>
      <c r="NN12" s="63"/>
      <c r="NP12" s="50"/>
      <c r="NQ12" s="63"/>
    </row>
    <row r="13" spans="1:381" ht="14.1" customHeight="1" x14ac:dyDescent="0.25">
      <c r="A13" s="107">
        <f t="shared" si="3"/>
        <v>9</v>
      </c>
      <c r="B13" s="101" t="s">
        <v>251</v>
      </c>
      <c r="C13" s="102" t="s">
        <v>116</v>
      </c>
      <c r="D13" s="103">
        <v>2</v>
      </c>
      <c r="E13" s="125">
        <f t="shared" si="0"/>
        <v>384.1</v>
      </c>
      <c r="F13" s="97">
        <f t="shared" si="1"/>
        <v>384.25</v>
      </c>
      <c r="G13" s="98">
        <f t="shared" si="2"/>
        <v>3.9052330122358046E-4</v>
      </c>
      <c r="H13" s="97">
        <v>677.8</v>
      </c>
      <c r="I13" s="97">
        <v>243.05</v>
      </c>
      <c r="J13" s="104">
        <v>2419</v>
      </c>
      <c r="K13" s="104">
        <v>846</v>
      </c>
      <c r="L13" s="104">
        <f>12426+13024</f>
        <v>25450</v>
      </c>
      <c r="M13" s="105">
        <v>132.69999999999999</v>
      </c>
      <c r="N13" s="105">
        <v>40.200000000000003</v>
      </c>
      <c r="O13" s="105">
        <v>228.6</v>
      </c>
      <c r="P13" s="64"/>
      <c r="Q13" s="105"/>
      <c r="R13" s="120"/>
      <c r="S13" s="119"/>
      <c r="V13" s="136">
        <v>384.25</v>
      </c>
      <c r="W13" s="136">
        <v>384.1</v>
      </c>
      <c r="X13" s="136">
        <v>384.35</v>
      </c>
      <c r="Y13" s="136">
        <v>379.2</v>
      </c>
      <c r="Z13" s="136">
        <v>386.35</v>
      </c>
      <c r="AA13" s="136">
        <v>385.8</v>
      </c>
      <c r="AB13" s="136">
        <v>386.2</v>
      </c>
      <c r="AC13" s="136">
        <v>372</v>
      </c>
      <c r="AD13" s="136">
        <v>369.9</v>
      </c>
      <c r="AE13" s="136">
        <v>365</v>
      </c>
      <c r="AF13" s="136">
        <v>358.6</v>
      </c>
      <c r="AG13" s="136">
        <v>357</v>
      </c>
      <c r="AH13" s="136">
        <v>356.7</v>
      </c>
      <c r="AI13" s="136">
        <v>356.95</v>
      </c>
      <c r="AJ13" s="136">
        <v>361.1</v>
      </c>
      <c r="AK13" s="136">
        <v>364.75</v>
      </c>
      <c r="AL13" s="136">
        <v>357</v>
      </c>
      <c r="AM13" s="136">
        <v>351.65</v>
      </c>
      <c r="AN13" s="136">
        <v>351.8</v>
      </c>
      <c r="AO13" s="136">
        <v>346.8</v>
      </c>
      <c r="AP13" s="136">
        <v>345</v>
      </c>
      <c r="AQ13" s="136">
        <v>346.75</v>
      </c>
      <c r="AR13" s="136">
        <v>347.1</v>
      </c>
      <c r="AS13" s="136">
        <v>345.75</v>
      </c>
      <c r="AT13" s="136">
        <v>345.25</v>
      </c>
      <c r="AU13" s="136">
        <v>339.35</v>
      </c>
      <c r="AV13" s="136">
        <v>336.25</v>
      </c>
      <c r="AW13" s="136">
        <v>330.1</v>
      </c>
      <c r="AX13" s="137">
        <v>321.45</v>
      </c>
      <c r="AY13" s="137">
        <v>312.05</v>
      </c>
      <c r="AZ13" s="137">
        <v>308.10000000000002</v>
      </c>
      <c r="BA13" s="137">
        <v>309.75</v>
      </c>
      <c r="BB13" s="137">
        <v>309.10000000000002</v>
      </c>
      <c r="BC13" s="137">
        <v>307.64999999999998</v>
      </c>
      <c r="BD13" s="137">
        <v>308</v>
      </c>
      <c r="BE13" s="137">
        <v>304.35000000000002</v>
      </c>
      <c r="BF13" s="137">
        <v>307.5</v>
      </c>
      <c r="BG13" s="137">
        <v>296.39999999999998</v>
      </c>
      <c r="BH13" s="137">
        <v>299.10000000000002</v>
      </c>
      <c r="BI13" s="137">
        <v>290.95</v>
      </c>
      <c r="BJ13" s="137">
        <v>275.3</v>
      </c>
      <c r="BK13" s="137">
        <v>271.14999999999998</v>
      </c>
      <c r="BL13" s="137">
        <v>266.2</v>
      </c>
      <c r="BM13" s="137">
        <v>266.75</v>
      </c>
      <c r="BN13" s="137">
        <v>267.39999999999998</v>
      </c>
      <c r="BO13" s="137">
        <v>265.55</v>
      </c>
      <c r="BP13" s="137">
        <v>268.95</v>
      </c>
      <c r="BQ13" s="137">
        <v>263.25</v>
      </c>
      <c r="BR13" s="137">
        <v>254.95</v>
      </c>
      <c r="BS13" s="137">
        <v>254.6</v>
      </c>
      <c r="BT13" s="137">
        <v>254.85</v>
      </c>
      <c r="BU13" s="137">
        <v>247.45</v>
      </c>
      <c r="BV13" s="137">
        <v>251.95</v>
      </c>
      <c r="BW13" s="137">
        <v>253.1</v>
      </c>
      <c r="BX13" s="137">
        <v>254.45</v>
      </c>
      <c r="BY13" s="137">
        <v>254.85</v>
      </c>
      <c r="BZ13" s="137">
        <v>262.5</v>
      </c>
      <c r="CA13" s="137">
        <v>263.10000000000002</v>
      </c>
      <c r="CB13" s="137">
        <v>265.64999999999998</v>
      </c>
      <c r="CC13" s="137">
        <v>273.14999999999998</v>
      </c>
      <c r="CD13" s="137">
        <v>274.45</v>
      </c>
      <c r="CE13" s="137">
        <v>270.05</v>
      </c>
      <c r="CF13" s="137">
        <v>274.35000000000002</v>
      </c>
      <c r="CG13" s="137">
        <v>293.85000000000002</v>
      </c>
      <c r="CH13" s="137">
        <v>290.3</v>
      </c>
      <c r="CI13" s="137">
        <v>290.55</v>
      </c>
      <c r="CJ13" s="137">
        <v>286.85000000000002</v>
      </c>
      <c r="CK13" s="137">
        <v>287.5</v>
      </c>
      <c r="CL13" s="137">
        <v>289.8</v>
      </c>
      <c r="CM13" s="137">
        <v>289.05</v>
      </c>
      <c r="CN13" s="137">
        <v>290.2</v>
      </c>
      <c r="CO13" s="137">
        <v>290.7</v>
      </c>
      <c r="CP13" s="137">
        <v>293.55</v>
      </c>
      <c r="CQ13" s="137">
        <v>291.5</v>
      </c>
      <c r="CR13" s="137">
        <v>291.7</v>
      </c>
      <c r="CS13" s="137">
        <v>290.85000000000002</v>
      </c>
      <c r="CT13" s="137">
        <v>294.75</v>
      </c>
      <c r="CU13" s="137">
        <v>301.45</v>
      </c>
      <c r="CV13" s="137">
        <v>300.85000000000002</v>
      </c>
      <c r="CW13" s="137">
        <v>297.55</v>
      </c>
      <c r="CX13" s="137">
        <v>297.75</v>
      </c>
      <c r="CY13" s="137">
        <v>298.89999999999998</v>
      </c>
      <c r="CZ13" s="137">
        <v>295.14999999999998</v>
      </c>
      <c r="DA13" s="137">
        <v>296.85000000000002</v>
      </c>
      <c r="DB13" s="137">
        <v>295.8</v>
      </c>
      <c r="DC13" s="137">
        <v>296.45</v>
      </c>
      <c r="DD13" s="137">
        <v>293.35000000000002</v>
      </c>
      <c r="DE13" s="137">
        <v>295.39999999999998</v>
      </c>
      <c r="DF13" s="137">
        <v>293</v>
      </c>
      <c r="DG13" s="137">
        <v>289.10000000000002</v>
      </c>
      <c r="DH13" s="137">
        <v>294</v>
      </c>
      <c r="DI13" s="137">
        <v>294.60000000000002</v>
      </c>
      <c r="DJ13" s="137">
        <v>301.05</v>
      </c>
      <c r="DK13" s="137">
        <v>308.39999999999998</v>
      </c>
      <c r="DL13" s="137">
        <v>63.5</v>
      </c>
      <c r="DM13" s="137">
        <v>61.9</v>
      </c>
      <c r="DN13" s="137">
        <v>60.25</v>
      </c>
      <c r="DO13" s="137">
        <v>60.4</v>
      </c>
      <c r="DP13" s="137">
        <v>61.05</v>
      </c>
      <c r="DQ13" s="137">
        <v>59.2</v>
      </c>
      <c r="DR13" s="137">
        <v>58.6</v>
      </c>
      <c r="DS13" s="137">
        <v>62.1</v>
      </c>
      <c r="DT13" s="137">
        <v>65.099999999999994</v>
      </c>
      <c r="DU13" s="137">
        <v>68.45</v>
      </c>
      <c r="DV13" s="137">
        <v>69.45</v>
      </c>
      <c r="DW13" s="137">
        <v>72.650000000000006</v>
      </c>
      <c r="DX13" s="137">
        <v>72.7</v>
      </c>
      <c r="DY13" s="137">
        <v>72.650000000000006</v>
      </c>
      <c r="DZ13" s="137">
        <v>72.7</v>
      </c>
      <c r="EA13" s="137">
        <v>70.95</v>
      </c>
      <c r="EB13" s="137">
        <v>71.95</v>
      </c>
      <c r="EC13" s="137">
        <v>73.25</v>
      </c>
      <c r="ED13" s="137">
        <v>70.8</v>
      </c>
      <c r="EE13" s="137">
        <v>70.900000000000006</v>
      </c>
      <c r="EF13" s="137">
        <v>70.099999999999994</v>
      </c>
      <c r="EG13" s="137">
        <v>70.099999999999994</v>
      </c>
      <c r="EH13" s="137">
        <v>68.5</v>
      </c>
      <c r="EI13" s="137">
        <v>68</v>
      </c>
      <c r="EJ13" s="137">
        <v>69.650000000000006</v>
      </c>
      <c r="EK13" s="137">
        <v>62.6</v>
      </c>
      <c r="EL13" s="137">
        <v>61.6</v>
      </c>
      <c r="EM13" s="137">
        <v>62.8</v>
      </c>
      <c r="EN13" s="137">
        <v>62.75</v>
      </c>
      <c r="EO13" s="137">
        <v>63.8</v>
      </c>
      <c r="EP13" s="137">
        <v>63.4</v>
      </c>
      <c r="EQ13" s="137">
        <v>65.349999999999994</v>
      </c>
      <c r="ER13" s="137">
        <v>71.650000000000006</v>
      </c>
      <c r="ES13" s="137">
        <v>72.2</v>
      </c>
      <c r="ET13" s="137">
        <v>76.05</v>
      </c>
      <c r="EU13" s="137">
        <v>75.95</v>
      </c>
      <c r="EV13" s="137">
        <v>78.400000000000006</v>
      </c>
      <c r="EW13" s="137">
        <v>78.55</v>
      </c>
      <c r="EX13" s="137">
        <v>79.45</v>
      </c>
      <c r="EY13" s="137">
        <v>77.25</v>
      </c>
      <c r="EZ13" s="137">
        <v>79.45</v>
      </c>
      <c r="FA13" s="137">
        <v>82.85</v>
      </c>
      <c r="FB13" s="137">
        <v>86.1</v>
      </c>
      <c r="FC13" s="137">
        <v>86.25</v>
      </c>
      <c r="FD13" s="137">
        <v>88.2</v>
      </c>
      <c r="FE13" s="137">
        <v>88.9</v>
      </c>
      <c r="FF13" s="137">
        <v>92.15</v>
      </c>
      <c r="FG13" s="137">
        <v>93.35</v>
      </c>
      <c r="FH13" s="137">
        <v>93.5</v>
      </c>
      <c r="FI13" s="137">
        <v>91</v>
      </c>
      <c r="FJ13" s="137">
        <v>93.4</v>
      </c>
      <c r="FK13" s="137">
        <v>92.45</v>
      </c>
      <c r="FL13" s="137">
        <v>91.6</v>
      </c>
      <c r="FM13" s="137">
        <v>92.1</v>
      </c>
      <c r="FN13" s="137">
        <v>92.4</v>
      </c>
      <c r="FO13" s="137">
        <v>91.1</v>
      </c>
      <c r="FP13" s="137">
        <v>92.95</v>
      </c>
      <c r="FQ13" s="137">
        <v>93.75</v>
      </c>
      <c r="FR13" s="65">
        <v>93.05</v>
      </c>
      <c r="FS13" s="65">
        <v>90.1</v>
      </c>
      <c r="FT13" s="65">
        <v>85.8</v>
      </c>
      <c r="FU13" s="65">
        <v>85.8</v>
      </c>
      <c r="FV13" s="65">
        <v>83.3</v>
      </c>
      <c r="FW13" s="65">
        <v>82.2</v>
      </c>
      <c r="FX13" s="65">
        <v>82</v>
      </c>
      <c r="FY13" s="65">
        <v>84.6</v>
      </c>
      <c r="FZ13" s="65">
        <v>85.2</v>
      </c>
      <c r="GA13" s="65">
        <v>86.35</v>
      </c>
      <c r="GB13" s="65">
        <v>86.6</v>
      </c>
      <c r="GC13" s="65">
        <v>87.2</v>
      </c>
      <c r="GD13" s="65">
        <v>81.150000000000006</v>
      </c>
      <c r="GE13" s="65">
        <v>76.900000000000006</v>
      </c>
      <c r="GF13" s="65">
        <v>76.849999999999994</v>
      </c>
      <c r="GG13" s="65">
        <v>77.400000000000006</v>
      </c>
      <c r="GH13" s="65">
        <v>74.400000000000006</v>
      </c>
      <c r="GI13" s="65">
        <v>76.75</v>
      </c>
      <c r="GJ13" s="65">
        <v>76.25</v>
      </c>
      <c r="GK13" s="65">
        <v>77.5</v>
      </c>
      <c r="GL13" s="65">
        <v>78.95</v>
      </c>
      <c r="GM13" s="65">
        <v>76.5</v>
      </c>
      <c r="GN13" s="65">
        <v>79</v>
      </c>
      <c r="GO13" s="65">
        <v>80.2</v>
      </c>
      <c r="GP13" s="65">
        <v>77.05</v>
      </c>
      <c r="GQ13" s="65">
        <v>78.25</v>
      </c>
      <c r="GR13" s="65">
        <v>75.45</v>
      </c>
      <c r="GS13" s="65">
        <v>70.3</v>
      </c>
      <c r="GT13" s="65">
        <v>73.599999999999994</v>
      </c>
      <c r="GU13" s="65">
        <v>77</v>
      </c>
      <c r="GV13" s="65">
        <v>76.8</v>
      </c>
      <c r="GW13" s="65">
        <v>78</v>
      </c>
      <c r="GX13" s="65">
        <v>76.05</v>
      </c>
      <c r="GY13" s="65">
        <v>94.6</v>
      </c>
      <c r="GZ13" s="65">
        <v>93.75</v>
      </c>
      <c r="HA13" s="65">
        <v>93.25</v>
      </c>
      <c r="HB13" s="65">
        <v>94.45</v>
      </c>
      <c r="HC13" s="65">
        <v>94.5</v>
      </c>
      <c r="HD13" s="65">
        <v>91.15</v>
      </c>
      <c r="HE13" s="65">
        <v>98.95</v>
      </c>
      <c r="HF13" s="65">
        <v>100.55</v>
      </c>
      <c r="HG13" s="65">
        <v>101.6</v>
      </c>
      <c r="HH13" s="65">
        <v>102.6</v>
      </c>
      <c r="HI13" s="65">
        <v>103.85</v>
      </c>
      <c r="HJ13" s="65">
        <v>100.6</v>
      </c>
      <c r="HK13" s="65">
        <v>100.85</v>
      </c>
      <c r="HL13" s="65">
        <v>100.7</v>
      </c>
      <c r="HM13" s="65">
        <v>101.3</v>
      </c>
      <c r="HN13" s="65">
        <v>99.9</v>
      </c>
      <c r="HO13" s="65">
        <v>104.1</v>
      </c>
      <c r="HP13" s="65">
        <v>97.95</v>
      </c>
      <c r="HQ13" s="65">
        <v>97.4</v>
      </c>
      <c r="HR13" s="65">
        <v>98.35</v>
      </c>
      <c r="HS13" s="65">
        <v>98.9</v>
      </c>
      <c r="HT13" s="65">
        <v>99.4</v>
      </c>
      <c r="HU13" s="65">
        <v>98.9</v>
      </c>
      <c r="HV13" s="65">
        <v>99.9</v>
      </c>
      <c r="HW13" s="65">
        <v>101</v>
      </c>
      <c r="HX13" s="65">
        <v>104.8</v>
      </c>
      <c r="HY13" s="65">
        <v>101.45</v>
      </c>
      <c r="HZ13" s="65">
        <v>100</v>
      </c>
      <c r="IA13" s="65">
        <v>100.25</v>
      </c>
      <c r="IB13" s="65">
        <v>100</v>
      </c>
      <c r="IC13" s="65">
        <v>104.5</v>
      </c>
      <c r="ID13" s="65">
        <v>110</v>
      </c>
      <c r="IE13" s="65">
        <v>110.05</v>
      </c>
      <c r="IF13" s="65">
        <v>107.3</v>
      </c>
      <c r="IG13" s="65">
        <v>107.1</v>
      </c>
      <c r="IH13" s="65">
        <v>105.9</v>
      </c>
      <c r="II13" s="65">
        <v>105.75</v>
      </c>
      <c r="IJ13" s="65">
        <v>106.85</v>
      </c>
      <c r="IK13" s="65">
        <v>106</v>
      </c>
      <c r="IL13" s="65">
        <v>107</v>
      </c>
      <c r="IM13" s="65">
        <v>108.35</v>
      </c>
      <c r="IN13" s="65">
        <v>109.65</v>
      </c>
      <c r="IO13" s="65">
        <v>109.6</v>
      </c>
      <c r="IP13" s="65">
        <v>112.95</v>
      </c>
      <c r="IQ13" s="65">
        <v>110.25</v>
      </c>
      <c r="IR13" s="65">
        <v>113.85</v>
      </c>
      <c r="IS13" s="65">
        <v>111.4</v>
      </c>
      <c r="IT13" s="65">
        <v>105.7</v>
      </c>
      <c r="IU13" s="65">
        <v>103.95</v>
      </c>
      <c r="IV13" s="65">
        <v>106.3</v>
      </c>
      <c r="IW13" s="65">
        <v>112.8</v>
      </c>
      <c r="IX13" s="65">
        <v>112.65</v>
      </c>
      <c r="IY13" s="65">
        <v>114.3</v>
      </c>
      <c r="IZ13" s="65">
        <v>124.35</v>
      </c>
      <c r="JA13" s="65">
        <v>116.35</v>
      </c>
      <c r="JB13" s="65">
        <v>112.3</v>
      </c>
      <c r="JC13" s="65">
        <v>105.2</v>
      </c>
      <c r="JD13" s="65">
        <v>106.35</v>
      </c>
      <c r="JE13" s="65">
        <v>113.35</v>
      </c>
      <c r="JF13" s="65">
        <v>121.3</v>
      </c>
      <c r="JG13" s="65">
        <v>123.6</v>
      </c>
      <c r="JH13" s="65">
        <v>126.55</v>
      </c>
      <c r="JI13" s="65">
        <v>124.8</v>
      </c>
      <c r="JJ13" s="65">
        <v>126.7</v>
      </c>
      <c r="JK13" s="65">
        <v>127.55</v>
      </c>
      <c r="JL13" s="65">
        <v>137.19999999999999</v>
      </c>
      <c r="JM13" s="65">
        <v>138.9</v>
      </c>
      <c r="JN13" s="65">
        <v>135.35</v>
      </c>
      <c r="JO13" s="65">
        <v>132.65</v>
      </c>
      <c r="JP13" s="65">
        <v>135.4</v>
      </c>
      <c r="JQ13" s="65">
        <v>132.85</v>
      </c>
      <c r="JR13" s="65">
        <v>131.6</v>
      </c>
      <c r="JS13" s="65">
        <v>131.15</v>
      </c>
      <c r="JT13" s="65">
        <v>133.55000000000001</v>
      </c>
      <c r="JU13" s="65">
        <v>129.85</v>
      </c>
      <c r="JV13" s="65">
        <v>132.9</v>
      </c>
      <c r="JW13" s="65">
        <v>136.85</v>
      </c>
      <c r="JX13" s="65">
        <v>139.94999999999999</v>
      </c>
      <c r="JY13" s="65">
        <v>141.15</v>
      </c>
      <c r="JZ13" s="65">
        <v>138.44999999999999</v>
      </c>
      <c r="KA13" s="65">
        <v>135.30000000000001</v>
      </c>
      <c r="KB13" s="65">
        <v>133.25</v>
      </c>
      <c r="KC13" s="65">
        <v>135.4</v>
      </c>
      <c r="KD13" s="65">
        <v>139.05000000000001</v>
      </c>
      <c r="KE13" s="65">
        <v>143.19999999999999</v>
      </c>
      <c r="KF13" s="65">
        <v>147</v>
      </c>
      <c r="KG13" s="65">
        <v>148.65</v>
      </c>
      <c r="KH13" s="65">
        <v>148.55000000000001</v>
      </c>
      <c r="KI13" s="65">
        <v>153.19999999999999</v>
      </c>
      <c r="KJ13" s="65">
        <v>149.05000000000001</v>
      </c>
      <c r="KK13" s="65">
        <v>148.1</v>
      </c>
      <c r="KL13" s="65">
        <v>147.94999999999999</v>
      </c>
      <c r="KM13" s="65">
        <v>147.1</v>
      </c>
      <c r="KN13" s="65">
        <v>146.65</v>
      </c>
      <c r="KO13" s="65">
        <v>145.55000000000001</v>
      </c>
      <c r="KP13" s="65">
        <v>140.44999999999999</v>
      </c>
      <c r="KQ13" s="65">
        <v>138</v>
      </c>
      <c r="KR13" s="65">
        <v>137.44999999999999</v>
      </c>
      <c r="KS13" s="65">
        <v>136.55000000000001</v>
      </c>
      <c r="KT13" s="65">
        <v>138.19999999999999</v>
      </c>
      <c r="KU13" s="65">
        <v>138.75</v>
      </c>
      <c r="KV13" s="65">
        <v>138.5</v>
      </c>
      <c r="KW13" s="65">
        <v>139.25</v>
      </c>
      <c r="KX13" s="65">
        <v>140</v>
      </c>
      <c r="KY13" s="65">
        <v>137</v>
      </c>
      <c r="KZ13" s="65">
        <v>138.1</v>
      </c>
      <c r="LA13" s="65">
        <v>138.69999999999999</v>
      </c>
      <c r="LB13" s="65">
        <v>137.75</v>
      </c>
      <c r="LC13" s="65">
        <v>139.69999999999999</v>
      </c>
      <c r="LD13" s="65">
        <v>141.1</v>
      </c>
      <c r="LE13" s="65">
        <v>141.35</v>
      </c>
      <c r="LF13" s="65">
        <v>136.15</v>
      </c>
      <c r="LG13" s="65">
        <v>138.65</v>
      </c>
      <c r="LH13" s="65">
        <v>137.65</v>
      </c>
      <c r="LI13" s="65">
        <v>137.69999999999999</v>
      </c>
      <c r="LJ13" s="65">
        <v>126.9</v>
      </c>
      <c r="LK13" s="65">
        <v>128.05000000000001</v>
      </c>
      <c r="LL13" s="65">
        <v>131.1</v>
      </c>
      <c r="LM13" s="65">
        <v>132.9</v>
      </c>
      <c r="LN13" s="65">
        <v>140</v>
      </c>
      <c r="LO13" s="65">
        <v>140.80000000000001</v>
      </c>
      <c r="LP13" s="65">
        <v>140.5</v>
      </c>
      <c r="LQ13" s="65">
        <v>140.1</v>
      </c>
      <c r="LR13" s="65">
        <v>139.25</v>
      </c>
      <c r="LS13" s="65">
        <v>137.1</v>
      </c>
      <c r="LT13" s="65">
        <v>137.69999999999999</v>
      </c>
      <c r="LU13" s="65">
        <v>132.4</v>
      </c>
      <c r="LV13" s="65">
        <v>132.35</v>
      </c>
      <c r="LW13" s="65">
        <v>124.4</v>
      </c>
      <c r="LX13" s="65">
        <v>126.35</v>
      </c>
      <c r="LY13" s="65">
        <v>115.7</v>
      </c>
      <c r="LZ13" s="65">
        <v>119.65</v>
      </c>
      <c r="MA13" s="65">
        <v>117.85</v>
      </c>
      <c r="MB13" s="65">
        <v>119.9</v>
      </c>
      <c r="MC13" s="65">
        <v>119.4</v>
      </c>
      <c r="MD13" s="65">
        <v>119.7</v>
      </c>
      <c r="ME13" s="65">
        <v>116.25</v>
      </c>
      <c r="MF13" s="65">
        <v>117.8</v>
      </c>
      <c r="MG13" s="65">
        <v>118</v>
      </c>
      <c r="MH13" s="65">
        <v>117.9</v>
      </c>
      <c r="MI13" s="65">
        <v>121.1</v>
      </c>
      <c r="MJ13" s="65">
        <v>121.75</v>
      </c>
      <c r="MK13" s="65">
        <v>122.6</v>
      </c>
      <c r="ML13" s="65">
        <v>122.15</v>
      </c>
      <c r="MM13" s="65">
        <v>122</v>
      </c>
      <c r="MN13" s="65">
        <v>122.95</v>
      </c>
      <c r="MO13" s="65">
        <v>122.55</v>
      </c>
      <c r="MP13" s="65">
        <v>120.85</v>
      </c>
      <c r="MQ13" s="65">
        <v>122.9</v>
      </c>
      <c r="MR13" s="65">
        <v>119.6</v>
      </c>
      <c r="MS13" s="65">
        <v>120.3</v>
      </c>
      <c r="MT13" s="65">
        <v>121.3</v>
      </c>
      <c r="MU13" s="65">
        <v>120.55</v>
      </c>
      <c r="MV13" s="65">
        <v>119.15</v>
      </c>
      <c r="MW13" s="65">
        <v>118.4</v>
      </c>
      <c r="MX13" s="65">
        <v>118.9</v>
      </c>
      <c r="MY13" s="65">
        <v>118.8</v>
      </c>
      <c r="MZ13" s="65">
        <v>116.8</v>
      </c>
      <c r="NA13" s="65">
        <v>117.9</v>
      </c>
      <c r="NB13" s="65">
        <v>121.05</v>
      </c>
      <c r="NC13" s="65">
        <v>118.05</v>
      </c>
      <c r="ND13" s="65">
        <v>119.15</v>
      </c>
      <c r="NE13" s="65">
        <v>116.5</v>
      </c>
      <c r="NF13" s="65">
        <v>108.65</v>
      </c>
      <c r="NG13" s="65">
        <v>107.85</v>
      </c>
      <c r="NH13" s="65">
        <v>105.7</v>
      </c>
      <c r="NI13" s="65">
        <v>104.45</v>
      </c>
      <c r="NJ13" s="65">
        <v>108.45</v>
      </c>
      <c r="NK13" s="65">
        <v>106.85</v>
      </c>
      <c r="NL13" s="65">
        <v>103.8</v>
      </c>
      <c r="NM13" s="65">
        <v>105</v>
      </c>
      <c r="NN13" s="63"/>
      <c r="NP13" s="50"/>
      <c r="NQ13" s="63"/>
    </row>
    <row r="14" spans="1:381" ht="14.1" customHeight="1" x14ac:dyDescent="0.25">
      <c r="A14" s="107">
        <f t="shared" si="3"/>
        <v>10</v>
      </c>
      <c r="B14" s="101" t="s">
        <v>245</v>
      </c>
      <c r="C14" s="102" t="s">
        <v>107</v>
      </c>
      <c r="D14" s="103">
        <v>10</v>
      </c>
      <c r="E14" s="125">
        <f t="shared" si="0"/>
        <v>136.15</v>
      </c>
      <c r="F14" s="97">
        <f t="shared" si="1"/>
        <v>136.15</v>
      </c>
      <c r="G14" s="98">
        <f t="shared" si="2"/>
        <v>0</v>
      </c>
      <c r="H14" s="97">
        <v>152.4</v>
      </c>
      <c r="I14" s="97">
        <v>119.8</v>
      </c>
      <c r="J14" s="104">
        <v>2363</v>
      </c>
      <c r="K14" s="104">
        <v>354</v>
      </c>
      <c r="L14" s="104">
        <f>13381+38539</f>
        <v>51920</v>
      </c>
      <c r="M14" s="105">
        <v>90.95</v>
      </c>
      <c r="N14" s="105">
        <v>47.15</v>
      </c>
      <c r="O14" s="105">
        <v>207.05</v>
      </c>
      <c r="P14" s="64"/>
      <c r="Q14" s="105">
        <v>310</v>
      </c>
      <c r="R14" s="120">
        <v>39303</v>
      </c>
      <c r="S14" s="119" t="e">
        <f>((F14-Q14)/Q14)*365/($F$2-R14)</f>
        <v>#VALUE!</v>
      </c>
      <c r="V14" s="136">
        <v>136.15</v>
      </c>
      <c r="W14" s="136">
        <v>136.15</v>
      </c>
      <c r="X14" s="136">
        <v>136.9</v>
      </c>
      <c r="Y14" s="136">
        <v>138</v>
      </c>
      <c r="Z14" s="136">
        <v>138.75</v>
      </c>
      <c r="AA14" s="136">
        <v>138.94999999999999</v>
      </c>
      <c r="AB14" s="136">
        <v>141.05000000000001</v>
      </c>
      <c r="AC14" s="136">
        <v>143.19999999999999</v>
      </c>
      <c r="AD14" s="136">
        <v>144.9</v>
      </c>
      <c r="AE14" s="136">
        <v>148.4</v>
      </c>
      <c r="AF14" s="136">
        <v>149</v>
      </c>
      <c r="AG14" s="136">
        <v>147.5</v>
      </c>
      <c r="AH14" s="136">
        <v>146</v>
      </c>
      <c r="AI14" s="136">
        <v>145.80000000000001</v>
      </c>
      <c r="AJ14" s="136">
        <v>146.94999999999999</v>
      </c>
      <c r="AK14" s="136">
        <v>145.6</v>
      </c>
      <c r="AL14" s="136">
        <v>140.9</v>
      </c>
      <c r="AM14" s="136">
        <v>138.94999999999999</v>
      </c>
      <c r="AN14" s="136">
        <v>138.4</v>
      </c>
      <c r="AO14" s="136">
        <v>139.9</v>
      </c>
      <c r="AP14" s="136">
        <v>137.75</v>
      </c>
      <c r="AQ14" s="136">
        <v>139.5</v>
      </c>
      <c r="AR14" s="136">
        <v>140.05000000000001</v>
      </c>
      <c r="AS14" s="136">
        <v>139.69999999999999</v>
      </c>
      <c r="AT14" s="136">
        <v>139.94999999999999</v>
      </c>
      <c r="AU14" s="136">
        <v>137.94999999999999</v>
      </c>
      <c r="AV14" s="136">
        <v>138.19999999999999</v>
      </c>
      <c r="AW14" s="136">
        <v>138.15</v>
      </c>
      <c r="AX14" s="137">
        <v>135.80000000000001</v>
      </c>
      <c r="AY14" s="137">
        <v>134.75</v>
      </c>
      <c r="AZ14" s="137">
        <v>135.85</v>
      </c>
      <c r="BA14" s="137">
        <v>139.55000000000001</v>
      </c>
      <c r="BB14" s="137">
        <v>140.5</v>
      </c>
      <c r="BC14" s="137">
        <v>141.55000000000001</v>
      </c>
      <c r="BD14" s="137">
        <v>140.75</v>
      </c>
      <c r="BE14" s="137">
        <v>138.19999999999999</v>
      </c>
      <c r="BF14" s="137">
        <v>138.75</v>
      </c>
      <c r="BG14" s="137">
        <v>139.80000000000001</v>
      </c>
      <c r="BH14" s="137">
        <v>143</v>
      </c>
      <c r="BI14" s="137">
        <v>141.35</v>
      </c>
      <c r="BJ14" s="137">
        <v>140.35</v>
      </c>
      <c r="BK14" s="137">
        <v>140.30000000000001</v>
      </c>
      <c r="BL14" s="137">
        <v>139.9</v>
      </c>
      <c r="BM14" s="137">
        <v>137.80000000000001</v>
      </c>
      <c r="BN14" s="137">
        <v>137.25</v>
      </c>
      <c r="BO14" s="137">
        <v>137.1</v>
      </c>
      <c r="BP14" s="137">
        <v>138.80000000000001</v>
      </c>
      <c r="BQ14" s="137">
        <v>139.5</v>
      </c>
      <c r="BR14" s="137">
        <v>140</v>
      </c>
      <c r="BS14" s="137">
        <v>138.5</v>
      </c>
      <c r="BT14" s="137">
        <v>136.4</v>
      </c>
      <c r="BU14" s="137">
        <v>136.15</v>
      </c>
      <c r="BV14" s="137">
        <v>131.65</v>
      </c>
      <c r="BW14" s="137">
        <v>129.55000000000001</v>
      </c>
      <c r="BX14" s="137">
        <v>125.85</v>
      </c>
      <c r="BY14" s="137">
        <v>126.35</v>
      </c>
      <c r="BZ14" s="137">
        <v>126.6</v>
      </c>
      <c r="CA14" s="137">
        <v>126.55</v>
      </c>
      <c r="CB14" s="137">
        <v>124.85</v>
      </c>
      <c r="CC14" s="137">
        <v>122</v>
      </c>
      <c r="CD14" s="137">
        <v>123.05</v>
      </c>
      <c r="CE14" s="137">
        <v>124.8</v>
      </c>
      <c r="CF14" s="137">
        <v>126.05</v>
      </c>
      <c r="CG14" s="137">
        <v>126.5</v>
      </c>
      <c r="CH14" s="137">
        <v>128.80000000000001</v>
      </c>
      <c r="CI14" s="137">
        <v>128.80000000000001</v>
      </c>
      <c r="CJ14" s="137">
        <v>124.8</v>
      </c>
      <c r="CK14" s="137">
        <v>126.1</v>
      </c>
      <c r="CL14" s="137">
        <v>125.55</v>
      </c>
      <c r="CM14" s="137">
        <v>131.5</v>
      </c>
      <c r="CN14" s="137">
        <v>131.94999999999999</v>
      </c>
      <c r="CO14" s="137">
        <v>134.94999999999999</v>
      </c>
      <c r="CP14" s="137">
        <v>137.94999999999999</v>
      </c>
      <c r="CQ14" s="137">
        <v>136.9</v>
      </c>
      <c r="CR14" s="137">
        <v>137.65</v>
      </c>
      <c r="CS14" s="137">
        <v>141.19999999999999</v>
      </c>
      <c r="CT14" s="137">
        <v>140.30000000000001</v>
      </c>
      <c r="CU14" s="137">
        <v>141.19999999999999</v>
      </c>
      <c r="CV14" s="137">
        <v>140.4</v>
      </c>
      <c r="CW14" s="137">
        <v>138.30000000000001</v>
      </c>
      <c r="CX14" s="137">
        <v>138.44999999999999</v>
      </c>
      <c r="CY14" s="137">
        <v>138.4</v>
      </c>
      <c r="CZ14" s="137">
        <v>137.65</v>
      </c>
      <c r="DA14" s="137">
        <v>139.6</v>
      </c>
      <c r="DB14" s="137">
        <v>139.44999999999999</v>
      </c>
      <c r="DC14" s="137">
        <v>136.9</v>
      </c>
      <c r="DD14" s="137">
        <v>136</v>
      </c>
      <c r="DE14" s="137">
        <v>138.19999999999999</v>
      </c>
      <c r="DF14" s="137">
        <v>138.1</v>
      </c>
      <c r="DG14" s="137">
        <v>137.9</v>
      </c>
      <c r="DH14" s="137">
        <v>132.05000000000001</v>
      </c>
      <c r="DI14" s="137">
        <v>131.5</v>
      </c>
      <c r="DJ14" s="137">
        <v>132.55000000000001</v>
      </c>
      <c r="DK14" s="137">
        <v>130</v>
      </c>
      <c r="DL14" s="137">
        <v>129.05000000000001</v>
      </c>
      <c r="DM14" s="137">
        <v>129.30000000000001</v>
      </c>
      <c r="DN14" s="137">
        <v>128.85</v>
      </c>
      <c r="DO14" s="137">
        <v>129.05000000000001</v>
      </c>
      <c r="DP14" s="137">
        <v>129.1</v>
      </c>
      <c r="DQ14" s="137">
        <v>122.8</v>
      </c>
      <c r="DR14" s="137">
        <v>123</v>
      </c>
      <c r="DS14" s="137">
        <v>122.35</v>
      </c>
      <c r="DT14" s="137">
        <v>121.85</v>
      </c>
      <c r="DU14" s="137">
        <v>124.2</v>
      </c>
      <c r="DV14" s="137">
        <v>125.05</v>
      </c>
      <c r="DW14" s="137">
        <v>125.95</v>
      </c>
      <c r="DX14" s="137">
        <v>127.35</v>
      </c>
      <c r="DY14" s="137">
        <v>133.44999999999999</v>
      </c>
      <c r="DZ14" s="137">
        <v>129.25</v>
      </c>
      <c r="EA14" s="137">
        <v>130.19999999999999</v>
      </c>
      <c r="EB14" s="137">
        <v>130.69999999999999</v>
      </c>
      <c r="EC14" s="137">
        <v>130.80000000000001</v>
      </c>
      <c r="ED14" s="137">
        <v>129</v>
      </c>
      <c r="EE14" s="137">
        <v>128.35</v>
      </c>
      <c r="EF14" s="137">
        <v>128.55000000000001</v>
      </c>
      <c r="EG14" s="137">
        <v>130</v>
      </c>
      <c r="EH14" s="137">
        <v>128.75</v>
      </c>
      <c r="EI14" s="137">
        <v>128.6</v>
      </c>
      <c r="EJ14" s="137">
        <v>127.5</v>
      </c>
      <c r="EK14" s="137">
        <v>126.25</v>
      </c>
      <c r="EL14" s="137">
        <v>127.5</v>
      </c>
      <c r="EM14" s="137">
        <v>128.30000000000001</v>
      </c>
      <c r="EN14" s="137">
        <v>129.94999999999999</v>
      </c>
      <c r="EO14" s="137">
        <v>130.94999999999999</v>
      </c>
      <c r="EP14" s="137">
        <v>131.69999999999999</v>
      </c>
      <c r="EQ14" s="137">
        <v>131.25</v>
      </c>
      <c r="ER14" s="137">
        <v>132.15</v>
      </c>
      <c r="ES14" s="137">
        <v>132.55000000000001</v>
      </c>
      <c r="ET14" s="137">
        <v>134.94999999999999</v>
      </c>
      <c r="EU14" s="137">
        <v>132.4</v>
      </c>
      <c r="EV14" s="137">
        <v>133.1</v>
      </c>
      <c r="EW14" s="137">
        <v>131.69999999999999</v>
      </c>
      <c r="EX14" s="137">
        <v>129.9</v>
      </c>
      <c r="EY14" s="137">
        <v>131.75</v>
      </c>
      <c r="EZ14" s="137">
        <v>129.25</v>
      </c>
      <c r="FA14" s="137">
        <v>128.9</v>
      </c>
      <c r="FB14" s="137">
        <v>129.4</v>
      </c>
      <c r="FC14" s="137">
        <v>130.55000000000001</v>
      </c>
      <c r="FD14" s="137">
        <v>131.05000000000001</v>
      </c>
      <c r="FE14" s="137">
        <v>132.80000000000001</v>
      </c>
      <c r="FF14" s="137">
        <v>133</v>
      </c>
      <c r="FG14" s="137">
        <v>132.05000000000001</v>
      </c>
      <c r="FH14" s="137">
        <v>132.85</v>
      </c>
      <c r="FI14" s="137">
        <v>133.6</v>
      </c>
      <c r="FJ14" s="137">
        <v>133.85</v>
      </c>
      <c r="FK14" s="137">
        <v>134.44999999999999</v>
      </c>
      <c r="FL14" s="137">
        <v>134.4</v>
      </c>
      <c r="FM14" s="137">
        <v>136.15</v>
      </c>
      <c r="FN14" s="137">
        <v>136.15</v>
      </c>
      <c r="FO14" s="137">
        <v>136.5</v>
      </c>
      <c r="FP14" s="137">
        <v>137.30000000000001</v>
      </c>
      <c r="FQ14" s="137">
        <v>138.30000000000001</v>
      </c>
      <c r="FR14" s="65">
        <v>140.4</v>
      </c>
      <c r="FS14" s="65">
        <v>139.19999999999999</v>
      </c>
      <c r="FT14" s="65">
        <v>138.4</v>
      </c>
      <c r="FU14" s="65">
        <v>138.19999999999999</v>
      </c>
      <c r="FV14" s="65">
        <v>137.4</v>
      </c>
      <c r="FW14" s="65">
        <v>137.94999999999999</v>
      </c>
      <c r="FX14" s="65">
        <v>137.30000000000001</v>
      </c>
      <c r="FY14" s="65">
        <v>137.55000000000001</v>
      </c>
      <c r="FZ14" s="65">
        <v>136.4</v>
      </c>
      <c r="GA14" s="65">
        <v>134.30000000000001</v>
      </c>
      <c r="GB14" s="65">
        <v>130.35</v>
      </c>
      <c r="GC14" s="65">
        <v>132.25</v>
      </c>
      <c r="GD14" s="65">
        <v>130.25</v>
      </c>
      <c r="GE14" s="65">
        <v>130.80000000000001</v>
      </c>
      <c r="GF14" s="65">
        <v>131.55000000000001</v>
      </c>
      <c r="GG14" s="65">
        <v>132.30000000000001</v>
      </c>
      <c r="GH14" s="65">
        <v>131.6</v>
      </c>
      <c r="GI14" s="65">
        <v>132.05000000000001</v>
      </c>
      <c r="GJ14" s="65">
        <v>132.44999999999999</v>
      </c>
      <c r="GK14" s="65">
        <v>133.69999999999999</v>
      </c>
      <c r="GL14" s="65">
        <v>134.69999999999999</v>
      </c>
      <c r="GM14" s="65">
        <v>135.19999999999999</v>
      </c>
      <c r="GN14" s="65">
        <v>132.35</v>
      </c>
      <c r="GO14" s="65">
        <v>138.30000000000001</v>
      </c>
      <c r="GP14" s="65">
        <v>137.85</v>
      </c>
      <c r="GQ14" s="65">
        <v>138.55000000000001</v>
      </c>
      <c r="GR14" s="65">
        <v>134.85</v>
      </c>
      <c r="GS14" s="65">
        <v>130.44999999999999</v>
      </c>
      <c r="GT14" s="65">
        <v>129.25</v>
      </c>
      <c r="GU14" s="65">
        <v>131.35</v>
      </c>
      <c r="GV14" s="65">
        <v>132.1</v>
      </c>
      <c r="GW14" s="65">
        <v>134.75</v>
      </c>
      <c r="GX14" s="65">
        <v>136.85</v>
      </c>
      <c r="GY14" s="65">
        <v>137.44999999999999</v>
      </c>
      <c r="GZ14" s="65">
        <v>137</v>
      </c>
      <c r="HA14" s="65">
        <v>134.75</v>
      </c>
      <c r="HB14" s="65">
        <v>136.25</v>
      </c>
      <c r="HC14" s="65">
        <v>131.75</v>
      </c>
      <c r="HD14" s="65">
        <v>130.9</v>
      </c>
      <c r="HE14" s="65">
        <v>131.25</v>
      </c>
      <c r="HF14" s="65">
        <v>134.25</v>
      </c>
      <c r="HG14" s="65">
        <v>136.15</v>
      </c>
      <c r="HH14" s="65">
        <v>136.55000000000001</v>
      </c>
      <c r="HI14" s="65">
        <v>137.44999999999999</v>
      </c>
      <c r="HJ14" s="65">
        <v>135.15</v>
      </c>
      <c r="HK14" s="65">
        <v>133.69999999999999</v>
      </c>
      <c r="HL14" s="65">
        <v>133.65</v>
      </c>
      <c r="HM14" s="65">
        <v>136.55000000000001</v>
      </c>
      <c r="HN14" s="65">
        <v>139.05000000000001</v>
      </c>
      <c r="HO14" s="65">
        <v>139.80000000000001</v>
      </c>
      <c r="HP14" s="65">
        <v>142.15</v>
      </c>
      <c r="HQ14" s="65">
        <v>144.19999999999999</v>
      </c>
      <c r="HR14" s="65">
        <v>145.15</v>
      </c>
      <c r="HS14" s="65">
        <v>143.6</v>
      </c>
      <c r="HT14" s="65">
        <v>143.5</v>
      </c>
      <c r="HU14" s="65">
        <v>142.1</v>
      </c>
      <c r="HV14" s="65">
        <v>144</v>
      </c>
      <c r="HW14" s="65">
        <v>145.6</v>
      </c>
      <c r="HX14" s="65">
        <v>146.4</v>
      </c>
      <c r="HY14" s="65">
        <v>144.6</v>
      </c>
      <c r="HZ14" s="65">
        <v>145.19999999999999</v>
      </c>
      <c r="IA14" s="65">
        <v>148</v>
      </c>
      <c r="IB14" s="65">
        <v>148.05000000000001</v>
      </c>
      <c r="IC14" s="65">
        <v>149.75</v>
      </c>
      <c r="ID14" s="65">
        <v>149.5</v>
      </c>
      <c r="IE14" s="65">
        <v>147.94999999999999</v>
      </c>
      <c r="IF14" s="65">
        <v>147.05000000000001</v>
      </c>
      <c r="IG14" s="65">
        <v>147</v>
      </c>
      <c r="IH14" s="65">
        <v>143.55000000000001</v>
      </c>
      <c r="II14" s="65">
        <v>147.1</v>
      </c>
      <c r="IJ14" s="65">
        <v>146.30000000000001</v>
      </c>
      <c r="IK14" s="65">
        <v>147</v>
      </c>
      <c r="IL14" s="65">
        <v>147.5</v>
      </c>
      <c r="IM14" s="65">
        <v>146.69999999999999</v>
      </c>
      <c r="IN14" s="65">
        <v>148.19999999999999</v>
      </c>
      <c r="IO14" s="65">
        <v>146.30000000000001</v>
      </c>
      <c r="IP14" s="65">
        <v>141.65</v>
      </c>
      <c r="IQ14" s="65">
        <v>141.1</v>
      </c>
      <c r="IR14" s="65">
        <v>141.94999999999999</v>
      </c>
      <c r="IS14" s="65">
        <v>139.80000000000001</v>
      </c>
      <c r="IT14" s="65">
        <v>140.30000000000001</v>
      </c>
      <c r="IU14" s="65">
        <v>137.15</v>
      </c>
      <c r="IV14" s="65">
        <v>140.80000000000001</v>
      </c>
      <c r="IW14" s="65">
        <v>142.25</v>
      </c>
      <c r="IX14" s="65">
        <v>141.44999999999999</v>
      </c>
      <c r="IY14" s="65">
        <v>142.30000000000001</v>
      </c>
      <c r="IZ14" s="65">
        <v>142.5</v>
      </c>
      <c r="JA14" s="65">
        <v>140.5</v>
      </c>
      <c r="JB14" s="65">
        <v>138.4</v>
      </c>
      <c r="JC14" s="65">
        <v>135.9</v>
      </c>
      <c r="JD14" s="65">
        <v>135.80000000000001</v>
      </c>
      <c r="JE14" s="65">
        <v>139.4</v>
      </c>
      <c r="JF14" s="65">
        <v>141.05000000000001</v>
      </c>
      <c r="JG14" s="65">
        <v>141</v>
      </c>
      <c r="JH14" s="65">
        <v>143.65</v>
      </c>
      <c r="JI14" s="65">
        <v>140.75</v>
      </c>
      <c r="JJ14" s="65">
        <v>144.94999999999999</v>
      </c>
      <c r="JK14" s="65">
        <v>143</v>
      </c>
      <c r="JL14" s="65">
        <v>146.5</v>
      </c>
      <c r="JM14" s="65">
        <v>149.65</v>
      </c>
      <c r="JN14" s="65">
        <v>150.94999999999999</v>
      </c>
      <c r="JO14" s="65">
        <v>148.30000000000001</v>
      </c>
      <c r="JP14" s="65">
        <v>146.05000000000001</v>
      </c>
      <c r="JQ14" s="65">
        <v>144.94999999999999</v>
      </c>
      <c r="JR14" s="65">
        <v>144.1</v>
      </c>
      <c r="JS14" s="65">
        <v>148.69999999999999</v>
      </c>
      <c r="JT14" s="65">
        <v>152.1</v>
      </c>
      <c r="JU14" s="65">
        <v>148.80000000000001</v>
      </c>
      <c r="JV14" s="65">
        <v>147.94999999999999</v>
      </c>
      <c r="JW14" s="65">
        <v>148.05000000000001</v>
      </c>
      <c r="JX14" s="65">
        <v>150.15</v>
      </c>
      <c r="JY14" s="65">
        <v>149.30000000000001</v>
      </c>
      <c r="JZ14" s="65">
        <v>150</v>
      </c>
      <c r="KA14" s="65">
        <v>151.80000000000001</v>
      </c>
      <c r="KB14" s="65">
        <v>147.30000000000001</v>
      </c>
      <c r="KC14" s="65">
        <v>151.65</v>
      </c>
      <c r="KD14" s="65">
        <v>149.15</v>
      </c>
      <c r="KE14" s="65">
        <v>149.5</v>
      </c>
      <c r="KF14" s="65">
        <v>150.6</v>
      </c>
      <c r="KG14" s="65">
        <v>148.65</v>
      </c>
      <c r="KH14" s="65">
        <v>146.1</v>
      </c>
      <c r="KI14" s="65">
        <v>147.80000000000001</v>
      </c>
      <c r="KJ14" s="65">
        <v>146.85</v>
      </c>
      <c r="KK14" s="65">
        <v>146.25</v>
      </c>
      <c r="KL14" s="65">
        <v>148.25</v>
      </c>
      <c r="KM14" s="65">
        <v>147.65</v>
      </c>
      <c r="KN14" s="65">
        <v>146.30000000000001</v>
      </c>
      <c r="KO14" s="65">
        <v>140.9</v>
      </c>
      <c r="KP14" s="65">
        <v>138.9</v>
      </c>
      <c r="KQ14" s="65">
        <v>139.5</v>
      </c>
      <c r="KR14" s="65">
        <v>142.25</v>
      </c>
      <c r="KS14" s="65">
        <v>143.69999999999999</v>
      </c>
      <c r="KT14" s="65">
        <v>141.30000000000001</v>
      </c>
      <c r="KU14" s="65">
        <v>139.94999999999999</v>
      </c>
      <c r="KV14" s="65">
        <v>140.5</v>
      </c>
      <c r="KW14" s="65">
        <v>141.55000000000001</v>
      </c>
      <c r="KX14" s="65">
        <v>136.85</v>
      </c>
      <c r="KY14" s="65">
        <v>136</v>
      </c>
      <c r="KZ14" s="66">
        <v>134.4</v>
      </c>
      <c r="LA14" s="66">
        <v>137.25</v>
      </c>
      <c r="LB14" s="66">
        <v>136.69999999999999</v>
      </c>
      <c r="LC14" s="66">
        <v>136.6</v>
      </c>
      <c r="LD14" s="66">
        <v>134.25</v>
      </c>
      <c r="LE14" s="66">
        <v>132.4</v>
      </c>
      <c r="LF14" s="66">
        <v>131.6</v>
      </c>
      <c r="LG14" s="66">
        <v>130.5</v>
      </c>
      <c r="LH14" s="66">
        <v>130.35</v>
      </c>
      <c r="LI14" s="66">
        <v>130</v>
      </c>
      <c r="LJ14" s="66">
        <v>127.75</v>
      </c>
      <c r="LK14" s="66">
        <v>129.35</v>
      </c>
      <c r="LL14" s="66">
        <v>127.75</v>
      </c>
      <c r="LM14" s="66">
        <v>127</v>
      </c>
      <c r="LN14" s="66">
        <v>128.6</v>
      </c>
      <c r="LO14" s="66">
        <v>131.85</v>
      </c>
      <c r="LP14" s="66">
        <v>130.85</v>
      </c>
      <c r="LQ14" s="66">
        <v>130</v>
      </c>
      <c r="LR14" s="66">
        <v>129.25</v>
      </c>
      <c r="LS14" s="66">
        <v>130.44999999999999</v>
      </c>
      <c r="LT14" s="66">
        <v>130.55000000000001</v>
      </c>
      <c r="LU14" s="66">
        <v>125.85</v>
      </c>
      <c r="LV14" s="66">
        <v>124.1</v>
      </c>
      <c r="LW14" s="66">
        <v>124.55</v>
      </c>
      <c r="LX14" s="66">
        <v>122.6</v>
      </c>
      <c r="LY14" s="66">
        <v>117.2</v>
      </c>
      <c r="LZ14" s="66">
        <v>116.35</v>
      </c>
      <c r="MA14" s="66">
        <v>117.75</v>
      </c>
      <c r="MB14" s="66">
        <v>116.35</v>
      </c>
      <c r="MC14" s="66">
        <v>117.8</v>
      </c>
      <c r="MD14" s="66">
        <v>117.85</v>
      </c>
      <c r="ME14" s="66">
        <v>110.55</v>
      </c>
      <c r="MF14" s="66">
        <v>110.8</v>
      </c>
      <c r="MG14" s="66">
        <v>106.55</v>
      </c>
      <c r="MH14" s="66">
        <v>107.3</v>
      </c>
      <c r="MI14" s="66">
        <v>110</v>
      </c>
      <c r="MJ14" s="66">
        <v>108.95</v>
      </c>
      <c r="MK14" s="66">
        <v>106.1</v>
      </c>
      <c r="ML14" s="66">
        <v>106.1</v>
      </c>
      <c r="MM14" s="66">
        <v>106.6</v>
      </c>
      <c r="MN14" s="66">
        <v>107</v>
      </c>
      <c r="MO14" s="66">
        <v>104.95</v>
      </c>
      <c r="MP14" s="66">
        <v>104.85</v>
      </c>
      <c r="MQ14" s="66">
        <v>107.3</v>
      </c>
      <c r="MR14" s="66">
        <v>101.55</v>
      </c>
      <c r="MS14" s="66">
        <v>98.5</v>
      </c>
      <c r="MT14" s="66">
        <v>96.85</v>
      </c>
      <c r="MU14" s="66">
        <v>95.5</v>
      </c>
      <c r="MV14" s="66">
        <v>95.2</v>
      </c>
      <c r="MW14" s="66">
        <v>94.05</v>
      </c>
      <c r="MX14" s="66">
        <v>94</v>
      </c>
      <c r="MY14" s="66">
        <v>93.8</v>
      </c>
      <c r="MZ14" s="66">
        <v>94.45</v>
      </c>
      <c r="NA14" s="66">
        <v>94.6</v>
      </c>
      <c r="NB14" s="66">
        <v>94.5</v>
      </c>
      <c r="NC14" s="66">
        <v>94.5</v>
      </c>
      <c r="ND14" s="66">
        <v>94.8</v>
      </c>
      <c r="NE14" s="66">
        <v>95.45</v>
      </c>
      <c r="NF14" s="66">
        <v>94.1</v>
      </c>
      <c r="NG14" s="66">
        <v>95.4</v>
      </c>
      <c r="NH14" s="66">
        <v>94.7</v>
      </c>
      <c r="NI14" s="66">
        <v>96.6</v>
      </c>
      <c r="NJ14" s="66">
        <v>95.15</v>
      </c>
      <c r="NK14" s="66">
        <v>95.75</v>
      </c>
      <c r="NL14" s="66">
        <v>94.7</v>
      </c>
      <c r="NM14" s="66">
        <v>94.2</v>
      </c>
      <c r="NN14" s="63"/>
      <c r="NP14" s="50"/>
      <c r="NQ14" s="63"/>
    </row>
    <row r="15" spans="1:381" ht="14.1" customHeight="1" x14ac:dyDescent="0.25">
      <c r="A15" s="107">
        <f t="shared" si="3"/>
        <v>11</v>
      </c>
      <c r="B15" s="101" t="s">
        <v>250</v>
      </c>
      <c r="C15" s="102" t="s">
        <v>114</v>
      </c>
      <c r="D15" s="103">
        <v>10</v>
      </c>
      <c r="E15" s="125">
        <f t="shared" si="0"/>
        <v>231.9</v>
      </c>
      <c r="F15" s="97">
        <f t="shared" si="1"/>
        <v>235.8</v>
      </c>
      <c r="G15" s="98">
        <f t="shared" si="2"/>
        <v>1.6817593790426931E-2</v>
      </c>
      <c r="H15" s="97">
        <v>339.85</v>
      </c>
      <c r="I15" s="97">
        <v>185</v>
      </c>
      <c r="J15" s="104">
        <v>2312</v>
      </c>
      <c r="K15" s="104">
        <v>924</v>
      </c>
      <c r="L15" s="104">
        <f>10205+82676</f>
        <v>92881</v>
      </c>
      <c r="M15" s="105">
        <v>274.45</v>
      </c>
      <c r="N15" s="105">
        <v>79.45</v>
      </c>
      <c r="O15" s="105">
        <v>601.4</v>
      </c>
      <c r="P15" s="64"/>
      <c r="Q15" s="105">
        <v>640</v>
      </c>
      <c r="R15" s="120">
        <v>39071</v>
      </c>
      <c r="S15" s="119" t="e">
        <f>((F15-Q15)/Q15)*365/($F$2-R15)</f>
        <v>#VALUE!</v>
      </c>
      <c r="V15" s="136">
        <v>235.8</v>
      </c>
      <c r="W15" s="136">
        <v>231.9</v>
      </c>
      <c r="X15" s="136">
        <v>231.15</v>
      </c>
      <c r="Y15" s="136">
        <v>229.9</v>
      </c>
      <c r="Z15" s="136">
        <v>216.05</v>
      </c>
      <c r="AA15" s="136">
        <v>219.4</v>
      </c>
      <c r="AB15" s="136">
        <v>226.35</v>
      </c>
      <c r="AC15" s="136">
        <v>231.95</v>
      </c>
      <c r="AD15" s="136">
        <v>234.35</v>
      </c>
      <c r="AE15" s="136">
        <v>239.55</v>
      </c>
      <c r="AF15" s="136">
        <v>243</v>
      </c>
      <c r="AG15" s="136">
        <v>242</v>
      </c>
      <c r="AH15" s="136">
        <v>240.7</v>
      </c>
      <c r="AI15" s="136">
        <v>244.05</v>
      </c>
      <c r="AJ15" s="136">
        <v>253.55</v>
      </c>
      <c r="AK15" s="136">
        <v>255.55</v>
      </c>
      <c r="AL15" s="136">
        <v>236.5</v>
      </c>
      <c r="AM15" s="136">
        <v>229.3</v>
      </c>
      <c r="AN15" s="136">
        <v>229.05</v>
      </c>
      <c r="AO15" s="136">
        <v>234.55</v>
      </c>
      <c r="AP15" s="136">
        <v>230</v>
      </c>
      <c r="AQ15" s="136">
        <v>230.85</v>
      </c>
      <c r="AR15" s="136">
        <v>226.55</v>
      </c>
      <c r="AS15" s="136">
        <v>225.2</v>
      </c>
      <c r="AT15" s="136">
        <v>220.6</v>
      </c>
      <c r="AU15" s="136">
        <v>215.9</v>
      </c>
      <c r="AV15" s="136">
        <v>216.4</v>
      </c>
      <c r="AW15" s="136">
        <v>211.8</v>
      </c>
      <c r="AX15" s="137">
        <v>203.05</v>
      </c>
      <c r="AY15" s="137">
        <v>206.45</v>
      </c>
      <c r="AZ15" s="137">
        <v>207.05</v>
      </c>
      <c r="BA15" s="137">
        <v>216.9</v>
      </c>
      <c r="BB15" s="137">
        <v>216.15</v>
      </c>
      <c r="BC15" s="137">
        <v>220.4</v>
      </c>
      <c r="BD15" s="137">
        <v>224.65</v>
      </c>
      <c r="BE15" s="137">
        <v>217.1</v>
      </c>
      <c r="BF15" s="137">
        <v>218.5</v>
      </c>
      <c r="BG15" s="137">
        <v>220.15</v>
      </c>
      <c r="BH15" s="137">
        <v>223.2</v>
      </c>
      <c r="BI15" s="137">
        <v>221.25</v>
      </c>
      <c r="BJ15" s="137">
        <v>217.45</v>
      </c>
      <c r="BK15" s="137">
        <v>222.15</v>
      </c>
      <c r="BL15" s="137">
        <v>227.55</v>
      </c>
      <c r="BM15" s="137">
        <v>216.35</v>
      </c>
      <c r="BN15" s="137">
        <v>215.15</v>
      </c>
      <c r="BO15" s="137">
        <v>219.1</v>
      </c>
      <c r="BP15" s="137">
        <v>221.95</v>
      </c>
      <c r="BQ15" s="137">
        <v>226.7</v>
      </c>
      <c r="BR15" s="137">
        <v>228.95</v>
      </c>
      <c r="BS15" s="137">
        <v>227.75</v>
      </c>
      <c r="BT15" s="137">
        <v>234.05</v>
      </c>
      <c r="BU15" s="137">
        <v>224.65</v>
      </c>
      <c r="BV15" s="137">
        <v>223</v>
      </c>
      <c r="BW15" s="137">
        <v>216.85</v>
      </c>
      <c r="BX15" s="137">
        <v>208.4</v>
      </c>
      <c r="BY15" s="137">
        <v>215.55</v>
      </c>
      <c r="BZ15" s="137">
        <v>219.7</v>
      </c>
      <c r="CA15" s="137">
        <v>227.65</v>
      </c>
      <c r="CB15" s="137">
        <v>222.8</v>
      </c>
      <c r="CC15" s="137">
        <v>220.3</v>
      </c>
      <c r="CD15" s="137">
        <v>223</v>
      </c>
      <c r="CE15" s="137">
        <v>229.6</v>
      </c>
      <c r="CF15" s="137">
        <v>235.05</v>
      </c>
      <c r="CG15" s="137">
        <v>233.6</v>
      </c>
      <c r="CH15" s="137">
        <v>231.15</v>
      </c>
      <c r="CI15" s="137">
        <v>235</v>
      </c>
      <c r="CJ15" s="137">
        <v>242.2</v>
      </c>
      <c r="CK15" s="137">
        <v>245.05</v>
      </c>
      <c r="CL15" s="137">
        <v>253.4</v>
      </c>
      <c r="CM15" s="137">
        <v>255.4</v>
      </c>
      <c r="CN15" s="137">
        <v>262.25</v>
      </c>
      <c r="CO15" s="137">
        <v>261.14999999999998</v>
      </c>
      <c r="CP15" s="137">
        <v>260.3</v>
      </c>
      <c r="CQ15" s="137">
        <v>259.75</v>
      </c>
      <c r="CR15" s="137">
        <v>259.39999999999998</v>
      </c>
      <c r="CS15" s="137">
        <v>253.75</v>
      </c>
      <c r="CT15" s="137">
        <v>267.95</v>
      </c>
      <c r="CU15" s="137">
        <v>280.2</v>
      </c>
      <c r="CV15" s="137">
        <v>275.85000000000002</v>
      </c>
      <c r="CW15" s="137">
        <v>271.60000000000002</v>
      </c>
      <c r="CX15" s="137">
        <v>274.8</v>
      </c>
      <c r="CY15" s="137">
        <v>277.95</v>
      </c>
      <c r="CZ15" s="137">
        <v>278.75</v>
      </c>
      <c r="DA15" s="137">
        <v>276.7</v>
      </c>
      <c r="DB15" s="137">
        <v>279.14999999999998</v>
      </c>
      <c r="DC15" s="137">
        <v>278.5</v>
      </c>
      <c r="DD15" s="137">
        <v>272.64999999999998</v>
      </c>
      <c r="DE15" s="137">
        <v>276.95</v>
      </c>
      <c r="DF15" s="137">
        <v>285</v>
      </c>
      <c r="DG15" s="137">
        <v>279.2</v>
      </c>
      <c r="DH15" s="137">
        <v>278.85000000000002</v>
      </c>
      <c r="DI15" s="137">
        <v>281.5</v>
      </c>
      <c r="DJ15" s="137">
        <v>279.55</v>
      </c>
      <c r="DK15" s="137">
        <v>265.60000000000002</v>
      </c>
      <c r="DL15" s="137">
        <v>258.75</v>
      </c>
      <c r="DM15" s="137">
        <v>258.10000000000002</v>
      </c>
      <c r="DN15" s="137">
        <v>257</v>
      </c>
      <c r="DO15" s="137">
        <v>258.89999999999998</v>
      </c>
      <c r="DP15" s="137">
        <v>256.85000000000002</v>
      </c>
      <c r="DQ15" s="137">
        <v>230.2</v>
      </c>
      <c r="DR15" s="137">
        <v>239.7</v>
      </c>
      <c r="DS15" s="137">
        <v>245.7</v>
      </c>
      <c r="DT15" s="137">
        <v>245.4</v>
      </c>
      <c r="DU15" s="137">
        <v>249.25</v>
      </c>
      <c r="DV15" s="137">
        <v>252.35</v>
      </c>
      <c r="DW15" s="137">
        <v>252</v>
      </c>
      <c r="DX15" s="137">
        <v>258.10000000000002</v>
      </c>
      <c r="DY15" s="137">
        <v>260.2</v>
      </c>
      <c r="DZ15" s="137">
        <v>259.5</v>
      </c>
      <c r="EA15" s="137">
        <v>258</v>
      </c>
      <c r="EB15" s="137">
        <v>256.39999999999998</v>
      </c>
      <c r="EC15" s="137">
        <v>259.10000000000002</v>
      </c>
      <c r="ED15" s="137">
        <v>255.85</v>
      </c>
      <c r="EE15" s="137">
        <v>253.65</v>
      </c>
      <c r="EF15" s="137">
        <v>252.4</v>
      </c>
      <c r="EG15" s="137">
        <v>262.05</v>
      </c>
      <c r="EH15" s="137">
        <v>270.5</v>
      </c>
      <c r="EI15" s="137">
        <v>262.2</v>
      </c>
      <c r="EJ15" s="137">
        <v>252.65</v>
      </c>
      <c r="EK15" s="137">
        <v>243.9</v>
      </c>
      <c r="EL15" s="137">
        <v>253</v>
      </c>
      <c r="EM15" s="137">
        <v>263.7</v>
      </c>
      <c r="EN15" s="137">
        <v>260.89999999999998</v>
      </c>
      <c r="EO15" s="137">
        <v>260</v>
      </c>
      <c r="EP15" s="137">
        <v>255.4</v>
      </c>
      <c r="EQ15" s="137">
        <v>260.39999999999998</v>
      </c>
      <c r="ER15" s="137">
        <v>264.14999999999998</v>
      </c>
      <c r="ES15" s="137">
        <v>265.25</v>
      </c>
      <c r="ET15" s="137">
        <v>266.5</v>
      </c>
      <c r="EU15" s="137">
        <v>264.64999999999998</v>
      </c>
      <c r="EV15" s="137">
        <v>269.60000000000002</v>
      </c>
      <c r="EW15" s="137">
        <v>277.5</v>
      </c>
      <c r="EX15" s="137">
        <v>276.7</v>
      </c>
      <c r="EY15" s="137">
        <v>276.5</v>
      </c>
      <c r="EZ15" s="137">
        <v>269</v>
      </c>
      <c r="FA15" s="137">
        <v>276.39999999999998</v>
      </c>
      <c r="FB15" s="137">
        <v>276.89999999999998</v>
      </c>
      <c r="FC15" s="137">
        <v>279.75</v>
      </c>
      <c r="FD15" s="137">
        <v>286.10000000000002</v>
      </c>
      <c r="FE15" s="137">
        <v>293.75</v>
      </c>
      <c r="FF15" s="137">
        <v>300.10000000000002</v>
      </c>
      <c r="FG15" s="137">
        <v>305.60000000000002</v>
      </c>
      <c r="FH15" s="137">
        <v>296.7</v>
      </c>
      <c r="FI15" s="137">
        <v>297.8</v>
      </c>
      <c r="FJ15" s="137">
        <v>300.39999999999998</v>
      </c>
      <c r="FK15" s="137">
        <v>299.64999999999998</v>
      </c>
      <c r="FL15" s="137">
        <v>288.89999999999998</v>
      </c>
      <c r="FM15" s="137">
        <v>295</v>
      </c>
      <c r="FN15" s="137">
        <v>299.2</v>
      </c>
      <c r="FO15" s="137">
        <v>298.2</v>
      </c>
      <c r="FP15" s="137">
        <v>311.25</v>
      </c>
      <c r="FQ15" s="137">
        <v>324.55</v>
      </c>
      <c r="FR15" s="65">
        <v>320.25</v>
      </c>
      <c r="FS15" s="65">
        <v>311.45</v>
      </c>
      <c r="FT15" s="65">
        <v>301.14999999999998</v>
      </c>
      <c r="FU15" s="65">
        <v>295.5</v>
      </c>
      <c r="FV15" s="65">
        <v>294.5</v>
      </c>
      <c r="FW15" s="65">
        <v>285.25</v>
      </c>
      <c r="FX15" s="65">
        <v>282.2</v>
      </c>
      <c r="FY15" s="65">
        <v>279.3</v>
      </c>
      <c r="FZ15" s="65">
        <v>274.8</v>
      </c>
      <c r="GA15" s="65">
        <v>275.2</v>
      </c>
      <c r="GB15" s="65">
        <v>264.45</v>
      </c>
      <c r="GC15" s="65">
        <v>258.75</v>
      </c>
      <c r="GD15" s="65">
        <v>256.75</v>
      </c>
      <c r="GE15" s="65">
        <v>258.35000000000002</v>
      </c>
      <c r="GF15" s="65">
        <v>261.2</v>
      </c>
      <c r="GG15" s="65">
        <v>261.64999999999998</v>
      </c>
      <c r="GH15" s="65">
        <v>256.85000000000002</v>
      </c>
      <c r="GI15" s="65">
        <v>262.25</v>
      </c>
      <c r="GJ15" s="65">
        <v>269.3</v>
      </c>
      <c r="GK15" s="65">
        <v>270.3</v>
      </c>
      <c r="GL15" s="65">
        <v>266.55</v>
      </c>
      <c r="GM15" s="65">
        <v>266.2</v>
      </c>
      <c r="GN15" s="65">
        <v>266.14999999999998</v>
      </c>
      <c r="GO15" s="65">
        <v>273.64999999999998</v>
      </c>
      <c r="GP15" s="65">
        <v>277.95</v>
      </c>
      <c r="GQ15" s="65">
        <v>262.60000000000002</v>
      </c>
      <c r="GR15" s="65">
        <v>249.95</v>
      </c>
      <c r="GS15" s="65">
        <v>245.45</v>
      </c>
      <c r="GT15" s="65">
        <v>247.1</v>
      </c>
      <c r="GU15" s="65">
        <v>252.35</v>
      </c>
      <c r="GV15" s="65">
        <v>256.35000000000002</v>
      </c>
      <c r="GW15" s="65">
        <v>257.10000000000002</v>
      </c>
      <c r="GX15" s="65">
        <v>251.7</v>
      </c>
      <c r="GY15" s="65">
        <v>266.85000000000002</v>
      </c>
      <c r="GZ15" s="65">
        <v>239.2</v>
      </c>
      <c r="HA15" s="65">
        <v>239.95</v>
      </c>
      <c r="HB15" s="65">
        <v>232</v>
      </c>
      <c r="HC15" s="65">
        <v>224.85</v>
      </c>
      <c r="HD15" s="65">
        <v>199</v>
      </c>
      <c r="HE15" s="65">
        <v>200.95</v>
      </c>
      <c r="HF15" s="65">
        <v>208.35</v>
      </c>
      <c r="HG15" s="65">
        <v>219.3</v>
      </c>
      <c r="HH15" s="65">
        <v>225.8</v>
      </c>
      <c r="HI15" s="65">
        <v>233.1</v>
      </c>
      <c r="HJ15" s="65">
        <v>245.2</v>
      </c>
      <c r="HK15" s="65">
        <v>256.5</v>
      </c>
      <c r="HL15" s="65">
        <v>260.85000000000002</v>
      </c>
      <c r="HM15" s="65">
        <v>259.2</v>
      </c>
      <c r="HN15" s="65">
        <v>269.89999999999998</v>
      </c>
      <c r="HO15" s="65">
        <v>280.05</v>
      </c>
      <c r="HP15" s="65">
        <v>277</v>
      </c>
      <c r="HQ15" s="65">
        <v>275.8</v>
      </c>
      <c r="HR15" s="65">
        <v>277.85000000000002</v>
      </c>
      <c r="HS15" s="65">
        <v>279.8</v>
      </c>
      <c r="HT15" s="65">
        <v>269.60000000000002</v>
      </c>
      <c r="HU15" s="65">
        <v>270.14999999999998</v>
      </c>
      <c r="HV15" s="65">
        <v>282.95</v>
      </c>
      <c r="HW15" s="65">
        <v>301.39999999999998</v>
      </c>
      <c r="HX15" s="65">
        <v>299.8</v>
      </c>
      <c r="HY15" s="65">
        <v>288.7</v>
      </c>
      <c r="HZ15" s="65">
        <v>296.89999999999998</v>
      </c>
      <c r="IA15" s="65">
        <v>311.2</v>
      </c>
      <c r="IB15" s="65">
        <v>322.89999999999998</v>
      </c>
      <c r="IC15" s="65">
        <v>318.10000000000002</v>
      </c>
      <c r="ID15" s="65">
        <v>321.7</v>
      </c>
      <c r="IE15" s="65">
        <v>328.2</v>
      </c>
      <c r="IF15" s="65">
        <v>324.60000000000002</v>
      </c>
      <c r="IG15" s="65">
        <v>324.7</v>
      </c>
      <c r="IH15" s="65">
        <v>314.60000000000002</v>
      </c>
      <c r="II15" s="65">
        <v>316.64999999999998</v>
      </c>
      <c r="IJ15" s="65">
        <v>318.64999999999998</v>
      </c>
      <c r="IK15" s="65">
        <v>321.64999999999998</v>
      </c>
      <c r="IL15" s="65">
        <v>322.25</v>
      </c>
      <c r="IM15" s="65">
        <v>328.85</v>
      </c>
      <c r="IN15" s="65">
        <v>327.10000000000002</v>
      </c>
      <c r="IO15" s="65">
        <v>327.39999999999998</v>
      </c>
      <c r="IP15" s="65">
        <v>329</v>
      </c>
      <c r="IQ15" s="65">
        <v>326.14999999999998</v>
      </c>
      <c r="IR15" s="65">
        <v>327.95</v>
      </c>
      <c r="IS15" s="65">
        <v>328.65</v>
      </c>
      <c r="IT15" s="65">
        <v>329.75</v>
      </c>
      <c r="IU15" s="65">
        <v>315</v>
      </c>
      <c r="IV15" s="65">
        <v>316.64999999999998</v>
      </c>
      <c r="IW15" s="65">
        <v>322.39999999999998</v>
      </c>
      <c r="IX15" s="65">
        <v>327.45</v>
      </c>
      <c r="IY15" s="65">
        <v>324.14999999999998</v>
      </c>
      <c r="IZ15" s="65">
        <v>331.7</v>
      </c>
      <c r="JA15" s="65">
        <v>327.9</v>
      </c>
      <c r="JB15" s="65">
        <v>325.45</v>
      </c>
      <c r="JC15" s="65">
        <v>306.8</v>
      </c>
      <c r="JD15" s="65">
        <v>306.45</v>
      </c>
      <c r="JE15" s="65">
        <v>305.8</v>
      </c>
      <c r="JF15" s="65">
        <v>303.10000000000002</v>
      </c>
      <c r="JG15" s="65">
        <v>304.85000000000002</v>
      </c>
      <c r="JH15" s="65">
        <v>316</v>
      </c>
      <c r="JI15" s="65">
        <v>307.5</v>
      </c>
      <c r="JJ15" s="65">
        <v>320.39999999999998</v>
      </c>
      <c r="JK15" s="65">
        <v>317.89999999999998</v>
      </c>
      <c r="JL15" s="65">
        <v>328.25</v>
      </c>
      <c r="JM15" s="65">
        <v>349.25</v>
      </c>
      <c r="JN15" s="65">
        <v>363.75</v>
      </c>
      <c r="JO15" s="65">
        <v>368.9</v>
      </c>
      <c r="JP15" s="65">
        <v>370.45</v>
      </c>
      <c r="JQ15" s="65">
        <v>369.05</v>
      </c>
      <c r="JR15" s="65">
        <v>361.05</v>
      </c>
      <c r="JS15" s="65">
        <v>359.1</v>
      </c>
      <c r="JT15" s="65">
        <v>366.3</v>
      </c>
      <c r="JU15" s="65">
        <v>359.7</v>
      </c>
      <c r="JV15" s="65">
        <v>361.7</v>
      </c>
      <c r="JW15" s="65">
        <v>375.05</v>
      </c>
      <c r="JX15" s="65">
        <v>377.2</v>
      </c>
      <c r="JY15" s="65">
        <v>374.1</v>
      </c>
      <c r="JZ15" s="65">
        <v>370.5</v>
      </c>
      <c r="KA15" s="65">
        <v>362.25</v>
      </c>
      <c r="KB15" s="65">
        <v>354.65</v>
      </c>
      <c r="KC15" s="65">
        <v>357.15</v>
      </c>
      <c r="KD15" s="65">
        <v>365.6</v>
      </c>
      <c r="KE15" s="65">
        <v>371.85</v>
      </c>
      <c r="KF15" s="65">
        <v>380.2</v>
      </c>
      <c r="KG15" s="65">
        <v>374.6</v>
      </c>
      <c r="KH15" s="65">
        <v>366.85</v>
      </c>
      <c r="KI15" s="65">
        <v>372.05</v>
      </c>
      <c r="KJ15" s="65">
        <v>370.9</v>
      </c>
      <c r="KK15" s="65">
        <v>377.5</v>
      </c>
      <c r="KL15" s="65">
        <v>390.5</v>
      </c>
      <c r="KM15" s="65">
        <v>388</v>
      </c>
      <c r="KN15" s="65">
        <v>392.15</v>
      </c>
      <c r="KO15" s="65">
        <v>392.95</v>
      </c>
      <c r="KP15" s="65">
        <v>381.25</v>
      </c>
      <c r="KQ15" s="65">
        <v>384.5</v>
      </c>
      <c r="KR15" s="65">
        <v>391.4</v>
      </c>
      <c r="KS15" s="65">
        <v>391.1</v>
      </c>
      <c r="KT15" s="65">
        <v>391.9</v>
      </c>
      <c r="KU15" s="65">
        <v>368</v>
      </c>
      <c r="KV15" s="65">
        <v>367.85</v>
      </c>
      <c r="KW15" s="65">
        <v>373.7</v>
      </c>
      <c r="KX15" s="65">
        <v>381.45</v>
      </c>
      <c r="KY15" s="65">
        <v>378.4</v>
      </c>
      <c r="KZ15" s="65">
        <v>371.9</v>
      </c>
      <c r="LA15" s="65">
        <v>371.95</v>
      </c>
      <c r="LB15" s="65">
        <v>373.85</v>
      </c>
      <c r="LC15" s="65">
        <v>374</v>
      </c>
      <c r="LD15" s="65">
        <v>372.8</v>
      </c>
      <c r="LE15" s="65">
        <v>372.85</v>
      </c>
      <c r="LF15" s="65">
        <v>371.7</v>
      </c>
      <c r="LG15" s="65">
        <v>363.4</v>
      </c>
      <c r="LH15" s="65">
        <v>352.75</v>
      </c>
      <c r="LI15" s="65">
        <v>345.5</v>
      </c>
      <c r="LJ15" s="65">
        <v>329.1</v>
      </c>
      <c r="LK15" s="65">
        <v>337.8</v>
      </c>
      <c r="LL15" s="65">
        <v>355.25</v>
      </c>
      <c r="LM15" s="65">
        <v>359</v>
      </c>
      <c r="LN15" s="65">
        <v>380.25</v>
      </c>
      <c r="LO15" s="65">
        <v>386.7</v>
      </c>
      <c r="LP15" s="65">
        <v>371.6</v>
      </c>
      <c r="LQ15" s="65">
        <v>372.9</v>
      </c>
      <c r="LR15" s="65">
        <v>370.7</v>
      </c>
      <c r="LS15" s="65">
        <v>367.75</v>
      </c>
      <c r="LT15" s="65">
        <v>370.8</v>
      </c>
      <c r="LU15" s="65">
        <v>367.25</v>
      </c>
      <c r="LV15" s="65">
        <v>366.85</v>
      </c>
      <c r="LW15" s="65">
        <v>373.65</v>
      </c>
      <c r="LX15" s="65">
        <v>368.85</v>
      </c>
      <c r="LY15" s="65">
        <v>338.65</v>
      </c>
      <c r="LZ15" s="65">
        <v>333.85</v>
      </c>
      <c r="MA15" s="65">
        <v>334.45</v>
      </c>
      <c r="MB15" s="65">
        <v>340.75</v>
      </c>
      <c r="MC15" s="65">
        <v>334.45</v>
      </c>
      <c r="MD15" s="65">
        <v>334.35</v>
      </c>
      <c r="ME15" s="65">
        <v>332.5</v>
      </c>
      <c r="MF15" s="65">
        <v>338.55</v>
      </c>
      <c r="MG15" s="65">
        <v>344.65</v>
      </c>
      <c r="MH15" s="65">
        <v>334.2</v>
      </c>
      <c r="MI15" s="65">
        <v>346.75</v>
      </c>
      <c r="MJ15" s="65">
        <v>338.55</v>
      </c>
      <c r="MK15" s="65">
        <v>342.45</v>
      </c>
      <c r="ML15" s="65">
        <v>340.7</v>
      </c>
      <c r="MM15" s="65">
        <v>330.65</v>
      </c>
      <c r="MN15" s="65">
        <v>336.5</v>
      </c>
      <c r="MO15" s="65">
        <v>333.1</v>
      </c>
      <c r="MP15" s="65">
        <v>333.95</v>
      </c>
      <c r="MQ15" s="65">
        <v>329.1</v>
      </c>
      <c r="MR15" s="65">
        <v>317.64999999999998</v>
      </c>
      <c r="MS15" s="65">
        <v>319.10000000000002</v>
      </c>
      <c r="MT15" s="65">
        <v>317.10000000000002</v>
      </c>
      <c r="MU15" s="65">
        <v>313.10000000000002</v>
      </c>
      <c r="MV15" s="65">
        <v>298.7</v>
      </c>
      <c r="MW15" s="65">
        <v>286.2</v>
      </c>
      <c r="MX15" s="65">
        <v>288</v>
      </c>
      <c r="MY15" s="65">
        <v>287.25</v>
      </c>
      <c r="MZ15" s="65">
        <v>288.60000000000002</v>
      </c>
      <c r="NA15" s="65">
        <v>290</v>
      </c>
      <c r="NB15" s="65">
        <v>286.64999999999998</v>
      </c>
      <c r="NC15" s="65">
        <v>281.55</v>
      </c>
      <c r="ND15" s="65">
        <v>283.60000000000002</v>
      </c>
      <c r="NE15" s="65">
        <v>282.64999999999998</v>
      </c>
      <c r="NF15" s="65">
        <v>285.25</v>
      </c>
      <c r="NG15" s="65">
        <v>288.7</v>
      </c>
      <c r="NH15" s="65">
        <v>285.2</v>
      </c>
      <c r="NI15" s="65">
        <v>288.95</v>
      </c>
      <c r="NJ15" s="65">
        <v>294.45</v>
      </c>
      <c r="NK15" s="65">
        <v>293.05</v>
      </c>
      <c r="NL15" s="65">
        <v>283.55</v>
      </c>
      <c r="NM15" s="65">
        <v>283</v>
      </c>
      <c r="NN15" s="63"/>
      <c r="NP15" s="50"/>
      <c r="NQ15" s="63"/>
    </row>
    <row r="16" spans="1:381" ht="14.1" customHeight="1" x14ac:dyDescent="0.25">
      <c r="A16" s="107">
        <f t="shared" si="3"/>
        <v>12</v>
      </c>
      <c r="B16" s="101" t="s">
        <v>247</v>
      </c>
      <c r="C16" s="102" t="s">
        <v>206</v>
      </c>
      <c r="D16" s="103">
        <v>5</v>
      </c>
      <c r="E16" s="125">
        <f t="shared" si="0"/>
        <v>55.3</v>
      </c>
      <c r="F16" s="97">
        <f t="shared" si="1"/>
        <v>44.35</v>
      </c>
      <c r="G16" s="98">
        <f t="shared" si="2"/>
        <v>-0.19801084990958401</v>
      </c>
      <c r="H16" s="97">
        <v>82.25</v>
      </c>
      <c r="I16" s="97">
        <v>25.1</v>
      </c>
      <c r="J16" s="104">
        <v>1845</v>
      </c>
      <c r="K16" s="104">
        <v>553</v>
      </c>
      <c r="L16" s="104">
        <f>3791188+5792420</f>
        <v>9583608</v>
      </c>
      <c r="M16" s="105">
        <v>579.15</v>
      </c>
      <c r="N16" s="105">
        <v>1786.3</v>
      </c>
      <c r="O16" s="105">
        <v>1507.65</v>
      </c>
      <c r="P16" s="64"/>
      <c r="Q16" s="105"/>
      <c r="R16" s="120"/>
      <c r="S16" s="119"/>
      <c r="V16" s="136">
        <v>44.35</v>
      </c>
      <c r="W16" s="136">
        <v>55.3</v>
      </c>
      <c r="X16" s="136">
        <v>58.25</v>
      </c>
      <c r="Y16" s="136">
        <v>72.8</v>
      </c>
      <c r="Z16" s="136">
        <v>72.849999999999994</v>
      </c>
      <c r="AA16" s="136">
        <v>73.849999999999994</v>
      </c>
      <c r="AB16" s="136">
        <v>75.5</v>
      </c>
      <c r="AC16" s="136">
        <v>75.75</v>
      </c>
      <c r="AD16" s="136">
        <v>75.3</v>
      </c>
      <c r="AE16" s="136">
        <v>75.849999999999994</v>
      </c>
      <c r="AF16" s="136">
        <v>79.3</v>
      </c>
      <c r="AG16" s="136">
        <v>77.5</v>
      </c>
      <c r="AH16" s="136">
        <v>77.849999999999994</v>
      </c>
      <c r="AI16" s="136">
        <v>79.2</v>
      </c>
      <c r="AJ16" s="136">
        <v>80</v>
      </c>
      <c r="AK16" s="136">
        <v>78.400000000000006</v>
      </c>
      <c r="AL16" s="136">
        <v>77</v>
      </c>
      <c r="AM16" s="136">
        <v>77.650000000000006</v>
      </c>
      <c r="AN16" s="136">
        <v>78.25</v>
      </c>
      <c r="AO16" s="136">
        <v>78.3</v>
      </c>
      <c r="AP16" s="136">
        <v>71.8</v>
      </c>
      <c r="AQ16" s="136">
        <v>71.3</v>
      </c>
      <c r="AR16" s="136">
        <v>70.95</v>
      </c>
      <c r="AS16" s="136">
        <v>70.55</v>
      </c>
      <c r="AT16" s="136">
        <v>69.75</v>
      </c>
      <c r="AU16" s="136">
        <v>68.25</v>
      </c>
      <c r="AV16" s="136">
        <v>68.349999999999994</v>
      </c>
      <c r="AW16" s="136">
        <v>65.45</v>
      </c>
      <c r="AX16" s="137">
        <v>63.7</v>
      </c>
      <c r="AY16" s="137">
        <v>63.75</v>
      </c>
      <c r="AZ16" s="137">
        <v>65.2</v>
      </c>
      <c r="BA16" s="137">
        <v>64.8</v>
      </c>
      <c r="BB16" s="137">
        <v>65.099999999999994</v>
      </c>
      <c r="BC16" s="137">
        <v>66.400000000000006</v>
      </c>
      <c r="BD16" s="137">
        <v>66.5</v>
      </c>
      <c r="BE16" s="137">
        <v>65.900000000000006</v>
      </c>
      <c r="BF16" s="137">
        <v>67.099999999999994</v>
      </c>
      <c r="BG16" s="137">
        <v>66</v>
      </c>
      <c r="BH16" s="137">
        <v>68.7</v>
      </c>
      <c r="BI16" s="137">
        <v>65.349999999999994</v>
      </c>
      <c r="BJ16" s="137">
        <v>66.45</v>
      </c>
      <c r="BK16" s="137">
        <v>65.95</v>
      </c>
      <c r="BL16" s="137">
        <v>61.75</v>
      </c>
      <c r="BM16" s="137">
        <v>60.7</v>
      </c>
      <c r="BN16" s="137">
        <v>60.25</v>
      </c>
      <c r="BO16" s="137">
        <v>59.5</v>
      </c>
      <c r="BP16" s="137">
        <v>60.2</v>
      </c>
      <c r="BQ16" s="137">
        <v>60.7</v>
      </c>
      <c r="BR16" s="137">
        <v>59.8</v>
      </c>
      <c r="BS16" s="137">
        <v>57.75</v>
      </c>
      <c r="BT16" s="137">
        <v>56.05</v>
      </c>
      <c r="BU16" s="137">
        <v>54.1</v>
      </c>
      <c r="BV16" s="137">
        <v>50</v>
      </c>
      <c r="BW16" s="137">
        <v>48.35</v>
      </c>
      <c r="BX16" s="137">
        <v>46.05</v>
      </c>
      <c r="BY16" s="137">
        <v>46.6</v>
      </c>
      <c r="BZ16" s="137">
        <v>46.5</v>
      </c>
      <c r="CA16" s="137">
        <v>46.45</v>
      </c>
      <c r="CB16" s="137">
        <v>45.05</v>
      </c>
      <c r="CC16" s="137">
        <v>45</v>
      </c>
      <c r="CD16" s="137">
        <v>45.45</v>
      </c>
      <c r="CE16" s="137">
        <v>45.3</v>
      </c>
      <c r="CF16" s="137">
        <v>45.6</v>
      </c>
      <c r="CG16" s="137">
        <v>45.55</v>
      </c>
      <c r="CH16" s="137">
        <v>44.75</v>
      </c>
      <c r="CI16" s="137">
        <v>44.95</v>
      </c>
      <c r="CJ16" s="137">
        <v>44.2</v>
      </c>
      <c r="CK16" s="137">
        <v>44.25</v>
      </c>
      <c r="CL16" s="137">
        <v>43.7</v>
      </c>
      <c r="CM16" s="137">
        <v>45.35</v>
      </c>
      <c r="CN16" s="137">
        <v>46.1</v>
      </c>
      <c r="CO16" s="137">
        <v>46.85</v>
      </c>
      <c r="CP16" s="137">
        <v>47.15</v>
      </c>
      <c r="CQ16" s="137">
        <v>46.55</v>
      </c>
      <c r="CR16" s="137">
        <v>47.3</v>
      </c>
      <c r="CS16" s="137">
        <v>48.1</v>
      </c>
      <c r="CT16" s="137">
        <v>48.15</v>
      </c>
      <c r="CU16" s="137">
        <v>48.75</v>
      </c>
      <c r="CV16" s="137">
        <v>48.55</v>
      </c>
      <c r="CW16" s="137">
        <v>48.45</v>
      </c>
      <c r="CX16" s="137">
        <v>48.75</v>
      </c>
      <c r="CY16" s="137">
        <v>49</v>
      </c>
      <c r="CZ16" s="137">
        <v>49</v>
      </c>
      <c r="DA16" s="137">
        <v>49</v>
      </c>
      <c r="DB16" s="137">
        <v>48.75</v>
      </c>
      <c r="DC16" s="137">
        <v>47.65</v>
      </c>
      <c r="DD16" s="137">
        <v>47.4</v>
      </c>
      <c r="DE16" s="137">
        <v>48.25</v>
      </c>
      <c r="DF16" s="137">
        <v>48.8</v>
      </c>
      <c r="DG16" s="137">
        <v>48.9</v>
      </c>
      <c r="DH16" s="137">
        <v>48.4</v>
      </c>
      <c r="DI16" s="137">
        <v>48</v>
      </c>
      <c r="DJ16" s="137">
        <v>48.4</v>
      </c>
      <c r="DK16" s="137">
        <v>47.35</v>
      </c>
      <c r="DL16" s="137">
        <v>303.75</v>
      </c>
      <c r="DM16" s="137">
        <v>306.3</v>
      </c>
      <c r="DN16" s="137">
        <v>298.39999999999998</v>
      </c>
      <c r="DO16" s="137">
        <v>300.35000000000002</v>
      </c>
      <c r="DP16" s="137">
        <v>303.39999999999998</v>
      </c>
      <c r="DQ16" s="137">
        <v>293.25</v>
      </c>
      <c r="DR16" s="137">
        <v>293.25</v>
      </c>
      <c r="DS16" s="137">
        <v>298.89999999999998</v>
      </c>
      <c r="DT16" s="137">
        <v>293.89999999999998</v>
      </c>
      <c r="DU16" s="137">
        <v>289.7</v>
      </c>
      <c r="DV16" s="137">
        <v>298.64999999999998</v>
      </c>
      <c r="DW16" s="137">
        <v>304.2</v>
      </c>
      <c r="DX16" s="137">
        <v>303.39999999999998</v>
      </c>
      <c r="DY16" s="137">
        <v>302.05</v>
      </c>
      <c r="DZ16" s="137">
        <v>303.75</v>
      </c>
      <c r="EA16" s="137">
        <v>303.64999999999998</v>
      </c>
      <c r="EB16" s="137">
        <v>295</v>
      </c>
      <c r="EC16" s="137">
        <v>300.3</v>
      </c>
      <c r="ED16" s="137">
        <v>306</v>
      </c>
      <c r="EE16" s="137">
        <v>323.39999999999998</v>
      </c>
      <c r="EF16" s="137">
        <v>308.25</v>
      </c>
      <c r="EG16" s="137">
        <v>315.39999999999998</v>
      </c>
      <c r="EH16" s="137">
        <v>316.35000000000002</v>
      </c>
      <c r="EI16" s="137">
        <v>313</v>
      </c>
      <c r="EJ16" s="137">
        <v>311.95</v>
      </c>
      <c r="EK16" s="137">
        <v>309.25</v>
      </c>
      <c r="EL16" s="137">
        <v>304.10000000000002</v>
      </c>
      <c r="EM16" s="137">
        <v>305.3</v>
      </c>
      <c r="EN16" s="137">
        <v>303.95</v>
      </c>
      <c r="EO16" s="137">
        <v>304.45</v>
      </c>
      <c r="EP16" s="137">
        <v>299.25</v>
      </c>
      <c r="EQ16" s="137">
        <v>305.10000000000002</v>
      </c>
      <c r="ER16" s="137">
        <v>307.14999999999998</v>
      </c>
      <c r="ES16" s="137">
        <v>303.5</v>
      </c>
      <c r="ET16" s="137">
        <v>311</v>
      </c>
      <c r="EU16" s="137">
        <v>385.15</v>
      </c>
      <c r="EV16" s="137">
        <v>330.75</v>
      </c>
      <c r="EW16" s="137">
        <v>333.9</v>
      </c>
      <c r="EX16" s="137">
        <v>339.9</v>
      </c>
      <c r="EY16" s="137">
        <v>342.3</v>
      </c>
      <c r="EZ16" s="137">
        <v>334.6</v>
      </c>
      <c r="FA16" s="137">
        <v>334.4</v>
      </c>
      <c r="FB16" s="137">
        <v>336.4</v>
      </c>
      <c r="FC16" s="137">
        <v>338.6</v>
      </c>
      <c r="FD16" s="137">
        <v>336.8</v>
      </c>
      <c r="FE16" s="137">
        <v>334</v>
      </c>
      <c r="FF16" s="137">
        <v>333.65</v>
      </c>
      <c r="FG16" s="137">
        <v>349.35</v>
      </c>
      <c r="FH16" s="137">
        <v>346.65</v>
      </c>
      <c r="FI16" s="137">
        <v>347.3</v>
      </c>
      <c r="FJ16" s="137">
        <v>359.4</v>
      </c>
      <c r="FK16" s="137">
        <v>349.95</v>
      </c>
      <c r="FL16" s="137">
        <v>335.25</v>
      </c>
      <c r="FM16" s="137">
        <v>344.3</v>
      </c>
      <c r="FN16" s="137">
        <v>347.2</v>
      </c>
      <c r="FO16" s="137">
        <v>344</v>
      </c>
      <c r="FP16" s="137">
        <v>381.15</v>
      </c>
      <c r="FQ16" s="137">
        <v>317.64999999999998</v>
      </c>
      <c r="FR16" s="65">
        <v>319.95</v>
      </c>
      <c r="FS16" s="65">
        <v>300.10000000000002</v>
      </c>
      <c r="FT16" s="65">
        <v>299.55</v>
      </c>
      <c r="FU16" s="65">
        <v>296.35000000000002</v>
      </c>
      <c r="FV16" s="65">
        <v>290.60000000000002</v>
      </c>
      <c r="FW16" s="65">
        <v>283.25</v>
      </c>
      <c r="FX16" s="65">
        <v>299.85000000000002</v>
      </c>
      <c r="FY16" s="65">
        <v>286.10000000000002</v>
      </c>
      <c r="FZ16" s="65">
        <v>285.5</v>
      </c>
      <c r="GA16" s="65">
        <v>285.5</v>
      </c>
      <c r="GB16" s="65">
        <v>282.75</v>
      </c>
      <c r="GC16" s="65">
        <v>293.14999999999998</v>
      </c>
      <c r="GD16" s="65">
        <v>294.7</v>
      </c>
      <c r="GE16" s="65">
        <v>302.95</v>
      </c>
      <c r="GF16" s="65">
        <v>308.55</v>
      </c>
      <c r="GG16" s="65">
        <v>319.7</v>
      </c>
      <c r="GH16" s="65">
        <v>319.95</v>
      </c>
      <c r="GI16" s="65">
        <v>330.3</v>
      </c>
      <c r="GJ16" s="65">
        <v>336.85</v>
      </c>
      <c r="GK16" s="65">
        <v>339.85</v>
      </c>
      <c r="GL16" s="65">
        <v>341.9</v>
      </c>
      <c r="GM16" s="65">
        <v>340</v>
      </c>
      <c r="GN16" s="65">
        <v>349.65</v>
      </c>
      <c r="GO16" s="65">
        <v>347.65</v>
      </c>
      <c r="GP16" s="65">
        <v>350.25</v>
      </c>
      <c r="GQ16" s="65">
        <v>348.65</v>
      </c>
      <c r="GR16" s="65">
        <v>331.9</v>
      </c>
      <c r="GS16" s="65">
        <v>323.5</v>
      </c>
      <c r="GT16" s="65">
        <v>317.5</v>
      </c>
      <c r="GU16" s="65">
        <v>332.65</v>
      </c>
      <c r="GV16" s="65">
        <v>332.85</v>
      </c>
      <c r="GW16" s="65">
        <v>332.25</v>
      </c>
      <c r="GX16" s="65">
        <v>340.3</v>
      </c>
      <c r="GY16" s="65">
        <v>338.7</v>
      </c>
      <c r="GZ16" s="65">
        <v>344.6</v>
      </c>
      <c r="HA16" s="65">
        <v>342.35</v>
      </c>
      <c r="HB16" s="65">
        <v>338.45</v>
      </c>
      <c r="HC16" s="65">
        <v>376.15</v>
      </c>
      <c r="HD16" s="65">
        <v>378.75</v>
      </c>
      <c r="HE16" s="65">
        <v>415.55</v>
      </c>
      <c r="HF16" s="65">
        <v>421.35</v>
      </c>
      <c r="HG16" s="65">
        <v>436</v>
      </c>
      <c r="HH16" s="65">
        <v>445.8</v>
      </c>
      <c r="HI16" s="65">
        <v>446.05</v>
      </c>
      <c r="HJ16" s="65">
        <v>463.1</v>
      </c>
      <c r="HK16" s="65">
        <v>470.35</v>
      </c>
      <c r="HL16" s="65">
        <v>471.6</v>
      </c>
      <c r="HM16" s="65">
        <v>490.65</v>
      </c>
      <c r="HN16" s="65">
        <v>495.3</v>
      </c>
      <c r="HO16" s="65">
        <v>493.95</v>
      </c>
      <c r="HP16" s="65">
        <v>499.8</v>
      </c>
      <c r="HQ16" s="65">
        <v>526.70000000000005</v>
      </c>
      <c r="HR16" s="65">
        <v>529.70000000000005</v>
      </c>
      <c r="HS16" s="65">
        <v>526.4</v>
      </c>
      <c r="HT16" s="65">
        <v>526.5</v>
      </c>
      <c r="HU16" s="65">
        <v>519.6</v>
      </c>
      <c r="HV16" s="65">
        <v>519.25</v>
      </c>
      <c r="HW16" s="65">
        <v>519.1</v>
      </c>
      <c r="HX16" s="65">
        <v>527.6</v>
      </c>
      <c r="HY16" s="65">
        <v>524.5</v>
      </c>
      <c r="HZ16" s="65">
        <v>523.45000000000005</v>
      </c>
      <c r="IA16" s="65">
        <v>522.29999999999995</v>
      </c>
      <c r="IB16" s="65">
        <v>527.85</v>
      </c>
      <c r="IC16" s="65">
        <v>548.54999999999995</v>
      </c>
      <c r="ID16" s="65">
        <v>551.6</v>
      </c>
      <c r="IE16" s="65">
        <v>549.54999999999995</v>
      </c>
      <c r="IF16" s="65">
        <v>548.79999999999995</v>
      </c>
      <c r="IG16" s="65">
        <v>543.9</v>
      </c>
      <c r="IH16" s="65">
        <v>546.04999999999995</v>
      </c>
      <c r="II16" s="65">
        <v>545.85</v>
      </c>
      <c r="IJ16" s="65">
        <v>565.04999999999995</v>
      </c>
      <c r="IK16" s="65">
        <v>563.29999999999995</v>
      </c>
      <c r="IL16" s="65">
        <v>560.6</v>
      </c>
      <c r="IM16" s="65">
        <v>561.20000000000005</v>
      </c>
      <c r="IN16" s="65">
        <v>558.35</v>
      </c>
      <c r="IO16" s="65">
        <v>564.6</v>
      </c>
      <c r="IP16" s="65">
        <v>569.85</v>
      </c>
      <c r="IQ16" s="65">
        <v>567.1</v>
      </c>
      <c r="IR16" s="65">
        <v>576.9</v>
      </c>
      <c r="IS16" s="65">
        <v>565.20000000000005</v>
      </c>
      <c r="IT16" s="65">
        <v>471.4</v>
      </c>
      <c r="IU16" s="65">
        <v>471.35</v>
      </c>
      <c r="IV16" s="65">
        <v>589.15</v>
      </c>
      <c r="IW16" s="65">
        <v>592.1</v>
      </c>
      <c r="IX16" s="65">
        <v>594.95000000000005</v>
      </c>
      <c r="IY16" s="65">
        <v>599.70000000000005</v>
      </c>
      <c r="IZ16" s="65">
        <v>614.70000000000005</v>
      </c>
      <c r="JA16" s="65">
        <v>615.70000000000005</v>
      </c>
      <c r="JB16" s="65">
        <v>617</v>
      </c>
      <c r="JC16" s="65">
        <v>621.70000000000005</v>
      </c>
      <c r="JD16" s="65">
        <v>621.6</v>
      </c>
      <c r="JE16" s="65">
        <v>630.70000000000005</v>
      </c>
      <c r="JF16" s="65">
        <v>649.1</v>
      </c>
      <c r="JG16" s="65">
        <v>654.65</v>
      </c>
      <c r="JH16" s="65">
        <v>672</v>
      </c>
      <c r="JI16" s="65">
        <v>670.7</v>
      </c>
      <c r="JJ16" s="65">
        <v>674.8</v>
      </c>
      <c r="JK16" s="65">
        <v>677.45</v>
      </c>
      <c r="JL16" s="65">
        <v>689.9</v>
      </c>
      <c r="JM16" s="65">
        <v>686</v>
      </c>
      <c r="JN16" s="65">
        <v>690</v>
      </c>
      <c r="JO16" s="65">
        <v>691.4</v>
      </c>
      <c r="JP16" s="65">
        <v>683.55</v>
      </c>
      <c r="JQ16" s="65">
        <v>680.05</v>
      </c>
      <c r="JR16" s="65">
        <v>679.4</v>
      </c>
      <c r="JS16" s="65">
        <v>673.55</v>
      </c>
      <c r="JT16" s="65">
        <v>683.3</v>
      </c>
      <c r="JU16" s="65">
        <v>678.9</v>
      </c>
      <c r="JV16" s="65">
        <v>674.6</v>
      </c>
      <c r="JW16" s="65">
        <v>671.6</v>
      </c>
      <c r="JX16" s="65">
        <v>680.8</v>
      </c>
      <c r="JY16" s="65">
        <v>682.05</v>
      </c>
      <c r="JZ16" s="65">
        <v>674.35</v>
      </c>
      <c r="KA16" s="65">
        <v>674.6</v>
      </c>
      <c r="KB16" s="65">
        <v>668.7</v>
      </c>
      <c r="KC16" s="65">
        <v>670.15</v>
      </c>
      <c r="KD16" s="65">
        <v>673.25</v>
      </c>
      <c r="KE16" s="65">
        <v>672.35</v>
      </c>
      <c r="KF16" s="65">
        <v>675.65</v>
      </c>
      <c r="KG16" s="65">
        <v>675.3</v>
      </c>
      <c r="KH16" s="65">
        <v>672.5</v>
      </c>
      <c r="KI16" s="65">
        <v>675.5</v>
      </c>
      <c r="KJ16" s="65">
        <v>672.6</v>
      </c>
      <c r="KK16" s="65">
        <v>671.7</v>
      </c>
      <c r="KL16" s="65">
        <v>680</v>
      </c>
      <c r="KM16" s="65">
        <v>672.35</v>
      </c>
      <c r="KN16" s="65">
        <v>675.5</v>
      </c>
      <c r="KO16" s="65">
        <v>684.75</v>
      </c>
      <c r="KP16" s="65">
        <v>663.3</v>
      </c>
      <c r="KQ16" s="65">
        <v>663.5</v>
      </c>
      <c r="KR16" s="65">
        <v>672.05</v>
      </c>
      <c r="KS16" s="65">
        <v>667.6</v>
      </c>
      <c r="KT16" s="65">
        <v>664</v>
      </c>
      <c r="KU16" s="65">
        <v>655</v>
      </c>
      <c r="KV16" s="65">
        <v>660.5</v>
      </c>
      <c r="KW16" s="65">
        <v>655.1</v>
      </c>
      <c r="KX16" s="65">
        <v>653.25</v>
      </c>
      <c r="KY16" s="65">
        <v>635.1</v>
      </c>
      <c r="KZ16" s="65">
        <v>624.85</v>
      </c>
      <c r="LA16" s="65">
        <v>625.35</v>
      </c>
      <c r="LB16" s="65">
        <v>619.54999999999995</v>
      </c>
      <c r="LC16" s="65">
        <v>621.1</v>
      </c>
      <c r="LD16" s="65">
        <v>622.35</v>
      </c>
      <c r="LE16" s="65">
        <v>622.85</v>
      </c>
      <c r="LF16" s="65">
        <v>627.9</v>
      </c>
      <c r="LG16" s="65">
        <v>630.9</v>
      </c>
      <c r="LH16" s="65">
        <v>644.20000000000005</v>
      </c>
      <c r="LI16" s="65">
        <v>640</v>
      </c>
      <c r="LJ16" s="65">
        <v>627</v>
      </c>
      <c r="LK16" s="65">
        <v>632.04999999999995</v>
      </c>
      <c r="LL16" s="65">
        <v>630</v>
      </c>
      <c r="LM16" s="65">
        <v>627.04999999999995</v>
      </c>
      <c r="LN16" s="65">
        <v>635.75</v>
      </c>
      <c r="LO16" s="65">
        <v>630.5</v>
      </c>
      <c r="LP16" s="65">
        <v>636.1</v>
      </c>
      <c r="LQ16" s="65">
        <v>647.35</v>
      </c>
      <c r="LR16" s="65">
        <v>635</v>
      </c>
      <c r="LS16" s="65">
        <v>632</v>
      </c>
      <c r="LT16" s="65">
        <v>642.35</v>
      </c>
      <c r="LU16" s="65">
        <v>640.29999999999995</v>
      </c>
      <c r="LV16" s="65">
        <v>634.5</v>
      </c>
      <c r="LW16" s="65">
        <v>639.85</v>
      </c>
      <c r="LX16" s="65">
        <v>638.1</v>
      </c>
      <c r="LY16" s="65">
        <v>630.04999999999995</v>
      </c>
      <c r="LZ16" s="65">
        <v>639.5</v>
      </c>
      <c r="MA16" s="65">
        <v>639.54999999999995</v>
      </c>
      <c r="MB16" s="65">
        <v>637.20000000000005</v>
      </c>
      <c r="MC16" s="65">
        <v>630.9</v>
      </c>
      <c r="MD16" s="65">
        <v>629.4</v>
      </c>
      <c r="ME16" s="65">
        <v>632</v>
      </c>
      <c r="MF16" s="65">
        <v>631.70000000000005</v>
      </c>
      <c r="MG16" s="65">
        <v>635.65</v>
      </c>
      <c r="MH16" s="65">
        <v>617.1</v>
      </c>
      <c r="MI16" s="65">
        <v>620.9</v>
      </c>
      <c r="MJ16" s="65">
        <v>622.4</v>
      </c>
      <c r="MK16" s="65">
        <v>620.75</v>
      </c>
      <c r="ML16" s="65">
        <v>619.9</v>
      </c>
      <c r="MM16" s="65">
        <v>618</v>
      </c>
      <c r="MN16" s="65">
        <v>616.6</v>
      </c>
      <c r="MO16" s="65">
        <v>617.15</v>
      </c>
      <c r="MP16" s="65">
        <v>618.5</v>
      </c>
      <c r="MQ16" s="65">
        <v>616.20000000000005</v>
      </c>
      <c r="MR16" s="65">
        <v>620.45000000000005</v>
      </c>
      <c r="MS16" s="65">
        <v>628.04999999999995</v>
      </c>
      <c r="MT16" s="65">
        <v>627</v>
      </c>
      <c r="MU16" s="65">
        <v>622</v>
      </c>
      <c r="MV16" s="65">
        <v>632.85</v>
      </c>
      <c r="MW16" s="65">
        <v>616.25</v>
      </c>
      <c r="MX16" s="65">
        <v>617.65</v>
      </c>
      <c r="MY16" s="65">
        <v>617.35</v>
      </c>
      <c r="MZ16" s="65">
        <v>620.5</v>
      </c>
      <c r="NA16" s="65">
        <v>621.45000000000005</v>
      </c>
      <c r="NB16" s="65">
        <v>620.45000000000005</v>
      </c>
      <c r="NC16" s="65">
        <v>617.29999999999995</v>
      </c>
      <c r="ND16" s="65">
        <v>617.9</v>
      </c>
      <c r="NE16" s="65">
        <v>619.6</v>
      </c>
      <c r="NF16" s="65">
        <v>617.25</v>
      </c>
      <c r="NG16" s="65">
        <v>622.1</v>
      </c>
      <c r="NH16" s="65">
        <v>614.35</v>
      </c>
      <c r="NI16" s="65">
        <v>616.75</v>
      </c>
      <c r="NJ16" s="65">
        <v>616.04999999999995</v>
      </c>
      <c r="NK16" s="65">
        <v>625.5</v>
      </c>
      <c r="NL16" s="65">
        <v>630.9</v>
      </c>
      <c r="NM16" s="65">
        <v>629</v>
      </c>
      <c r="NN16" s="63"/>
      <c r="NP16" s="50"/>
      <c r="NQ16" s="63"/>
    </row>
    <row r="17" spans="1:381" ht="14.1" customHeight="1" x14ac:dyDescent="0.25">
      <c r="A17" s="107">
        <f t="shared" si="3"/>
        <v>13</v>
      </c>
      <c r="B17" s="101" t="s">
        <v>234</v>
      </c>
      <c r="C17" s="148" t="s">
        <v>230</v>
      </c>
      <c r="D17" s="103">
        <v>10</v>
      </c>
      <c r="E17" s="125">
        <f t="shared" si="0"/>
        <v>181.15</v>
      </c>
      <c r="F17" s="97">
        <f t="shared" si="1"/>
        <v>181.7</v>
      </c>
      <c r="G17" s="98">
        <f t="shared" si="2"/>
        <v>3.0361578802096767E-3</v>
      </c>
      <c r="H17" s="97">
        <v>452.95</v>
      </c>
      <c r="I17" s="97">
        <v>168</v>
      </c>
      <c r="J17" s="104">
        <v>1321</v>
      </c>
      <c r="K17" s="104">
        <v>264</v>
      </c>
      <c r="L17" s="104">
        <f>7045+2876</f>
        <v>9921</v>
      </c>
      <c r="M17" s="105">
        <v>518.95000000000005</v>
      </c>
      <c r="N17" s="105">
        <v>702.6</v>
      </c>
      <c r="O17" s="105">
        <v>780.75</v>
      </c>
      <c r="P17" s="64"/>
      <c r="Q17" s="105">
        <v>540</v>
      </c>
      <c r="R17" s="120">
        <v>39120</v>
      </c>
      <c r="S17" s="119" t="e">
        <f>(F17-Q17)/Q17*365/($F$2-R17)</f>
        <v>#VALUE!</v>
      </c>
      <c r="V17" s="136">
        <v>181.7</v>
      </c>
      <c r="W17" s="136">
        <v>181.15</v>
      </c>
      <c r="X17" s="136">
        <v>180.85</v>
      </c>
      <c r="Y17" s="136">
        <v>180</v>
      </c>
      <c r="Z17" s="136">
        <v>183.55</v>
      </c>
      <c r="AA17" s="136">
        <v>181.8</v>
      </c>
      <c r="AB17" s="136">
        <v>182.35</v>
      </c>
      <c r="AC17" s="136">
        <v>183.5</v>
      </c>
      <c r="AD17" s="136">
        <v>186.65</v>
      </c>
      <c r="AE17" s="136">
        <v>188.9</v>
      </c>
      <c r="AF17" s="136">
        <v>191.75</v>
      </c>
      <c r="AG17" s="136">
        <v>189.9</v>
      </c>
      <c r="AH17" s="136">
        <v>189.55</v>
      </c>
      <c r="AI17" s="136">
        <v>189.5</v>
      </c>
      <c r="AJ17" s="136">
        <v>195.3</v>
      </c>
      <c r="AK17" s="136">
        <v>198.25</v>
      </c>
      <c r="AL17" s="136">
        <v>187.45</v>
      </c>
      <c r="AM17" s="136">
        <v>185.65</v>
      </c>
      <c r="AN17" s="136">
        <v>188.75</v>
      </c>
      <c r="AO17" s="136">
        <v>190.05</v>
      </c>
      <c r="AP17" s="136">
        <v>188.95</v>
      </c>
      <c r="AQ17" s="136">
        <v>194.35</v>
      </c>
      <c r="AR17" s="136">
        <v>193.1</v>
      </c>
      <c r="AS17" s="136">
        <v>192.45</v>
      </c>
      <c r="AT17" s="136">
        <v>191.9</v>
      </c>
      <c r="AU17" s="136">
        <v>191.4</v>
      </c>
      <c r="AV17" s="136">
        <v>193.75</v>
      </c>
      <c r="AW17" s="136">
        <v>193.7</v>
      </c>
      <c r="AX17" s="137">
        <v>186.4</v>
      </c>
      <c r="AY17" s="137">
        <v>189.3</v>
      </c>
      <c r="AZ17" s="137">
        <v>187.2</v>
      </c>
      <c r="BA17" s="137">
        <v>190</v>
      </c>
      <c r="BB17" s="137">
        <v>190.6</v>
      </c>
      <c r="BC17" s="137">
        <v>190.35</v>
      </c>
      <c r="BD17" s="137">
        <v>194.25</v>
      </c>
      <c r="BE17" s="137">
        <v>183.2</v>
      </c>
      <c r="BF17" s="137">
        <v>188</v>
      </c>
      <c r="BG17" s="137">
        <v>189.45</v>
      </c>
      <c r="BH17" s="137">
        <v>195.3</v>
      </c>
      <c r="BI17" s="137">
        <v>196.05</v>
      </c>
      <c r="BJ17" s="137">
        <v>196.1</v>
      </c>
      <c r="BK17" s="137">
        <v>199.2</v>
      </c>
      <c r="BL17" s="137">
        <v>193.55</v>
      </c>
      <c r="BM17" s="137">
        <v>193.45</v>
      </c>
      <c r="BN17" s="137">
        <v>194.85</v>
      </c>
      <c r="BO17" s="137">
        <v>187.65</v>
      </c>
      <c r="BP17" s="137">
        <v>189.55</v>
      </c>
      <c r="BQ17" s="137">
        <v>194.25</v>
      </c>
      <c r="BR17" s="137">
        <v>197.4</v>
      </c>
      <c r="BS17" s="137">
        <v>195.5</v>
      </c>
      <c r="BT17" s="137">
        <v>196.45</v>
      </c>
      <c r="BU17" s="137">
        <v>197.5</v>
      </c>
      <c r="BV17" s="137">
        <v>198.6</v>
      </c>
      <c r="BW17" s="137">
        <v>190.55</v>
      </c>
      <c r="BX17" s="137">
        <v>185</v>
      </c>
      <c r="BY17" s="137">
        <v>187.2</v>
      </c>
      <c r="BZ17" s="137">
        <v>188.65</v>
      </c>
      <c r="CA17" s="137">
        <v>188.55</v>
      </c>
      <c r="CB17" s="137">
        <v>184.6</v>
      </c>
      <c r="CC17" s="137">
        <v>179.9</v>
      </c>
      <c r="CD17" s="137">
        <v>180.8</v>
      </c>
      <c r="CE17" s="137">
        <v>180.1</v>
      </c>
      <c r="CF17" s="137">
        <v>182.8</v>
      </c>
      <c r="CG17" s="137">
        <v>184.6</v>
      </c>
      <c r="CH17" s="137">
        <v>183.2</v>
      </c>
      <c r="CI17" s="137">
        <v>182.1</v>
      </c>
      <c r="CJ17" s="137">
        <v>179.7</v>
      </c>
      <c r="CK17" s="137">
        <v>180.1</v>
      </c>
      <c r="CL17" s="137">
        <v>180.2</v>
      </c>
      <c r="CM17" s="137">
        <v>181.05</v>
      </c>
      <c r="CN17" s="137">
        <v>182.55</v>
      </c>
      <c r="CO17" s="137">
        <v>185.55</v>
      </c>
      <c r="CP17" s="137">
        <v>177.75</v>
      </c>
      <c r="CQ17" s="137">
        <v>180.85</v>
      </c>
      <c r="CR17" s="137">
        <v>184.25</v>
      </c>
      <c r="CS17" s="137">
        <v>186.35</v>
      </c>
      <c r="CT17" s="137">
        <v>187.45</v>
      </c>
      <c r="CU17" s="137">
        <v>189.85</v>
      </c>
      <c r="CV17" s="137">
        <v>188.7</v>
      </c>
      <c r="CW17" s="137">
        <v>189.6</v>
      </c>
      <c r="CX17" s="137">
        <v>191.9</v>
      </c>
      <c r="CY17" s="137">
        <v>192.7</v>
      </c>
      <c r="CZ17" s="137">
        <v>192.1</v>
      </c>
      <c r="DA17" s="137">
        <v>193.55</v>
      </c>
      <c r="DB17" s="137">
        <v>193.75</v>
      </c>
      <c r="DC17" s="137">
        <v>193.6</v>
      </c>
      <c r="DD17" s="137">
        <v>191.75</v>
      </c>
      <c r="DE17" s="137">
        <v>195.8</v>
      </c>
      <c r="DF17" s="137">
        <v>196.6</v>
      </c>
      <c r="DG17" s="137">
        <v>196.05</v>
      </c>
      <c r="DH17" s="137">
        <v>194.85</v>
      </c>
      <c r="DI17" s="137">
        <v>197.2</v>
      </c>
      <c r="DJ17" s="137">
        <v>200.1</v>
      </c>
      <c r="DK17" s="137">
        <v>198.2</v>
      </c>
      <c r="DL17" s="137">
        <v>194.45</v>
      </c>
      <c r="DM17" s="137">
        <v>190.6</v>
      </c>
      <c r="DN17" s="137">
        <v>189.75</v>
      </c>
      <c r="DO17" s="137">
        <v>189.9</v>
      </c>
      <c r="DP17" s="137">
        <v>191.35</v>
      </c>
      <c r="DQ17" s="137">
        <v>188.95</v>
      </c>
      <c r="DR17" s="137">
        <v>189.95</v>
      </c>
      <c r="DS17" s="137">
        <v>190.15</v>
      </c>
      <c r="DT17" s="137">
        <v>191.35</v>
      </c>
      <c r="DU17" s="137">
        <v>201.25</v>
      </c>
      <c r="DV17" s="137">
        <v>201.95</v>
      </c>
      <c r="DW17" s="137">
        <v>201</v>
      </c>
      <c r="DX17" s="137">
        <v>201.45</v>
      </c>
      <c r="DY17" s="137">
        <v>201</v>
      </c>
      <c r="DZ17" s="137">
        <v>201.65</v>
      </c>
      <c r="EA17" s="137">
        <v>201</v>
      </c>
      <c r="EB17" s="137">
        <v>202.65</v>
      </c>
      <c r="EC17" s="137">
        <v>200.4</v>
      </c>
      <c r="ED17" s="137">
        <v>200.5</v>
      </c>
      <c r="EE17" s="137">
        <v>200.1</v>
      </c>
      <c r="EF17" s="137">
        <v>201.5</v>
      </c>
      <c r="EG17" s="137">
        <v>205.6</v>
      </c>
      <c r="EH17" s="137">
        <v>205.05</v>
      </c>
      <c r="EI17" s="137">
        <v>203.7</v>
      </c>
      <c r="EJ17" s="137">
        <v>199.95</v>
      </c>
      <c r="EK17" s="137">
        <v>196.35</v>
      </c>
      <c r="EL17" s="137">
        <v>200.2</v>
      </c>
      <c r="EM17" s="137">
        <v>196.8</v>
      </c>
      <c r="EN17" s="137">
        <v>199.55</v>
      </c>
      <c r="EO17" s="137">
        <v>202.7</v>
      </c>
      <c r="EP17" s="137">
        <v>201.4</v>
      </c>
      <c r="EQ17" s="137">
        <v>203.15</v>
      </c>
      <c r="ER17" s="137">
        <v>205.7</v>
      </c>
      <c r="ES17" s="137">
        <v>205.55</v>
      </c>
      <c r="ET17" s="137">
        <v>205.55</v>
      </c>
      <c r="EU17" s="137">
        <v>205.4</v>
      </c>
      <c r="EV17" s="137">
        <v>206.4</v>
      </c>
      <c r="EW17" s="137">
        <v>207.9</v>
      </c>
      <c r="EX17" s="137">
        <v>202.5</v>
      </c>
      <c r="EY17" s="137">
        <v>207.5</v>
      </c>
      <c r="EZ17" s="137">
        <v>207.15</v>
      </c>
      <c r="FA17" s="137">
        <v>209</v>
      </c>
      <c r="FB17" s="137">
        <v>208.75</v>
      </c>
      <c r="FC17" s="137">
        <v>210.25</v>
      </c>
      <c r="FD17" s="137">
        <v>210.95</v>
      </c>
      <c r="FE17" s="137">
        <v>216.45</v>
      </c>
      <c r="FF17" s="137">
        <v>216.45</v>
      </c>
      <c r="FG17" s="137">
        <v>218.95</v>
      </c>
      <c r="FH17" s="137">
        <v>219.9</v>
      </c>
      <c r="FI17" s="137">
        <v>222.3</v>
      </c>
      <c r="FJ17" s="137">
        <v>224.2</v>
      </c>
      <c r="FK17" s="137">
        <v>223.95</v>
      </c>
      <c r="FL17" s="137">
        <v>225</v>
      </c>
      <c r="FM17" s="137">
        <v>228.5</v>
      </c>
      <c r="FN17" s="137">
        <v>238.8</v>
      </c>
      <c r="FO17" s="137">
        <v>238</v>
      </c>
      <c r="FP17" s="137">
        <v>237.45</v>
      </c>
      <c r="FQ17" s="137">
        <v>250.55</v>
      </c>
      <c r="FR17" s="65">
        <v>246.95</v>
      </c>
      <c r="FS17" s="65">
        <v>234.7</v>
      </c>
      <c r="FT17" s="65">
        <v>229.25</v>
      </c>
      <c r="FU17" s="65">
        <v>224.6</v>
      </c>
      <c r="FV17" s="65">
        <v>224.95</v>
      </c>
      <c r="FW17" s="65">
        <v>225.1</v>
      </c>
      <c r="FX17" s="65">
        <v>224.35</v>
      </c>
      <c r="FY17" s="65">
        <v>219</v>
      </c>
      <c r="FZ17" s="65">
        <v>219.4</v>
      </c>
      <c r="GA17" s="65">
        <v>216.35</v>
      </c>
      <c r="GB17" s="65">
        <v>215.55</v>
      </c>
      <c r="GC17" s="65">
        <v>215.25</v>
      </c>
      <c r="GD17" s="65">
        <v>218.35</v>
      </c>
      <c r="GE17" s="65">
        <v>222.7</v>
      </c>
      <c r="GF17" s="65">
        <v>226</v>
      </c>
      <c r="GG17" s="65">
        <v>228.6</v>
      </c>
      <c r="GH17" s="65">
        <v>225.35</v>
      </c>
      <c r="GI17" s="65">
        <v>226.65</v>
      </c>
      <c r="GJ17" s="65">
        <v>224.15</v>
      </c>
      <c r="GK17" s="65">
        <v>228.05</v>
      </c>
      <c r="GL17" s="65">
        <v>233.5</v>
      </c>
      <c r="GM17" s="65">
        <v>228.55</v>
      </c>
      <c r="GN17" s="65">
        <v>225.05</v>
      </c>
      <c r="GO17" s="65">
        <v>217.3</v>
      </c>
      <c r="GP17" s="65">
        <v>218.15</v>
      </c>
      <c r="GQ17" s="65">
        <v>210.3</v>
      </c>
      <c r="GR17" s="65">
        <v>206.4</v>
      </c>
      <c r="GS17" s="65">
        <v>209</v>
      </c>
      <c r="GT17" s="65">
        <v>209.6</v>
      </c>
      <c r="GU17" s="65">
        <v>217.75</v>
      </c>
      <c r="GV17" s="65">
        <v>220.65</v>
      </c>
      <c r="GW17" s="65">
        <v>230.05</v>
      </c>
      <c r="GX17" s="65">
        <v>223.15</v>
      </c>
      <c r="GY17" s="65">
        <v>225.2</v>
      </c>
      <c r="GZ17" s="65">
        <v>236.2</v>
      </c>
      <c r="HA17" s="65">
        <v>217.3</v>
      </c>
      <c r="HB17" s="65">
        <v>220.7</v>
      </c>
      <c r="HC17" s="65">
        <v>217.5</v>
      </c>
      <c r="HD17" s="65">
        <v>200.45</v>
      </c>
      <c r="HE17" s="65">
        <v>197.7</v>
      </c>
      <c r="HF17" s="65">
        <v>213.7</v>
      </c>
      <c r="HG17" s="65">
        <v>216.9</v>
      </c>
      <c r="HH17" s="65">
        <v>225</v>
      </c>
      <c r="HI17" s="65">
        <v>217.45</v>
      </c>
      <c r="HJ17" s="65">
        <v>212.05</v>
      </c>
      <c r="HK17" s="65">
        <v>215.35</v>
      </c>
      <c r="HL17" s="65">
        <v>218.7</v>
      </c>
      <c r="HM17" s="65">
        <v>220.2</v>
      </c>
      <c r="HN17" s="65">
        <v>235.65</v>
      </c>
      <c r="HO17" s="65">
        <v>236</v>
      </c>
      <c r="HP17" s="65">
        <v>237.7</v>
      </c>
      <c r="HQ17" s="65">
        <v>238.7</v>
      </c>
      <c r="HR17" s="65">
        <v>238.75</v>
      </c>
      <c r="HS17" s="65">
        <v>239.75</v>
      </c>
      <c r="HT17" s="65">
        <v>238.35</v>
      </c>
      <c r="HU17" s="65">
        <v>238.6</v>
      </c>
      <c r="HV17" s="65">
        <v>238.65</v>
      </c>
      <c r="HW17" s="65">
        <v>239.45</v>
      </c>
      <c r="HX17" s="65">
        <v>240.4</v>
      </c>
      <c r="HY17" s="65">
        <v>236.6</v>
      </c>
      <c r="HZ17" s="65">
        <v>239.9</v>
      </c>
      <c r="IA17" s="65">
        <v>241.2</v>
      </c>
      <c r="IB17" s="65">
        <v>247.55</v>
      </c>
      <c r="IC17" s="65">
        <v>248.3</v>
      </c>
      <c r="ID17" s="65">
        <v>250.95</v>
      </c>
      <c r="IE17" s="65">
        <v>252.3</v>
      </c>
      <c r="IF17" s="65">
        <v>251.95</v>
      </c>
      <c r="IG17" s="65">
        <v>250.55</v>
      </c>
      <c r="IH17" s="65">
        <v>248.7</v>
      </c>
      <c r="II17" s="65">
        <v>249.25</v>
      </c>
      <c r="IJ17" s="65">
        <v>253.95</v>
      </c>
      <c r="IK17" s="65">
        <v>257.95</v>
      </c>
      <c r="IL17" s="65">
        <v>258.10000000000002</v>
      </c>
      <c r="IM17" s="65">
        <v>258.75</v>
      </c>
      <c r="IN17" s="65">
        <v>259.10000000000002</v>
      </c>
      <c r="IO17" s="65">
        <v>258.89999999999998</v>
      </c>
      <c r="IP17" s="65">
        <v>265.55</v>
      </c>
      <c r="IQ17" s="65">
        <v>260.7</v>
      </c>
      <c r="IR17" s="65">
        <v>262.39999999999998</v>
      </c>
      <c r="IS17" s="65">
        <v>263</v>
      </c>
      <c r="IT17" s="65">
        <v>262.55</v>
      </c>
      <c r="IU17" s="65">
        <v>258.64999999999998</v>
      </c>
      <c r="IV17" s="65">
        <v>288.35000000000002</v>
      </c>
      <c r="IW17" s="65">
        <v>297.45</v>
      </c>
      <c r="IX17" s="65">
        <v>302.25</v>
      </c>
      <c r="IY17" s="65">
        <v>307.89999999999998</v>
      </c>
      <c r="IZ17" s="65">
        <v>384.85</v>
      </c>
      <c r="JA17" s="65">
        <v>374.4</v>
      </c>
      <c r="JB17" s="65">
        <v>360.1</v>
      </c>
      <c r="JC17" s="65">
        <v>365.75</v>
      </c>
      <c r="JD17" s="65">
        <v>350.85</v>
      </c>
      <c r="JE17" s="65">
        <v>405.05</v>
      </c>
      <c r="JF17" s="65">
        <v>432.7</v>
      </c>
      <c r="JG17" s="65">
        <v>442</v>
      </c>
      <c r="JH17" s="65">
        <v>451.35</v>
      </c>
      <c r="JI17" s="65">
        <v>440.45</v>
      </c>
      <c r="JJ17" s="65">
        <v>460.2</v>
      </c>
      <c r="JK17" s="65">
        <v>462.65</v>
      </c>
      <c r="JL17" s="65">
        <v>471.45</v>
      </c>
      <c r="JM17" s="65">
        <v>478</v>
      </c>
      <c r="JN17" s="65">
        <v>481.15</v>
      </c>
      <c r="JO17" s="65">
        <v>482.85</v>
      </c>
      <c r="JP17" s="65">
        <v>478.65</v>
      </c>
      <c r="JQ17" s="65">
        <v>478.2</v>
      </c>
      <c r="JR17" s="65">
        <v>481.3</v>
      </c>
      <c r="JS17" s="65">
        <v>492.45</v>
      </c>
      <c r="JT17" s="65">
        <v>493.8</v>
      </c>
      <c r="JU17" s="65">
        <v>473.8</v>
      </c>
      <c r="JV17" s="65">
        <v>476.05</v>
      </c>
      <c r="JW17" s="65">
        <v>472.2</v>
      </c>
      <c r="JX17" s="65">
        <v>471.25</v>
      </c>
      <c r="JY17" s="65">
        <v>473.05</v>
      </c>
      <c r="JZ17" s="65">
        <v>475.1</v>
      </c>
      <c r="KA17" s="65">
        <v>483.65</v>
      </c>
      <c r="KB17" s="65">
        <v>487.35</v>
      </c>
      <c r="KC17" s="65">
        <v>487.75</v>
      </c>
      <c r="KD17" s="65">
        <v>489.05</v>
      </c>
      <c r="KE17" s="65">
        <v>498.9</v>
      </c>
      <c r="KF17" s="65">
        <v>502.75</v>
      </c>
      <c r="KG17" s="65">
        <v>506</v>
      </c>
      <c r="KH17" s="65">
        <v>513.20000000000005</v>
      </c>
      <c r="KI17" s="65">
        <v>508.25</v>
      </c>
      <c r="KJ17" s="65">
        <v>501.7</v>
      </c>
      <c r="KK17" s="65">
        <v>507</v>
      </c>
      <c r="KL17" s="65">
        <v>504</v>
      </c>
      <c r="KM17" s="65">
        <v>506.5</v>
      </c>
      <c r="KN17" s="65">
        <v>505.45</v>
      </c>
      <c r="KO17" s="65">
        <v>508.5</v>
      </c>
      <c r="KP17" s="65">
        <v>507.6</v>
      </c>
      <c r="KQ17" s="65">
        <v>505</v>
      </c>
      <c r="KR17" s="65">
        <v>510.7</v>
      </c>
      <c r="KS17" s="65">
        <v>518.54999999999995</v>
      </c>
      <c r="KT17" s="65">
        <v>521.04999999999995</v>
      </c>
      <c r="KU17" s="65">
        <v>506.1</v>
      </c>
      <c r="KV17" s="65">
        <v>501.7</v>
      </c>
      <c r="KW17" s="65">
        <v>508.2</v>
      </c>
      <c r="KX17" s="65">
        <v>515.45000000000005</v>
      </c>
      <c r="KY17" s="65">
        <v>516.15</v>
      </c>
      <c r="KZ17" s="65">
        <v>512.5</v>
      </c>
      <c r="LA17" s="65">
        <v>518.9</v>
      </c>
      <c r="LB17" s="65">
        <v>525.15</v>
      </c>
      <c r="LC17" s="65">
        <v>528.75</v>
      </c>
      <c r="LD17" s="65">
        <v>526.25</v>
      </c>
      <c r="LE17" s="65">
        <v>527.6</v>
      </c>
      <c r="LF17" s="65">
        <v>530.20000000000005</v>
      </c>
      <c r="LG17" s="65">
        <v>529.15</v>
      </c>
      <c r="LH17" s="65">
        <v>526.04999999999995</v>
      </c>
      <c r="LI17" s="65">
        <v>526.1</v>
      </c>
      <c r="LJ17" s="65">
        <v>518.04999999999995</v>
      </c>
      <c r="LK17" s="65">
        <v>519.85</v>
      </c>
      <c r="LL17" s="65">
        <v>530</v>
      </c>
      <c r="LM17" s="65">
        <v>528.85</v>
      </c>
      <c r="LN17" s="65">
        <v>535.1</v>
      </c>
      <c r="LO17" s="65">
        <v>525.65</v>
      </c>
      <c r="LP17" s="65">
        <v>529.15</v>
      </c>
      <c r="LQ17" s="65">
        <v>535.4</v>
      </c>
      <c r="LR17" s="65">
        <v>528.70000000000005</v>
      </c>
      <c r="LS17" s="65">
        <v>540.6</v>
      </c>
      <c r="LT17" s="65">
        <v>533.35</v>
      </c>
      <c r="LU17" s="65">
        <v>515.70000000000005</v>
      </c>
      <c r="LV17" s="65">
        <v>509.95</v>
      </c>
      <c r="LW17" s="65">
        <v>506.05</v>
      </c>
      <c r="LX17" s="65">
        <v>509</v>
      </c>
      <c r="LY17" s="65">
        <v>502.6</v>
      </c>
      <c r="LZ17" s="65">
        <v>511.65</v>
      </c>
      <c r="MA17" s="65">
        <v>514.29999999999995</v>
      </c>
      <c r="MB17" s="65">
        <v>508.6</v>
      </c>
      <c r="MC17" s="65">
        <v>509.05</v>
      </c>
      <c r="MD17" s="65">
        <v>496.95</v>
      </c>
      <c r="ME17" s="65">
        <v>501.85</v>
      </c>
      <c r="MF17" s="65">
        <v>503.45</v>
      </c>
      <c r="MG17" s="65">
        <v>502.2</v>
      </c>
      <c r="MH17" s="65">
        <v>500.55</v>
      </c>
      <c r="MI17" s="65">
        <v>520.6</v>
      </c>
      <c r="MJ17" s="65">
        <v>522.6</v>
      </c>
      <c r="MK17" s="65">
        <v>513.70000000000005</v>
      </c>
      <c r="ML17" s="65">
        <v>500.25</v>
      </c>
      <c r="MM17" s="65">
        <v>489.75</v>
      </c>
      <c r="MN17" s="65">
        <v>496.7</v>
      </c>
      <c r="MO17" s="65">
        <v>507.85</v>
      </c>
      <c r="MP17" s="65">
        <v>512.04999999999995</v>
      </c>
      <c r="MQ17" s="65">
        <v>500.55</v>
      </c>
      <c r="MR17" s="65">
        <v>483.35</v>
      </c>
      <c r="MS17" s="65">
        <v>476.15</v>
      </c>
      <c r="MT17" s="65">
        <v>474.15</v>
      </c>
      <c r="MU17" s="65">
        <v>478.1</v>
      </c>
      <c r="MV17" s="65">
        <v>476.05</v>
      </c>
      <c r="MW17" s="65">
        <v>470.4</v>
      </c>
      <c r="MX17" s="65">
        <v>472.6</v>
      </c>
      <c r="MY17" s="65">
        <v>473.8</v>
      </c>
      <c r="MZ17" s="65">
        <v>476.6</v>
      </c>
      <c r="NA17" s="65">
        <v>475.2</v>
      </c>
      <c r="NB17" s="65">
        <v>477.85</v>
      </c>
      <c r="NC17" s="65">
        <v>469.9</v>
      </c>
      <c r="ND17" s="65">
        <v>469.75</v>
      </c>
      <c r="NE17" s="65">
        <v>473.15</v>
      </c>
      <c r="NF17" s="65">
        <v>472.8</v>
      </c>
      <c r="NG17" s="65">
        <v>475</v>
      </c>
      <c r="NH17" s="65">
        <v>471</v>
      </c>
      <c r="NI17" s="65">
        <v>480.05</v>
      </c>
      <c r="NJ17" s="65">
        <v>488.7</v>
      </c>
      <c r="NK17" s="65">
        <v>469.7</v>
      </c>
      <c r="NL17" s="65">
        <v>471.55</v>
      </c>
      <c r="NM17" s="65">
        <v>478</v>
      </c>
      <c r="NN17" s="63"/>
      <c r="NP17" s="50"/>
      <c r="NQ17" s="63"/>
    </row>
    <row r="18" spans="1:381" ht="14.1" customHeight="1" x14ac:dyDescent="0.25">
      <c r="A18" s="107">
        <f t="shared" si="3"/>
        <v>14</v>
      </c>
      <c r="B18" s="101" t="s">
        <v>235</v>
      </c>
      <c r="C18" s="102" t="s">
        <v>204</v>
      </c>
      <c r="D18" s="103">
        <v>2</v>
      </c>
      <c r="E18" s="125">
        <f t="shared" si="0"/>
        <v>43.6</v>
      </c>
      <c r="F18" s="97">
        <f t="shared" si="1"/>
        <v>44.4</v>
      </c>
      <c r="G18" s="98">
        <f t="shared" si="2"/>
        <v>1.8348623853210944E-2</v>
      </c>
      <c r="H18" s="97">
        <v>128</v>
      </c>
      <c r="I18" s="97">
        <v>42.6</v>
      </c>
      <c r="J18" s="104">
        <v>1310</v>
      </c>
      <c r="K18" s="104">
        <v>524</v>
      </c>
      <c r="L18" s="104">
        <f>24755+178473</f>
        <v>203228</v>
      </c>
      <c r="M18" s="105">
        <v>113.45</v>
      </c>
      <c r="N18" s="105">
        <v>36.25</v>
      </c>
      <c r="O18" s="105">
        <v>209.75</v>
      </c>
      <c r="P18" s="64"/>
      <c r="Q18" s="105">
        <v>300</v>
      </c>
      <c r="R18" s="120">
        <v>39051</v>
      </c>
      <c r="S18" s="119" t="e">
        <f>((F18-Q18)/Q18)*365/($F$2-R18)</f>
        <v>#VALUE!</v>
      </c>
      <c r="V18" s="136">
        <v>44.4</v>
      </c>
      <c r="W18" s="136">
        <v>43.6</v>
      </c>
      <c r="X18" s="136">
        <v>47.15</v>
      </c>
      <c r="Y18" s="136">
        <v>49.3</v>
      </c>
      <c r="Z18" s="136">
        <v>49</v>
      </c>
      <c r="AA18" s="136">
        <v>48.95</v>
      </c>
      <c r="AB18" s="136">
        <v>50.5</v>
      </c>
      <c r="AC18" s="136">
        <v>51.45</v>
      </c>
      <c r="AD18" s="136">
        <v>55.2</v>
      </c>
      <c r="AE18" s="136">
        <v>58</v>
      </c>
      <c r="AF18" s="136">
        <v>58.45</v>
      </c>
      <c r="AG18" s="136">
        <v>56.65</v>
      </c>
      <c r="AH18" s="136">
        <v>56.4</v>
      </c>
      <c r="AI18" s="136">
        <v>53.45</v>
      </c>
      <c r="AJ18" s="136">
        <v>53.95</v>
      </c>
      <c r="AK18" s="136">
        <v>54.45</v>
      </c>
      <c r="AL18" s="136">
        <v>50</v>
      </c>
      <c r="AM18" s="136">
        <v>50.35</v>
      </c>
      <c r="AN18" s="136">
        <v>52.1</v>
      </c>
      <c r="AO18" s="136">
        <v>53.25</v>
      </c>
      <c r="AP18" s="136">
        <v>49.1</v>
      </c>
      <c r="AQ18" s="136">
        <v>49.75</v>
      </c>
      <c r="AR18" s="136">
        <v>51.7</v>
      </c>
      <c r="AS18" s="136">
        <v>51.7</v>
      </c>
      <c r="AT18" s="136">
        <v>51.1</v>
      </c>
      <c r="AU18" s="136">
        <v>49.95</v>
      </c>
      <c r="AV18" s="136">
        <v>51.55</v>
      </c>
      <c r="AW18" s="136">
        <v>54.2</v>
      </c>
      <c r="AX18" s="137">
        <v>54.65</v>
      </c>
      <c r="AY18" s="137">
        <v>53.1</v>
      </c>
      <c r="AZ18" s="137">
        <v>53.75</v>
      </c>
      <c r="BA18" s="137">
        <v>57.85</v>
      </c>
      <c r="BB18" s="137">
        <v>58</v>
      </c>
      <c r="BC18" s="137">
        <v>58</v>
      </c>
      <c r="BD18" s="137">
        <v>58.35</v>
      </c>
      <c r="BE18" s="137">
        <v>58.7</v>
      </c>
      <c r="BF18" s="137">
        <v>58.95</v>
      </c>
      <c r="BG18" s="137">
        <v>58.55</v>
      </c>
      <c r="BH18" s="137">
        <v>61.8</v>
      </c>
      <c r="BI18" s="137">
        <v>61.75</v>
      </c>
      <c r="BJ18" s="137">
        <v>62.35</v>
      </c>
      <c r="BK18" s="137">
        <v>62.25</v>
      </c>
      <c r="BL18" s="137">
        <v>64.45</v>
      </c>
      <c r="BM18" s="137">
        <v>63.8</v>
      </c>
      <c r="BN18" s="137">
        <v>63.85</v>
      </c>
      <c r="BO18" s="137">
        <v>63.85</v>
      </c>
      <c r="BP18" s="137">
        <v>64.05</v>
      </c>
      <c r="BQ18" s="137">
        <v>65.45</v>
      </c>
      <c r="BR18" s="137">
        <v>68.349999999999994</v>
      </c>
      <c r="BS18" s="137">
        <v>66.400000000000006</v>
      </c>
      <c r="BT18" s="137">
        <v>63.6</v>
      </c>
      <c r="BU18" s="137">
        <v>63.6</v>
      </c>
      <c r="BV18" s="137">
        <v>65.099999999999994</v>
      </c>
      <c r="BW18" s="137">
        <v>64</v>
      </c>
      <c r="BX18" s="137">
        <v>59.9</v>
      </c>
      <c r="BY18" s="137">
        <v>64.849999999999994</v>
      </c>
      <c r="BZ18" s="137">
        <v>65</v>
      </c>
      <c r="CA18" s="137">
        <v>61.45</v>
      </c>
      <c r="CB18" s="137">
        <v>59.5</v>
      </c>
      <c r="CC18" s="137">
        <v>56.7</v>
      </c>
      <c r="CD18" s="137">
        <v>55.6</v>
      </c>
      <c r="CE18" s="137">
        <v>54.65</v>
      </c>
      <c r="CF18" s="137">
        <v>58.8</v>
      </c>
      <c r="CG18" s="137">
        <v>63.7</v>
      </c>
      <c r="CH18" s="137">
        <v>65.7</v>
      </c>
      <c r="CI18" s="137">
        <v>66.45</v>
      </c>
      <c r="CJ18" s="137">
        <v>66.849999999999994</v>
      </c>
      <c r="CK18" s="137">
        <v>69.25</v>
      </c>
      <c r="CL18" s="137">
        <v>71.3</v>
      </c>
      <c r="CM18" s="137">
        <v>74.099999999999994</v>
      </c>
      <c r="CN18" s="137">
        <v>79.5</v>
      </c>
      <c r="CO18" s="137">
        <v>79.5</v>
      </c>
      <c r="CP18" s="137">
        <v>81.400000000000006</v>
      </c>
      <c r="CQ18" s="137">
        <v>81.650000000000006</v>
      </c>
      <c r="CR18" s="137">
        <v>82.8</v>
      </c>
      <c r="CS18" s="137">
        <v>83.6</v>
      </c>
      <c r="CT18" s="137">
        <v>82.65</v>
      </c>
      <c r="CU18" s="137">
        <v>86.1</v>
      </c>
      <c r="CV18" s="137">
        <v>86.2</v>
      </c>
      <c r="CW18" s="137">
        <v>82.45</v>
      </c>
      <c r="CX18" s="137">
        <v>85.2</v>
      </c>
      <c r="CY18" s="137">
        <v>86.65</v>
      </c>
      <c r="CZ18" s="137">
        <v>85.45</v>
      </c>
      <c r="DA18" s="137">
        <v>83.9</v>
      </c>
      <c r="DB18" s="137">
        <v>89.3</v>
      </c>
      <c r="DC18" s="137">
        <v>87.15</v>
      </c>
      <c r="DD18" s="137">
        <v>84.25</v>
      </c>
      <c r="DE18" s="137">
        <v>76.3</v>
      </c>
      <c r="DF18" s="137">
        <v>75.25</v>
      </c>
      <c r="DG18" s="137">
        <v>74.900000000000006</v>
      </c>
      <c r="DH18" s="137">
        <v>70.099999999999994</v>
      </c>
      <c r="DI18" s="137">
        <v>69.2</v>
      </c>
      <c r="DJ18" s="137">
        <v>71</v>
      </c>
      <c r="DK18" s="137">
        <v>62.5</v>
      </c>
      <c r="DL18" s="137">
        <v>47.45</v>
      </c>
      <c r="DM18" s="137">
        <v>47.15</v>
      </c>
      <c r="DN18" s="137">
        <v>46.5</v>
      </c>
      <c r="DO18" s="137">
        <v>46.3</v>
      </c>
      <c r="DP18" s="137">
        <v>45.8</v>
      </c>
      <c r="DQ18" s="137">
        <v>42.75</v>
      </c>
      <c r="DR18" s="137">
        <v>42.55</v>
      </c>
      <c r="DS18" s="137">
        <v>42.45</v>
      </c>
      <c r="DT18" s="137">
        <v>43.05</v>
      </c>
      <c r="DU18" s="137">
        <v>44.3</v>
      </c>
      <c r="DV18" s="137">
        <v>43.25</v>
      </c>
      <c r="DW18" s="137">
        <v>43.5</v>
      </c>
      <c r="DX18" s="137">
        <v>43.4</v>
      </c>
      <c r="DY18" s="137">
        <v>43.05</v>
      </c>
      <c r="DZ18" s="137">
        <v>43.1</v>
      </c>
      <c r="EA18" s="137">
        <v>43.45</v>
      </c>
      <c r="EB18" s="137">
        <v>43.7</v>
      </c>
      <c r="EC18" s="137">
        <v>42.45</v>
      </c>
      <c r="ED18" s="137">
        <v>42.45</v>
      </c>
      <c r="EE18" s="137">
        <v>42.2</v>
      </c>
      <c r="EF18" s="137">
        <v>41.75</v>
      </c>
      <c r="EG18" s="137">
        <v>40.950000000000003</v>
      </c>
      <c r="EH18" s="137">
        <v>42.15</v>
      </c>
      <c r="EI18" s="137">
        <v>41.4</v>
      </c>
      <c r="EJ18" s="137">
        <v>40.85</v>
      </c>
      <c r="EK18" s="137">
        <v>40.299999999999997</v>
      </c>
      <c r="EL18" s="137">
        <v>40.25</v>
      </c>
      <c r="EM18" s="137">
        <v>40.9</v>
      </c>
      <c r="EN18" s="137">
        <v>40.700000000000003</v>
      </c>
      <c r="EO18" s="137">
        <v>41.8</v>
      </c>
      <c r="EP18" s="137">
        <v>41.05</v>
      </c>
      <c r="EQ18" s="137">
        <v>40.9</v>
      </c>
      <c r="ER18" s="137">
        <v>41.6</v>
      </c>
      <c r="ES18" s="137">
        <v>41.7</v>
      </c>
      <c r="ET18" s="137">
        <v>42.3</v>
      </c>
      <c r="EU18" s="137">
        <v>41.6</v>
      </c>
      <c r="EV18" s="137">
        <v>41.85</v>
      </c>
      <c r="EW18" s="137">
        <v>42.1</v>
      </c>
      <c r="EX18" s="137">
        <v>41.7</v>
      </c>
      <c r="EY18" s="137">
        <v>41.15</v>
      </c>
      <c r="EZ18" s="137">
        <v>41.4</v>
      </c>
      <c r="FA18" s="137">
        <v>41.05</v>
      </c>
      <c r="FB18" s="137">
        <v>42</v>
      </c>
      <c r="FC18" s="137">
        <v>43.15</v>
      </c>
      <c r="FD18" s="137">
        <v>43.55</v>
      </c>
      <c r="FE18" s="137">
        <v>44.2</v>
      </c>
      <c r="FF18" s="137">
        <v>43.65</v>
      </c>
      <c r="FG18" s="137">
        <v>44.85</v>
      </c>
      <c r="FH18" s="137">
        <v>44.8</v>
      </c>
      <c r="FI18" s="137">
        <v>44.5</v>
      </c>
      <c r="FJ18" s="137">
        <v>45.45</v>
      </c>
      <c r="FK18" s="137">
        <v>45.2</v>
      </c>
      <c r="FL18" s="137">
        <v>45.1</v>
      </c>
      <c r="FM18" s="137">
        <v>45.2</v>
      </c>
      <c r="FN18" s="137">
        <v>46.15</v>
      </c>
      <c r="FO18" s="137">
        <v>45.85</v>
      </c>
      <c r="FP18" s="137">
        <v>46.6</v>
      </c>
      <c r="FQ18" s="137">
        <v>47.15</v>
      </c>
      <c r="FR18" s="65">
        <v>46.05</v>
      </c>
      <c r="FS18" s="65">
        <v>45.6</v>
      </c>
      <c r="FT18" s="65">
        <v>46.35</v>
      </c>
      <c r="FU18" s="65">
        <v>45.9</v>
      </c>
      <c r="FV18" s="65">
        <v>45.6</v>
      </c>
      <c r="FW18" s="65">
        <v>44.8</v>
      </c>
      <c r="FX18" s="65">
        <v>48.45</v>
      </c>
      <c r="FY18" s="65">
        <v>47.35</v>
      </c>
      <c r="FZ18" s="65">
        <v>42.45</v>
      </c>
      <c r="GA18" s="65">
        <v>40.1</v>
      </c>
      <c r="GB18" s="65">
        <v>37.799999999999997</v>
      </c>
      <c r="GC18" s="65">
        <v>37.799999999999997</v>
      </c>
      <c r="GD18" s="65">
        <v>37.049999999999997</v>
      </c>
      <c r="GE18" s="65">
        <v>37.549999999999997</v>
      </c>
      <c r="GF18" s="65">
        <v>38.299999999999997</v>
      </c>
      <c r="GG18" s="65">
        <v>37.75</v>
      </c>
      <c r="GH18" s="65">
        <v>33.950000000000003</v>
      </c>
      <c r="GI18" s="65">
        <v>30.75</v>
      </c>
      <c r="GJ18" s="65">
        <v>30.45</v>
      </c>
      <c r="GK18" s="65">
        <v>30.7</v>
      </c>
      <c r="GL18" s="65">
        <v>30.2</v>
      </c>
      <c r="GM18" s="65">
        <v>30.7</v>
      </c>
      <c r="GN18" s="65">
        <v>29.05</v>
      </c>
      <c r="GO18" s="65">
        <v>29.35</v>
      </c>
      <c r="GP18" s="65">
        <v>29.3</v>
      </c>
      <c r="GQ18" s="65">
        <v>30.3</v>
      </c>
      <c r="GR18" s="65">
        <v>29.5</v>
      </c>
      <c r="GS18" s="65">
        <v>29.05</v>
      </c>
      <c r="GT18" s="65">
        <v>29.95</v>
      </c>
      <c r="GU18" s="65">
        <v>30.35</v>
      </c>
      <c r="GV18" s="65">
        <v>30.55</v>
      </c>
      <c r="GW18" s="65">
        <v>31.35</v>
      </c>
      <c r="GX18" s="65">
        <v>30.65</v>
      </c>
      <c r="GY18" s="65">
        <v>31.6</v>
      </c>
      <c r="GZ18" s="65">
        <v>31.65</v>
      </c>
      <c r="HA18" s="65">
        <v>29.65</v>
      </c>
      <c r="HB18" s="65">
        <v>29</v>
      </c>
      <c r="HC18" s="65">
        <v>26.4</v>
      </c>
      <c r="HD18" s="65">
        <v>27.6</v>
      </c>
      <c r="HE18" s="65">
        <v>32.65</v>
      </c>
      <c r="HF18" s="65">
        <v>40.799999999999997</v>
      </c>
      <c r="HG18" s="65">
        <v>41.7</v>
      </c>
      <c r="HH18" s="65">
        <v>42.45</v>
      </c>
      <c r="HI18" s="65">
        <v>44.15</v>
      </c>
      <c r="HJ18" s="65">
        <v>45</v>
      </c>
      <c r="HK18" s="65">
        <v>43.65</v>
      </c>
      <c r="HL18" s="65">
        <v>46.85</v>
      </c>
      <c r="HM18" s="65">
        <v>48.9</v>
      </c>
      <c r="HN18" s="65">
        <v>49.4</v>
      </c>
      <c r="HO18" s="65">
        <v>50.6</v>
      </c>
      <c r="HP18" s="65">
        <v>50.4</v>
      </c>
      <c r="HQ18" s="65">
        <v>51.8</v>
      </c>
      <c r="HR18" s="65">
        <v>51.9</v>
      </c>
      <c r="HS18" s="65">
        <v>51.75</v>
      </c>
      <c r="HT18" s="65">
        <v>51.35</v>
      </c>
      <c r="HU18" s="65">
        <v>52.2</v>
      </c>
      <c r="HV18" s="65">
        <v>54</v>
      </c>
      <c r="HW18" s="65">
        <v>54.5</v>
      </c>
      <c r="HX18" s="65">
        <v>55.2</v>
      </c>
      <c r="HY18" s="65">
        <v>54.9</v>
      </c>
      <c r="HZ18" s="65">
        <v>55.7</v>
      </c>
      <c r="IA18" s="65">
        <v>57.4</v>
      </c>
      <c r="IB18" s="65">
        <v>57.55</v>
      </c>
      <c r="IC18" s="65">
        <v>58.2</v>
      </c>
      <c r="ID18" s="65">
        <v>59.25</v>
      </c>
      <c r="IE18" s="65">
        <v>58.4</v>
      </c>
      <c r="IF18" s="65">
        <v>57.95</v>
      </c>
      <c r="IG18" s="65">
        <v>54.5</v>
      </c>
      <c r="IH18" s="65">
        <v>52.2</v>
      </c>
      <c r="II18" s="65">
        <v>51.95</v>
      </c>
      <c r="IJ18" s="65">
        <v>51.75</v>
      </c>
      <c r="IK18" s="65">
        <v>52.25</v>
      </c>
      <c r="IL18" s="65">
        <v>52.25</v>
      </c>
      <c r="IM18" s="65">
        <v>52.3</v>
      </c>
      <c r="IN18" s="65">
        <v>51.7</v>
      </c>
      <c r="IO18" s="65">
        <v>51.3</v>
      </c>
      <c r="IP18" s="65">
        <v>50.25</v>
      </c>
      <c r="IQ18" s="65">
        <v>51.2</v>
      </c>
      <c r="IR18" s="65">
        <v>51.65</v>
      </c>
      <c r="IS18" s="65">
        <v>52</v>
      </c>
      <c r="IT18" s="65">
        <v>50.65</v>
      </c>
      <c r="IU18" s="65">
        <v>50.45</v>
      </c>
      <c r="IV18" s="65">
        <v>53.15</v>
      </c>
      <c r="IW18" s="65">
        <v>53.75</v>
      </c>
      <c r="IX18" s="65">
        <v>55.55</v>
      </c>
      <c r="IY18" s="65">
        <v>57.25</v>
      </c>
      <c r="IZ18" s="65">
        <v>60.75</v>
      </c>
      <c r="JA18" s="65">
        <v>61.3</v>
      </c>
      <c r="JB18" s="65">
        <v>58.35</v>
      </c>
      <c r="JC18" s="65">
        <v>57.55</v>
      </c>
      <c r="JD18" s="65">
        <v>57.2</v>
      </c>
      <c r="JE18" s="65">
        <v>58.15</v>
      </c>
      <c r="JF18" s="65">
        <v>59.2</v>
      </c>
      <c r="JG18" s="65">
        <v>61.25</v>
      </c>
      <c r="JH18" s="65">
        <v>61.05</v>
      </c>
      <c r="JI18" s="65">
        <v>61.9</v>
      </c>
      <c r="JJ18" s="65">
        <v>63.7</v>
      </c>
      <c r="JK18" s="65">
        <v>62.95</v>
      </c>
      <c r="JL18" s="65">
        <v>64.2</v>
      </c>
      <c r="JM18" s="65">
        <v>65.55</v>
      </c>
      <c r="JN18" s="65">
        <v>65.45</v>
      </c>
      <c r="JO18" s="65">
        <v>65.75</v>
      </c>
      <c r="JP18" s="65">
        <v>66.2</v>
      </c>
      <c r="JQ18" s="65">
        <v>66.55</v>
      </c>
      <c r="JR18" s="65">
        <v>66.3</v>
      </c>
      <c r="JS18" s="65">
        <v>68.25</v>
      </c>
      <c r="JT18" s="65">
        <v>69.05</v>
      </c>
      <c r="JU18" s="65">
        <v>66.5</v>
      </c>
      <c r="JV18" s="65">
        <v>67.400000000000006</v>
      </c>
      <c r="JW18" s="65">
        <v>69.55</v>
      </c>
      <c r="JX18" s="65">
        <v>68.849999999999994</v>
      </c>
      <c r="JY18" s="65">
        <v>68.7</v>
      </c>
      <c r="JZ18" s="65">
        <v>67.900000000000006</v>
      </c>
      <c r="KA18" s="65">
        <v>68.95</v>
      </c>
      <c r="KB18" s="65">
        <v>69.5</v>
      </c>
      <c r="KC18" s="65">
        <v>68.95</v>
      </c>
      <c r="KD18" s="65">
        <v>69.75</v>
      </c>
      <c r="KE18" s="65">
        <v>140.94999999999999</v>
      </c>
      <c r="KF18" s="65">
        <v>140.1</v>
      </c>
      <c r="KG18" s="65">
        <v>139.15</v>
      </c>
      <c r="KH18" s="65">
        <v>140.75</v>
      </c>
      <c r="KI18" s="65">
        <v>141.35</v>
      </c>
      <c r="KJ18" s="65">
        <v>138.25</v>
      </c>
      <c r="KK18" s="65">
        <v>139.9</v>
      </c>
      <c r="KL18" s="65">
        <v>142</v>
      </c>
      <c r="KM18" s="65">
        <v>142</v>
      </c>
      <c r="KN18" s="65">
        <v>141.5</v>
      </c>
      <c r="KO18" s="65">
        <v>146.44999999999999</v>
      </c>
      <c r="KP18" s="65">
        <v>146.80000000000001</v>
      </c>
      <c r="KQ18" s="65">
        <v>147.9</v>
      </c>
      <c r="KR18" s="65">
        <v>148.35</v>
      </c>
      <c r="KS18" s="65">
        <v>146.1</v>
      </c>
      <c r="KT18" s="65">
        <v>143.05000000000001</v>
      </c>
      <c r="KU18" s="65">
        <v>138.65</v>
      </c>
      <c r="KV18" s="65">
        <v>139.85</v>
      </c>
      <c r="KW18" s="65">
        <v>138.44999999999999</v>
      </c>
      <c r="KX18" s="65">
        <v>140.05000000000001</v>
      </c>
      <c r="KY18" s="65">
        <v>140.19999999999999</v>
      </c>
      <c r="KZ18" s="65">
        <v>139.6</v>
      </c>
      <c r="LA18" s="65">
        <v>140.94999999999999</v>
      </c>
      <c r="LB18" s="65">
        <v>140.55000000000001</v>
      </c>
      <c r="LC18" s="65">
        <v>142.25</v>
      </c>
      <c r="LD18" s="65">
        <v>140.35</v>
      </c>
      <c r="LE18" s="65">
        <v>140.15</v>
      </c>
      <c r="LF18" s="65">
        <v>139.35</v>
      </c>
      <c r="LG18" s="65">
        <v>140.15</v>
      </c>
      <c r="LH18" s="65">
        <v>141.05000000000001</v>
      </c>
      <c r="LI18" s="65">
        <v>140.44999999999999</v>
      </c>
      <c r="LJ18" s="65">
        <v>135.9</v>
      </c>
      <c r="LK18" s="65">
        <v>137.1</v>
      </c>
      <c r="LL18" s="65">
        <v>139</v>
      </c>
      <c r="LM18" s="65">
        <v>139.35</v>
      </c>
      <c r="LN18" s="65">
        <v>140</v>
      </c>
      <c r="LO18" s="65">
        <v>140.55000000000001</v>
      </c>
      <c r="LP18" s="65">
        <v>139.5</v>
      </c>
      <c r="LQ18" s="65">
        <v>137.44999999999999</v>
      </c>
      <c r="LR18" s="65">
        <v>136.80000000000001</v>
      </c>
      <c r="LS18" s="65">
        <v>139.4</v>
      </c>
      <c r="LT18" s="65">
        <v>139.44999999999999</v>
      </c>
      <c r="LU18" s="65">
        <v>138.1</v>
      </c>
      <c r="LV18" s="65">
        <v>134.80000000000001</v>
      </c>
      <c r="LW18" s="65">
        <v>138.6</v>
      </c>
      <c r="LX18" s="65">
        <v>137.30000000000001</v>
      </c>
      <c r="LY18" s="65">
        <v>132</v>
      </c>
      <c r="LZ18" s="65">
        <v>130.25</v>
      </c>
      <c r="MA18" s="65">
        <v>130</v>
      </c>
      <c r="MB18" s="65">
        <v>130.30000000000001</v>
      </c>
      <c r="MC18" s="65">
        <v>131.94999999999999</v>
      </c>
      <c r="MD18" s="65">
        <v>130</v>
      </c>
      <c r="ME18" s="65">
        <v>129.6</v>
      </c>
      <c r="MF18" s="65">
        <v>126.55</v>
      </c>
      <c r="MG18" s="65">
        <v>127.9</v>
      </c>
      <c r="MH18" s="65">
        <v>128.25</v>
      </c>
      <c r="MI18" s="65">
        <v>130.44999999999999</v>
      </c>
      <c r="MJ18" s="65">
        <v>131.55000000000001</v>
      </c>
      <c r="MK18" s="65">
        <v>132.05000000000001</v>
      </c>
      <c r="ML18" s="65">
        <v>132</v>
      </c>
      <c r="MM18" s="65">
        <v>131.4</v>
      </c>
      <c r="MN18" s="65">
        <v>133.80000000000001</v>
      </c>
      <c r="MO18" s="65">
        <v>135.85</v>
      </c>
      <c r="MP18" s="65">
        <v>135.65</v>
      </c>
      <c r="MQ18" s="65">
        <v>133.05000000000001</v>
      </c>
      <c r="MR18" s="65">
        <v>123.5</v>
      </c>
      <c r="MS18" s="65">
        <v>122.1</v>
      </c>
      <c r="MT18" s="65">
        <v>122.15</v>
      </c>
      <c r="MU18" s="65">
        <v>124.3</v>
      </c>
      <c r="MV18" s="65">
        <v>121.8</v>
      </c>
      <c r="MW18" s="65">
        <v>122.7</v>
      </c>
      <c r="MX18" s="65">
        <v>123</v>
      </c>
      <c r="MY18" s="65">
        <v>122.75</v>
      </c>
      <c r="MZ18" s="65">
        <v>124.75</v>
      </c>
      <c r="NA18" s="65">
        <v>122.95</v>
      </c>
      <c r="NB18" s="65">
        <v>124</v>
      </c>
      <c r="NC18" s="65">
        <v>123.15</v>
      </c>
      <c r="ND18" s="65">
        <v>125.7</v>
      </c>
      <c r="NE18" s="65">
        <v>125.85</v>
      </c>
      <c r="NF18" s="65">
        <v>124.1</v>
      </c>
      <c r="NG18" s="65">
        <v>125.65</v>
      </c>
      <c r="NH18" s="65">
        <v>125.6</v>
      </c>
      <c r="NI18" s="65">
        <v>126.85</v>
      </c>
      <c r="NJ18" s="65">
        <v>126.15</v>
      </c>
      <c r="NK18" s="65">
        <v>127.7</v>
      </c>
      <c r="NL18" s="65">
        <v>128.69999999999999</v>
      </c>
      <c r="NM18" s="65">
        <v>130</v>
      </c>
      <c r="NN18" s="63"/>
      <c r="NP18" s="50"/>
      <c r="NQ18" s="63"/>
    </row>
    <row r="19" spans="1:381" ht="14.1" customHeight="1" x14ac:dyDescent="0.25">
      <c r="A19" s="107">
        <f t="shared" si="3"/>
        <v>15</v>
      </c>
      <c r="B19" s="101" t="s">
        <v>236</v>
      </c>
      <c r="C19" s="102" t="s">
        <v>202</v>
      </c>
      <c r="D19" s="103">
        <v>10</v>
      </c>
      <c r="E19" s="125">
        <f t="shared" si="0"/>
        <v>57.2</v>
      </c>
      <c r="F19" s="97">
        <f t="shared" si="1"/>
        <v>53</v>
      </c>
      <c r="G19" s="98">
        <f t="shared" si="2"/>
        <v>-7.3426573426573466E-2</v>
      </c>
      <c r="H19" s="97">
        <v>339</v>
      </c>
      <c r="I19" s="97">
        <v>47.5</v>
      </c>
      <c r="J19" s="104">
        <v>1289</v>
      </c>
      <c r="K19" s="104">
        <v>515</v>
      </c>
      <c r="L19" s="104">
        <f>166021+269028</f>
        <v>435049</v>
      </c>
      <c r="M19" s="105">
        <v>458.5</v>
      </c>
      <c r="N19" s="106"/>
      <c r="O19" s="106"/>
      <c r="P19" s="64"/>
      <c r="Q19" s="105">
        <v>468</v>
      </c>
      <c r="R19" s="120">
        <v>40233</v>
      </c>
      <c r="S19" s="119" t="e">
        <f>((F19-Q19)/Q19)*365/($F$2-R19)</f>
        <v>#VALUE!</v>
      </c>
      <c r="V19" s="136">
        <v>53</v>
      </c>
      <c r="W19" s="136">
        <v>57.2</v>
      </c>
      <c r="X19" s="136">
        <v>59.25</v>
      </c>
      <c r="Y19" s="136">
        <v>63.15</v>
      </c>
      <c r="Z19" s="136">
        <v>62.75</v>
      </c>
      <c r="AA19" s="136">
        <v>56.7</v>
      </c>
      <c r="AB19" s="136">
        <v>61.3</v>
      </c>
      <c r="AC19" s="136">
        <v>65.150000000000006</v>
      </c>
      <c r="AD19" s="136">
        <v>68.75</v>
      </c>
      <c r="AE19" s="136">
        <v>70.45</v>
      </c>
      <c r="AF19" s="136">
        <v>70.75</v>
      </c>
      <c r="AG19" s="136">
        <v>71.8</v>
      </c>
      <c r="AH19" s="136">
        <v>73.3</v>
      </c>
      <c r="AI19" s="136">
        <v>70.8</v>
      </c>
      <c r="AJ19" s="136">
        <v>72.150000000000006</v>
      </c>
      <c r="AK19" s="136">
        <v>70.650000000000006</v>
      </c>
      <c r="AL19" s="136">
        <v>67.25</v>
      </c>
      <c r="AM19" s="136">
        <v>56.05</v>
      </c>
      <c r="AN19" s="136">
        <v>56.4</v>
      </c>
      <c r="AO19" s="136">
        <v>56.85</v>
      </c>
      <c r="AP19" s="136">
        <v>56.65</v>
      </c>
      <c r="AQ19" s="136">
        <v>58.05</v>
      </c>
      <c r="AR19" s="136">
        <v>54.25</v>
      </c>
      <c r="AS19" s="136">
        <v>53.2</v>
      </c>
      <c r="AT19" s="136">
        <v>53.85</v>
      </c>
      <c r="AU19" s="136">
        <v>52.05</v>
      </c>
      <c r="AV19" s="136">
        <v>51.85</v>
      </c>
      <c r="AW19" s="136">
        <v>51</v>
      </c>
      <c r="AX19" s="137">
        <v>50.8</v>
      </c>
      <c r="AY19" s="137">
        <v>48.9</v>
      </c>
      <c r="AZ19" s="137">
        <v>49.5</v>
      </c>
      <c r="BA19" s="137">
        <v>49.6</v>
      </c>
      <c r="BB19" s="137">
        <v>51.95</v>
      </c>
      <c r="BC19" s="137">
        <v>52.4</v>
      </c>
      <c r="BD19" s="137">
        <v>52.9</v>
      </c>
      <c r="BE19" s="137">
        <v>52.85</v>
      </c>
      <c r="BF19" s="137">
        <v>55.55</v>
      </c>
      <c r="BG19" s="137">
        <v>56.35</v>
      </c>
      <c r="BH19" s="137">
        <v>59.85</v>
      </c>
      <c r="BI19" s="137">
        <v>60.55</v>
      </c>
      <c r="BJ19" s="137">
        <v>59</v>
      </c>
      <c r="BK19" s="137">
        <v>57.85</v>
      </c>
      <c r="BL19" s="137">
        <v>59.25</v>
      </c>
      <c r="BM19" s="137">
        <v>56</v>
      </c>
      <c r="BN19" s="137">
        <v>57.1</v>
      </c>
      <c r="BO19" s="137">
        <v>56.45</v>
      </c>
      <c r="BP19" s="137">
        <v>58.15</v>
      </c>
      <c r="BQ19" s="137">
        <v>59.3</v>
      </c>
      <c r="BR19" s="137">
        <v>60</v>
      </c>
      <c r="BS19" s="137">
        <v>59</v>
      </c>
      <c r="BT19" s="137">
        <v>60.15</v>
      </c>
      <c r="BU19" s="137">
        <v>59.45</v>
      </c>
      <c r="BV19" s="137">
        <v>60</v>
      </c>
      <c r="BW19" s="137">
        <v>61.4</v>
      </c>
      <c r="BX19" s="137">
        <v>60</v>
      </c>
      <c r="BY19" s="137">
        <v>61.95</v>
      </c>
      <c r="BZ19" s="137">
        <v>63.95</v>
      </c>
      <c r="CA19" s="137">
        <v>65.900000000000006</v>
      </c>
      <c r="CB19" s="137">
        <v>66.45</v>
      </c>
      <c r="CC19" s="137">
        <v>65.7</v>
      </c>
      <c r="CD19" s="137">
        <v>66.8</v>
      </c>
      <c r="CE19" s="137">
        <v>67.55</v>
      </c>
      <c r="CF19" s="137">
        <v>68.150000000000006</v>
      </c>
      <c r="CG19" s="137">
        <v>68.349999999999994</v>
      </c>
      <c r="CH19" s="137">
        <v>68.25</v>
      </c>
      <c r="CI19" s="137">
        <v>68.45</v>
      </c>
      <c r="CJ19" s="137">
        <v>68.3</v>
      </c>
      <c r="CK19" s="137">
        <v>71.2</v>
      </c>
      <c r="CL19" s="137">
        <v>72.599999999999994</v>
      </c>
      <c r="CM19" s="137">
        <v>75.25</v>
      </c>
      <c r="CN19" s="137">
        <v>74.599999999999994</v>
      </c>
      <c r="CO19" s="137">
        <v>74.150000000000006</v>
      </c>
      <c r="CP19" s="137">
        <v>74.75</v>
      </c>
      <c r="CQ19" s="137">
        <v>78.2</v>
      </c>
      <c r="CR19" s="137">
        <v>79.3</v>
      </c>
      <c r="CS19" s="137">
        <v>81.099999999999994</v>
      </c>
      <c r="CT19" s="137">
        <v>80.650000000000006</v>
      </c>
      <c r="CU19" s="137">
        <v>83.1</v>
      </c>
      <c r="CV19" s="137">
        <v>83.05</v>
      </c>
      <c r="CW19" s="137">
        <v>82.85</v>
      </c>
      <c r="CX19" s="137">
        <v>83.5</v>
      </c>
      <c r="CY19" s="137">
        <v>81.900000000000006</v>
      </c>
      <c r="CZ19" s="137">
        <v>81.8</v>
      </c>
      <c r="DA19" s="137">
        <v>81.95</v>
      </c>
      <c r="DB19" s="137">
        <v>82.6</v>
      </c>
      <c r="DC19" s="137">
        <v>82.15</v>
      </c>
      <c r="DD19" s="137">
        <v>80.7</v>
      </c>
      <c r="DE19" s="137">
        <v>80.150000000000006</v>
      </c>
      <c r="DF19" s="137">
        <v>85.6</v>
      </c>
      <c r="DG19" s="137">
        <v>76.5</v>
      </c>
      <c r="DH19" s="137">
        <v>70.2</v>
      </c>
      <c r="DI19" s="137">
        <v>69.849999999999994</v>
      </c>
      <c r="DJ19" s="137">
        <v>70.400000000000006</v>
      </c>
      <c r="DK19" s="137">
        <v>69.75</v>
      </c>
      <c r="DL19" s="137">
        <v>70.099999999999994</v>
      </c>
      <c r="DM19" s="137">
        <v>70</v>
      </c>
      <c r="DN19" s="137">
        <v>69.7</v>
      </c>
      <c r="DO19" s="137">
        <v>70.099999999999994</v>
      </c>
      <c r="DP19" s="137">
        <v>71.150000000000006</v>
      </c>
      <c r="DQ19" s="137">
        <v>72.650000000000006</v>
      </c>
      <c r="DR19" s="137">
        <v>71.95</v>
      </c>
      <c r="DS19" s="137">
        <v>72.05</v>
      </c>
      <c r="DT19" s="137">
        <v>74.05</v>
      </c>
      <c r="DU19" s="137">
        <v>77.849999999999994</v>
      </c>
      <c r="DV19" s="137">
        <v>78.099999999999994</v>
      </c>
      <c r="DW19" s="137">
        <v>74.150000000000006</v>
      </c>
      <c r="DX19" s="137">
        <v>74.650000000000006</v>
      </c>
      <c r="DY19" s="137">
        <v>76.5</v>
      </c>
      <c r="DZ19" s="137">
        <v>78.400000000000006</v>
      </c>
      <c r="EA19" s="137">
        <v>80</v>
      </c>
      <c r="EB19" s="137">
        <v>80.599999999999994</v>
      </c>
      <c r="EC19" s="137">
        <v>75.400000000000006</v>
      </c>
      <c r="ED19" s="137">
        <v>73.8</v>
      </c>
      <c r="EE19" s="137">
        <v>74.650000000000006</v>
      </c>
      <c r="EF19" s="137">
        <v>74.150000000000006</v>
      </c>
      <c r="EG19" s="137">
        <v>78.2</v>
      </c>
      <c r="EH19" s="137">
        <v>77.05</v>
      </c>
      <c r="EI19" s="137">
        <v>76.95</v>
      </c>
      <c r="EJ19" s="137">
        <v>75.400000000000006</v>
      </c>
      <c r="EK19" s="137">
        <v>75</v>
      </c>
      <c r="EL19" s="137">
        <v>76.599999999999994</v>
      </c>
      <c r="EM19" s="137">
        <v>69.150000000000006</v>
      </c>
      <c r="EN19" s="137">
        <v>75.5</v>
      </c>
      <c r="EO19" s="137">
        <v>81.849999999999994</v>
      </c>
      <c r="EP19" s="137">
        <v>82.45</v>
      </c>
      <c r="EQ19" s="137">
        <v>82.85</v>
      </c>
      <c r="ER19" s="137">
        <v>84.65</v>
      </c>
      <c r="ES19" s="137">
        <v>86.35</v>
      </c>
      <c r="ET19" s="137">
        <v>87.4</v>
      </c>
      <c r="EU19" s="137">
        <v>88.95</v>
      </c>
      <c r="EV19" s="137">
        <v>93.5</v>
      </c>
      <c r="EW19" s="137">
        <v>85.05</v>
      </c>
      <c r="EX19" s="137">
        <v>87.45</v>
      </c>
      <c r="EY19" s="137">
        <v>86.55</v>
      </c>
      <c r="EZ19" s="137">
        <v>86.25</v>
      </c>
      <c r="FA19" s="137">
        <v>89.15</v>
      </c>
      <c r="FB19" s="137">
        <v>90.95</v>
      </c>
      <c r="FC19" s="137">
        <v>96.05</v>
      </c>
      <c r="FD19" s="137">
        <v>97.05</v>
      </c>
      <c r="FE19" s="137">
        <v>98.85</v>
      </c>
      <c r="FF19" s="137">
        <v>103.2</v>
      </c>
      <c r="FG19" s="137">
        <v>103.9</v>
      </c>
      <c r="FH19" s="137">
        <v>104.5</v>
      </c>
      <c r="FI19" s="137">
        <v>105.55</v>
      </c>
      <c r="FJ19" s="137">
        <v>102.25</v>
      </c>
      <c r="FK19" s="137">
        <v>106.75</v>
      </c>
      <c r="FL19" s="137">
        <v>109.85</v>
      </c>
      <c r="FM19" s="137">
        <v>110.2</v>
      </c>
      <c r="FN19" s="137">
        <v>114.6</v>
      </c>
      <c r="FO19" s="137">
        <v>113.85</v>
      </c>
      <c r="FP19" s="137">
        <v>110.3</v>
      </c>
      <c r="FQ19" s="137">
        <v>112.6</v>
      </c>
      <c r="FR19" s="65">
        <v>113</v>
      </c>
      <c r="FS19" s="65">
        <v>117.15</v>
      </c>
      <c r="FT19" s="65">
        <v>113.8</v>
      </c>
      <c r="FU19" s="65">
        <v>116.5</v>
      </c>
      <c r="FV19" s="65">
        <v>118.45</v>
      </c>
      <c r="FW19" s="65">
        <v>118.55</v>
      </c>
      <c r="FX19" s="65">
        <v>99.8</v>
      </c>
      <c r="FY19" s="65">
        <v>83.4</v>
      </c>
      <c r="FZ19" s="65">
        <v>97</v>
      </c>
      <c r="GA19" s="65">
        <v>100.4</v>
      </c>
      <c r="GB19" s="65">
        <v>98.4</v>
      </c>
      <c r="GC19" s="65">
        <v>107.95</v>
      </c>
      <c r="GD19" s="65">
        <v>109.45</v>
      </c>
      <c r="GE19" s="65">
        <v>112.4</v>
      </c>
      <c r="GF19" s="65">
        <v>111.65</v>
      </c>
      <c r="GG19" s="65">
        <v>112.65</v>
      </c>
      <c r="GH19" s="65">
        <v>110.95</v>
      </c>
      <c r="GI19" s="65">
        <v>115.5</v>
      </c>
      <c r="GJ19" s="65">
        <v>117.2</v>
      </c>
      <c r="GK19" s="65">
        <v>109.2</v>
      </c>
      <c r="GL19" s="65">
        <v>109.8</v>
      </c>
      <c r="GM19" s="65">
        <v>109</v>
      </c>
      <c r="GN19" s="65">
        <v>113.25</v>
      </c>
      <c r="GO19" s="65">
        <v>117.65</v>
      </c>
      <c r="GP19" s="65">
        <v>118.95</v>
      </c>
      <c r="GQ19" s="65">
        <v>116.85</v>
      </c>
      <c r="GR19" s="65">
        <v>109.65</v>
      </c>
      <c r="GS19" s="65">
        <v>106.95</v>
      </c>
      <c r="GT19" s="65">
        <v>105.4</v>
      </c>
      <c r="GU19" s="65">
        <v>117.1</v>
      </c>
      <c r="GV19" s="65">
        <v>120.1</v>
      </c>
      <c r="GW19" s="65">
        <v>124.3</v>
      </c>
      <c r="GX19" s="65">
        <v>129.1</v>
      </c>
      <c r="GY19" s="65">
        <v>137.25</v>
      </c>
      <c r="GZ19" s="65">
        <v>140.69999999999999</v>
      </c>
      <c r="HA19" s="65">
        <v>138</v>
      </c>
      <c r="HB19" s="65">
        <v>139.30000000000001</v>
      </c>
      <c r="HC19" s="65">
        <v>139.69999999999999</v>
      </c>
      <c r="HD19" s="65">
        <v>126.6</v>
      </c>
      <c r="HE19" s="65">
        <v>129.05000000000001</v>
      </c>
      <c r="HF19" s="65">
        <v>137.1</v>
      </c>
      <c r="HG19" s="65">
        <v>137.25</v>
      </c>
      <c r="HH19" s="65">
        <v>139.85</v>
      </c>
      <c r="HI19" s="65">
        <v>155.44999999999999</v>
      </c>
      <c r="HJ19" s="65">
        <v>152.9</v>
      </c>
      <c r="HK19" s="65">
        <v>152.85</v>
      </c>
      <c r="HL19" s="65">
        <v>152</v>
      </c>
      <c r="HM19" s="65">
        <v>149.94999999999999</v>
      </c>
      <c r="HN19" s="65">
        <v>157.19999999999999</v>
      </c>
      <c r="HO19" s="65">
        <v>160.5</v>
      </c>
      <c r="HP19" s="65">
        <v>163.44999999999999</v>
      </c>
      <c r="HQ19" s="65">
        <v>165.1</v>
      </c>
      <c r="HR19" s="65">
        <v>168.3</v>
      </c>
      <c r="HS19" s="65">
        <v>170.45</v>
      </c>
      <c r="HT19" s="65">
        <v>183.55</v>
      </c>
      <c r="HU19" s="65">
        <v>186.4</v>
      </c>
      <c r="HV19" s="65">
        <v>191.15</v>
      </c>
      <c r="HW19" s="65">
        <v>194.75</v>
      </c>
      <c r="HX19" s="65">
        <v>194.85</v>
      </c>
      <c r="HY19" s="65">
        <v>190.5</v>
      </c>
      <c r="HZ19" s="65">
        <v>195.35</v>
      </c>
      <c r="IA19" s="65">
        <v>197.85</v>
      </c>
      <c r="IB19" s="65">
        <v>200</v>
      </c>
      <c r="IC19" s="65">
        <v>201.1</v>
      </c>
      <c r="ID19" s="65">
        <v>206.15</v>
      </c>
      <c r="IE19" s="65">
        <v>197.35</v>
      </c>
      <c r="IF19" s="65">
        <v>195.6</v>
      </c>
      <c r="IG19" s="65">
        <v>197.45</v>
      </c>
      <c r="IH19" s="65">
        <v>194.35</v>
      </c>
      <c r="II19" s="65">
        <v>195.65</v>
      </c>
      <c r="IJ19" s="65">
        <v>195.6</v>
      </c>
      <c r="IK19" s="65">
        <v>201.05</v>
      </c>
      <c r="IL19" s="65">
        <v>198.5</v>
      </c>
      <c r="IM19" s="65">
        <v>189.05</v>
      </c>
      <c r="IN19" s="65">
        <v>186.6</v>
      </c>
      <c r="IO19" s="65">
        <v>186.1</v>
      </c>
      <c r="IP19" s="65">
        <v>190.45</v>
      </c>
      <c r="IQ19" s="65">
        <v>193.75</v>
      </c>
      <c r="IR19" s="65">
        <v>203.75</v>
      </c>
      <c r="IS19" s="65">
        <v>194.05</v>
      </c>
      <c r="IT19" s="65">
        <v>198.4</v>
      </c>
      <c r="IU19" s="65">
        <v>208.05</v>
      </c>
      <c r="IV19" s="65">
        <v>218.95</v>
      </c>
      <c r="IW19" s="65">
        <v>228.1</v>
      </c>
      <c r="IX19" s="65">
        <v>238.85</v>
      </c>
      <c r="IY19" s="65">
        <v>240.15</v>
      </c>
      <c r="IZ19" s="65">
        <v>229.15</v>
      </c>
      <c r="JA19" s="65">
        <v>218.25</v>
      </c>
      <c r="JB19" s="65">
        <v>207.9</v>
      </c>
      <c r="JC19" s="65">
        <v>198</v>
      </c>
      <c r="JD19" s="65">
        <v>211.75</v>
      </c>
      <c r="JE19" s="65">
        <v>235.25</v>
      </c>
      <c r="JF19" s="65">
        <v>261.35000000000002</v>
      </c>
      <c r="JG19" s="65">
        <v>312</v>
      </c>
      <c r="JH19" s="65">
        <v>339.85</v>
      </c>
      <c r="JI19" s="65">
        <v>359.6</v>
      </c>
      <c r="JJ19" s="65">
        <v>377.1</v>
      </c>
      <c r="JK19" s="65">
        <v>396.25</v>
      </c>
      <c r="JL19" s="65">
        <v>397.35</v>
      </c>
      <c r="JM19" s="65">
        <v>421.5</v>
      </c>
      <c r="JN19" s="65">
        <v>414.45</v>
      </c>
      <c r="JO19" s="65">
        <v>419.1</v>
      </c>
      <c r="JP19" s="65">
        <v>419.45</v>
      </c>
      <c r="JQ19" s="65">
        <v>422.9</v>
      </c>
      <c r="JR19" s="65">
        <v>415.35</v>
      </c>
      <c r="JS19" s="65">
        <v>420.3</v>
      </c>
      <c r="JT19" s="65">
        <v>430.75</v>
      </c>
      <c r="JU19" s="65">
        <v>418.8</v>
      </c>
      <c r="JV19" s="65">
        <v>432.4</v>
      </c>
      <c r="JW19" s="65">
        <v>432.2</v>
      </c>
      <c r="JX19" s="65">
        <v>437.25</v>
      </c>
      <c r="JY19" s="65">
        <v>446.25</v>
      </c>
      <c r="JZ19" s="65">
        <v>446.85</v>
      </c>
      <c r="KA19" s="65">
        <v>440.9</v>
      </c>
      <c r="KB19" s="65">
        <v>432.85</v>
      </c>
      <c r="KC19" s="65">
        <v>430.1</v>
      </c>
      <c r="KD19" s="65">
        <v>433.85</v>
      </c>
      <c r="KE19" s="65">
        <v>436.75</v>
      </c>
      <c r="KF19" s="65">
        <v>435.7</v>
      </c>
      <c r="KG19" s="65">
        <v>435.35</v>
      </c>
      <c r="KH19" s="65">
        <v>422.55</v>
      </c>
      <c r="KI19" s="65">
        <v>431.45</v>
      </c>
      <c r="KJ19" s="65">
        <v>423</v>
      </c>
      <c r="KK19" s="65">
        <v>419</v>
      </c>
      <c r="KL19" s="65">
        <v>412.5</v>
      </c>
      <c r="KM19" s="65">
        <v>410.4</v>
      </c>
      <c r="KN19" s="65">
        <v>409.9</v>
      </c>
      <c r="KO19" s="65">
        <v>410</v>
      </c>
      <c r="KP19" s="65">
        <v>405.75</v>
      </c>
      <c r="KQ19" s="65">
        <v>411.65</v>
      </c>
      <c r="KR19" s="65">
        <v>420.05</v>
      </c>
      <c r="KS19" s="65">
        <v>429.3</v>
      </c>
      <c r="KT19" s="65">
        <v>421.6</v>
      </c>
      <c r="KU19" s="65">
        <v>427.65</v>
      </c>
      <c r="KV19" s="65">
        <v>432.85</v>
      </c>
      <c r="KW19" s="65">
        <v>440.4</v>
      </c>
      <c r="KX19" s="65">
        <v>452.35</v>
      </c>
      <c r="KY19" s="65">
        <v>452.25</v>
      </c>
      <c r="KZ19" s="65">
        <v>441.15</v>
      </c>
      <c r="LA19" s="65">
        <v>442.25</v>
      </c>
      <c r="LB19" s="65">
        <v>440.55</v>
      </c>
      <c r="LC19" s="65">
        <v>443</v>
      </c>
      <c r="LD19" s="65">
        <v>431.35</v>
      </c>
      <c r="LE19" s="65">
        <v>439.05</v>
      </c>
      <c r="LF19" s="65">
        <v>446.15</v>
      </c>
      <c r="LG19" s="65">
        <v>460</v>
      </c>
      <c r="LH19" s="65">
        <v>466.6</v>
      </c>
      <c r="LI19" s="65">
        <v>457.9</v>
      </c>
      <c r="LJ19" s="65">
        <v>429</v>
      </c>
      <c r="LK19" s="65">
        <v>442.55</v>
      </c>
      <c r="LL19" s="65">
        <v>425.8</v>
      </c>
      <c r="LM19" s="65">
        <v>431.65</v>
      </c>
      <c r="LN19" s="65">
        <v>455</v>
      </c>
      <c r="LO19" s="65">
        <v>454.45</v>
      </c>
      <c r="LP19" s="65">
        <v>439.65</v>
      </c>
      <c r="LQ19" s="65">
        <v>439.15</v>
      </c>
      <c r="LR19" s="65">
        <v>436.1</v>
      </c>
      <c r="LS19" s="65">
        <v>421.8</v>
      </c>
      <c r="LT19" s="65">
        <v>448.7</v>
      </c>
      <c r="LU19" s="65">
        <v>407.95</v>
      </c>
      <c r="LV19" s="65">
        <v>409.9</v>
      </c>
      <c r="LW19" s="65">
        <v>416.85</v>
      </c>
      <c r="LX19" s="65">
        <v>397.3</v>
      </c>
      <c r="LY19" s="65">
        <v>396</v>
      </c>
      <c r="LZ19" s="65">
        <v>400.5</v>
      </c>
      <c r="MA19" s="65">
        <v>400.25</v>
      </c>
      <c r="MB19" s="65">
        <v>405.2</v>
      </c>
      <c r="MC19" s="65">
        <v>419.65</v>
      </c>
      <c r="MD19" s="65">
        <v>425.15</v>
      </c>
      <c r="ME19" s="65">
        <v>424.4</v>
      </c>
      <c r="MF19" s="65">
        <v>415.5</v>
      </c>
      <c r="MG19" s="65">
        <v>403.3</v>
      </c>
      <c r="MH19" s="65">
        <v>382.15</v>
      </c>
      <c r="MI19" s="65">
        <v>379.45</v>
      </c>
      <c r="MJ19" s="65">
        <v>373.5</v>
      </c>
      <c r="MK19" s="65">
        <v>365.7</v>
      </c>
      <c r="ML19" s="65">
        <v>363.85</v>
      </c>
      <c r="MM19" s="65">
        <v>379.9</v>
      </c>
      <c r="MN19" s="65">
        <v>377</v>
      </c>
      <c r="MO19" s="65">
        <v>378.05</v>
      </c>
      <c r="MP19" s="65">
        <v>376.05</v>
      </c>
      <c r="MQ19" s="65">
        <v>378.6</v>
      </c>
      <c r="MR19" s="65">
        <v>372.15</v>
      </c>
      <c r="MS19" s="65">
        <v>376.1</v>
      </c>
      <c r="MT19" s="65">
        <v>360.95</v>
      </c>
      <c r="MU19" s="65">
        <v>366</v>
      </c>
      <c r="MV19" s="65">
        <v>373.2</v>
      </c>
      <c r="MW19" s="65">
        <v>370</v>
      </c>
      <c r="MX19" s="65">
        <v>374.8</v>
      </c>
      <c r="MY19" s="65">
        <v>375</v>
      </c>
      <c r="MZ19" s="65">
        <v>377.3</v>
      </c>
      <c r="NA19" s="65">
        <v>384.65</v>
      </c>
      <c r="NB19" s="65">
        <v>372.9</v>
      </c>
      <c r="NC19" s="65">
        <v>372.85</v>
      </c>
      <c r="ND19" s="65">
        <v>379.75</v>
      </c>
      <c r="NE19" s="65">
        <v>382.8</v>
      </c>
      <c r="NF19" s="65">
        <v>381.75</v>
      </c>
      <c r="NG19" s="65">
        <v>373.5</v>
      </c>
      <c r="NH19" s="65">
        <v>381.3</v>
      </c>
      <c r="NI19" s="65">
        <v>389</v>
      </c>
      <c r="NJ19" s="65">
        <v>388.5</v>
      </c>
      <c r="NK19" s="65">
        <v>392.3</v>
      </c>
      <c r="NL19" s="65">
        <v>394</v>
      </c>
      <c r="NM19" s="65">
        <v>400</v>
      </c>
      <c r="NN19" s="63"/>
      <c r="NP19" s="50"/>
      <c r="NQ19" s="63"/>
    </row>
    <row r="20" spans="1:381" ht="14.1" customHeight="1" x14ac:dyDescent="0.25">
      <c r="A20" s="107">
        <f t="shared" si="3"/>
        <v>16</v>
      </c>
      <c r="B20" s="101" t="s">
        <v>243</v>
      </c>
      <c r="C20" s="102" t="s">
        <v>103</v>
      </c>
      <c r="D20" s="103">
        <v>10</v>
      </c>
      <c r="E20" s="125">
        <f t="shared" si="0"/>
        <v>280.89999999999998</v>
      </c>
      <c r="F20" s="97">
        <f t="shared" si="1"/>
        <v>282.05</v>
      </c>
      <c r="G20" s="98">
        <f t="shared" si="2"/>
        <v>4.0939836240656254E-3</v>
      </c>
      <c r="H20" s="97">
        <v>438.5</v>
      </c>
      <c r="I20" s="97">
        <v>276.05</v>
      </c>
      <c r="J20" s="104">
        <v>1151</v>
      </c>
      <c r="K20" s="104">
        <v>575</v>
      </c>
      <c r="L20" s="104">
        <f>580+2628</f>
        <v>3208</v>
      </c>
      <c r="M20" s="105"/>
      <c r="N20" s="105"/>
      <c r="O20" s="105"/>
      <c r="P20" s="64"/>
      <c r="Q20" s="105"/>
      <c r="R20" s="120"/>
      <c r="S20" s="119"/>
      <c r="V20" s="136">
        <v>282.05</v>
      </c>
      <c r="W20" s="136">
        <v>280.89999999999998</v>
      </c>
      <c r="X20" s="136">
        <v>280.64999999999998</v>
      </c>
      <c r="Y20" s="136">
        <v>281.60000000000002</v>
      </c>
      <c r="Z20" s="136">
        <v>284.85000000000002</v>
      </c>
      <c r="AA20" s="136">
        <v>289.55</v>
      </c>
      <c r="AB20" s="136">
        <v>295.14999999999998</v>
      </c>
      <c r="AC20" s="136">
        <v>303.14999999999998</v>
      </c>
      <c r="AD20" s="136">
        <v>307.75</v>
      </c>
      <c r="AE20" s="136">
        <v>307.75</v>
      </c>
      <c r="AF20" s="136">
        <v>306.10000000000002</v>
      </c>
      <c r="AG20" s="136">
        <v>304.2</v>
      </c>
      <c r="AH20" s="136">
        <v>306.25</v>
      </c>
      <c r="AI20" s="136">
        <v>309.60000000000002</v>
      </c>
      <c r="AJ20" s="136">
        <v>309.05</v>
      </c>
      <c r="AK20" s="136">
        <v>304.64999999999998</v>
      </c>
      <c r="AL20" s="136">
        <v>301.64999999999998</v>
      </c>
      <c r="AM20" s="136">
        <v>304.05</v>
      </c>
      <c r="AN20" s="136">
        <v>310.95</v>
      </c>
      <c r="AO20" s="136">
        <v>300.8</v>
      </c>
      <c r="AP20" s="136">
        <v>290.2</v>
      </c>
      <c r="AQ20" s="136">
        <v>295.2</v>
      </c>
      <c r="AR20" s="136">
        <v>289.14999999999998</v>
      </c>
      <c r="AS20" s="136">
        <v>287.10000000000002</v>
      </c>
      <c r="AT20" s="136">
        <v>284</v>
      </c>
      <c r="AU20" s="136">
        <v>286.64999999999998</v>
      </c>
      <c r="AV20" s="136">
        <v>283.7</v>
      </c>
      <c r="AW20" s="136">
        <v>283</v>
      </c>
      <c r="AX20" s="137">
        <v>282.8</v>
      </c>
      <c r="AY20" s="137">
        <v>287.2</v>
      </c>
      <c r="AZ20" s="137">
        <v>291</v>
      </c>
      <c r="BA20" s="137">
        <v>295.10000000000002</v>
      </c>
      <c r="BB20" s="137">
        <v>294.2</v>
      </c>
      <c r="BC20" s="137">
        <v>293.10000000000002</v>
      </c>
      <c r="BD20" s="137">
        <v>295.05</v>
      </c>
      <c r="BE20" s="137">
        <v>291.60000000000002</v>
      </c>
      <c r="BF20" s="137">
        <v>293.95</v>
      </c>
      <c r="BG20" s="137">
        <v>294.10000000000002</v>
      </c>
      <c r="BH20" s="137">
        <v>300.85000000000002</v>
      </c>
      <c r="BI20" s="137">
        <v>298.3</v>
      </c>
      <c r="BJ20" s="137">
        <v>297.10000000000002</v>
      </c>
      <c r="BK20" s="137">
        <v>297</v>
      </c>
      <c r="BL20" s="137">
        <v>294.45</v>
      </c>
      <c r="BM20" s="137">
        <v>299.7</v>
      </c>
      <c r="BN20" s="137">
        <v>300.7</v>
      </c>
      <c r="BO20" s="137">
        <v>300</v>
      </c>
      <c r="BP20" s="137">
        <v>300.75</v>
      </c>
      <c r="BQ20" s="137">
        <v>308.89999999999998</v>
      </c>
      <c r="BR20" s="137">
        <v>308.95</v>
      </c>
      <c r="BS20" s="137">
        <v>310.45</v>
      </c>
      <c r="BT20" s="137">
        <v>317.55</v>
      </c>
      <c r="BU20" s="137">
        <v>319.14999999999998</v>
      </c>
      <c r="BV20" s="137">
        <v>314.14999999999998</v>
      </c>
      <c r="BW20" s="137">
        <v>310.60000000000002</v>
      </c>
      <c r="BX20" s="137">
        <v>303.64999999999998</v>
      </c>
      <c r="BY20" s="137">
        <v>324.10000000000002</v>
      </c>
      <c r="BZ20" s="137">
        <v>329.5</v>
      </c>
      <c r="CA20" s="137">
        <v>331.8</v>
      </c>
      <c r="CB20" s="137">
        <v>326.55</v>
      </c>
      <c r="CC20" s="137">
        <v>328.3</v>
      </c>
      <c r="CD20" s="137">
        <v>334.2</v>
      </c>
      <c r="CE20" s="137">
        <v>336.95</v>
      </c>
      <c r="CF20" s="137">
        <v>338.05</v>
      </c>
      <c r="CG20" s="137">
        <v>340.05</v>
      </c>
      <c r="CH20" s="137">
        <v>342.3</v>
      </c>
      <c r="CI20" s="137">
        <v>339.8</v>
      </c>
      <c r="CJ20" s="137">
        <v>338.75</v>
      </c>
      <c r="CK20" s="137">
        <v>343.05</v>
      </c>
      <c r="CL20" s="137">
        <v>346.7</v>
      </c>
      <c r="CM20" s="137">
        <v>350.3</v>
      </c>
      <c r="CN20" s="137">
        <v>352.45</v>
      </c>
      <c r="CO20" s="137">
        <v>351.85</v>
      </c>
      <c r="CP20" s="137">
        <v>356.65</v>
      </c>
      <c r="CQ20" s="137">
        <v>353.05</v>
      </c>
      <c r="CR20" s="137">
        <v>354.65</v>
      </c>
      <c r="CS20" s="137">
        <v>363.85</v>
      </c>
      <c r="CT20" s="137">
        <v>365.95</v>
      </c>
      <c r="CU20" s="137">
        <v>370.3</v>
      </c>
      <c r="CV20" s="137">
        <v>370.8</v>
      </c>
      <c r="CW20" s="137">
        <v>374.9</v>
      </c>
      <c r="CX20" s="137">
        <v>373.6</v>
      </c>
      <c r="CY20" s="137">
        <v>382.2</v>
      </c>
      <c r="CZ20" s="137">
        <v>374.4</v>
      </c>
      <c r="DA20" s="137">
        <v>377.65</v>
      </c>
      <c r="DB20" s="137">
        <v>373.25</v>
      </c>
      <c r="DC20" s="137">
        <v>370.9</v>
      </c>
      <c r="DD20" s="137">
        <v>368.4</v>
      </c>
      <c r="DE20" s="137">
        <v>376.75</v>
      </c>
      <c r="DF20" s="137">
        <v>374.65</v>
      </c>
      <c r="DG20" s="137">
        <v>374.95</v>
      </c>
      <c r="DH20" s="137">
        <v>373.85</v>
      </c>
      <c r="DI20" s="137">
        <v>370.45</v>
      </c>
      <c r="DJ20" s="137">
        <v>366.6</v>
      </c>
      <c r="DK20" s="137">
        <v>367.3</v>
      </c>
      <c r="DL20" s="137">
        <v>359.85</v>
      </c>
      <c r="DM20" s="137">
        <v>357.95</v>
      </c>
      <c r="DN20" s="137">
        <v>350.05</v>
      </c>
      <c r="DO20" s="137">
        <v>347.7</v>
      </c>
      <c r="DP20" s="137">
        <v>340.65</v>
      </c>
      <c r="DQ20" s="137">
        <v>340.15</v>
      </c>
      <c r="DR20" s="137">
        <v>332.5</v>
      </c>
      <c r="DS20" s="137">
        <v>338.45</v>
      </c>
      <c r="DT20" s="137">
        <v>338.65</v>
      </c>
      <c r="DU20" s="137">
        <v>348.45</v>
      </c>
      <c r="DV20" s="137">
        <v>357.85</v>
      </c>
      <c r="DW20" s="137">
        <v>362.2</v>
      </c>
      <c r="DX20" s="137">
        <v>358.4</v>
      </c>
      <c r="DY20" s="137">
        <v>361.05</v>
      </c>
      <c r="DZ20" s="137">
        <v>362.15</v>
      </c>
      <c r="EA20" s="137">
        <v>367.15</v>
      </c>
      <c r="EB20" s="137">
        <v>372.95</v>
      </c>
      <c r="EC20" s="137">
        <v>374.1</v>
      </c>
      <c r="ED20" s="137">
        <v>374.75</v>
      </c>
      <c r="EE20" s="137">
        <v>369.3</v>
      </c>
      <c r="EF20" s="137">
        <v>370.1</v>
      </c>
      <c r="EG20" s="137">
        <v>371.45</v>
      </c>
      <c r="EH20" s="137">
        <v>370.7</v>
      </c>
      <c r="EI20" s="137">
        <v>367.25</v>
      </c>
      <c r="EJ20" s="137">
        <v>368.7</v>
      </c>
      <c r="EK20" s="137">
        <v>360.15</v>
      </c>
      <c r="EL20" s="137">
        <v>361</v>
      </c>
      <c r="EM20" s="137">
        <v>355.4</v>
      </c>
      <c r="EN20" s="137">
        <v>358.9</v>
      </c>
      <c r="EO20" s="137">
        <v>359.1</v>
      </c>
      <c r="EP20" s="137">
        <v>351</v>
      </c>
      <c r="EQ20" s="137">
        <v>357.95</v>
      </c>
      <c r="ER20" s="137">
        <v>366.8</v>
      </c>
      <c r="ES20" s="137">
        <v>368.9</v>
      </c>
      <c r="ET20" s="137">
        <v>377</v>
      </c>
      <c r="EU20" s="137">
        <v>377.85</v>
      </c>
      <c r="EV20" s="137">
        <v>367.3</v>
      </c>
      <c r="EW20" s="137">
        <v>369.2</v>
      </c>
      <c r="EX20" s="137">
        <v>370.95</v>
      </c>
      <c r="EY20" s="137">
        <v>376.3</v>
      </c>
      <c r="EZ20" s="137">
        <v>372.35</v>
      </c>
      <c r="FA20" s="137">
        <v>377.2</v>
      </c>
      <c r="FB20" s="137">
        <v>378.9</v>
      </c>
      <c r="FC20" s="137">
        <v>390.05</v>
      </c>
      <c r="FD20" s="137">
        <v>373.15</v>
      </c>
      <c r="FE20" s="137">
        <v>393.7</v>
      </c>
      <c r="FF20" s="137">
        <v>394.75</v>
      </c>
      <c r="FG20" s="137">
        <v>395.45</v>
      </c>
      <c r="FH20" s="137">
        <v>395.35</v>
      </c>
      <c r="FI20" s="137">
        <v>391.95</v>
      </c>
      <c r="FJ20" s="137">
        <v>392.15</v>
      </c>
      <c r="FK20" s="137">
        <v>387.45</v>
      </c>
      <c r="FL20" s="137">
        <v>392.65</v>
      </c>
      <c r="FM20" s="137">
        <v>401.6</v>
      </c>
      <c r="FN20" s="137">
        <v>397.9</v>
      </c>
      <c r="FO20" s="137">
        <v>386.5</v>
      </c>
      <c r="FP20" s="137">
        <v>394.1</v>
      </c>
      <c r="FQ20" s="137">
        <v>401.35</v>
      </c>
      <c r="FR20" s="65">
        <v>398.5</v>
      </c>
      <c r="FS20" s="65">
        <v>390.6</v>
      </c>
      <c r="FT20" s="65">
        <v>399.2</v>
      </c>
      <c r="FU20" s="65">
        <v>395.55</v>
      </c>
      <c r="FV20" s="65">
        <v>385.4</v>
      </c>
      <c r="FW20" s="65">
        <v>380.75</v>
      </c>
      <c r="FX20" s="65">
        <v>368.35</v>
      </c>
      <c r="FY20" s="65">
        <v>367.5</v>
      </c>
      <c r="FZ20" s="65">
        <v>365.45</v>
      </c>
      <c r="GA20" s="65">
        <v>355.6</v>
      </c>
      <c r="GB20" s="65">
        <v>357.6</v>
      </c>
      <c r="GC20" s="65">
        <v>364</v>
      </c>
      <c r="GD20" s="65">
        <v>352.05</v>
      </c>
      <c r="GE20" s="65">
        <v>359.25</v>
      </c>
      <c r="GF20" s="65">
        <v>368.45</v>
      </c>
      <c r="GG20" s="65">
        <v>341.9</v>
      </c>
      <c r="GH20" s="65">
        <v>335.55</v>
      </c>
      <c r="GI20" s="65">
        <v>352</v>
      </c>
      <c r="GJ20" s="65">
        <v>347.05</v>
      </c>
      <c r="GK20" s="65">
        <v>354.7</v>
      </c>
      <c r="GL20" s="65">
        <v>361.55</v>
      </c>
      <c r="GM20" s="65">
        <v>351.85</v>
      </c>
      <c r="GN20" s="65">
        <v>355</v>
      </c>
      <c r="GO20" s="65">
        <v>357.5</v>
      </c>
      <c r="GP20" s="65">
        <v>350.05</v>
      </c>
      <c r="GQ20" s="65">
        <v>348.85</v>
      </c>
      <c r="GR20" s="65">
        <v>343.6</v>
      </c>
      <c r="GS20" s="65">
        <v>344.85</v>
      </c>
      <c r="GT20" s="65">
        <v>340.5</v>
      </c>
      <c r="GU20" s="65">
        <v>339.7</v>
      </c>
      <c r="GV20" s="65">
        <v>338.2</v>
      </c>
      <c r="GW20" s="65">
        <v>345.75</v>
      </c>
      <c r="GX20" s="65">
        <v>349.4</v>
      </c>
      <c r="GY20" s="65">
        <v>350.4</v>
      </c>
      <c r="GZ20" s="65">
        <v>353.05</v>
      </c>
      <c r="HA20" s="65">
        <v>341.35</v>
      </c>
      <c r="HB20" s="65">
        <v>337.8</v>
      </c>
      <c r="HC20" s="65">
        <v>316.25</v>
      </c>
      <c r="HD20" s="65">
        <v>305.3</v>
      </c>
      <c r="HE20" s="65">
        <v>314.14999999999998</v>
      </c>
      <c r="HF20" s="65">
        <v>329.2</v>
      </c>
      <c r="HG20" s="65">
        <v>318.10000000000002</v>
      </c>
      <c r="HH20" s="65">
        <v>319.55</v>
      </c>
      <c r="HI20" s="65">
        <v>318.89999999999998</v>
      </c>
      <c r="HJ20" s="65">
        <v>318.60000000000002</v>
      </c>
      <c r="HK20" s="65">
        <v>316.89999999999998</v>
      </c>
      <c r="HL20" s="65">
        <v>318.95</v>
      </c>
      <c r="HM20" s="65">
        <v>326.39999999999998</v>
      </c>
      <c r="HN20" s="65">
        <v>328.3</v>
      </c>
      <c r="HO20" s="65">
        <v>332.05</v>
      </c>
      <c r="HP20" s="65">
        <v>331</v>
      </c>
      <c r="HQ20" s="65">
        <v>330</v>
      </c>
      <c r="HR20" s="65">
        <v>320.3</v>
      </c>
      <c r="HS20" s="65">
        <v>329.15</v>
      </c>
      <c r="HT20" s="65">
        <v>323.45</v>
      </c>
      <c r="HU20" s="65">
        <v>333.3</v>
      </c>
      <c r="HV20" s="65">
        <v>343.55</v>
      </c>
      <c r="HW20" s="65">
        <v>346.5</v>
      </c>
      <c r="HX20" s="65">
        <v>351.95</v>
      </c>
      <c r="HY20" s="65">
        <v>345.15</v>
      </c>
      <c r="HZ20" s="65">
        <v>341.1</v>
      </c>
      <c r="IA20" s="65">
        <v>353.4</v>
      </c>
      <c r="IB20" s="65">
        <v>360.1</v>
      </c>
      <c r="IC20" s="65">
        <v>367.55</v>
      </c>
      <c r="ID20" s="65">
        <v>381.2</v>
      </c>
      <c r="IE20" s="65">
        <v>384.1</v>
      </c>
      <c r="IF20" s="65">
        <v>385.25</v>
      </c>
      <c r="IG20" s="65">
        <v>387.35</v>
      </c>
      <c r="IH20" s="65">
        <v>388.55</v>
      </c>
      <c r="II20" s="65">
        <v>390.25</v>
      </c>
      <c r="IJ20" s="65">
        <v>392.5</v>
      </c>
      <c r="IK20" s="65">
        <v>391.7</v>
      </c>
      <c r="IL20" s="65">
        <v>386</v>
      </c>
      <c r="IM20" s="65">
        <v>385.2</v>
      </c>
      <c r="IN20" s="65">
        <v>388.05</v>
      </c>
      <c r="IO20" s="65">
        <v>386.45</v>
      </c>
      <c r="IP20" s="65">
        <v>386.05</v>
      </c>
      <c r="IQ20" s="65">
        <v>388.65</v>
      </c>
      <c r="IR20" s="65">
        <v>388.25</v>
      </c>
      <c r="IS20" s="65">
        <v>395.45</v>
      </c>
      <c r="IT20" s="65">
        <v>397.15</v>
      </c>
      <c r="IU20" s="65">
        <v>382.65</v>
      </c>
      <c r="IV20" s="65">
        <v>396.6</v>
      </c>
      <c r="IW20" s="65">
        <v>405.65</v>
      </c>
      <c r="IX20" s="65">
        <v>409.5</v>
      </c>
      <c r="IY20" s="65">
        <v>416.65</v>
      </c>
      <c r="IZ20" s="65"/>
      <c r="JA20" s="65"/>
      <c r="JB20" s="65"/>
      <c r="JC20" s="65"/>
      <c r="JD20" s="65"/>
      <c r="JE20" s="65"/>
      <c r="JF20" s="65"/>
      <c r="JG20" s="65"/>
      <c r="JH20" s="65"/>
      <c r="JI20" s="65"/>
      <c r="JJ20" s="65"/>
      <c r="JK20" s="65"/>
      <c r="JL20" s="65"/>
      <c r="JM20" s="65"/>
      <c r="JN20" s="65"/>
      <c r="JO20" s="65"/>
      <c r="JP20" s="65"/>
      <c r="JQ20" s="65"/>
      <c r="JR20" s="65"/>
      <c r="JS20" s="65"/>
      <c r="JT20" s="65"/>
      <c r="JU20" s="65"/>
      <c r="JV20" s="65"/>
      <c r="JW20" s="65"/>
      <c r="JX20" s="65"/>
      <c r="JY20" s="65"/>
      <c r="JZ20" s="65"/>
      <c r="KA20" s="65"/>
      <c r="KB20" s="65"/>
      <c r="KC20" s="65"/>
      <c r="KD20" s="65"/>
      <c r="KE20" s="65"/>
      <c r="KF20" s="65"/>
      <c r="KG20" s="65"/>
      <c r="KH20" s="65"/>
      <c r="KI20" s="65"/>
      <c r="KJ20" s="65"/>
      <c r="KK20" s="65"/>
      <c r="KL20" s="65"/>
      <c r="KM20" s="65"/>
      <c r="KN20" s="65"/>
      <c r="KO20" s="65"/>
      <c r="KP20" s="65"/>
      <c r="KQ20" s="65"/>
      <c r="KR20" s="65"/>
      <c r="KS20" s="65"/>
      <c r="KT20" s="65"/>
      <c r="KU20" s="65"/>
      <c r="KV20" s="65"/>
      <c r="KW20" s="65"/>
      <c r="KX20" s="65"/>
      <c r="KY20" s="65"/>
      <c r="KZ20" s="65"/>
      <c r="LA20" s="65"/>
      <c r="LB20" s="65"/>
      <c r="LC20" s="65"/>
      <c r="LD20" s="65"/>
      <c r="LE20" s="65"/>
      <c r="LF20" s="65"/>
      <c r="LG20" s="65"/>
      <c r="LH20" s="65"/>
      <c r="LI20" s="65"/>
      <c r="LJ20" s="65"/>
      <c r="LK20" s="65"/>
      <c r="LL20" s="65"/>
      <c r="LM20" s="65"/>
      <c r="LN20" s="65"/>
      <c r="LO20" s="65"/>
      <c r="LP20" s="65"/>
      <c r="LQ20" s="65"/>
      <c r="LR20" s="65"/>
      <c r="LS20" s="65"/>
      <c r="LT20" s="65"/>
      <c r="LU20" s="65"/>
      <c r="LV20" s="65"/>
      <c r="LW20" s="65"/>
      <c r="LX20" s="65"/>
      <c r="LY20" s="65"/>
      <c r="LZ20" s="65"/>
      <c r="MA20" s="65"/>
      <c r="MB20" s="65"/>
      <c r="MC20" s="65"/>
      <c r="MD20" s="65"/>
      <c r="ME20" s="65"/>
      <c r="MF20" s="65"/>
      <c r="MG20" s="65"/>
      <c r="MH20" s="65"/>
      <c r="MI20" s="65"/>
      <c r="MJ20" s="65"/>
      <c r="MK20" s="65"/>
      <c r="ML20" s="65"/>
      <c r="MM20" s="65"/>
      <c r="MN20" s="65"/>
      <c r="MO20" s="65"/>
      <c r="MP20" s="65"/>
      <c r="MQ20" s="65"/>
      <c r="MR20" s="65"/>
      <c r="MS20" s="65"/>
      <c r="MT20" s="65"/>
      <c r="MU20" s="65"/>
      <c r="MV20" s="65"/>
      <c r="MW20" s="65"/>
      <c r="MX20" s="65"/>
      <c r="MY20" s="65"/>
      <c r="MZ20" s="65"/>
      <c r="NA20" s="65"/>
      <c r="NB20" s="65"/>
      <c r="NC20" s="65"/>
      <c r="ND20" s="65"/>
      <c r="NE20" s="65"/>
      <c r="NF20" s="65"/>
      <c r="NG20" s="65"/>
      <c r="NH20" s="65"/>
      <c r="NI20" s="65"/>
      <c r="NJ20" s="65"/>
      <c r="NK20" s="65"/>
      <c r="NL20" s="65"/>
      <c r="NM20" s="65"/>
      <c r="NN20" s="63"/>
      <c r="NP20" s="50"/>
      <c r="NQ20" s="63"/>
    </row>
    <row r="21" spans="1:381" ht="14.1" customHeight="1" x14ac:dyDescent="0.25">
      <c r="A21" s="107">
        <f t="shared" si="3"/>
        <v>17</v>
      </c>
      <c r="B21" s="101" t="s">
        <v>248</v>
      </c>
      <c r="C21" s="102" t="s">
        <v>108</v>
      </c>
      <c r="D21" s="103">
        <v>2</v>
      </c>
      <c r="E21" s="125">
        <f t="shared" si="0"/>
        <v>36.549999999999997</v>
      </c>
      <c r="F21" s="97">
        <f t="shared" si="1"/>
        <v>35.5</v>
      </c>
      <c r="G21" s="98">
        <f t="shared" si="2"/>
        <v>-2.8727770177838501E-2</v>
      </c>
      <c r="H21" s="97">
        <v>69.5</v>
      </c>
      <c r="I21" s="97">
        <v>34.25</v>
      </c>
      <c r="J21" s="104">
        <v>991</v>
      </c>
      <c r="K21" s="104">
        <v>446</v>
      </c>
      <c r="L21" s="104">
        <f>11147+151020</f>
        <v>162167</v>
      </c>
      <c r="M21" s="105">
        <v>73.45</v>
      </c>
      <c r="N21" s="105">
        <v>21.75</v>
      </c>
      <c r="O21" s="105">
        <v>89.35</v>
      </c>
      <c r="P21" s="64"/>
      <c r="Q21" s="105"/>
      <c r="R21" s="120"/>
      <c r="S21" s="101"/>
      <c r="V21" s="136">
        <v>35.5</v>
      </c>
      <c r="W21" s="136">
        <v>36.549999999999997</v>
      </c>
      <c r="X21" s="136">
        <v>35.1</v>
      </c>
      <c r="Y21" s="136">
        <v>37.049999999999997</v>
      </c>
      <c r="Z21" s="136">
        <v>38.049999999999997</v>
      </c>
      <c r="AA21" s="136">
        <v>39.049999999999997</v>
      </c>
      <c r="AB21" s="136">
        <v>40.6</v>
      </c>
      <c r="AC21" s="136">
        <v>41.15</v>
      </c>
      <c r="AD21" s="136">
        <v>41.8</v>
      </c>
      <c r="AE21" s="136">
        <v>42.6</v>
      </c>
      <c r="AF21" s="136">
        <v>42.35</v>
      </c>
      <c r="AG21" s="136">
        <v>41.15</v>
      </c>
      <c r="AH21" s="136">
        <v>41.25</v>
      </c>
      <c r="AI21" s="136">
        <v>41.35</v>
      </c>
      <c r="AJ21" s="136">
        <v>42</v>
      </c>
      <c r="AK21" s="136">
        <v>41.9</v>
      </c>
      <c r="AL21" s="136">
        <v>40.25</v>
      </c>
      <c r="AM21" s="136">
        <v>40.700000000000003</v>
      </c>
      <c r="AN21" s="136">
        <v>41.45</v>
      </c>
      <c r="AO21" s="136">
        <v>41.45</v>
      </c>
      <c r="AP21" s="136">
        <v>40.9</v>
      </c>
      <c r="AQ21" s="136">
        <v>42</v>
      </c>
      <c r="AR21" s="136">
        <v>41.65</v>
      </c>
      <c r="AS21" s="136">
        <v>41.75</v>
      </c>
      <c r="AT21" s="136">
        <v>42.2</v>
      </c>
      <c r="AU21" s="136">
        <v>41.15</v>
      </c>
      <c r="AV21" s="136">
        <v>41.85</v>
      </c>
      <c r="AW21" s="136">
        <v>42</v>
      </c>
      <c r="AX21" s="137">
        <v>41.7</v>
      </c>
      <c r="AY21" s="137">
        <v>44.4</v>
      </c>
      <c r="AZ21" s="137">
        <v>44.85</v>
      </c>
      <c r="BA21" s="137">
        <v>44.55</v>
      </c>
      <c r="BB21" s="137">
        <v>44.35</v>
      </c>
      <c r="BC21" s="137">
        <v>44.45</v>
      </c>
      <c r="BD21" s="137">
        <v>43.4</v>
      </c>
      <c r="BE21" s="137">
        <v>42.8</v>
      </c>
      <c r="BF21" s="137">
        <v>43.5</v>
      </c>
      <c r="BG21" s="137">
        <v>43.9</v>
      </c>
      <c r="BH21" s="137">
        <v>44.4</v>
      </c>
      <c r="BI21" s="137">
        <v>44.35</v>
      </c>
      <c r="BJ21" s="137">
        <v>45</v>
      </c>
      <c r="BK21" s="137">
        <v>45</v>
      </c>
      <c r="BL21" s="137">
        <v>45.15</v>
      </c>
      <c r="BM21" s="137">
        <v>44.55</v>
      </c>
      <c r="BN21" s="137">
        <v>44.9</v>
      </c>
      <c r="BO21" s="137">
        <v>45.7</v>
      </c>
      <c r="BP21" s="137">
        <v>47.1</v>
      </c>
      <c r="BQ21" s="137">
        <v>47.55</v>
      </c>
      <c r="BR21" s="137">
        <v>47.15</v>
      </c>
      <c r="BS21" s="137">
        <v>46.6</v>
      </c>
      <c r="BT21" s="137">
        <v>47.25</v>
      </c>
      <c r="BU21" s="137">
        <v>47.15</v>
      </c>
      <c r="BV21" s="137">
        <v>46.05</v>
      </c>
      <c r="BW21" s="137">
        <v>45.3</v>
      </c>
      <c r="BX21" s="137">
        <v>43.7</v>
      </c>
      <c r="BY21" s="137">
        <v>44.75</v>
      </c>
      <c r="BZ21" s="137">
        <v>46.4</v>
      </c>
      <c r="CA21" s="137">
        <v>45.7</v>
      </c>
      <c r="CB21" s="137">
        <v>44.1</v>
      </c>
      <c r="CC21" s="137">
        <v>42.1</v>
      </c>
      <c r="CD21" s="137">
        <v>44.75</v>
      </c>
      <c r="CE21" s="137">
        <v>44.45</v>
      </c>
      <c r="CF21" s="137">
        <v>44.5</v>
      </c>
      <c r="CG21" s="137">
        <v>46.2</v>
      </c>
      <c r="CH21" s="137">
        <v>47.2</v>
      </c>
      <c r="CI21" s="137">
        <v>47.85</v>
      </c>
      <c r="CJ21" s="137">
        <v>46.75</v>
      </c>
      <c r="CK21" s="137">
        <v>49.15</v>
      </c>
      <c r="CL21" s="137">
        <v>50.5</v>
      </c>
      <c r="CM21" s="137">
        <v>50.9</v>
      </c>
      <c r="CN21" s="137">
        <v>52.75</v>
      </c>
      <c r="CO21" s="137">
        <v>48.8</v>
      </c>
      <c r="CP21" s="137">
        <v>51.75</v>
      </c>
      <c r="CQ21" s="137">
        <v>51.75</v>
      </c>
      <c r="CR21" s="137">
        <v>52.35</v>
      </c>
      <c r="CS21" s="137">
        <v>53.5</v>
      </c>
      <c r="CT21" s="137">
        <v>54</v>
      </c>
      <c r="CU21" s="137">
        <v>53.95</v>
      </c>
      <c r="CV21" s="137">
        <v>52.3</v>
      </c>
      <c r="CW21" s="137">
        <v>51.5</v>
      </c>
      <c r="CX21" s="137">
        <v>52.65</v>
      </c>
      <c r="CY21" s="137">
        <v>53.4</v>
      </c>
      <c r="CZ21" s="137">
        <v>53.7</v>
      </c>
      <c r="DA21" s="137">
        <v>53.25</v>
      </c>
      <c r="DB21" s="137">
        <v>52.6</v>
      </c>
      <c r="DC21" s="137">
        <v>53.65</v>
      </c>
      <c r="DD21" s="137">
        <v>53.55</v>
      </c>
      <c r="DE21" s="137">
        <v>52.9</v>
      </c>
      <c r="DF21" s="137">
        <v>54.65</v>
      </c>
      <c r="DG21" s="137">
        <v>52.5</v>
      </c>
      <c r="DH21" s="137">
        <v>50.75</v>
      </c>
      <c r="DI21" s="137">
        <v>52.1</v>
      </c>
      <c r="DJ21" s="137">
        <v>52.65</v>
      </c>
      <c r="DK21" s="137">
        <v>48.4</v>
      </c>
      <c r="DL21" s="137">
        <v>46.4</v>
      </c>
      <c r="DM21" s="137">
        <v>45.95</v>
      </c>
      <c r="DN21" s="137">
        <v>45.2</v>
      </c>
      <c r="DO21" s="137">
        <v>45.35</v>
      </c>
      <c r="DP21" s="137">
        <v>45.25</v>
      </c>
      <c r="DQ21" s="137">
        <v>43.15</v>
      </c>
      <c r="DR21" s="137">
        <v>46.05</v>
      </c>
      <c r="DS21" s="137">
        <v>49.65</v>
      </c>
      <c r="DT21" s="137">
        <v>50.6</v>
      </c>
      <c r="DU21" s="137">
        <v>53.95</v>
      </c>
      <c r="DV21" s="137">
        <v>54.15</v>
      </c>
      <c r="DW21" s="137">
        <v>55.5</v>
      </c>
      <c r="DX21" s="137">
        <v>56.35</v>
      </c>
      <c r="DY21" s="137">
        <v>56.85</v>
      </c>
      <c r="DZ21" s="137">
        <v>57.8</v>
      </c>
      <c r="EA21" s="137">
        <v>57.8</v>
      </c>
      <c r="EB21" s="137">
        <v>57.7</v>
      </c>
      <c r="EC21" s="137">
        <v>57.7</v>
      </c>
      <c r="ED21" s="137">
        <v>58</v>
      </c>
      <c r="EE21" s="137">
        <v>57.95</v>
      </c>
      <c r="EF21" s="137">
        <v>57.5</v>
      </c>
      <c r="EG21" s="137">
        <v>56.9</v>
      </c>
      <c r="EH21" s="137">
        <v>56.15</v>
      </c>
      <c r="EI21" s="137">
        <v>56.2</v>
      </c>
      <c r="EJ21" s="137">
        <v>54.75</v>
      </c>
      <c r="EK21" s="137">
        <v>53.4</v>
      </c>
      <c r="EL21" s="137">
        <v>54.35</v>
      </c>
      <c r="EM21" s="137">
        <v>55.4</v>
      </c>
      <c r="EN21" s="137">
        <v>54.95</v>
      </c>
      <c r="EO21" s="137">
        <v>55.9</v>
      </c>
      <c r="EP21" s="137">
        <v>56.85</v>
      </c>
      <c r="EQ21" s="137">
        <v>56.1</v>
      </c>
      <c r="ER21" s="137">
        <v>56.2</v>
      </c>
      <c r="ES21" s="137">
        <v>56.85</v>
      </c>
      <c r="ET21" s="137">
        <v>55.4</v>
      </c>
      <c r="EU21" s="137">
        <v>54.2</v>
      </c>
      <c r="EV21" s="137">
        <v>52.85</v>
      </c>
      <c r="EW21" s="137">
        <v>52.05</v>
      </c>
      <c r="EX21" s="137">
        <v>52.8</v>
      </c>
      <c r="EY21" s="137">
        <v>53.3</v>
      </c>
      <c r="EZ21" s="137">
        <v>54.95</v>
      </c>
      <c r="FA21" s="137">
        <v>55.95</v>
      </c>
      <c r="FB21" s="137">
        <v>56.95</v>
      </c>
      <c r="FC21" s="137">
        <v>58.4</v>
      </c>
      <c r="FD21" s="137">
        <v>57.6</v>
      </c>
      <c r="FE21" s="137">
        <v>58</v>
      </c>
      <c r="FF21" s="137">
        <v>57.6</v>
      </c>
      <c r="FG21" s="137">
        <v>58.15</v>
      </c>
      <c r="FH21" s="137">
        <v>58.65</v>
      </c>
      <c r="FI21" s="137">
        <v>58.25</v>
      </c>
      <c r="FJ21" s="137">
        <v>57.65</v>
      </c>
      <c r="FK21" s="137">
        <v>57.5</v>
      </c>
      <c r="FL21" s="137">
        <v>57.35</v>
      </c>
      <c r="FM21" s="137">
        <v>57.2</v>
      </c>
      <c r="FN21" s="137">
        <v>58.8</v>
      </c>
      <c r="FO21" s="137">
        <v>58.55</v>
      </c>
      <c r="FP21" s="137">
        <v>58.85</v>
      </c>
      <c r="FQ21" s="137">
        <v>58.7</v>
      </c>
      <c r="FR21" s="65">
        <v>59.4</v>
      </c>
      <c r="FS21" s="65">
        <v>59.4</v>
      </c>
      <c r="FT21" s="65">
        <v>59.3</v>
      </c>
      <c r="FU21" s="65">
        <v>58.95</v>
      </c>
      <c r="FV21" s="65">
        <v>59.3</v>
      </c>
      <c r="FW21" s="65">
        <v>58.9</v>
      </c>
      <c r="FX21" s="65">
        <v>58.45</v>
      </c>
      <c r="FY21" s="65">
        <v>57.95</v>
      </c>
      <c r="FZ21" s="65">
        <v>58.9</v>
      </c>
      <c r="GA21" s="65">
        <v>59.2</v>
      </c>
      <c r="GB21" s="65">
        <v>57.95</v>
      </c>
      <c r="GC21" s="65">
        <v>60</v>
      </c>
      <c r="GD21" s="65">
        <v>59.75</v>
      </c>
      <c r="GE21" s="65">
        <v>59.95</v>
      </c>
      <c r="GF21" s="65">
        <v>61.05</v>
      </c>
      <c r="GG21" s="65">
        <v>61.05</v>
      </c>
      <c r="GH21" s="65">
        <v>60.65</v>
      </c>
      <c r="GI21" s="65">
        <v>60.35</v>
      </c>
      <c r="GJ21" s="65">
        <v>61</v>
      </c>
      <c r="GK21" s="65">
        <v>61</v>
      </c>
      <c r="GL21" s="65">
        <v>61.5</v>
      </c>
      <c r="GM21" s="65">
        <v>61.9</v>
      </c>
      <c r="GN21" s="65">
        <v>60.6</v>
      </c>
      <c r="GO21" s="65">
        <v>61.3</v>
      </c>
      <c r="GP21" s="65">
        <v>60</v>
      </c>
      <c r="GQ21" s="65">
        <v>59.95</v>
      </c>
      <c r="GR21" s="65">
        <v>57.75</v>
      </c>
      <c r="GS21" s="65">
        <v>56.25</v>
      </c>
      <c r="GT21" s="65">
        <v>57.8</v>
      </c>
      <c r="GU21" s="65">
        <v>59</v>
      </c>
      <c r="GV21" s="65">
        <v>58.95</v>
      </c>
      <c r="GW21" s="65">
        <v>59</v>
      </c>
      <c r="GX21" s="65">
        <v>57.75</v>
      </c>
      <c r="GY21" s="65">
        <v>59.95</v>
      </c>
      <c r="GZ21" s="65">
        <v>59.85</v>
      </c>
      <c r="HA21" s="65">
        <v>60.95</v>
      </c>
      <c r="HB21" s="65">
        <v>61.05</v>
      </c>
      <c r="HC21" s="65">
        <v>60.7</v>
      </c>
      <c r="HD21" s="65">
        <v>59.6</v>
      </c>
      <c r="HE21" s="65">
        <v>59.05</v>
      </c>
      <c r="HF21" s="65">
        <v>59.75</v>
      </c>
      <c r="HG21" s="65">
        <v>59.45</v>
      </c>
      <c r="HH21" s="65">
        <v>59.95</v>
      </c>
      <c r="HI21" s="65">
        <v>57.95</v>
      </c>
      <c r="HJ21" s="65">
        <v>57.05</v>
      </c>
      <c r="HK21" s="65">
        <v>57.35</v>
      </c>
      <c r="HL21" s="65">
        <v>60.1</v>
      </c>
      <c r="HM21" s="65">
        <v>60.4</v>
      </c>
      <c r="HN21" s="65">
        <v>59</v>
      </c>
      <c r="HO21" s="65">
        <v>59.2</v>
      </c>
      <c r="HP21" s="65">
        <v>58.75</v>
      </c>
      <c r="HQ21" s="65">
        <v>58.9</v>
      </c>
      <c r="HR21" s="65">
        <v>56.45</v>
      </c>
      <c r="HS21" s="65">
        <v>57.15</v>
      </c>
      <c r="HT21" s="65">
        <v>57.15</v>
      </c>
      <c r="HU21" s="65">
        <v>56.8</v>
      </c>
      <c r="HV21" s="65">
        <v>58.1</v>
      </c>
      <c r="HW21" s="65">
        <v>59.55</v>
      </c>
      <c r="HX21" s="65">
        <v>60.05</v>
      </c>
      <c r="HY21" s="65">
        <v>58.9</v>
      </c>
      <c r="HZ21" s="65">
        <v>63.15</v>
      </c>
      <c r="IA21" s="65">
        <v>65</v>
      </c>
      <c r="IB21" s="65">
        <v>65</v>
      </c>
      <c r="IC21" s="65">
        <v>67.849999999999994</v>
      </c>
      <c r="ID21" s="65">
        <v>67.849999999999994</v>
      </c>
      <c r="IE21" s="65">
        <v>63.65</v>
      </c>
      <c r="IF21" s="65">
        <v>63.65</v>
      </c>
      <c r="IG21" s="65">
        <v>62.75</v>
      </c>
      <c r="IH21" s="65">
        <v>62.2</v>
      </c>
      <c r="II21" s="65">
        <v>61.1</v>
      </c>
      <c r="IJ21" s="65">
        <v>61.3</v>
      </c>
      <c r="IK21" s="65">
        <v>60.85</v>
      </c>
      <c r="IL21" s="65">
        <v>60.5</v>
      </c>
      <c r="IM21" s="65">
        <v>60.2</v>
      </c>
      <c r="IN21" s="65">
        <v>58.35</v>
      </c>
      <c r="IO21" s="65">
        <v>56.1</v>
      </c>
      <c r="IP21" s="65">
        <v>56.15</v>
      </c>
      <c r="IQ21" s="65">
        <v>55.7</v>
      </c>
      <c r="IR21" s="65">
        <v>56.75</v>
      </c>
      <c r="IS21" s="65">
        <v>56.2</v>
      </c>
      <c r="IT21" s="65">
        <v>55.6</v>
      </c>
      <c r="IU21" s="65">
        <v>53.05</v>
      </c>
      <c r="IV21" s="65">
        <v>55.7</v>
      </c>
      <c r="IW21" s="65">
        <v>55.4</v>
      </c>
      <c r="IX21" s="65">
        <v>55.35</v>
      </c>
      <c r="IY21" s="65">
        <v>54.4</v>
      </c>
      <c r="IZ21" s="65">
        <v>54.2</v>
      </c>
      <c r="JA21" s="65">
        <v>54.9</v>
      </c>
      <c r="JB21" s="65">
        <v>53.15</v>
      </c>
      <c r="JC21" s="65">
        <v>50.15</v>
      </c>
      <c r="JD21" s="65">
        <v>50.25</v>
      </c>
      <c r="JE21" s="65">
        <v>52.2</v>
      </c>
      <c r="JF21" s="65">
        <v>55.1</v>
      </c>
      <c r="JG21" s="65">
        <v>55.7</v>
      </c>
      <c r="JH21" s="65">
        <v>57.4</v>
      </c>
      <c r="JI21" s="65">
        <v>57.2</v>
      </c>
      <c r="JJ21" s="65">
        <v>58.6</v>
      </c>
      <c r="JK21" s="65">
        <v>59.05</v>
      </c>
      <c r="JL21" s="65">
        <v>61.45</v>
      </c>
      <c r="JM21" s="65">
        <v>63.5</v>
      </c>
      <c r="JN21" s="65">
        <v>65.650000000000006</v>
      </c>
      <c r="JO21" s="65">
        <v>65</v>
      </c>
      <c r="JP21" s="65">
        <v>62.2</v>
      </c>
      <c r="JQ21" s="65">
        <v>60.2</v>
      </c>
      <c r="JR21" s="65">
        <v>61.1</v>
      </c>
      <c r="JS21" s="65">
        <v>61.35</v>
      </c>
      <c r="JT21" s="65">
        <v>61.65</v>
      </c>
      <c r="JU21" s="65">
        <v>61.2</v>
      </c>
      <c r="JV21" s="65">
        <v>63.4</v>
      </c>
      <c r="JW21" s="65">
        <v>63.85</v>
      </c>
      <c r="JX21" s="65">
        <v>63.7</v>
      </c>
      <c r="JY21" s="65">
        <v>63.6</v>
      </c>
      <c r="JZ21" s="65">
        <v>64.400000000000006</v>
      </c>
      <c r="KA21" s="65">
        <v>65.25</v>
      </c>
      <c r="KB21" s="65">
        <v>65.45</v>
      </c>
      <c r="KC21" s="65">
        <v>65.900000000000006</v>
      </c>
      <c r="KD21" s="65">
        <v>66.55</v>
      </c>
      <c r="KE21" s="65">
        <v>66.099999999999994</v>
      </c>
      <c r="KF21" s="65">
        <v>66.849999999999994</v>
      </c>
      <c r="KG21" s="65">
        <v>67.75</v>
      </c>
      <c r="KH21" s="65">
        <v>68.45</v>
      </c>
      <c r="KI21" s="65">
        <v>69.45</v>
      </c>
      <c r="KJ21" s="65">
        <v>68.25</v>
      </c>
      <c r="KK21" s="65">
        <v>68</v>
      </c>
      <c r="KL21" s="65">
        <v>69</v>
      </c>
      <c r="KM21" s="65">
        <v>68.349999999999994</v>
      </c>
      <c r="KN21" s="65">
        <v>69.05</v>
      </c>
      <c r="KO21" s="65">
        <v>66.349999999999994</v>
      </c>
      <c r="KP21" s="65">
        <v>64.8</v>
      </c>
      <c r="KQ21" s="65">
        <v>65.05</v>
      </c>
      <c r="KR21" s="65">
        <v>66.650000000000006</v>
      </c>
      <c r="KS21" s="65">
        <v>66.650000000000006</v>
      </c>
      <c r="KT21" s="65">
        <v>65.75</v>
      </c>
      <c r="KU21" s="65">
        <v>66.3</v>
      </c>
      <c r="KV21" s="65">
        <v>65.400000000000006</v>
      </c>
      <c r="KW21" s="65">
        <v>66</v>
      </c>
      <c r="KX21" s="65">
        <v>68.2</v>
      </c>
      <c r="KY21" s="65">
        <v>65.3</v>
      </c>
      <c r="KZ21" s="65">
        <v>65.849999999999994</v>
      </c>
      <c r="LA21" s="65">
        <v>65.349999999999994</v>
      </c>
      <c r="LB21" s="65">
        <v>64.75</v>
      </c>
      <c r="LC21" s="65">
        <v>64.95</v>
      </c>
      <c r="LD21" s="65">
        <v>64</v>
      </c>
      <c r="LE21" s="65">
        <v>64.650000000000006</v>
      </c>
      <c r="LF21" s="65">
        <v>64.55</v>
      </c>
      <c r="LG21" s="65">
        <v>64</v>
      </c>
      <c r="LH21" s="65">
        <v>61.75</v>
      </c>
      <c r="LI21" s="65">
        <v>63.4</v>
      </c>
      <c r="LJ21" s="65">
        <v>59.7</v>
      </c>
      <c r="LK21" s="65">
        <v>62.35</v>
      </c>
      <c r="LL21" s="65">
        <v>65.099999999999994</v>
      </c>
      <c r="LM21" s="65">
        <v>65.55</v>
      </c>
      <c r="LN21" s="65">
        <v>68.099999999999994</v>
      </c>
      <c r="LO21" s="65">
        <v>68.650000000000006</v>
      </c>
      <c r="LP21" s="65">
        <v>68.900000000000006</v>
      </c>
      <c r="LQ21" s="65">
        <v>69.3</v>
      </c>
      <c r="LR21" s="65">
        <v>68.5</v>
      </c>
      <c r="LS21" s="65">
        <v>68.099999999999994</v>
      </c>
      <c r="LT21" s="65">
        <v>68.8</v>
      </c>
      <c r="LU21" s="65">
        <v>67.75</v>
      </c>
      <c r="LV21" s="65">
        <v>68.349999999999994</v>
      </c>
      <c r="LW21" s="65">
        <v>69.8</v>
      </c>
      <c r="LX21" s="65">
        <v>70.7</v>
      </c>
      <c r="LY21" s="65">
        <v>68.099999999999994</v>
      </c>
      <c r="LZ21" s="65">
        <v>68.45</v>
      </c>
      <c r="MA21" s="65">
        <v>68.099999999999994</v>
      </c>
      <c r="MB21" s="65">
        <v>68.400000000000006</v>
      </c>
      <c r="MC21" s="65">
        <v>68.099999999999994</v>
      </c>
      <c r="MD21" s="65">
        <v>68.400000000000006</v>
      </c>
      <c r="ME21" s="65">
        <v>69</v>
      </c>
      <c r="MF21" s="65">
        <v>68.75</v>
      </c>
      <c r="MG21" s="65">
        <v>70.349999999999994</v>
      </c>
      <c r="MH21" s="65">
        <v>73</v>
      </c>
      <c r="MI21" s="65">
        <v>73.650000000000006</v>
      </c>
      <c r="MJ21" s="65">
        <v>74.900000000000006</v>
      </c>
      <c r="MK21" s="65">
        <v>75.8</v>
      </c>
      <c r="ML21" s="65">
        <v>74.599999999999994</v>
      </c>
      <c r="MM21" s="65">
        <v>75.599999999999994</v>
      </c>
      <c r="MN21" s="65">
        <v>75.95</v>
      </c>
      <c r="MO21" s="65">
        <v>76.150000000000006</v>
      </c>
      <c r="MP21" s="65">
        <v>76.05</v>
      </c>
      <c r="MQ21" s="65">
        <v>77</v>
      </c>
      <c r="MR21" s="65">
        <v>77.05</v>
      </c>
      <c r="MS21" s="65">
        <v>72.7</v>
      </c>
      <c r="MT21" s="65">
        <v>72.5</v>
      </c>
      <c r="MU21" s="65">
        <v>72.8</v>
      </c>
      <c r="MV21" s="65">
        <v>73.349999999999994</v>
      </c>
      <c r="MW21" s="65">
        <v>72.400000000000006</v>
      </c>
      <c r="MX21" s="65">
        <v>71.650000000000006</v>
      </c>
      <c r="MY21" s="65">
        <v>72.7</v>
      </c>
      <c r="MZ21" s="65">
        <v>73.3</v>
      </c>
      <c r="NA21" s="65">
        <v>73.25</v>
      </c>
      <c r="NB21" s="65">
        <v>74</v>
      </c>
      <c r="NC21" s="65">
        <v>71.45</v>
      </c>
      <c r="ND21" s="65">
        <v>71.95</v>
      </c>
      <c r="NE21" s="65">
        <v>72</v>
      </c>
      <c r="NF21" s="65">
        <v>72.7</v>
      </c>
      <c r="NG21" s="65">
        <v>71.5</v>
      </c>
      <c r="NH21" s="65">
        <v>71.650000000000006</v>
      </c>
      <c r="NI21" s="65">
        <v>70.75</v>
      </c>
      <c r="NJ21" s="65">
        <v>68.05</v>
      </c>
      <c r="NK21" s="65">
        <v>68.75</v>
      </c>
      <c r="NL21" s="65">
        <v>66.849999999999994</v>
      </c>
      <c r="NM21" s="65">
        <v>67</v>
      </c>
      <c r="NN21" s="63"/>
      <c r="NP21" s="50"/>
      <c r="NQ21" s="63"/>
    </row>
    <row r="22" spans="1:381" ht="14.1" customHeight="1" x14ac:dyDescent="0.25">
      <c r="A22" s="107">
        <f t="shared" si="3"/>
        <v>18</v>
      </c>
      <c r="B22" s="101" t="s">
        <v>246</v>
      </c>
      <c r="C22" s="102" t="s">
        <v>205</v>
      </c>
      <c r="D22" s="103">
        <v>10</v>
      </c>
      <c r="E22" s="125">
        <f t="shared" si="0"/>
        <v>27.1</v>
      </c>
      <c r="F22" s="97">
        <f t="shared" si="1"/>
        <v>27</v>
      </c>
      <c r="G22" s="98">
        <f t="shared" si="2"/>
        <v>-3.6900369003690561E-3</v>
      </c>
      <c r="H22" s="97">
        <v>101</v>
      </c>
      <c r="I22" s="97">
        <v>26.4</v>
      </c>
      <c r="J22" s="104">
        <v>307</v>
      </c>
      <c r="K22" s="104">
        <v>169</v>
      </c>
      <c r="L22" s="104">
        <f>45672+153067</f>
        <v>198739</v>
      </c>
      <c r="M22" s="105">
        <v>275.3</v>
      </c>
      <c r="N22" s="105">
        <v>52.35</v>
      </c>
      <c r="O22" s="105">
        <v>525.70000000000005</v>
      </c>
      <c r="P22" s="64"/>
      <c r="Q22" s="105">
        <v>110</v>
      </c>
      <c r="R22" s="120">
        <v>39184</v>
      </c>
      <c r="S22" s="119" t="e">
        <f>((F22-Q22)/Q22)*365/($F$2-R22)</f>
        <v>#VALUE!</v>
      </c>
      <c r="V22" s="136">
        <v>27</v>
      </c>
      <c r="W22" s="136">
        <v>27.1</v>
      </c>
      <c r="X22" s="136">
        <v>28.3</v>
      </c>
      <c r="Y22" s="136">
        <v>29.25</v>
      </c>
      <c r="Z22" s="136">
        <v>29.85</v>
      </c>
      <c r="AA22" s="136">
        <v>30.1</v>
      </c>
      <c r="AB22" s="136">
        <v>31.85</v>
      </c>
      <c r="AC22" s="136">
        <v>33.1</v>
      </c>
      <c r="AD22" s="136">
        <v>34.200000000000003</v>
      </c>
      <c r="AE22" s="136">
        <v>35.6</v>
      </c>
      <c r="AF22" s="136">
        <v>34.65</v>
      </c>
      <c r="AG22" s="136">
        <v>33.85</v>
      </c>
      <c r="AH22" s="136">
        <v>33.549999999999997</v>
      </c>
      <c r="AI22" s="136">
        <v>33.6</v>
      </c>
      <c r="AJ22" s="136">
        <v>34.049999999999997</v>
      </c>
      <c r="AK22" s="136">
        <v>34.450000000000003</v>
      </c>
      <c r="AL22" s="136">
        <v>33.299999999999997</v>
      </c>
      <c r="AM22" s="136">
        <v>33.75</v>
      </c>
      <c r="AN22" s="136">
        <v>34.299999999999997</v>
      </c>
      <c r="AO22" s="136">
        <v>34.200000000000003</v>
      </c>
      <c r="AP22" s="136">
        <v>33.200000000000003</v>
      </c>
      <c r="AQ22" s="136">
        <v>34</v>
      </c>
      <c r="AR22" s="136">
        <v>33.950000000000003</v>
      </c>
      <c r="AS22" s="136">
        <v>34</v>
      </c>
      <c r="AT22" s="136">
        <v>34.15</v>
      </c>
      <c r="AU22" s="136">
        <v>34.15</v>
      </c>
      <c r="AV22" s="136">
        <v>34.1</v>
      </c>
      <c r="AW22" s="136">
        <v>34.200000000000003</v>
      </c>
      <c r="AX22" s="137">
        <v>33.450000000000003</v>
      </c>
      <c r="AY22" s="137">
        <v>33.35</v>
      </c>
      <c r="AZ22" s="137">
        <v>32.75</v>
      </c>
      <c r="BA22" s="137">
        <v>32.35</v>
      </c>
      <c r="BB22" s="137">
        <v>33</v>
      </c>
      <c r="BC22" s="137">
        <v>33.35</v>
      </c>
      <c r="BD22" s="137">
        <v>33.9</v>
      </c>
      <c r="BE22" s="137">
        <v>33.15</v>
      </c>
      <c r="BF22" s="137">
        <v>33.85</v>
      </c>
      <c r="BG22" s="137">
        <v>34.6</v>
      </c>
      <c r="BH22" s="137">
        <v>35.9</v>
      </c>
      <c r="BI22" s="137">
        <v>35.799999999999997</v>
      </c>
      <c r="BJ22" s="137">
        <v>35.700000000000003</v>
      </c>
      <c r="BK22" s="137">
        <v>34.450000000000003</v>
      </c>
      <c r="BL22" s="137">
        <v>36.450000000000003</v>
      </c>
      <c r="BM22" s="137">
        <v>35.549999999999997</v>
      </c>
      <c r="BN22" s="137">
        <v>35.4</v>
      </c>
      <c r="BO22" s="137">
        <v>35.200000000000003</v>
      </c>
      <c r="BP22" s="137">
        <v>36.200000000000003</v>
      </c>
      <c r="BQ22" s="137">
        <v>37.450000000000003</v>
      </c>
      <c r="BR22" s="137">
        <v>37.799999999999997</v>
      </c>
      <c r="BS22" s="137">
        <v>36.950000000000003</v>
      </c>
      <c r="BT22" s="137">
        <v>36.450000000000003</v>
      </c>
      <c r="BU22" s="137">
        <v>36</v>
      </c>
      <c r="BV22" s="137">
        <v>36.75</v>
      </c>
      <c r="BW22" s="137">
        <v>35.85</v>
      </c>
      <c r="BX22" s="137">
        <v>34.85</v>
      </c>
      <c r="BY22" s="137">
        <v>36.85</v>
      </c>
      <c r="BZ22" s="137">
        <v>36.25</v>
      </c>
      <c r="CA22" s="137">
        <v>36.4</v>
      </c>
      <c r="CB22" s="137">
        <v>36.200000000000003</v>
      </c>
      <c r="CC22" s="137">
        <v>35.950000000000003</v>
      </c>
      <c r="CD22" s="137">
        <v>37</v>
      </c>
      <c r="CE22" s="137">
        <v>38</v>
      </c>
      <c r="CF22" s="137">
        <v>36.700000000000003</v>
      </c>
      <c r="CG22" s="137">
        <v>37.9</v>
      </c>
      <c r="CH22" s="137">
        <v>37.85</v>
      </c>
      <c r="CI22" s="137">
        <v>37.5</v>
      </c>
      <c r="CJ22" s="137">
        <v>36.549999999999997</v>
      </c>
      <c r="CK22" s="137">
        <v>37.049999999999997</v>
      </c>
      <c r="CL22" s="137">
        <v>36.450000000000003</v>
      </c>
      <c r="CM22" s="137">
        <v>36.5</v>
      </c>
      <c r="CN22" s="137">
        <v>36.450000000000003</v>
      </c>
      <c r="CO22" s="137">
        <v>37.049999999999997</v>
      </c>
      <c r="CP22" s="137">
        <v>38.1</v>
      </c>
      <c r="CQ22" s="137">
        <v>38.85</v>
      </c>
      <c r="CR22" s="137">
        <v>37.6</v>
      </c>
      <c r="CS22" s="137">
        <v>40.5</v>
      </c>
      <c r="CT22" s="137">
        <v>41.45</v>
      </c>
      <c r="CU22" s="137">
        <v>42.7</v>
      </c>
      <c r="CV22" s="137">
        <v>43</v>
      </c>
      <c r="CW22" s="137">
        <v>42.35</v>
      </c>
      <c r="CX22" s="137">
        <v>44.1</v>
      </c>
      <c r="CY22" s="137">
        <v>45.7</v>
      </c>
      <c r="CZ22" s="137">
        <v>44.85</v>
      </c>
      <c r="DA22" s="137">
        <v>42.55</v>
      </c>
      <c r="DB22" s="137">
        <v>43.4</v>
      </c>
      <c r="DC22" s="137">
        <v>42.4</v>
      </c>
      <c r="DD22" s="137">
        <v>42.15</v>
      </c>
      <c r="DE22" s="137">
        <v>43.4</v>
      </c>
      <c r="DF22" s="137">
        <v>45.8</v>
      </c>
      <c r="DG22" s="137">
        <v>44.3</v>
      </c>
      <c r="DH22" s="137">
        <v>43.6</v>
      </c>
      <c r="DI22" s="137">
        <v>44.1</v>
      </c>
      <c r="DJ22" s="137">
        <v>44.45</v>
      </c>
      <c r="DK22" s="137">
        <v>42.75</v>
      </c>
      <c r="DL22" s="137">
        <v>42.2</v>
      </c>
      <c r="DM22" s="137">
        <v>39.15</v>
      </c>
      <c r="DN22" s="137">
        <v>38.950000000000003</v>
      </c>
      <c r="DO22" s="137">
        <v>39.65</v>
      </c>
      <c r="DP22" s="137">
        <v>39.65</v>
      </c>
      <c r="DQ22" s="137">
        <v>38.450000000000003</v>
      </c>
      <c r="DR22" s="137">
        <v>38</v>
      </c>
      <c r="DS22" s="137">
        <v>38.549999999999997</v>
      </c>
      <c r="DT22" s="137">
        <v>40.15</v>
      </c>
      <c r="DU22" s="137">
        <v>43.1</v>
      </c>
      <c r="DV22" s="137">
        <v>43.05</v>
      </c>
      <c r="DW22" s="137">
        <v>43.35</v>
      </c>
      <c r="DX22" s="137">
        <v>44.4</v>
      </c>
      <c r="DY22" s="137">
        <v>44.15</v>
      </c>
      <c r="DZ22" s="137">
        <v>44.1</v>
      </c>
      <c r="EA22" s="137">
        <v>44.45</v>
      </c>
      <c r="EB22" s="137">
        <v>44.3</v>
      </c>
      <c r="EC22" s="137">
        <v>44.7</v>
      </c>
      <c r="ED22" s="137">
        <v>43.65</v>
      </c>
      <c r="EE22" s="137">
        <v>43.9</v>
      </c>
      <c r="EF22" s="137">
        <v>44.9</v>
      </c>
      <c r="EG22" s="137">
        <v>45.9</v>
      </c>
      <c r="EH22" s="137">
        <v>45.75</v>
      </c>
      <c r="EI22" s="137">
        <v>43.9</v>
      </c>
      <c r="EJ22" s="137">
        <v>43.1</v>
      </c>
      <c r="EK22" s="137">
        <v>41.25</v>
      </c>
      <c r="EL22" s="137">
        <v>42.4</v>
      </c>
      <c r="EM22" s="137">
        <v>43.95</v>
      </c>
      <c r="EN22" s="137">
        <v>44.95</v>
      </c>
      <c r="EO22" s="137">
        <v>46.4</v>
      </c>
      <c r="EP22" s="137">
        <v>45.4</v>
      </c>
      <c r="EQ22" s="137">
        <v>46.9</v>
      </c>
      <c r="ER22" s="137">
        <v>47.8</v>
      </c>
      <c r="ES22" s="137">
        <v>48.65</v>
      </c>
      <c r="ET22" s="137">
        <v>49.55</v>
      </c>
      <c r="EU22" s="137">
        <v>47.8</v>
      </c>
      <c r="EV22" s="137">
        <v>48.6</v>
      </c>
      <c r="EW22" s="137">
        <v>48.2</v>
      </c>
      <c r="EX22" s="137">
        <v>48.1</v>
      </c>
      <c r="EY22" s="137">
        <v>48.55</v>
      </c>
      <c r="EZ22" s="137">
        <v>47.75</v>
      </c>
      <c r="FA22" s="137">
        <v>47.3</v>
      </c>
      <c r="FB22" s="137">
        <v>47.35</v>
      </c>
      <c r="FC22" s="137">
        <v>48.4</v>
      </c>
      <c r="FD22" s="137">
        <v>48.05</v>
      </c>
      <c r="FE22" s="137">
        <v>48.75</v>
      </c>
      <c r="FF22" s="137">
        <v>50.95</v>
      </c>
      <c r="FG22" s="137">
        <v>51.85</v>
      </c>
      <c r="FH22" s="137">
        <v>53.5</v>
      </c>
      <c r="FI22" s="137">
        <v>54.45</v>
      </c>
      <c r="FJ22" s="137">
        <v>54.9</v>
      </c>
      <c r="FK22" s="137">
        <v>54.25</v>
      </c>
      <c r="FL22" s="137">
        <v>53.85</v>
      </c>
      <c r="FM22" s="137">
        <v>56.2</v>
      </c>
      <c r="FN22" s="137">
        <v>57.45</v>
      </c>
      <c r="FO22" s="137">
        <v>55.5</v>
      </c>
      <c r="FP22" s="137">
        <v>56.85</v>
      </c>
      <c r="FQ22" s="137">
        <v>60.6</v>
      </c>
      <c r="FR22" s="65">
        <v>59.95</v>
      </c>
      <c r="FS22" s="65">
        <v>59.4</v>
      </c>
      <c r="FT22" s="65">
        <v>57.75</v>
      </c>
      <c r="FU22" s="65">
        <v>57</v>
      </c>
      <c r="FV22" s="65">
        <v>54.25</v>
      </c>
      <c r="FW22" s="65">
        <v>55.3</v>
      </c>
      <c r="FX22" s="65">
        <v>53.7</v>
      </c>
      <c r="FY22" s="65">
        <v>53.05</v>
      </c>
      <c r="FZ22" s="65">
        <v>52.3</v>
      </c>
      <c r="GA22" s="65">
        <v>51.65</v>
      </c>
      <c r="GB22" s="65">
        <v>49.55</v>
      </c>
      <c r="GC22" s="65">
        <v>48.55</v>
      </c>
      <c r="GD22" s="65">
        <v>47.65</v>
      </c>
      <c r="GE22" s="65">
        <v>47.95</v>
      </c>
      <c r="GF22" s="65">
        <v>48.85</v>
      </c>
      <c r="GG22" s="65">
        <v>49.25</v>
      </c>
      <c r="GH22" s="65">
        <v>48.7</v>
      </c>
      <c r="GI22" s="65">
        <v>51.1</v>
      </c>
      <c r="GJ22" s="65">
        <v>49.1</v>
      </c>
      <c r="GK22" s="65">
        <v>50.35</v>
      </c>
      <c r="GL22" s="65">
        <v>50.45</v>
      </c>
      <c r="GM22" s="65">
        <v>49.05</v>
      </c>
      <c r="GN22" s="65">
        <v>48.6</v>
      </c>
      <c r="GO22" s="65">
        <v>50.5</v>
      </c>
      <c r="GP22" s="65">
        <v>51.85</v>
      </c>
      <c r="GQ22" s="65">
        <v>49.45</v>
      </c>
      <c r="GR22" s="65">
        <v>47.15</v>
      </c>
      <c r="GS22" s="65">
        <v>46.5</v>
      </c>
      <c r="GT22" s="65">
        <v>46.05</v>
      </c>
      <c r="GU22" s="65">
        <v>50</v>
      </c>
      <c r="GV22" s="65">
        <v>50.45</v>
      </c>
      <c r="GW22" s="65">
        <v>51.4</v>
      </c>
      <c r="GX22" s="65">
        <v>52.15</v>
      </c>
      <c r="GY22" s="65">
        <v>54.15</v>
      </c>
      <c r="GZ22" s="65">
        <v>53.95</v>
      </c>
      <c r="HA22" s="65">
        <v>52.75</v>
      </c>
      <c r="HB22" s="65">
        <v>53.9</v>
      </c>
      <c r="HC22" s="65">
        <v>50.75</v>
      </c>
      <c r="HD22" s="65">
        <v>48.15</v>
      </c>
      <c r="HE22" s="65">
        <v>50.2</v>
      </c>
      <c r="HF22" s="65">
        <v>57.35</v>
      </c>
      <c r="HG22" s="65">
        <v>59.65</v>
      </c>
      <c r="HH22" s="65">
        <v>60.1</v>
      </c>
      <c r="HI22" s="65">
        <v>62.2</v>
      </c>
      <c r="HJ22" s="65">
        <v>59.35</v>
      </c>
      <c r="HK22" s="65">
        <v>58.55</v>
      </c>
      <c r="HL22" s="65">
        <v>60.5</v>
      </c>
      <c r="HM22" s="65">
        <v>62.05</v>
      </c>
      <c r="HN22" s="65">
        <v>65.95</v>
      </c>
      <c r="HO22" s="65">
        <v>67.400000000000006</v>
      </c>
      <c r="HP22" s="65">
        <v>70.2</v>
      </c>
      <c r="HQ22" s="65">
        <v>63.2</v>
      </c>
      <c r="HR22" s="65">
        <v>63.5</v>
      </c>
      <c r="HS22" s="65">
        <v>64.099999999999994</v>
      </c>
      <c r="HT22" s="65">
        <v>63.4</v>
      </c>
      <c r="HU22" s="65">
        <v>64.349999999999994</v>
      </c>
      <c r="HV22" s="65">
        <v>66.95</v>
      </c>
      <c r="HW22" s="65">
        <v>69.25</v>
      </c>
      <c r="HX22" s="65">
        <v>70.2</v>
      </c>
      <c r="HY22" s="65">
        <v>68.150000000000006</v>
      </c>
      <c r="HZ22" s="65">
        <v>71.2</v>
      </c>
      <c r="IA22" s="65">
        <v>74.400000000000006</v>
      </c>
      <c r="IB22" s="65">
        <v>76.650000000000006</v>
      </c>
      <c r="IC22" s="65">
        <v>78.400000000000006</v>
      </c>
      <c r="ID22" s="65">
        <v>79.849999999999994</v>
      </c>
      <c r="IE22" s="65">
        <v>81.2</v>
      </c>
      <c r="IF22" s="65">
        <v>80</v>
      </c>
      <c r="IG22" s="65">
        <v>75.849999999999994</v>
      </c>
      <c r="IH22" s="65">
        <v>76.55</v>
      </c>
      <c r="II22" s="65">
        <v>76.8</v>
      </c>
      <c r="IJ22" s="65">
        <v>76.45</v>
      </c>
      <c r="IK22" s="65">
        <v>77.7</v>
      </c>
      <c r="IL22" s="65">
        <v>77.5</v>
      </c>
      <c r="IM22" s="65">
        <v>77.25</v>
      </c>
      <c r="IN22" s="65">
        <v>78.599999999999994</v>
      </c>
      <c r="IO22" s="65">
        <v>79.8</v>
      </c>
      <c r="IP22" s="65">
        <v>80.55</v>
      </c>
      <c r="IQ22" s="65">
        <v>80.75</v>
      </c>
      <c r="IR22" s="65">
        <v>82.5</v>
      </c>
      <c r="IS22" s="65">
        <v>82.7</v>
      </c>
      <c r="IT22" s="65">
        <v>78.2</v>
      </c>
      <c r="IU22" s="65">
        <v>76</v>
      </c>
      <c r="IV22" s="65">
        <v>78.5</v>
      </c>
      <c r="IW22" s="65">
        <v>82.35</v>
      </c>
      <c r="IX22" s="65">
        <v>83.5</v>
      </c>
      <c r="IY22" s="65">
        <v>84.95</v>
      </c>
      <c r="IZ22" s="65">
        <v>91.35</v>
      </c>
      <c r="JA22" s="65">
        <v>89.1</v>
      </c>
      <c r="JB22" s="65">
        <v>82.3</v>
      </c>
      <c r="JC22" s="65">
        <v>72.25</v>
      </c>
      <c r="JD22" s="65">
        <v>70.099999999999994</v>
      </c>
      <c r="JE22" s="65">
        <v>80.650000000000006</v>
      </c>
      <c r="JF22" s="65">
        <v>87.95</v>
      </c>
      <c r="JG22" s="65">
        <v>94.65</v>
      </c>
      <c r="JH22" s="65">
        <v>99.15</v>
      </c>
      <c r="JI22" s="65">
        <v>98.6</v>
      </c>
      <c r="JJ22" s="65">
        <v>100.1</v>
      </c>
      <c r="JK22" s="65">
        <v>103</v>
      </c>
      <c r="JL22" s="65">
        <v>113.35</v>
      </c>
      <c r="JM22" s="65">
        <v>118.6</v>
      </c>
      <c r="JN22" s="65">
        <v>118.2</v>
      </c>
      <c r="JO22" s="65">
        <v>119.2</v>
      </c>
      <c r="JP22" s="65">
        <v>117.6</v>
      </c>
      <c r="JQ22" s="65">
        <v>116.75</v>
      </c>
      <c r="JR22" s="65">
        <v>115.95</v>
      </c>
      <c r="JS22" s="65">
        <v>116</v>
      </c>
      <c r="JT22" s="65">
        <v>118.35</v>
      </c>
      <c r="JU22" s="65">
        <v>116.05</v>
      </c>
      <c r="JV22" s="65">
        <v>117.4</v>
      </c>
      <c r="JW22" s="65">
        <v>119.35</v>
      </c>
      <c r="JX22" s="65">
        <v>122</v>
      </c>
      <c r="JY22" s="65">
        <v>123</v>
      </c>
      <c r="JZ22" s="65">
        <v>122.75</v>
      </c>
      <c r="KA22" s="65">
        <v>124.05</v>
      </c>
      <c r="KB22" s="65">
        <v>122.7</v>
      </c>
      <c r="KC22" s="65">
        <v>124.55</v>
      </c>
      <c r="KD22" s="65">
        <v>126.1</v>
      </c>
      <c r="KE22" s="65">
        <v>129.1</v>
      </c>
      <c r="KF22" s="65">
        <v>131.1</v>
      </c>
      <c r="KG22" s="65">
        <v>131.5</v>
      </c>
      <c r="KH22" s="65">
        <v>130</v>
      </c>
      <c r="KI22" s="65">
        <v>128.9</v>
      </c>
      <c r="KJ22" s="65">
        <v>127.55</v>
      </c>
      <c r="KK22" s="65">
        <v>128.55000000000001</v>
      </c>
      <c r="KL22" s="65">
        <v>134.1</v>
      </c>
      <c r="KM22" s="65">
        <v>129.80000000000001</v>
      </c>
      <c r="KN22" s="65">
        <v>124.75</v>
      </c>
      <c r="KO22" s="65">
        <v>123.45</v>
      </c>
      <c r="KP22" s="65">
        <v>120.3</v>
      </c>
      <c r="KQ22" s="65">
        <v>122.25</v>
      </c>
      <c r="KR22" s="65">
        <v>123.45</v>
      </c>
      <c r="KS22" s="65">
        <v>124.55</v>
      </c>
      <c r="KT22" s="65">
        <v>125.1</v>
      </c>
      <c r="KU22" s="65">
        <v>123.45</v>
      </c>
      <c r="KV22" s="65">
        <v>125.45</v>
      </c>
      <c r="KW22" s="65">
        <v>125.1</v>
      </c>
      <c r="KX22" s="65">
        <v>127.35</v>
      </c>
      <c r="KY22" s="65">
        <v>126.6</v>
      </c>
      <c r="KZ22" s="65">
        <v>125.2</v>
      </c>
      <c r="LA22" s="65">
        <v>126.45</v>
      </c>
      <c r="LB22" s="65">
        <v>127.55</v>
      </c>
      <c r="LC22" s="65">
        <v>128.5</v>
      </c>
      <c r="LD22" s="65">
        <v>127.6</v>
      </c>
      <c r="LE22" s="65">
        <v>124.9</v>
      </c>
      <c r="LF22" s="65">
        <v>125.35</v>
      </c>
      <c r="LG22" s="65">
        <v>125.65</v>
      </c>
      <c r="LH22" s="65">
        <v>123.8</v>
      </c>
      <c r="LI22" s="65">
        <v>121.65</v>
      </c>
      <c r="LJ22" s="65">
        <v>118.95</v>
      </c>
      <c r="LK22" s="65">
        <v>122.75</v>
      </c>
      <c r="LL22" s="65">
        <v>126</v>
      </c>
      <c r="LM22" s="65">
        <v>129.94999999999999</v>
      </c>
      <c r="LN22" s="65">
        <v>139.85</v>
      </c>
      <c r="LO22" s="65">
        <v>139</v>
      </c>
      <c r="LP22" s="65">
        <v>138.55000000000001</v>
      </c>
      <c r="LQ22" s="65">
        <v>140.35</v>
      </c>
      <c r="LR22" s="65">
        <v>141.6</v>
      </c>
      <c r="LS22" s="65">
        <v>135.69999999999999</v>
      </c>
      <c r="LT22" s="65">
        <v>131.94999999999999</v>
      </c>
      <c r="LU22" s="65">
        <v>129.05000000000001</v>
      </c>
      <c r="LV22" s="65">
        <v>127.4</v>
      </c>
      <c r="LW22" s="65">
        <v>132.9</v>
      </c>
      <c r="LX22" s="65">
        <v>129</v>
      </c>
      <c r="LY22" s="65">
        <v>126.15</v>
      </c>
      <c r="LZ22" s="65">
        <v>127.6</v>
      </c>
      <c r="MA22" s="65">
        <v>128.55000000000001</v>
      </c>
      <c r="MB22" s="65">
        <v>129.35</v>
      </c>
      <c r="MC22" s="65">
        <v>129.94999999999999</v>
      </c>
      <c r="MD22" s="65">
        <v>126.25</v>
      </c>
      <c r="ME22" s="65">
        <v>128.6</v>
      </c>
      <c r="MF22" s="65">
        <v>130.35</v>
      </c>
      <c r="MG22" s="65">
        <v>133.6</v>
      </c>
      <c r="MH22" s="65">
        <v>134.25</v>
      </c>
      <c r="MI22" s="65">
        <v>140.19999999999999</v>
      </c>
      <c r="MJ22" s="65">
        <v>142.9</v>
      </c>
      <c r="MK22" s="65">
        <v>141.69999999999999</v>
      </c>
      <c r="ML22" s="65">
        <v>140.69999999999999</v>
      </c>
      <c r="MM22" s="65">
        <v>141.75</v>
      </c>
      <c r="MN22" s="65">
        <v>143.19999999999999</v>
      </c>
      <c r="MO22" s="65">
        <v>141.85</v>
      </c>
      <c r="MP22" s="65">
        <v>143.44999999999999</v>
      </c>
      <c r="MQ22" s="65">
        <v>143.05000000000001</v>
      </c>
      <c r="MR22" s="65">
        <v>137.80000000000001</v>
      </c>
      <c r="MS22" s="65">
        <v>136.15</v>
      </c>
      <c r="MT22" s="65">
        <v>134.4</v>
      </c>
      <c r="MU22" s="65">
        <v>133.69999999999999</v>
      </c>
      <c r="MV22" s="65">
        <v>133.25</v>
      </c>
      <c r="MW22" s="65">
        <v>132.75</v>
      </c>
      <c r="MX22" s="65">
        <v>130.80000000000001</v>
      </c>
      <c r="MY22" s="65">
        <v>132.30000000000001</v>
      </c>
      <c r="MZ22" s="65">
        <v>132.9</v>
      </c>
      <c r="NA22" s="65">
        <v>137.55000000000001</v>
      </c>
      <c r="NB22" s="65">
        <v>278.75</v>
      </c>
      <c r="NC22" s="65">
        <v>267.75</v>
      </c>
      <c r="ND22" s="65">
        <v>270.75</v>
      </c>
      <c r="NE22" s="65">
        <v>268.89999999999998</v>
      </c>
      <c r="NF22" s="65">
        <v>257.89999999999998</v>
      </c>
      <c r="NG22" s="65">
        <v>257.7</v>
      </c>
      <c r="NH22" s="65">
        <v>253.75</v>
      </c>
      <c r="NI22" s="65">
        <v>254.2</v>
      </c>
      <c r="NJ22" s="65">
        <v>256.25</v>
      </c>
      <c r="NK22" s="65">
        <v>260.89999999999998</v>
      </c>
      <c r="NL22" s="65">
        <v>249.7</v>
      </c>
      <c r="NM22" s="65">
        <v>251.5</v>
      </c>
      <c r="NN22" s="63"/>
      <c r="NP22" s="50"/>
      <c r="NQ22" s="63"/>
    </row>
    <row r="23" spans="1:381" ht="14.1" customHeight="1" x14ac:dyDescent="0.25">
      <c r="A23" s="107">
        <f t="shared" si="3"/>
        <v>19</v>
      </c>
      <c r="B23" s="101" t="s">
        <v>244</v>
      </c>
      <c r="C23" s="102" t="s">
        <v>123</v>
      </c>
      <c r="D23" s="103">
        <v>10</v>
      </c>
      <c r="E23" s="125">
        <f t="shared" si="0"/>
        <v>16.899999999999999</v>
      </c>
      <c r="F23" s="97">
        <f t="shared" si="1"/>
        <v>17.899999999999999</v>
      </c>
      <c r="G23" s="98">
        <f t="shared" si="2"/>
        <v>5.9171597633136098E-2</v>
      </c>
      <c r="H23" s="97">
        <v>37.4</v>
      </c>
      <c r="I23" s="97">
        <v>15.15</v>
      </c>
      <c r="J23" s="104">
        <v>261</v>
      </c>
      <c r="K23" s="104">
        <v>156</v>
      </c>
      <c r="L23" s="104">
        <f>183566+333503</f>
        <v>517069</v>
      </c>
      <c r="M23" s="106"/>
      <c r="N23" s="106"/>
      <c r="O23" s="106"/>
      <c r="P23" s="64"/>
      <c r="Q23" s="105">
        <v>54</v>
      </c>
      <c r="R23" s="120">
        <v>40311</v>
      </c>
      <c r="S23" s="119" t="e">
        <f>((F23-Q23)/Q23)*365/($F$2-R23)</f>
        <v>#VALUE!</v>
      </c>
      <c r="V23" s="136">
        <v>17.899999999999999</v>
      </c>
      <c r="W23" s="136">
        <v>16.899999999999999</v>
      </c>
      <c r="X23" s="136">
        <v>16.850000000000001</v>
      </c>
      <c r="Y23" s="136">
        <v>16.95</v>
      </c>
      <c r="Z23" s="136">
        <v>15.95</v>
      </c>
      <c r="AA23" s="136">
        <v>16.3</v>
      </c>
      <c r="AB23" s="136">
        <v>16.7</v>
      </c>
      <c r="AC23" s="136">
        <v>17.25</v>
      </c>
      <c r="AD23" s="136">
        <v>17.25</v>
      </c>
      <c r="AE23" s="136">
        <v>17.7</v>
      </c>
      <c r="AF23" s="136">
        <v>17.899999999999999</v>
      </c>
      <c r="AG23" s="136">
        <v>17.7</v>
      </c>
      <c r="AH23" s="136">
        <v>17.899999999999999</v>
      </c>
      <c r="AI23" s="136">
        <v>17.899999999999999</v>
      </c>
      <c r="AJ23" s="136">
        <v>18.100000000000001</v>
      </c>
      <c r="AK23" s="136">
        <v>17.8</v>
      </c>
      <c r="AL23" s="136">
        <v>16.45</v>
      </c>
      <c r="AM23" s="136">
        <v>16.95</v>
      </c>
      <c r="AN23" s="136">
        <v>17.100000000000001</v>
      </c>
      <c r="AO23" s="136">
        <v>16.649999999999999</v>
      </c>
      <c r="AP23" s="136">
        <v>16.899999999999999</v>
      </c>
      <c r="AQ23" s="136">
        <v>17.45</v>
      </c>
      <c r="AR23" s="136">
        <v>17.3</v>
      </c>
      <c r="AS23" s="136">
        <v>16.75</v>
      </c>
      <c r="AT23" s="136">
        <v>16.2</v>
      </c>
      <c r="AU23" s="136">
        <v>15.9</v>
      </c>
      <c r="AV23" s="136">
        <v>16</v>
      </c>
      <c r="AW23" s="136">
        <v>16.2</v>
      </c>
      <c r="AX23" s="137">
        <v>15.95</v>
      </c>
      <c r="AY23" s="137">
        <v>15.75</v>
      </c>
      <c r="AZ23" s="137">
        <v>16</v>
      </c>
      <c r="BA23" s="137">
        <v>16.25</v>
      </c>
      <c r="BB23" s="137">
        <v>16.600000000000001</v>
      </c>
      <c r="BC23" s="137">
        <v>17.05</v>
      </c>
      <c r="BD23" s="137">
        <v>17</v>
      </c>
      <c r="BE23" s="137">
        <v>17.25</v>
      </c>
      <c r="BF23" s="137">
        <v>17.25</v>
      </c>
      <c r="BG23" s="137">
        <v>17.850000000000001</v>
      </c>
      <c r="BH23" s="137">
        <v>18.3</v>
      </c>
      <c r="BI23" s="137">
        <v>18.05</v>
      </c>
      <c r="BJ23" s="137">
        <v>18.8</v>
      </c>
      <c r="BK23" s="137">
        <v>18.75</v>
      </c>
      <c r="BL23" s="137">
        <v>18.55</v>
      </c>
      <c r="BM23" s="137">
        <v>18.399999999999999</v>
      </c>
      <c r="BN23" s="137">
        <v>18.399999999999999</v>
      </c>
      <c r="BO23" s="137">
        <v>18.95</v>
      </c>
      <c r="BP23" s="137">
        <v>19.899999999999999</v>
      </c>
      <c r="BQ23" s="137">
        <v>19.600000000000001</v>
      </c>
      <c r="BR23" s="137">
        <v>19.75</v>
      </c>
      <c r="BS23" s="137">
        <v>19.600000000000001</v>
      </c>
      <c r="BT23" s="137">
        <v>19.100000000000001</v>
      </c>
      <c r="BU23" s="137">
        <v>18.899999999999999</v>
      </c>
      <c r="BV23" s="137">
        <v>18.8</v>
      </c>
      <c r="BW23" s="137">
        <v>18.399999999999999</v>
      </c>
      <c r="BX23" s="137">
        <v>18.25</v>
      </c>
      <c r="BY23" s="137">
        <v>19.899999999999999</v>
      </c>
      <c r="BZ23" s="137">
        <v>20.7</v>
      </c>
      <c r="CA23" s="137">
        <v>21.2</v>
      </c>
      <c r="CB23" s="137">
        <v>20.05</v>
      </c>
      <c r="CC23" s="137">
        <v>19.399999999999999</v>
      </c>
      <c r="CD23" s="137">
        <v>19.399999999999999</v>
      </c>
      <c r="CE23" s="137">
        <v>19.75</v>
      </c>
      <c r="CF23" s="137">
        <v>20.100000000000001</v>
      </c>
      <c r="CG23" s="137">
        <v>20.100000000000001</v>
      </c>
      <c r="CH23" s="137">
        <v>20.2</v>
      </c>
      <c r="CI23" s="137">
        <v>20.399999999999999</v>
      </c>
      <c r="CJ23" s="137">
        <v>19.100000000000001</v>
      </c>
      <c r="CK23" s="137">
        <v>20.2</v>
      </c>
      <c r="CL23" s="137">
        <v>20.399999999999999</v>
      </c>
      <c r="CM23" s="137">
        <v>21.05</v>
      </c>
      <c r="CN23" s="137">
        <v>20.95</v>
      </c>
      <c r="CO23" s="137">
        <v>21.25</v>
      </c>
      <c r="CP23" s="137">
        <v>22</v>
      </c>
      <c r="CQ23" s="137">
        <v>22.4</v>
      </c>
      <c r="CR23" s="137">
        <v>21.7</v>
      </c>
      <c r="CS23" s="137">
        <v>22.25</v>
      </c>
      <c r="CT23" s="137">
        <v>22.35</v>
      </c>
      <c r="CU23" s="137">
        <v>22.65</v>
      </c>
      <c r="CV23" s="137">
        <v>22.6</v>
      </c>
      <c r="CW23" s="137">
        <v>22.65</v>
      </c>
      <c r="CX23" s="137">
        <v>22.75</v>
      </c>
      <c r="CY23" s="137">
        <v>22.95</v>
      </c>
      <c r="CZ23" s="137">
        <v>22.95</v>
      </c>
      <c r="DA23" s="137">
        <v>23</v>
      </c>
      <c r="DB23" s="137">
        <v>23.15</v>
      </c>
      <c r="DC23" s="137">
        <v>23</v>
      </c>
      <c r="DD23" s="137">
        <v>22.9</v>
      </c>
      <c r="DE23" s="137">
        <v>23.35</v>
      </c>
      <c r="DF23" s="137">
        <v>23.5</v>
      </c>
      <c r="DG23" s="137">
        <v>24.1</v>
      </c>
      <c r="DH23" s="137">
        <v>23.5</v>
      </c>
      <c r="DI23" s="137">
        <v>23.05</v>
      </c>
      <c r="DJ23" s="137">
        <v>23.55</v>
      </c>
      <c r="DK23" s="137">
        <v>23.05</v>
      </c>
      <c r="DL23" s="137">
        <v>22.85</v>
      </c>
      <c r="DM23" s="137">
        <v>22.2</v>
      </c>
      <c r="DN23" s="137">
        <v>23.6</v>
      </c>
      <c r="DO23" s="137">
        <v>23.55</v>
      </c>
      <c r="DP23" s="137">
        <v>23.65</v>
      </c>
      <c r="DQ23" s="137">
        <v>22.5</v>
      </c>
      <c r="DR23" s="137">
        <v>22.7</v>
      </c>
      <c r="DS23" s="137">
        <v>23.05</v>
      </c>
      <c r="DT23" s="137">
        <v>23.3</v>
      </c>
      <c r="DU23" s="137">
        <v>23.7</v>
      </c>
      <c r="DV23" s="137">
        <v>24.2</v>
      </c>
      <c r="DW23" s="137">
        <v>24.45</v>
      </c>
      <c r="DX23" s="137">
        <v>24.75</v>
      </c>
      <c r="DY23" s="137">
        <v>24.25</v>
      </c>
      <c r="DZ23" s="137">
        <v>24.5</v>
      </c>
      <c r="EA23" s="137">
        <v>24</v>
      </c>
      <c r="EB23" s="137">
        <v>24.4</v>
      </c>
      <c r="EC23" s="137">
        <v>24.45</v>
      </c>
      <c r="ED23" s="137">
        <v>24.4</v>
      </c>
      <c r="EE23" s="137">
        <v>24.65</v>
      </c>
      <c r="EF23" s="137">
        <v>24.65</v>
      </c>
      <c r="EG23" s="137">
        <v>24.95</v>
      </c>
      <c r="EH23" s="137">
        <v>24.9</v>
      </c>
      <c r="EI23" s="137">
        <v>25</v>
      </c>
      <c r="EJ23" s="137">
        <v>24.65</v>
      </c>
      <c r="EK23" s="137">
        <v>24.7</v>
      </c>
      <c r="EL23" s="137">
        <v>24.95</v>
      </c>
      <c r="EM23" s="137">
        <v>25.05</v>
      </c>
      <c r="EN23" s="137">
        <v>25.3</v>
      </c>
      <c r="EO23" s="137">
        <v>26.65</v>
      </c>
      <c r="EP23" s="137">
        <v>25</v>
      </c>
      <c r="EQ23" s="137">
        <v>25.3</v>
      </c>
      <c r="ER23" s="137">
        <v>25.75</v>
      </c>
      <c r="ES23" s="137">
        <v>26.25</v>
      </c>
      <c r="ET23" s="137">
        <v>27.7</v>
      </c>
      <c r="EU23" s="137">
        <v>26.95</v>
      </c>
      <c r="EV23" s="137">
        <v>26.95</v>
      </c>
      <c r="EW23" s="137">
        <v>26.25</v>
      </c>
      <c r="EX23" s="137">
        <v>25.5</v>
      </c>
      <c r="EY23" s="137">
        <v>25.3</v>
      </c>
      <c r="EZ23" s="137">
        <v>25.45</v>
      </c>
      <c r="FA23" s="137">
        <v>25.6</v>
      </c>
      <c r="FB23" s="137">
        <v>25.15</v>
      </c>
      <c r="FC23" s="137">
        <v>25.6</v>
      </c>
      <c r="FD23" s="137">
        <v>26.15</v>
      </c>
      <c r="FE23" s="137">
        <v>25.5</v>
      </c>
      <c r="FF23" s="137">
        <v>26.4</v>
      </c>
      <c r="FG23" s="137">
        <v>26.6</v>
      </c>
      <c r="FH23" s="137">
        <v>27.4</v>
      </c>
      <c r="FI23" s="137">
        <v>27.05</v>
      </c>
      <c r="FJ23" s="137">
        <v>26.65</v>
      </c>
      <c r="FK23" s="137">
        <v>25.9</v>
      </c>
      <c r="FL23" s="137">
        <v>26.55</v>
      </c>
      <c r="FM23" s="137">
        <v>27.35</v>
      </c>
      <c r="FN23" s="137">
        <v>27.65</v>
      </c>
      <c r="FO23" s="137">
        <v>27.3</v>
      </c>
      <c r="FP23" s="137">
        <v>27.55</v>
      </c>
      <c r="FQ23" s="137">
        <v>28.85</v>
      </c>
      <c r="FR23" s="65">
        <v>28.85</v>
      </c>
      <c r="FS23" s="65">
        <v>28.35</v>
      </c>
      <c r="FT23" s="65">
        <v>28.25</v>
      </c>
      <c r="FU23" s="65">
        <v>27.6</v>
      </c>
      <c r="FV23" s="65">
        <v>26.95</v>
      </c>
      <c r="FW23" s="65">
        <v>27.5</v>
      </c>
      <c r="FX23" s="65">
        <v>27</v>
      </c>
      <c r="FY23" s="65">
        <v>26.25</v>
      </c>
      <c r="FZ23" s="65">
        <v>24.6</v>
      </c>
      <c r="GA23" s="65">
        <v>23.9</v>
      </c>
      <c r="GB23" s="65">
        <v>23.8</v>
      </c>
      <c r="GC23" s="65">
        <v>23.5</v>
      </c>
      <c r="GD23" s="65">
        <v>24.2</v>
      </c>
      <c r="GE23" s="65">
        <v>25.55</v>
      </c>
      <c r="GF23" s="65">
        <v>23.5</v>
      </c>
      <c r="GG23" s="65">
        <v>23.9</v>
      </c>
      <c r="GH23" s="65">
        <v>23.35</v>
      </c>
      <c r="GI23" s="65">
        <v>23</v>
      </c>
      <c r="GJ23" s="65">
        <v>23.75</v>
      </c>
      <c r="GK23" s="65">
        <v>23.9</v>
      </c>
      <c r="GL23" s="65">
        <v>24.1</v>
      </c>
      <c r="GM23" s="65">
        <v>23.65</v>
      </c>
      <c r="GN23" s="65">
        <v>23.25</v>
      </c>
      <c r="GO23" s="65">
        <v>23.7</v>
      </c>
      <c r="GP23" s="65">
        <v>24</v>
      </c>
      <c r="GQ23" s="65">
        <v>23.95</v>
      </c>
      <c r="GR23" s="65">
        <v>23.5</v>
      </c>
      <c r="GS23" s="65">
        <v>23.4</v>
      </c>
      <c r="GT23" s="65">
        <v>23.6</v>
      </c>
      <c r="GU23" s="65">
        <v>24.75</v>
      </c>
      <c r="GV23" s="65">
        <v>25.5</v>
      </c>
      <c r="GW23" s="65">
        <v>26.65</v>
      </c>
      <c r="GX23" s="65">
        <v>26.45</v>
      </c>
      <c r="GY23" s="65">
        <v>27.9</v>
      </c>
      <c r="GZ23" s="65">
        <v>25.95</v>
      </c>
      <c r="HA23" s="65">
        <v>23.65</v>
      </c>
      <c r="HB23" s="65">
        <v>25.65</v>
      </c>
      <c r="HC23" s="65">
        <v>21.45</v>
      </c>
      <c r="HD23" s="65">
        <v>20.05</v>
      </c>
      <c r="HE23" s="65">
        <v>20.55</v>
      </c>
      <c r="HF23" s="65">
        <v>24.55</v>
      </c>
      <c r="HG23" s="65">
        <v>24.3</v>
      </c>
      <c r="HH23" s="65">
        <v>25.45</v>
      </c>
      <c r="HI23" s="65">
        <v>26.3</v>
      </c>
      <c r="HJ23" s="65">
        <v>26.5</v>
      </c>
      <c r="HK23" s="65">
        <v>26.8</v>
      </c>
      <c r="HL23" s="65">
        <v>27.15</v>
      </c>
      <c r="HM23" s="65">
        <v>27.95</v>
      </c>
      <c r="HN23" s="65">
        <v>28.35</v>
      </c>
      <c r="HO23" s="65">
        <v>29.45</v>
      </c>
      <c r="HP23" s="65">
        <v>29.4</v>
      </c>
      <c r="HQ23" s="65">
        <v>29.35</v>
      </c>
      <c r="HR23" s="65">
        <v>29.85</v>
      </c>
      <c r="HS23" s="65">
        <v>29.9</v>
      </c>
      <c r="HT23" s="65">
        <v>29.7</v>
      </c>
      <c r="HU23" s="65">
        <v>30.1</v>
      </c>
      <c r="HV23" s="65">
        <v>31.35</v>
      </c>
      <c r="HW23" s="65">
        <v>31.05</v>
      </c>
      <c r="HX23" s="65">
        <v>31.1</v>
      </c>
      <c r="HY23" s="65">
        <v>30.85</v>
      </c>
      <c r="HZ23" s="65">
        <v>31.5</v>
      </c>
      <c r="IA23" s="65">
        <v>31.55</v>
      </c>
      <c r="IB23" s="65">
        <v>31.95</v>
      </c>
      <c r="IC23" s="65">
        <v>32.950000000000003</v>
      </c>
      <c r="ID23" s="65">
        <v>33.25</v>
      </c>
      <c r="IE23" s="65">
        <v>33.35</v>
      </c>
      <c r="IF23" s="65">
        <v>32.25</v>
      </c>
      <c r="IG23" s="65">
        <v>32</v>
      </c>
      <c r="IH23" s="65">
        <v>31.75</v>
      </c>
      <c r="II23" s="65">
        <v>31.45</v>
      </c>
      <c r="IJ23" s="65">
        <v>31.65</v>
      </c>
      <c r="IK23" s="65">
        <v>31.95</v>
      </c>
      <c r="IL23" s="65">
        <v>32</v>
      </c>
      <c r="IM23" s="65">
        <v>32.1</v>
      </c>
      <c r="IN23" s="65">
        <v>32</v>
      </c>
      <c r="IO23" s="65">
        <v>31.85</v>
      </c>
      <c r="IP23" s="65">
        <v>31.75</v>
      </c>
      <c r="IQ23" s="65">
        <v>32.5</v>
      </c>
      <c r="IR23" s="65">
        <v>33.25</v>
      </c>
      <c r="IS23" s="65">
        <v>32.9</v>
      </c>
      <c r="IT23" s="65">
        <v>32.700000000000003</v>
      </c>
      <c r="IU23" s="65">
        <v>31.05</v>
      </c>
      <c r="IV23" s="65">
        <v>32.65</v>
      </c>
      <c r="IW23" s="65">
        <v>33.049999999999997</v>
      </c>
      <c r="IX23" s="65">
        <v>33.9</v>
      </c>
      <c r="IY23" s="65">
        <v>34.549999999999997</v>
      </c>
      <c r="IZ23" s="65">
        <v>35.700000000000003</v>
      </c>
      <c r="JA23" s="65">
        <v>35.65</v>
      </c>
      <c r="JB23" s="65">
        <v>35.25</v>
      </c>
      <c r="JC23" s="65">
        <v>30.4</v>
      </c>
      <c r="JD23" s="65">
        <v>32</v>
      </c>
      <c r="JE23" s="65">
        <v>34.049999999999997</v>
      </c>
      <c r="JF23" s="65">
        <v>36.1</v>
      </c>
      <c r="JG23" s="65">
        <v>36.6</v>
      </c>
      <c r="JH23" s="65">
        <v>37.25</v>
      </c>
      <c r="JI23" s="65">
        <v>36.049999999999997</v>
      </c>
      <c r="JJ23" s="65">
        <v>37.85</v>
      </c>
      <c r="JK23" s="65">
        <v>38.65</v>
      </c>
      <c r="JL23" s="65">
        <v>40.200000000000003</v>
      </c>
      <c r="JM23" s="65">
        <v>41.8</v>
      </c>
      <c r="JN23" s="65">
        <v>41.55</v>
      </c>
      <c r="JO23" s="65">
        <v>40.5</v>
      </c>
      <c r="JP23" s="65">
        <v>41.7</v>
      </c>
      <c r="JQ23" s="65">
        <v>41.75</v>
      </c>
      <c r="JR23" s="65">
        <v>41.8</v>
      </c>
      <c r="JS23" s="65">
        <v>42</v>
      </c>
      <c r="JT23" s="65">
        <v>42.65</v>
      </c>
      <c r="JU23" s="65">
        <v>40.75</v>
      </c>
      <c r="JV23" s="65">
        <v>42.35</v>
      </c>
      <c r="JW23" s="65">
        <v>42.9</v>
      </c>
      <c r="JX23" s="65">
        <v>43.3</v>
      </c>
      <c r="JY23" s="65">
        <v>43.5</v>
      </c>
      <c r="JZ23" s="65">
        <v>43.55</v>
      </c>
      <c r="KA23" s="65">
        <v>44.15</v>
      </c>
      <c r="KB23" s="65">
        <v>42.85</v>
      </c>
      <c r="KC23" s="65">
        <v>43.9</v>
      </c>
      <c r="KD23" s="65">
        <v>44.1</v>
      </c>
      <c r="KE23" s="65">
        <v>44.4</v>
      </c>
      <c r="KF23" s="65">
        <v>44.5</v>
      </c>
      <c r="KG23" s="65">
        <v>45.85</v>
      </c>
      <c r="KH23" s="65">
        <v>45.4</v>
      </c>
      <c r="KI23" s="65">
        <v>46.35</v>
      </c>
      <c r="KJ23" s="65">
        <v>46.05</v>
      </c>
      <c r="KK23" s="65">
        <v>46.75</v>
      </c>
      <c r="KL23" s="65">
        <v>48.6</v>
      </c>
      <c r="KM23" s="65">
        <v>46.1</v>
      </c>
      <c r="KN23" s="65">
        <v>47.3</v>
      </c>
      <c r="KO23" s="65">
        <v>48.15</v>
      </c>
      <c r="KP23" s="65">
        <v>44.4</v>
      </c>
      <c r="KQ23" s="65">
        <v>43.95</v>
      </c>
      <c r="KR23" s="65">
        <v>44.35</v>
      </c>
      <c r="KS23" s="65">
        <v>44.2</v>
      </c>
      <c r="KT23" s="65">
        <v>44</v>
      </c>
      <c r="KU23" s="65">
        <v>42.05</v>
      </c>
      <c r="KV23" s="65">
        <v>40.9</v>
      </c>
      <c r="KW23" s="65">
        <v>42.3</v>
      </c>
      <c r="KX23" s="65">
        <v>41.9</v>
      </c>
      <c r="KY23" s="65">
        <v>42.1</v>
      </c>
      <c r="KZ23" s="66">
        <v>41.1</v>
      </c>
      <c r="LA23" s="66">
        <v>40.950000000000003</v>
      </c>
      <c r="LB23" s="66">
        <v>41.8</v>
      </c>
      <c r="LC23" s="66">
        <v>43.1</v>
      </c>
      <c r="LD23" s="66">
        <v>43.8</v>
      </c>
      <c r="LE23" s="66">
        <v>43.9</v>
      </c>
      <c r="LF23" s="66">
        <v>41.95</v>
      </c>
      <c r="LG23" s="66">
        <v>42.55</v>
      </c>
      <c r="LH23" s="66">
        <v>41.9</v>
      </c>
      <c r="LI23" s="66">
        <v>41.8</v>
      </c>
      <c r="LJ23" s="66">
        <v>41.55</v>
      </c>
      <c r="LK23" s="66">
        <v>42.85</v>
      </c>
      <c r="LL23" s="66">
        <v>42.7</v>
      </c>
      <c r="LM23" s="66">
        <v>43.2</v>
      </c>
      <c r="LN23" s="66">
        <v>44.2</v>
      </c>
      <c r="LO23" s="66">
        <v>44.95</v>
      </c>
      <c r="LP23" s="66">
        <v>45.05</v>
      </c>
      <c r="LQ23" s="66">
        <v>46.15</v>
      </c>
      <c r="LR23" s="66">
        <v>45.15</v>
      </c>
      <c r="LS23" s="66">
        <v>39.85</v>
      </c>
      <c r="LT23" s="66">
        <v>40.700000000000003</v>
      </c>
      <c r="LU23" s="66">
        <v>39.799999999999997</v>
      </c>
      <c r="LV23" s="66">
        <v>39.049999999999997</v>
      </c>
      <c r="LW23" s="66">
        <v>40.65</v>
      </c>
      <c r="LX23" s="66">
        <v>40.6</v>
      </c>
      <c r="LY23" s="66">
        <v>39.200000000000003</v>
      </c>
      <c r="LZ23" s="66">
        <v>39</v>
      </c>
      <c r="MA23" s="66">
        <v>38.950000000000003</v>
      </c>
      <c r="MB23" s="66">
        <v>38.85</v>
      </c>
      <c r="MC23" s="66">
        <v>38.65</v>
      </c>
      <c r="MD23" s="66">
        <v>38.35</v>
      </c>
      <c r="ME23" s="66">
        <v>39</v>
      </c>
      <c r="MF23" s="66">
        <v>39.1</v>
      </c>
      <c r="MG23" s="66">
        <v>39.049999999999997</v>
      </c>
      <c r="MH23" s="66">
        <v>37.9</v>
      </c>
      <c r="MI23" s="66">
        <v>38.65</v>
      </c>
      <c r="MJ23" s="66">
        <v>39.6</v>
      </c>
      <c r="MK23" s="66">
        <v>39.75</v>
      </c>
      <c r="ML23" s="66">
        <v>39.75</v>
      </c>
      <c r="MM23" s="66">
        <v>40.1</v>
      </c>
      <c r="MN23" s="66">
        <v>40.15</v>
      </c>
      <c r="MO23" s="66">
        <v>39.6</v>
      </c>
      <c r="MP23" s="66">
        <v>41.55</v>
      </c>
      <c r="MQ23" s="66">
        <v>43.9</v>
      </c>
      <c r="MR23" s="66">
        <v>40.299999999999997</v>
      </c>
      <c r="MS23" s="66">
        <v>39.700000000000003</v>
      </c>
      <c r="MT23" s="66">
        <v>37.85</v>
      </c>
      <c r="MU23" s="66">
        <v>37</v>
      </c>
      <c r="MV23" s="66">
        <v>37.35</v>
      </c>
      <c r="MW23" s="66">
        <v>37.4</v>
      </c>
      <c r="MX23" s="66">
        <v>38.049999999999997</v>
      </c>
      <c r="MY23" s="66">
        <v>37.25</v>
      </c>
      <c r="MZ23" s="66">
        <v>38.799999999999997</v>
      </c>
      <c r="NA23" s="66">
        <v>38.25</v>
      </c>
      <c r="NB23" s="66">
        <v>36.9</v>
      </c>
      <c r="NC23" s="66">
        <v>36.799999999999997</v>
      </c>
      <c r="ND23" s="66">
        <v>37.5</v>
      </c>
      <c r="NE23" s="66">
        <v>37.950000000000003</v>
      </c>
      <c r="NF23" s="66">
        <v>38.35</v>
      </c>
      <c r="NG23" s="66">
        <v>38.65</v>
      </c>
      <c r="NH23" s="66">
        <v>35</v>
      </c>
      <c r="NI23" s="66">
        <v>36.85</v>
      </c>
      <c r="NJ23" s="66">
        <v>37</v>
      </c>
      <c r="NK23" s="66">
        <v>37.049999999999997</v>
      </c>
      <c r="NL23" s="66">
        <v>37.4</v>
      </c>
      <c r="NM23" s="66">
        <v>37.85</v>
      </c>
      <c r="NN23" s="63"/>
      <c r="NP23" s="50"/>
      <c r="NQ23" s="63"/>
    </row>
    <row r="24" spans="1:381" x14ac:dyDescent="0.2">
      <c r="C24" s="176" t="s">
        <v>218</v>
      </c>
      <c r="D24" s="176"/>
      <c r="E24" s="176"/>
      <c r="F24" s="127"/>
    </row>
    <row r="25" spans="1:381" x14ac:dyDescent="0.2">
      <c r="C25" s="175" t="s">
        <v>229</v>
      </c>
      <c r="D25" s="175"/>
      <c r="E25" s="175"/>
    </row>
    <row r="26" spans="1:381" x14ac:dyDescent="0.2">
      <c r="C26" s="51"/>
      <c r="L26" s="133"/>
      <c r="M26" s="134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  <c r="IZ26" s="67"/>
      <c r="JA26" s="67"/>
      <c r="JB26" s="67"/>
      <c r="JC26" s="67"/>
      <c r="JD26" s="67"/>
      <c r="JE26" s="67"/>
      <c r="JF26" s="67"/>
      <c r="JG26" s="67"/>
      <c r="JH26" s="67"/>
      <c r="JI26" s="67"/>
      <c r="JJ26" s="67"/>
      <c r="JK26" s="67"/>
      <c r="JL26" s="67"/>
      <c r="JM26" s="67"/>
      <c r="JN26" s="67"/>
      <c r="JO26" s="67"/>
      <c r="JP26" s="67"/>
      <c r="JQ26" s="67"/>
      <c r="JR26" s="67"/>
      <c r="JS26" s="67"/>
      <c r="JT26" s="67"/>
      <c r="JU26" s="67"/>
      <c r="JV26" s="67"/>
      <c r="JW26" s="67"/>
      <c r="JX26" s="67"/>
      <c r="JY26" s="67"/>
      <c r="JZ26" s="67"/>
      <c r="KA26" s="67"/>
      <c r="KB26" s="67"/>
      <c r="KC26" s="67"/>
      <c r="KD26" s="67"/>
      <c r="KE26" s="67"/>
      <c r="KF26" s="67"/>
      <c r="KG26" s="67"/>
      <c r="KH26" s="67"/>
      <c r="KI26" s="67"/>
      <c r="KJ26" s="67"/>
      <c r="KK26" s="67"/>
      <c r="KL26" s="67"/>
      <c r="KM26" s="67"/>
      <c r="KN26" s="67"/>
      <c r="KO26" s="67"/>
      <c r="KP26" s="67"/>
      <c r="KQ26" s="67"/>
      <c r="KR26" s="67"/>
      <c r="KS26" s="67"/>
      <c r="KT26" s="67"/>
      <c r="KU26" s="67"/>
      <c r="KV26" s="67"/>
      <c r="KW26" s="67"/>
      <c r="KX26" s="67"/>
      <c r="KY26" s="67"/>
      <c r="KZ26" s="67"/>
      <c r="LA26" s="67"/>
      <c r="LB26" s="67"/>
      <c r="LC26" s="67"/>
      <c r="LD26" s="67"/>
      <c r="LE26" s="67"/>
      <c r="LF26" s="67"/>
      <c r="LG26" s="67"/>
      <c r="LH26" s="67"/>
      <c r="LI26" s="67"/>
      <c r="LJ26" s="67"/>
      <c r="LK26" s="67"/>
      <c r="LL26" s="67"/>
      <c r="LM26" s="67"/>
      <c r="LN26" s="67"/>
      <c r="LO26" s="67"/>
      <c r="LP26" s="67"/>
      <c r="LQ26" s="67"/>
      <c r="LR26" s="67"/>
      <c r="LS26" s="67"/>
      <c r="LT26" s="67"/>
      <c r="LU26" s="67"/>
      <c r="LV26" s="67"/>
      <c r="LW26" s="67"/>
      <c r="LX26" s="67"/>
      <c r="LY26" s="67"/>
      <c r="LZ26" s="67"/>
      <c r="MA26" s="67"/>
      <c r="MB26" s="67"/>
      <c r="MC26" s="67"/>
      <c r="MD26" s="67"/>
      <c r="ME26" s="67"/>
      <c r="MF26" s="67"/>
      <c r="MG26" s="67"/>
      <c r="MH26" s="67"/>
      <c r="MI26" s="67"/>
      <c r="MJ26" s="67"/>
      <c r="MK26" s="67"/>
      <c r="ML26" s="67"/>
      <c r="MM26" s="67"/>
      <c r="MN26" s="67"/>
      <c r="MO26" s="67"/>
      <c r="MP26" s="67"/>
    </row>
    <row r="27" spans="1:381" x14ac:dyDescent="0.2">
      <c r="G27" s="128"/>
      <c r="L27" s="52"/>
      <c r="M27" s="52"/>
    </row>
    <row r="28" spans="1:381" x14ac:dyDescent="0.2">
      <c r="L28" s="52"/>
      <c r="M28" s="52"/>
    </row>
    <row r="29" spans="1:381" x14ac:dyDescent="0.2">
      <c r="L29" s="52"/>
      <c r="M29" s="135"/>
    </row>
    <row r="30" spans="1:381" x14ac:dyDescent="0.2">
      <c r="L30" s="52"/>
      <c r="M30" s="135"/>
    </row>
  </sheetData>
  <sortState xmlns:xlrd2="http://schemas.microsoft.com/office/spreadsheetml/2017/richdata2" ref="C5:NM23">
    <sortCondition descending="1" ref="J5:J23"/>
  </sortState>
  <mergeCells count="2">
    <mergeCell ref="C25:E25"/>
    <mergeCell ref="C24:E24"/>
  </mergeCells>
  <conditionalFormatting sqref="L26">
    <cfRule type="cellIs" dxfId="427" priority="36689" stopIfTrue="1" operator="lessThan">
      <formula>M26</formula>
    </cfRule>
    <cfRule type="cellIs" dxfId="426" priority="36690" stopIfTrue="1" operator="greaterThan">
      <formula>M26</formula>
    </cfRule>
  </conditionalFormatting>
  <conditionalFormatting sqref="L26">
    <cfRule type="cellIs" dxfId="425" priority="36685" stopIfTrue="1" operator="lessThan">
      <formula>M26</formula>
    </cfRule>
    <cfRule type="cellIs" dxfId="424" priority="36686" stopIfTrue="1" operator="greaterThan">
      <formula>M26</formula>
    </cfRule>
  </conditionalFormatting>
  <conditionalFormatting sqref="L26">
    <cfRule type="cellIs" dxfId="423" priority="36675" stopIfTrue="1" operator="lessThan">
      <formula>M26</formula>
    </cfRule>
    <cfRule type="cellIs" dxfId="422" priority="36676" stopIfTrue="1" operator="greaterThan">
      <formula>M26</formula>
    </cfRule>
  </conditionalFormatting>
  <conditionalFormatting sqref="F24 G3:G5">
    <cfRule type="cellIs" dxfId="421" priority="36597" stopIfTrue="1" operator="greaterThan">
      <formula>0</formula>
    </cfRule>
    <cfRule type="cellIs" dxfId="420" priority="36598" stopIfTrue="1" operator="lessThan">
      <formula>0</formula>
    </cfRule>
  </conditionalFormatting>
  <conditionalFormatting sqref="F24">
    <cfRule type="cellIs" dxfId="419" priority="34617" stopIfTrue="1" operator="lessThan">
      <formula>IZ24</formula>
    </cfRule>
    <cfRule type="cellIs" dxfId="418" priority="34618" stopIfTrue="1" operator="greaterThan">
      <formula>IZ24</formula>
    </cfRule>
  </conditionalFormatting>
  <conditionalFormatting sqref="F24">
    <cfRule type="cellIs" dxfId="417" priority="33186" stopIfTrue="1" operator="lessThan">
      <formula>KX24</formula>
    </cfRule>
    <cfRule type="cellIs" dxfId="416" priority="33187" stopIfTrue="1" operator="greaterThan">
      <formula>KX24</formula>
    </cfRule>
  </conditionalFormatting>
  <conditionalFormatting sqref="F24">
    <cfRule type="cellIs" dxfId="415" priority="33040" stopIfTrue="1" operator="lessThan">
      <formula>KW24</formula>
    </cfRule>
    <cfRule type="cellIs" dxfId="414" priority="33041" stopIfTrue="1" operator="greaterThan">
      <formula>KW24</formula>
    </cfRule>
  </conditionalFormatting>
  <conditionalFormatting sqref="F24">
    <cfRule type="cellIs" dxfId="413" priority="32912" stopIfTrue="1" operator="lessThan">
      <formula>KV24</formula>
    </cfRule>
    <cfRule type="cellIs" dxfId="412" priority="32913" stopIfTrue="1" operator="greaterThan">
      <formula>KV24</formula>
    </cfRule>
  </conditionalFormatting>
  <conditionalFormatting sqref="F24">
    <cfRule type="cellIs" dxfId="411" priority="32786" stopIfTrue="1" operator="lessThan">
      <formula>KU24</formula>
    </cfRule>
    <cfRule type="cellIs" dxfId="410" priority="32787" stopIfTrue="1" operator="greaterThan">
      <formula>KU24</formula>
    </cfRule>
  </conditionalFormatting>
  <conditionalFormatting sqref="F24">
    <cfRule type="cellIs" dxfId="409" priority="32656" stopIfTrue="1" operator="lessThan">
      <formula>KT24</formula>
    </cfRule>
    <cfRule type="cellIs" dxfId="408" priority="32657" stopIfTrue="1" operator="greaterThan">
      <formula>KT24</formula>
    </cfRule>
  </conditionalFormatting>
  <conditionalFormatting sqref="F24">
    <cfRule type="cellIs" dxfId="407" priority="32610" stopIfTrue="1" operator="lessThan">
      <formula>KS24</formula>
    </cfRule>
    <cfRule type="cellIs" dxfId="406" priority="32611" stopIfTrue="1" operator="greaterThan">
      <formula>KS24</formula>
    </cfRule>
  </conditionalFormatting>
  <conditionalFormatting sqref="F24">
    <cfRule type="cellIs" dxfId="405" priority="32404" stopIfTrue="1" operator="lessThan">
      <formula>KR24</formula>
    </cfRule>
    <cfRule type="cellIs" dxfId="404" priority="32405" stopIfTrue="1" operator="greaterThan">
      <formula>KR24</formula>
    </cfRule>
  </conditionalFormatting>
  <conditionalFormatting sqref="F24">
    <cfRule type="cellIs" dxfId="403" priority="32280" stopIfTrue="1" operator="lessThan">
      <formula>KQ24</formula>
    </cfRule>
    <cfRule type="cellIs" dxfId="402" priority="32281" stopIfTrue="1" operator="greaterThan">
      <formula>KQ24</formula>
    </cfRule>
  </conditionalFormatting>
  <conditionalFormatting sqref="F24">
    <cfRule type="cellIs" dxfId="401" priority="32156" stopIfTrue="1" operator="lessThan">
      <formula>KP24</formula>
    </cfRule>
    <cfRule type="cellIs" dxfId="400" priority="32157" stopIfTrue="1" operator="greaterThan">
      <formula>KP24</formula>
    </cfRule>
  </conditionalFormatting>
  <conditionalFormatting sqref="F24">
    <cfRule type="cellIs" dxfId="399" priority="32032" stopIfTrue="1" operator="lessThan">
      <formula>KO24</formula>
    </cfRule>
    <cfRule type="cellIs" dxfId="398" priority="32033" stopIfTrue="1" operator="greaterThan">
      <formula>KO24</formula>
    </cfRule>
  </conditionalFormatting>
  <conditionalFormatting sqref="F24">
    <cfRule type="cellIs" dxfId="397" priority="31908" stopIfTrue="1" operator="lessThan">
      <formula>KN24</formula>
    </cfRule>
    <cfRule type="cellIs" dxfId="396" priority="31909" stopIfTrue="1" operator="greaterThan">
      <formula>KN24</formula>
    </cfRule>
  </conditionalFormatting>
  <conditionalFormatting sqref="F24">
    <cfRule type="cellIs" dxfId="395" priority="31784" stopIfTrue="1" operator="lessThan">
      <formula>KM24</formula>
    </cfRule>
    <cfRule type="cellIs" dxfId="394" priority="31785" stopIfTrue="1" operator="greaterThan">
      <formula>KM24</formula>
    </cfRule>
  </conditionalFormatting>
  <conditionalFormatting sqref="F24">
    <cfRule type="cellIs" dxfId="393" priority="31660" stopIfTrue="1" operator="lessThan">
      <formula>KL24</formula>
    </cfRule>
    <cfRule type="cellIs" dxfId="392" priority="31661" stopIfTrue="1" operator="greaterThan">
      <formula>KL24</formula>
    </cfRule>
  </conditionalFormatting>
  <conditionalFormatting sqref="F24">
    <cfRule type="cellIs" dxfId="391" priority="31536" stopIfTrue="1" operator="lessThan">
      <formula>KK24</formula>
    </cfRule>
    <cfRule type="cellIs" dxfId="390" priority="31537" stopIfTrue="1" operator="greaterThan">
      <formula>KK24</formula>
    </cfRule>
  </conditionalFormatting>
  <conditionalFormatting sqref="F24">
    <cfRule type="cellIs" dxfId="389" priority="31396" stopIfTrue="1" operator="lessThan">
      <formula>KJ24</formula>
    </cfRule>
    <cfRule type="cellIs" dxfId="388" priority="31397" stopIfTrue="1" operator="greaterThan">
      <formula>KJ24</formula>
    </cfRule>
  </conditionalFormatting>
  <conditionalFormatting sqref="F24">
    <cfRule type="cellIs" dxfId="387" priority="31270" stopIfTrue="1" operator="lessThan">
      <formula>KI24</formula>
    </cfRule>
    <cfRule type="cellIs" dxfId="386" priority="31271" stopIfTrue="1" operator="greaterThan">
      <formula>KI24</formula>
    </cfRule>
  </conditionalFormatting>
  <conditionalFormatting sqref="L26">
    <cfRule type="cellIs" dxfId="385" priority="31266" stopIfTrue="1" operator="lessThan">
      <formula>M26</formula>
    </cfRule>
    <cfRule type="cellIs" dxfId="384" priority="31267" stopIfTrue="1" operator="greaterThan">
      <formula>M26</formula>
    </cfRule>
  </conditionalFormatting>
  <conditionalFormatting sqref="F24">
    <cfRule type="cellIs" dxfId="383" priority="31194" stopIfTrue="1" operator="lessThan">
      <formula>KH24</formula>
    </cfRule>
    <cfRule type="cellIs" dxfId="382" priority="31195" stopIfTrue="1" operator="greaterThan">
      <formula>KH24</formula>
    </cfRule>
  </conditionalFormatting>
  <conditionalFormatting sqref="F24">
    <cfRule type="cellIs" dxfId="381" priority="31122" stopIfTrue="1" operator="lessThan">
      <formula>KG24</formula>
    </cfRule>
    <cfRule type="cellIs" dxfId="380" priority="31123" stopIfTrue="1" operator="greaterThan">
      <formula>KG24</formula>
    </cfRule>
  </conditionalFormatting>
  <conditionalFormatting sqref="F24">
    <cfRule type="cellIs" dxfId="379" priority="30930" stopIfTrue="1" operator="lessThan">
      <formula>KF24</formula>
    </cfRule>
    <cfRule type="cellIs" dxfId="378" priority="30931" stopIfTrue="1" operator="greaterThan">
      <formula>KF24</formula>
    </cfRule>
  </conditionalFormatting>
  <conditionalFormatting sqref="F24">
    <cfRule type="cellIs" dxfId="377" priority="30858" stopIfTrue="1" operator="lessThan">
      <formula>KE24</formula>
    </cfRule>
    <cfRule type="cellIs" dxfId="376" priority="30859" stopIfTrue="1" operator="greaterThan">
      <formula>KE24</formula>
    </cfRule>
  </conditionalFormatting>
  <conditionalFormatting sqref="F24">
    <cfRule type="cellIs" dxfId="375" priority="30786" stopIfTrue="1" operator="lessThan">
      <formula>KD24</formula>
    </cfRule>
    <cfRule type="cellIs" dxfId="374" priority="30787" stopIfTrue="1" operator="greaterThan">
      <formula>KD24</formula>
    </cfRule>
  </conditionalFormatting>
  <conditionalFormatting sqref="F24">
    <cfRule type="cellIs" dxfId="373" priority="30636" stopIfTrue="1" operator="lessThan">
      <formula>KB24</formula>
    </cfRule>
    <cfRule type="cellIs" dxfId="372" priority="30637" stopIfTrue="1" operator="greaterThan">
      <formula>KB24</formula>
    </cfRule>
  </conditionalFormatting>
  <conditionalFormatting sqref="F24">
    <cfRule type="cellIs" dxfId="371" priority="30486" stopIfTrue="1" operator="lessThan">
      <formula>JY24</formula>
    </cfRule>
    <cfRule type="cellIs" dxfId="370" priority="30487" stopIfTrue="1" operator="greaterThan">
      <formula>JY24</formula>
    </cfRule>
  </conditionalFormatting>
  <conditionalFormatting sqref="F24">
    <cfRule type="cellIs" dxfId="369" priority="30343" stopIfTrue="1" operator="lessThan">
      <formula>JX24</formula>
    </cfRule>
    <cfRule type="cellIs" dxfId="368" priority="30344" stopIfTrue="1" operator="greaterThan">
      <formula>JX24</formula>
    </cfRule>
  </conditionalFormatting>
  <conditionalFormatting sqref="F24">
    <cfRule type="cellIs" dxfId="367" priority="30325" stopIfTrue="1" operator="lessThan">
      <formula>JW24</formula>
    </cfRule>
    <cfRule type="cellIs" dxfId="366" priority="30326" stopIfTrue="1" operator="greaterThan">
      <formula>JW24</formula>
    </cfRule>
  </conditionalFormatting>
  <conditionalFormatting sqref="F24">
    <cfRule type="cellIs" dxfId="365" priority="30237" stopIfTrue="1" operator="lessThan">
      <formula>JV24</formula>
    </cfRule>
    <cfRule type="cellIs" dxfId="364" priority="30238" stopIfTrue="1" operator="greaterThan">
      <formula>JV24</formula>
    </cfRule>
  </conditionalFormatting>
  <conditionalFormatting sqref="F24">
    <cfRule type="cellIs" dxfId="363" priority="30212" stopIfTrue="1" operator="lessThan">
      <formula>JU24</formula>
    </cfRule>
    <cfRule type="cellIs" dxfId="362" priority="30213" stopIfTrue="1" operator="greaterThan">
      <formula>JU24</formula>
    </cfRule>
  </conditionalFormatting>
  <conditionalFormatting sqref="F24">
    <cfRule type="cellIs" dxfId="361" priority="30192" stopIfTrue="1" operator="lessThan">
      <formula>JS24</formula>
    </cfRule>
    <cfRule type="cellIs" dxfId="360" priority="30193" stopIfTrue="1" operator="greaterThan">
      <formula>JS24</formula>
    </cfRule>
  </conditionalFormatting>
  <conditionalFormatting sqref="F24">
    <cfRule type="cellIs" dxfId="359" priority="30166" stopIfTrue="1" operator="lessThan">
      <formula>JR24</formula>
    </cfRule>
    <cfRule type="cellIs" dxfId="358" priority="30167" stopIfTrue="1" operator="greaterThan">
      <formula>JR24</formula>
    </cfRule>
  </conditionalFormatting>
  <conditionalFormatting sqref="F24">
    <cfRule type="cellIs" dxfId="357" priority="30142" stopIfTrue="1" operator="lessThan">
      <formula>JQ24</formula>
    </cfRule>
    <cfRule type="cellIs" dxfId="356" priority="30143" stopIfTrue="1" operator="greaterThan">
      <formula>JQ24</formula>
    </cfRule>
  </conditionalFormatting>
  <conditionalFormatting sqref="F24">
    <cfRule type="cellIs" dxfId="355" priority="30110" stopIfTrue="1" operator="lessThan">
      <formula>JO24</formula>
    </cfRule>
    <cfRule type="cellIs" dxfId="354" priority="30111" stopIfTrue="1" operator="greaterThan">
      <formula>JO24</formula>
    </cfRule>
  </conditionalFormatting>
  <conditionalFormatting sqref="F24">
    <cfRule type="cellIs" dxfId="353" priority="30092" stopIfTrue="1" operator="lessThan">
      <formula>JN24</formula>
    </cfRule>
    <cfRule type="cellIs" dxfId="352" priority="30093" stopIfTrue="1" operator="greaterThan">
      <formula>JN24</formula>
    </cfRule>
  </conditionalFormatting>
  <conditionalFormatting sqref="F24">
    <cfRule type="cellIs" dxfId="351" priority="30054" stopIfTrue="1" operator="lessThan">
      <formula>JM24</formula>
    </cfRule>
    <cfRule type="cellIs" dxfId="350" priority="30055" stopIfTrue="1" operator="greaterThan">
      <formula>JM24</formula>
    </cfRule>
  </conditionalFormatting>
  <conditionalFormatting sqref="F24">
    <cfRule type="cellIs" dxfId="349" priority="30016" stopIfTrue="1" operator="lessThan">
      <formula>JK24</formula>
    </cfRule>
    <cfRule type="cellIs" dxfId="348" priority="30017" stopIfTrue="1" operator="greaterThan">
      <formula>JK24</formula>
    </cfRule>
  </conditionalFormatting>
  <conditionalFormatting sqref="F24">
    <cfRule type="cellIs" dxfId="347" priority="29978" stopIfTrue="1" operator="lessThan">
      <formula>JJ24</formula>
    </cfRule>
    <cfRule type="cellIs" dxfId="346" priority="29979" stopIfTrue="1" operator="greaterThan">
      <formula>JJ24</formula>
    </cfRule>
  </conditionalFormatting>
  <conditionalFormatting sqref="F24">
    <cfRule type="cellIs" dxfId="345" priority="29940" stopIfTrue="1" operator="lessThan">
      <formula>JI24</formula>
    </cfRule>
    <cfRule type="cellIs" dxfId="344" priority="29941" stopIfTrue="1" operator="greaterThan">
      <formula>JI24</formula>
    </cfRule>
  </conditionalFormatting>
  <conditionalFormatting sqref="F24">
    <cfRule type="cellIs" dxfId="343" priority="29902" stopIfTrue="1" operator="lessThan">
      <formula>JH24</formula>
    </cfRule>
    <cfRule type="cellIs" dxfId="342" priority="29903" stopIfTrue="1" operator="greaterThan">
      <formula>JH24</formula>
    </cfRule>
  </conditionalFormatting>
  <conditionalFormatting sqref="F24">
    <cfRule type="cellIs" dxfId="341" priority="29864" stopIfTrue="1" operator="lessThan">
      <formula>JG24</formula>
    </cfRule>
    <cfRule type="cellIs" dxfId="340" priority="29865" stopIfTrue="1" operator="greaterThan">
      <formula>JG24</formula>
    </cfRule>
  </conditionalFormatting>
  <conditionalFormatting sqref="F24">
    <cfRule type="cellIs" dxfId="339" priority="29826" stopIfTrue="1" operator="lessThan">
      <formula>JF24</formula>
    </cfRule>
    <cfRule type="cellIs" dxfId="338" priority="29827" stopIfTrue="1" operator="greaterThan">
      <formula>JF24</formula>
    </cfRule>
  </conditionalFormatting>
  <conditionalFormatting sqref="F24">
    <cfRule type="cellIs" dxfId="337" priority="29788" stopIfTrue="1" operator="lessThan">
      <formula>JE24</formula>
    </cfRule>
    <cfRule type="cellIs" dxfId="336" priority="29789" stopIfTrue="1" operator="greaterThan">
      <formula>JE24</formula>
    </cfRule>
  </conditionalFormatting>
  <conditionalFormatting sqref="F24">
    <cfRule type="cellIs" dxfId="335" priority="29750" stopIfTrue="1" operator="lessThan">
      <formula>JD24</formula>
    </cfRule>
    <cfRule type="cellIs" dxfId="334" priority="29751" stopIfTrue="1" operator="greaterThan">
      <formula>JD24</formula>
    </cfRule>
  </conditionalFormatting>
  <conditionalFormatting sqref="F24">
    <cfRule type="cellIs" dxfId="333" priority="29712" stopIfTrue="1" operator="lessThan">
      <formula>JC24</formula>
    </cfRule>
    <cfRule type="cellIs" dxfId="332" priority="29713" stopIfTrue="1" operator="greaterThan">
      <formula>JC24</formula>
    </cfRule>
  </conditionalFormatting>
  <conditionalFormatting sqref="F24">
    <cfRule type="cellIs" dxfId="331" priority="29674" stopIfTrue="1" operator="lessThan">
      <formula>JA24</formula>
    </cfRule>
    <cfRule type="cellIs" dxfId="330" priority="29675" stopIfTrue="1" operator="greaterThan">
      <formula>JA24</formula>
    </cfRule>
  </conditionalFormatting>
  <conditionalFormatting sqref="F24">
    <cfRule type="cellIs" dxfId="329" priority="28848" stopIfTrue="1" operator="lessThan">
      <formula>HK24</formula>
    </cfRule>
    <cfRule type="cellIs" dxfId="328" priority="28849" stopIfTrue="1" operator="greaterThan">
      <formula>HK24</formula>
    </cfRule>
  </conditionalFormatting>
  <conditionalFormatting sqref="M26">
    <cfRule type="cellIs" dxfId="327" priority="36982" stopIfTrue="1" operator="lessThan">
      <formula>N6</formula>
    </cfRule>
    <cfRule type="cellIs" dxfId="326" priority="36983" stopIfTrue="1" operator="greaterThan">
      <formula>N6</formula>
    </cfRule>
  </conditionalFormatting>
  <conditionalFormatting sqref="M26">
    <cfRule type="cellIs" dxfId="325" priority="36990" stopIfTrue="1" operator="lessThan">
      <formula>N6</formula>
    </cfRule>
    <cfRule type="cellIs" dxfId="324" priority="36991" stopIfTrue="1" operator="greaterThan">
      <formula>N6</formula>
    </cfRule>
  </conditionalFormatting>
  <conditionalFormatting sqref="M26">
    <cfRule type="cellIs" dxfId="323" priority="37050" stopIfTrue="1" operator="lessThan">
      <formula>N6</formula>
    </cfRule>
    <cfRule type="cellIs" dxfId="322" priority="37051" stopIfTrue="1" operator="greaterThan">
      <formula>N6</formula>
    </cfRule>
  </conditionalFormatting>
  <conditionalFormatting sqref="M26">
    <cfRule type="cellIs" dxfId="321" priority="37054" stopIfTrue="1" operator="lessThan">
      <formula>N6</formula>
    </cfRule>
    <cfRule type="cellIs" dxfId="320" priority="37055" stopIfTrue="1" operator="greaterThan">
      <formula>N6</formula>
    </cfRule>
  </conditionalFormatting>
  <conditionalFormatting sqref="M29:M30">
    <cfRule type="cellIs" dxfId="319" priority="37066" stopIfTrue="1" operator="lessThan">
      <formula>N3</formula>
    </cfRule>
    <cfRule type="cellIs" dxfId="318" priority="37067" stopIfTrue="1" operator="greaterThan">
      <formula>N3</formula>
    </cfRule>
  </conditionalFormatting>
  <conditionalFormatting sqref="M29:M30">
    <cfRule type="cellIs" dxfId="317" priority="37070" stopIfTrue="1" operator="lessThan">
      <formula>N3</formula>
    </cfRule>
    <cfRule type="cellIs" dxfId="316" priority="37071" stopIfTrue="1" operator="greaterThan">
      <formula>N3</formula>
    </cfRule>
  </conditionalFormatting>
  <conditionalFormatting sqref="F5">
    <cfRule type="cellIs" dxfId="315" priority="6440" operator="equal">
      <formula>W5</formula>
    </cfRule>
    <cfRule type="cellIs" dxfId="314" priority="6441" operator="lessThan">
      <formula>W5</formula>
    </cfRule>
    <cfRule type="cellIs" dxfId="313" priority="6442" operator="greaterThan">
      <formula>W5</formula>
    </cfRule>
  </conditionalFormatting>
  <conditionalFormatting sqref="F24">
    <cfRule type="cellIs" dxfId="312" priority="37153" stopIfTrue="1" operator="lessThan">
      <formula>$LE$5</formula>
    </cfRule>
    <cfRule type="cellIs" dxfId="311" priority="37154" stopIfTrue="1" operator="greaterThan">
      <formula>$LE$5</formula>
    </cfRule>
  </conditionalFormatting>
  <conditionalFormatting sqref="F3">
    <cfRule type="cellIs" dxfId="310" priority="37155" operator="equal">
      <formula>$W$3</formula>
    </cfRule>
    <cfRule type="cellIs" dxfId="309" priority="37156" operator="lessThan">
      <formula>$W$3</formula>
    </cfRule>
    <cfRule type="cellIs" dxfId="308" priority="37157" operator="greaterThan">
      <formula>$W$3</formula>
    </cfRule>
  </conditionalFormatting>
  <conditionalFormatting sqref="F24">
    <cfRule type="cellIs" dxfId="307" priority="37181" stopIfTrue="1" operator="lessThan">
      <formula>#REF!</formula>
    </cfRule>
    <cfRule type="cellIs" dxfId="306" priority="37182" stopIfTrue="1" operator="greaterThanOrEqual">
      <formula>#REF!</formula>
    </cfRule>
  </conditionalFormatting>
  <conditionalFormatting sqref="F24">
    <cfRule type="cellIs" dxfId="305" priority="37183" stopIfTrue="1" operator="lessThanOrEqual">
      <formula>#REF!</formula>
    </cfRule>
    <cfRule type="cellIs" dxfId="304" priority="37184" stopIfTrue="1" operator="greaterThan">
      <formula>#REF!</formula>
    </cfRule>
  </conditionalFormatting>
  <conditionalFormatting sqref="F24">
    <cfRule type="cellIs" dxfId="303" priority="37185" stopIfTrue="1" operator="equal">
      <formula>IZ24</formula>
    </cfRule>
    <cfRule type="cellIs" dxfId="302" priority="37186" stopIfTrue="1" operator="greaterThanOrEqual">
      <formula>#REF!</formula>
    </cfRule>
  </conditionalFormatting>
  <conditionalFormatting sqref="F24">
    <cfRule type="cellIs" dxfId="301" priority="37193" stopIfTrue="1" operator="equal">
      <formula>KX24</formula>
    </cfRule>
    <cfRule type="cellIs" dxfId="300" priority="37194" stopIfTrue="1" operator="greaterThanOrEqual">
      <formula>#REF!</formula>
    </cfRule>
  </conditionalFormatting>
  <conditionalFormatting sqref="F24">
    <cfRule type="cellIs" dxfId="299" priority="37195" stopIfTrue="1" operator="equal">
      <formula>KW24</formula>
    </cfRule>
    <cfRule type="cellIs" dxfId="298" priority="37196" stopIfTrue="1" operator="greaterThanOrEqual">
      <formula>#REF!</formula>
    </cfRule>
  </conditionalFormatting>
  <conditionalFormatting sqref="F24">
    <cfRule type="cellIs" dxfId="297" priority="37197" stopIfTrue="1" operator="equal">
      <formula>KV24</formula>
    </cfRule>
    <cfRule type="cellIs" dxfId="296" priority="37198" stopIfTrue="1" operator="greaterThanOrEqual">
      <formula>#REF!</formula>
    </cfRule>
  </conditionalFormatting>
  <conditionalFormatting sqref="F24">
    <cfRule type="cellIs" dxfId="295" priority="37199" stopIfTrue="1" operator="equal">
      <formula>KU24</formula>
    </cfRule>
    <cfRule type="cellIs" dxfId="294" priority="37200" stopIfTrue="1" operator="greaterThanOrEqual">
      <formula>#REF!</formula>
    </cfRule>
  </conditionalFormatting>
  <conditionalFormatting sqref="F24">
    <cfRule type="cellIs" dxfId="293" priority="37201" stopIfTrue="1" operator="equal">
      <formula>KT24</formula>
    </cfRule>
    <cfRule type="cellIs" dxfId="292" priority="37202" stopIfTrue="1" operator="greaterThanOrEqual">
      <formula>#REF!</formula>
    </cfRule>
  </conditionalFormatting>
  <conditionalFormatting sqref="F24">
    <cfRule type="cellIs" dxfId="291" priority="37203" stopIfTrue="1" operator="equal">
      <formula>KS24</formula>
    </cfRule>
    <cfRule type="cellIs" dxfId="290" priority="37204" stopIfTrue="1" operator="greaterThanOrEqual">
      <formula>#REF!</formula>
    </cfRule>
  </conditionalFormatting>
  <conditionalFormatting sqref="F24">
    <cfRule type="cellIs" dxfId="289" priority="37205" stopIfTrue="1" operator="equal">
      <formula>KR24</formula>
    </cfRule>
    <cfRule type="cellIs" dxfId="288" priority="37206" stopIfTrue="1" operator="greaterThanOrEqual">
      <formula>#REF!</formula>
    </cfRule>
  </conditionalFormatting>
  <conditionalFormatting sqref="F24">
    <cfRule type="cellIs" dxfId="287" priority="37207" stopIfTrue="1" operator="equal">
      <formula>KQ24</formula>
    </cfRule>
    <cfRule type="cellIs" dxfId="286" priority="37208" stopIfTrue="1" operator="greaterThanOrEqual">
      <formula>#REF!</formula>
    </cfRule>
  </conditionalFormatting>
  <conditionalFormatting sqref="F24">
    <cfRule type="cellIs" dxfId="285" priority="37209" stopIfTrue="1" operator="equal">
      <formula>KP24</formula>
    </cfRule>
    <cfRule type="cellIs" dxfId="284" priority="37210" stopIfTrue="1" operator="greaterThanOrEqual">
      <formula>#REF!</formula>
    </cfRule>
  </conditionalFormatting>
  <conditionalFormatting sqref="F24">
    <cfRule type="cellIs" dxfId="283" priority="37211" stopIfTrue="1" operator="equal">
      <formula>KO24</formula>
    </cfRule>
    <cfRule type="cellIs" dxfId="282" priority="37212" stopIfTrue="1" operator="greaterThanOrEqual">
      <formula>#REF!</formula>
    </cfRule>
  </conditionalFormatting>
  <conditionalFormatting sqref="F24">
    <cfRule type="cellIs" dxfId="281" priority="37213" stopIfTrue="1" operator="equal">
      <formula>KN24</formula>
    </cfRule>
    <cfRule type="cellIs" dxfId="280" priority="37214" stopIfTrue="1" operator="greaterThanOrEqual">
      <formula>#REF!</formula>
    </cfRule>
  </conditionalFormatting>
  <conditionalFormatting sqref="F24">
    <cfRule type="cellIs" dxfId="279" priority="37215" stopIfTrue="1" operator="equal">
      <formula>KM24</formula>
    </cfRule>
    <cfRule type="cellIs" dxfId="278" priority="37216" stopIfTrue="1" operator="greaterThanOrEqual">
      <formula>#REF!</formula>
    </cfRule>
  </conditionalFormatting>
  <conditionalFormatting sqref="F24">
    <cfRule type="cellIs" dxfId="277" priority="37217" stopIfTrue="1" operator="equal">
      <formula>KL24</formula>
    </cfRule>
    <cfRule type="cellIs" dxfId="276" priority="37218" stopIfTrue="1" operator="greaterThanOrEqual">
      <formula>#REF!</formula>
    </cfRule>
  </conditionalFormatting>
  <conditionalFormatting sqref="F24">
    <cfRule type="cellIs" dxfId="275" priority="37219" stopIfTrue="1" operator="equal">
      <formula>KK24</formula>
    </cfRule>
    <cfRule type="cellIs" dxfId="274" priority="37220" stopIfTrue="1" operator="greaterThanOrEqual">
      <formula>#REF!</formula>
    </cfRule>
  </conditionalFormatting>
  <conditionalFormatting sqref="F24">
    <cfRule type="cellIs" dxfId="273" priority="37221" stopIfTrue="1" operator="equal">
      <formula>KJ24</formula>
    </cfRule>
    <cfRule type="cellIs" dxfId="272" priority="37222" stopIfTrue="1" operator="greaterThanOrEqual">
      <formula>#REF!</formula>
    </cfRule>
  </conditionalFormatting>
  <conditionalFormatting sqref="F24">
    <cfRule type="cellIs" dxfId="271" priority="37223" stopIfTrue="1" operator="equal">
      <formula>KI24</formula>
    </cfRule>
    <cfRule type="cellIs" dxfId="270" priority="37224" stopIfTrue="1" operator="greaterThanOrEqual">
      <formula>#REF!</formula>
    </cfRule>
  </conditionalFormatting>
  <conditionalFormatting sqref="F24">
    <cfRule type="cellIs" dxfId="269" priority="37225" stopIfTrue="1" operator="equal">
      <formula>KH24</formula>
    </cfRule>
    <cfRule type="cellIs" dxfId="268" priority="37226" stopIfTrue="1" operator="greaterThanOrEqual">
      <formula>#REF!</formula>
    </cfRule>
  </conditionalFormatting>
  <conditionalFormatting sqref="F24">
    <cfRule type="cellIs" dxfId="267" priority="37227" stopIfTrue="1" operator="equal">
      <formula>KG24</formula>
    </cfRule>
    <cfRule type="cellIs" dxfId="266" priority="37228" stopIfTrue="1" operator="greaterThanOrEqual">
      <formula>#REF!</formula>
    </cfRule>
  </conditionalFormatting>
  <conditionalFormatting sqref="F24">
    <cfRule type="cellIs" dxfId="265" priority="37229" stopIfTrue="1" operator="equal">
      <formula>KF24</formula>
    </cfRule>
    <cfRule type="cellIs" dxfId="264" priority="37230" stopIfTrue="1" operator="greaterThanOrEqual">
      <formula>#REF!</formula>
    </cfRule>
  </conditionalFormatting>
  <conditionalFormatting sqref="F24">
    <cfRule type="cellIs" dxfId="263" priority="37231" stopIfTrue="1" operator="equal">
      <formula>KD24</formula>
    </cfRule>
    <cfRule type="cellIs" dxfId="262" priority="37232" stopIfTrue="1" operator="greaterThanOrEqual">
      <formula>#REF!</formula>
    </cfRule>
  </conditionalFormatting>
  <conditionalFormatting sqref="F24">
    <cfRule type="cellIs" dxfId="261" priority="37233" stopIfTrue="1" operator="equal">
      <formula>KB24</formula>
    </cfRule>
    <cfRule type="cellIs" dxfId="260" priority="37234" stopIfTrue="1" operator="greaterThanOrEqual">
      <formula>#REF!</formula>
    </cfRule>
  </conditionalFormatting>
  <conditionalFormatting sqref="F24">
    <cfRule type="cellIs" dxfId="259" priority="37235" stopIfTrue="1" operator="equal">
      <formula>JY24</formula>
    </cfRule>
    <cfRule type="cellIs" dxfId="258" priority="37236" stopIfTrue="1" operator="greaterThanOrEqual">
      <formula>#REF!</formula>
    </cfRule>
  </conditionalFormatting>
  <conditionalFormatting sqref="F24">
    <cfRule type="cellIs" dxfId="257" priority="37237" stopIfTrue="1" operator="equal">
      <formula>JX24</formula>
    </cfRule>
    <cfRule type="cellIs" dxfId="256" priority="37238" stopIfTrue="1" operator="greaterThanOrEqual">
      <formula>#REF!</formula>
    </cfRule>
  </conditionalFormatting>
  <conditionalFormatting sqref="F24">
    <cfRule type="cellIs" dxfId="255" priority="37239" stopIfTrue="1" operator="equal">
      <formula>JW24</formula>
    </cfRule>
    <cfRule type="cellIs" dxfId="254" priority="37240" stopIfTrue="1" operator="greaterThanOrEqual">
      <formula>#REF!</formula>
    </cfRule>
  </conditionalFormatting>
  <conditionalFormatting sqref="F24">
    <cfRule type="cellIs" dxfId="253" priority="37241" stopIfTrue="1" operator="equal">
      <formula>JV24</formula>
    </cfRule>
    <cfRule type="cellIs" dxfId="252" priority="37242" stopIfTrue="1" operator="greaterThanOrEqual">
      <formula>#REF!</formula>
    </cfRule>
  </conditionalFormatting>
  <conditionalFormatting sqref="F24">
    <cfRule type="cellIs" dxfId="251" priority="37243" stopIfTrue="1" operator="equal">
      <formula>JU24</formula>
    </cfRule>
    <cfRule type="cellIs" dxfId="250" priority="37244" stopIfTrue="1" operator="greaterThanOrEqual">
      <formula>#REF!</formula>
    </cfRule>
  </conditionalFormatting>
  <conditionalFormatting sqref="F24">
    <cfRule type="cellIs" dxfId="249" priority="37245" stopIfTrue="1" operator="equal">
      <formula>JS24</formula>
    </cfRule>
    <cfRule type="cellIs" dxfId="248" priority="37246" stopIfTrue="1" operator="greaterThanOrEqual">
      <formula>#REF!</formula>
    </cfRule>
  </conditionalFormatting>
  <conditionalFormatting sqref="F24">
    <cfRule type="cellIs" dxfId="247" priority="37247" stopIfTrue="1" operator="equal">
      <formula>JR24</formula>
    </cfRule>
    <cfRule type="cellIs" dxfId="246" priority="37248" stopIfTrue="1" operator="greaterThanOrEqual">
      <formula>#REF!</formula>
    </cfRule>
  </conditionalFormatting>
  <conditionalFormatting sqref="F24">
    <cfRule type="cellIs" dxfId="245" priority="37249" stopIfTrue="1" operator="equal">
      <formula>JQ24</formula>
    </cfRule>
    <cfRule type="cellIs" dxfId="244" priority="37250" stopIfTrue="1" operator="greaterThanOrEqual">
      <formula>#REF!</formula>
    </cfRule>
  </conditionalFormatting>
  <conditionalFormatting sqref="F24">
    <cfRule type="cellIs" dxfId="243" priority="37251" stopIfTrue="1" operator="equal">
      <formula>JO24</formula>
    </cfRule>
    <cfRule type="cellIs" dxfId="242" priority="37252" stopIfTrue="1" operator="greaterThanOrEqual">
      <formula>#REF!</formula>
    </cfRule>
  </conditionalFormatting>
  <conditionalFormatting sqref="F24">
    <cfRule type="cellIs" dxfId="241" priority="37253" stopIfTrue="1" operator="equal">
      <formula>JN24</formula>
    </cfRule>
    <cfRule type="cellIs" dxfId="240" priority="37254" stopIfTrue="1" operator="greaterThanOrEqual">
      <formula>#REF!</formula>
    </cfRule>
  </conditionalFormatting>
  <conditionalFormatting sqref="F24">
    <cfRule type="cellIs" dxfId="239" priority="37255" stopIfTrue="1" operator="equal">
      <formula>JM24</formula>
    </cfRule>
    <cfRule type="cellIs" dxfId="238" priority="37256" stopIfTrue="1" operator="greaterThanOrEqual">
      <formula>#REF!</formula>
    </cfRule>
  </conditionalFormatting>
  <conditionalFormatting sqref="F24">
    <cfRule type="cellIs" dxfId="237" priority="37257" stopIfTrue="1" operator="equal">
      <formula>JK24</formula>
    </cfRule>
    <cfRule type="cellIs" dxfId="236" priority="37258" stopIfTrue="1" operator="greaterThanOrEqual">
      <formula>#REF!</formula>
    </cfRule>
  </conditionalFormatting>
  <conditionalFormatting sqref="F24">
    <cfRule type="cellIs" dxfId="235" priority="37259" stopIfTrue="1" operator="equal">
      <formula>JJ24</formula>
    </cfRule>
    <cfRule type="cellIs" dxfId="234" priority="37260" stopIfTrue="1" operator="greaterThanOrEqual">
      <formula>#REF!</formula>
    </cfRule>
  </conditionalFormatting>
  <conditionalFormatting sqref="F24">
    <cfRule type="cellIs" dxfId="233" priority="37261" stopIfTrue="1" operator="equal">
      <formula>JI24</formula>
    </cfRule>
    <cfRule type="cellIs" dxfId="232" priority="37262" stopIfTrue="1" operator="greaterThanOrEqual">
      <formula>#REF!</formula>
    </cfRule>
  </conditionalFormatting>
  <conditionalFormatting sqref="F24">
    <cfRule type="cellIs" dxfId="231" priority="37263" stopIfTrue="1" operator="equal">
      <formula>JH24</formula>
    </cfRule>
    <cfRule type="cellIs" dxfId="230" priority="37264" stopIfTrue="1" operator="greaterThanOrEqual">
      <formula>#REF!</formula>
    </cfRule>
  </conditionalFormatting>
  <conditionalFormatting sqref="F24">
    <cfRule type="cellIs" dxfId="229" priority="37265" stopIfTrue="1" operator="equal">
      <formula>JG24</formula>
    </cfRule>
    <cfRule type="cellIs" dxfId="228" priority="37266" stopIfTrue="1" operator="greaterThanOrEqual">
      <formula>#REF!</formula>
    </cfRule>
  </conditionalFormatting>
  <conditionalFormatting sqref="F24">
    <cfRule type="cellIs" dxfId="227" priority="37267" stopIfTrue="1" operator="equal">
      <formula>JF24</formula>
    </cfRule>
    <cfRule type="cellIs" dxfId="226" priority="37268" stopIfTrue="1" operator="greaterThanOrEqual">
      <formula>#REF!</formula>
    </cfRule>
  </conditionalFormatting>
  <conditionalFormatting sqref="F24">
    <cfRule type="cellIs" dxfId="225" priority="37269" stopIfTrue="1" operator="equal">
      <formula>JE24</formula>
    </cfRule>
    <cfRule type="cellIs" dxfId="224" priority="37270" stopIfTrue="1" operator="greaterThanOrEqual">
      <formula>#REF!</formula>
    </cfRule>
  </conditionalFormatting>
  <conditionalFormatting sqref="F24">
    <cfRule type="cellIs" dxfId="223" priority="37271" stopIfTrue="1" operator="equal">
      <formula>JD24</formula>
    </cfRule>
    <cfRule type="cellIs" dxfId="222" priority="37272" stopIfTrue="1" operator="greaterThanOrEqual">
      <formula>#REF!</formula>
    </cfRule>
  </conditionalFormatting>
  <conditionalFormatting sqref="F24">
    <cfRule type="cellIs" dxfId="221" priority="37273" stopIfTrue="1" operator="equal">
      <formula>JC24</formula>
    </cfRule>
    <cfRule type="cellIs" dxfId="220" priority="37274" stopIfTrue="1" operator="greaterThanOrEqual">
      <formula>#REF!</formula>
    </cfRule>
  </conditionalFormatting>
  <conditionalFormatting sqref="F24">
    <cfRule type="cellIs" dxfId="219" priority="37275" stopIfTrue="1" operator="equal">
      <formula>JA24</formula>
    </cfRule>
    <cfRule type="cellIs" dxfId="218" priority="37276" stopIfTrue="1" operator="greaterThanOrEqual">
      <formula>#REF!</formula>
    </cfRule>
  </conditionalFormatting>
  <conditionalFormatting sqref="F24">
    <cfRule type="cellIs" dxfId="217" priority="37277" stopIfTrue="1" operator="equal">
      <formula>HK24</formula>
    </cfRule>
    <cfRule type="cellIs" dxfId="216" priority="37278" stopIfTrue="1" operator="greaterThanOrEqual">
      <formula>#REF!</formula>
    </cfRule>
  </conditionalFormatting>
  <conditionalFormatting sqref="F24">
    <cfRule type="cellIs" dxfId="215" priority="37279" stopIfTrue="1" operator="lessThanOrEqual">
      <formula>#REF!</formula>
    </cfRule>
    <cfRule type="cellIs" dxfId="214" priority="37280" stopIfTrue="1" operator="greaterThan">
      <formula>#REF!</formula>
    </cfRule>
  </conditionalFormatting>
  <conditionalFormatting sqref="F24">
    <cfRule type="cellIs" dxfId="213" priority="37281" stopIfTrue="1" operator="lessThanOrEqual">
      <formula>#REF!</formula>
    </cfRule>
    <cfRule type="cellIs" dxfId="212" priority="37282" stopIfTrue="1" operator="greaterThan">
      <formula>#REF!</formula>
    </cfRule>
  </conditionalFormatting>
  <conditionalFormatting sqref="F24">
    <cfRule type="cellIs" dxfId="211" priority="37283" stopIfTrue="1" operator="lessThanOrEqual">
      <formula>#REF!</formula>
    </cfRule>
    <cfRule type="cellIs" dxfId="210" priority="37284" stopIfTrue="1" operator="greaterThan">
      <formula>#REF!</formula>
    </cfRule>
  </conditionalFormatting>
  <conditionalFormatting sqref="F24">
    <cfRule type="cellIs" dxfId="209" priority="37285" stopIfTrue="1" operator="lessThan">
      <formula>#REF!</formula>
    </cfRule>
    <cfRule type="cellIs" dxfId="208" priority="37286" stopIfTrue="1" operator="greaterThan">
      <formula>#REF!</formula>
    </cfRule>
  </conditionalFormatting>
  <conditionalFormatting sqref="F24">
    <cfRule type="cellIs" dxfId="207" priority="37287" stopIfTrue="1" operator="equal">
      <formula>#REF!</formula>
    </cfRule>
    <cfRule type="cellIs" dxfId="206" priority="37288" stopIfTrue="1" operator="greaterThanOrEqual">
      <formula>#REF!</formula>
    </cfRule>
  </conditionalFormatting>
  <conditionalFormatting sqref="F24">
    <cfRule type="cellIs" dxfId="205" priority="37289" stopIfTrue="1" operator="lessThan">
      <formula>#REF!</formula>
    </cfRule>
    <cfRule type="cellIs" dxfId="204" priority="37290" stopIfTrue="1" operator="greaterThan">
      <formula>#REF!</formula>
    </cfRule>
  </conditionalFormatting>
  <conditionalFormatting sqref="F24">
    <cfRule type="cellIs" dxfId="203" priority="37291" stopIfTrue="1" operator="equal">
      <formula>#REF!</formula>
    </cfRule>
    <cfRule type="cellIs" dxfId="202" priority="37292" stopIfTrue="1" operator="greaterThanOrEqual">
      <formula>#REF!</formula>
    </cfRule>
  </conditionalFormatting>
  <conditionalFormatting sqref="F24">
    <cfRule type="cellIs" dxfId="201" priority="37293" stopIfTrue="1" operator="lessThan">
      <formula>#REF!</formula>
    </cfRule>
    <cfRule type="cellIs" dxfId="200" priority="37294" stopIfTrue="1" operator="greaterThan">
      <formula>#REF!</formula>
    </cfRule>
  </conditionalFormatting>
  <conditionalFormatting sqref="F24">
    <cfRule type="cellIs" dxfId="199" priority="37295" stopIfTrue="1" operator="equal">
      <formula>#REF!</formula>
    </cfRule>
    <cfRule type="cellIs" dxfId="198" priority="37296" stopIfTrue="1" operator="greaterThanOrEqual">
      <formula>#REF!</formula>
    </cfRule>
  </conditionalFormatting>
  <conditionalFormatting sqref="F6">
    <cfRule type="cellIs" dxfId="197" priority="82" operator="equal">
      <formula>W6</formula>
    </cfRule>
    <cfRule type="cellIs" dxfId="196" priority="83" operator="lessThan">
      <formula>W6</formula>
    </cfRule>
    <cfRule type="cellIs" dxfId="195" priority="84" operator="greaterThan">
      <formula>W6</formula>
    </cfRule>
  </conditionalFormatting>
  <conditionalFormatting sqref="G6">
    <cfRule type="cellIs" dxfId="194" priority="77" stopIfTrue="1" operator="greaterThan">
      <formula>0</formula>
    </cfRule>
    <cfRule type="cellIs" dxfId="193" priority="78" stopIfTrue="1" operator="lessThan">
      <formula>0</formula>
    </cfRule>
  </conditionalFormatting>
  <conditionalFormatting sqref="G7:G23">
    <cfRule type="cellIs" dxfId="192" priority="69" stopIfTrue="1" operator="greaterThan">
      <formula>0</formula>
    </cfRule>
    <cfRule type="cellIs" dxfId="191" priority="70" stopIfTrue="1" operator="lessThan">
      <formula>0</formula>
    </cfRule>
  </conditionalFormatting>
  <conditionalFormatting sqref="G6">
    <cfRule type="cellIs" dxfId="190" priority="61" stopIfTrue="1" operator="greaterThan">
      <formula>0</formula>
    </cfRule>
    <cfRule type="cellIs" dxfId="189" priority="62" stopIfTrue="1" operator="lessThan">
      <formula>0</formula>
    </cfRule>
  </conditionalFormatting>
  <conditionalFormatting sqref="G8:G23">
    <cfRule type="cellIs" dxfId="188" priority="59" stopIfTrue="1" operator="greaterThan">
      <formula>0</formula>
    </cfRule>
    <cfRule type="cellIs" dxfId="187" priority="60" stopIfTrue="1" operator="lessThan">
      <formula>0</formula>
    </cfRule>
  </conditionalFormatting>
  <conditionalFormatting sqref="F4">
    <cfRule type="cellIs" dxfId="186" priority="47" operator="equal">
      <formula>$W$4</formula>
    </cfRule>
    <cfRule type="cellIs" dxfId="185" priority="48" operator="lessThan">
      <formula>$W$4</formula>
    </cfRule>
    <cfRule type="cellIs" dxfId="184" priority="49" operator="greaterThan">
      <formula>$W$4</formula>
    </cfRule>
  </conditionalFormatting>
  <conditionalFormatting sqref="G7:G23">
    <cfRule type="cellIs" dxfId="183" priority="12" stopIfTrue="1" operator="greaterThan">
      <formula>0</formula>
    </cfRule>
    <cfRule type="cellIs" dxfId="182" priority="13" stopIfTrue="1" operator="lessThan">
      <formula>0</formula>
    </cfRule>
  </conditionalFormatting>
  <conditionalFormatting sqref="G7:G23">
    <cfRule type="cellIs" dxfId="181" priority="7" stopIfTrue="1" operator="greaterThan">
      <formula>0</formula>
    </cfRule>
    <cfRule type="cellIs" dxfId="180" priority="8" stopIfTrue="1" operator="lessThan">
      <formula>0</formula>
    </cfRule>
  </conditionalFormatting>
  <conditionalFormatting sqref="F7:F23">
    <cfRule type="cellIs" dxfId="179" priority="1" operator="equal">
      <formula>W7</formula>
    </cfRule>
    <cfRule type="cellIs" dxfId="178" priority="2" operator="lessThan">
      <formula>W7</formula>
    </cfRule>
    <cfRule type="cellIs" dxfId="177" priority="3" operator="greaterThan">
      <formula>W7</formula>
    </cfRule>
  </conditionalFormatting>
  <printOptions horizontalCentered="1" verticalCentered="1"/>
  <pageMargins left="0.05" right="0.05" top="0.05" bottom="0.05" header="0.05" footer="0.05"/>
  <pageSetup paperSize="9" scale="61" orientation="landscape" r:id="rId1"/>
  <colBreaks count="1" manualBreakCount="1">
    <brk id="19" max="1048575" man="1"/>
  </colBreaks>
  <ignoredErrors>
    <ignoredError sqref="ED2 DY2 DT2 DO2 DJ2 CZ2 CU2 CP2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O9"/>
  <sheetViews>
    <sheetView showGridLines="0" tabSelected="1" view="pageBreakPreview" zoomScale="106" zoomScaleSheetLayoutView="106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M9" sqref="M9"/>
    </sheetView>
  </sheetViews>
  <sheetFormatPr defaultColWidth="9.140625" defaultRowHeight="15" x14ac:dyDescent="0.25"/>
  <cols>
    <col min="1" max="1" width="5.7109375" style="49" bestFit="1" customWidth="1"/>
    <col min="2" max="2" width="9.140625" style="50" bestFit="1" customWidth="1"/>
    <col min="3" max="3" width="46.42578125" style="50" customWidth="1"/>
    <col min="4" max="4" width="12.42578125" style="50" bestFit="1" customWidth="1"/>
    <col min="5" max="5" width="12.42578125" style="50" customWidth="1"/>
    <col min="6" max="6" width="12.28515625" style="50" customWidth="1"/>
    <col min="7" max="7" width="12.42578125" style="49" bestFit="1" customWidth="1"/>
    <col min="8" max="8" width="11.140625" style="50" customWidth="1"/>
    <col min="9" max="9" width="11" style="50" customWidth="1"/>
    <col min="10" max="10" width="13" style="50" customWidth="1"/>
    <col min="11" max="11" width="11.28515625" style="50" customWidth="1"/>
    <col min="12" max="13" width="12.42578125" style="57" bestFit="1" customWidth="1"/>
    <col min="14" max="14" width="40" style="57" bestFit="1" customWidth="1"/>
    <col min="16" max="16384" width="9.140625" style="57"/>
  </cols>
  <sheetData>
    <row r="1" spans="1:14" x14ac:dyDescent="0.25">
      <c r="A1" s="166"/>
      <c r="B1" s="52"/>
      <c r="C1" s="167" t="s">
        <v>265</v>
      </c>
      <c r="D1" s="52"/>
      <c r="E1" s="52"/>
      <c r="F1" s="52"/>
      <c r="G1" s="166"/>
      <c r="H1" s="168"/>
      <c r="I1" s="168"/>
      <c r="J1" s="169" t="s">
        <v>222</v>
      </c>
      <c r="K1" s="169" t="s">
        <v>222</v>
      </c>
    </row>
    <row r="2" spans="1:14" s="60" customFormat="1" ht="51" customHeight="1" x14ac:dyDescent="0.25">
      <c r="A2" s="108" t="s">
        <v>126</v>
      </c>
      <c r="B2" s="108" t="s">
        <v>125</v>
      </c>
      <c r="C2" s="108" t="s">
        <v>0</v>
      </c>
      <c r="D2" s="109" t="s">
        <v>228</v>
      </c>
      <c r="E2" s="126" t="s">
        <v>268</v>
      </c>
      <c r="F2" s="126" t="s">
        <v>269</v>
      </c>
      <c r="G2" s="109" t="s">
        <v>200</v>
      </c>
      <c r="H2" s="109" t="s">
        <v>224</v>
      </c>
      <c r="I2" s="109" t="s">
        <v>225</v>
      </c>
      <c r="J2" s="109" t="s">
        <v>226</v>
      </c>
      <c r="K2" s="109" t="s">
        <v>227</v>
      </c>
      <c r="L2" s="109" t="s">
        <v>222</v>
      </c>
      <c r="M2" s="109" t="s">
        <v>264</v>
      </c>
      <c r="N2" s="108" t="s">
        <v>267</v>
      </c>
    </row>
    <row r="3" spans="1:14" x14ac:dyDescent="0.25">
      <c r="A3" s="112"/>
      <c r="B3" s="152" t="s">
        <v>232</v>
      </c>
      <c r="C3" s="114" t="s">
        <v>129</v>
      </c>
      <c r="D3" s="115"/>
      <c r="E3" s="115">
        <v>28535.78</v>
      </c>
      <c r="F3" s="115">
        <v>29946.77</v>
      </c>
      <c r="G3" s="116">
        <f>(F3-E3)/E3</f>
        <v>4.9446344203662972E-2</v>
      </c>
      <c r="H3" s="173">
        <v>42273.87</v>
      </c>
      <c r="I3" s="115">
        <v>25638.9</v>
      </c>
      <c r="J3" s="115"/>
      <c r="K3" s="115"/>
    </row>
    <row r="4" spans="1:14" x14ac:dyDescent="0.25">
      <c r="A4" s="112"/>
      <c r="B4" s="152" t="s">
        <v>233</v>
      </c>
      <c r="C4" s="114" t="s">
        <v>128</v>
      </c>
      <c r="D4" s="115"/>
      <c r="E4" s="115"/>
      <c r="F4" s="115">
        <v>1438.89</v>
      </c>
      <c r="G4" s="116" t="e">
        <f t="shared" ref="G4" si="0">(F4-E4)/E4</f>
        <v>#DIV/0!</v>
      </c>
      <c r="H4" s="115">
        <v>2564.83</v>
      </c>
      <c r="I4" s="115">
        <v>1275.24</v>
      </c>
      <c r="J4" s="115"/>
      <c r="K4" s="115"/>
      <c r="N4" s="161"/>
    </row>
    <row r="5" spans="1:14" ht="14.1" customHeight="1" x14ac:dyDescent="0.3">
      <c r="A5" s="107">
        <f t="shared" ref="A5:A8" si="1">A4+1</f>
        <v>1</v>
      </c>
      <c r="B5" s="153" t="s">
        <v>237</v>
      </c>
      <c r="C5" s="161" t="s">
        <v>238</v>
      </c>
      <c r="D5" s="96">
        <v>2</v>
      </c>
      <c r="E5" s="160">
        <v>124.05</v>
      </c>
      <c r="F5" s="160">
        <v>138.1</v>
      </c>
      <c r="G5" s="116">
        <f t="shared" ref="G5:G8" si="2">(F5-E5)/E5</f>
        <v>0.113260781942765</v>
      </c>
      <c r="H5" s="160">
        <v>266.64999999999998</v>
      </c>
      <c r="I5" s="160">
        <v>114.5</v>
      </c>
      <c r="J5" s="159">
        <v>34184.050000000003</v>
      </c>
      <c r="K5" s="159">
        <v>8546.01</v>
      </c>
      <c r="L5" s="174" t="s">
        <v>274</v>
      </c>
      <c r="M5" s="172" t="s">
        <v>270</v>
      </c>
      <c r="N5" s="161" t="s">
        <v>238</v>
      </c>
    </row>
    <row r="6" spans="1:14" ht="14.1" customHeight="1" x14ac:dyDescent="0.25">
      <c r="A6" s="107">
        <f t="shared" si="1"/>
        <v>2</v>
      </c>
      <c r="B6" s="153" t="s">
        <v>239</v>
      </c>
      <c r="C6" s="161" t="s">
        <v>240</v>
      </c>
      <c r="D6" s="96">
        <v>5</v>
      </c>
      <c r="E6" s="160">
        <v>645.1</v>
      </c>
      <c r="F6" s="160">
        <v>707.1</v>
      </c>
      <c r="G6" s="116">
        <f t="shared" si="2"/>
        <v>9.6109130367384901E-2</v>
      </c>
      <c r="H6" s="160">
        <v>1188</v>
      </c>
      <c r="I6" s="160">
        <v>505.95</v>
      </c>
      <c r="J6" s="159">
        <v>17820.599999999999</v>
      </c>
      <c r="K6" s="165">
        <v>6415.41</v>
      </c>
      <c r="L6" s="174">
        <v>13240</v>
      </c>
      <c r="M6" s="171" t="s">
        <v>271</v>
      </c>
      <c r="N6" s="161" t="s">
        <v>240</v>
      </c>
    </row>
    <row r="7" spans="1:14" ht="14.1" customHeight="1" x14ac:dyDescent="0.25">
      <c r="A7" s="121">
        <f t="shared" si="1"/>
        <v>3</v>
      </c>
      <c r="B7" s="154" t="s">
        <v>253</v>
      </c>
      <c r="C7" s="163" t="s">
        <v>266</v>
      </c>
      <c r="D7" s="140">
        <v>10</v>
      </c>
      <c r="E7" s="163">
        <v>399.2</v>
      </c>
      <c r="F7" s="163">
        <v>389.25</v>
      </c>
      <c r="G7" s="116">
        <f t="shared" si="2"/>
        <v>-2.492484969939877E-2</v>
      </c>
      <c r="H7" s="163">
        <v>641.70000000000005</v>
      </c>
      <c r="I7" s="163">
        <v>336</v>
      </c>
      <c r="J7" s="164">
        <v>14153.22</v>
      </c>
      <c r="K7" s="170">
        <v>3962.9</v>
      </c>
      <c r="L7" s="174">
        <v>5002</v>
      </c>
      <c r="M7" s="171" t="s">
        <v>272</v>
      </c>
      <c r="N7" s="161" t="s">
        <v>254</v>
      </c>
    </row>
    <row r="8" spans="1:14" ht="14.1" customHeight="1" x14ac:dyDescent="0.25">
      <c r="A8" s="107">
        <f t="shared" si="1"/>
        <v>4</v>
      </c>
      <c r="B8" s="153" t="s">
        <v>255</v>
      </c>
      <c r="C8" s="161" t="s">
        <v>256</v>
      </c>
      <c r="D8" s="103">
        <v>10</v>
      </c>
      <c r="E8" s="160">
        <v>171.6</v>
      </c>
      <c r="F8" s="160">
        <v>188.75</v>
      </c>
      <c r="G8" s="116">
        <f t="shared" si="2"/>
        <v>9.9941724941724971E-2</v>
      </c>
      <c r="H8" s="160">
        <v>426.15</v>
      </c>
      <c r="I8" s="160">
        <v>143</v>
      </c>
      <c r="J8" s="159">
        <v>7566.26</v>
      </c>
      <c r="K8" s="159">
        <v>2269.88</v>
      </c>
      <c r="L8" s="174">
        <v>15959</v>
      </c>
      <c r="M8" s="171" t="s">
        <v>273</v>
      </c>
      <c r="N8" s="161" t="s">
        <v>256</v>
      </c>
    </row>
    <row r="9" spans="1:14" ht="14.1" customHeight="1" x14ac:dyDescent="0.25">
      <c r="A9" s="107"/>
      <c r="B9" s="153"/>
      <c r="C9" s="161"/>
      <c r="D9" s="103"/>
      <c r="E9" s="160"/>
      <c r="F9" s="160"/>
      <c r="G9" s="116"/>
      <c r="H9" s="160"/>
      <c r="I9" s="160"/>
      <c r="J9" s="159"/>
      <c r="K9" s="159"/>
      <c r="L9" s="171"/>
      <c r="M9" s="171"/>
      <c r="N9" s="161"/>
    </row>
  </sheetData>
  <sortState xmlns:xlrd2="http://schemas.microsoft.com/office/spreadsheetml/2017/richdata2" ref="A5:N9">
    <sortCondition descending="1" ref="J5"/>
  </sortState>
  <conditionalFormatting sqref="G3:G9">
    <cfRule type="cellIs" dxfId="53" priority="2274" stopIfTrue="1" operator="greaterThan">
      <formula>0</formula>
    </cfRule>
    <cfRule type="cellIs" dxfId="52" priority="2275" stopIfTrue="1" operator="lessThan">
      <formula>0</formula>
    </cfRule>
  </conditionalFormatting>
  <conditionalFormatting sqref="F5:F9">
    <cfRule type="cellIs" dxfId="51" priority="2167" operator="equal">
      <formula>E5</formula>
    </cfRule>
    <cfRule type="cellIs" dxfId="50" priority="2168" operator="lessThan">
      <formula>E5</formula>
    </cfRule>
    <cfRule type="cellIs" dxfId="49" priority="2169" operator="greaterThan">
      <formula>E5</formula>
    </cfRule>
  </conditionalFormatting>
  <printOptions horizontalCentered="1" verticalCentered="1"/>
  <pageMargins left="3.937007874015748E-2" right="3.937007874015748E-2" top="3.937007874015748E-2" bottom="3.937007874015748E-2" header="3.937007874015748E-2" footer="3.937007874015748E-2"/>
  <pageSetup paperSize="9" scale="8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2040-AACF-4035-B45C-5C4B71D6CA90}">
  <dimension ref="A1:M12"/>
  <sheetViews>
    <sheetView showGridLines="0" view="pageBreakPreview" zoomScaleSheetLayoutView="10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C11" sqref="C11"/>
    </sheetView>
  </sheetViews>
  <sheetFormatPr defaultColWidth="9.140625" defaultRowHeight="12.75" x14ac:dyDescent="0.2"/>
  <cols>
    <col min="1" max="1" width="5.7109375" style="49" bestFit="1" customWidth="1"/>
    <col min="2" max="2" width="9.140625" style="50" bestFit="1" customWidth="1"/>
    <col min="3" max="3" width="49.85546875" style="50" customWidth="1"/>
    <col min="4" max="4" width="10.140625" style="50" customWidth="1"/>
    <col min="5" max="5" width="12.42578125" style="50" customWidth="1"/>
    <col min="6" max="6" width="12.28515625" style="50" customWidth="1"/>
    <col min="7" max="7" width="12.42578125" style="49" bestFit="1" customWidth="1"/>
    <col min="8" max="8" width="11.140625" style="50" customWidth="1"/>
    <col min="9" max="9" width="11" style="50" customWidth="1"/>
    <col min="10" max="10" width="13" style="50" customWidth="1"/>
    <col min="11" max="11" width="11.28515625" style="50" customWidth="1"/>
    <col min="12" max="13" width="12.42578125" style="57" bestFit="1" customWidth="1"/>
    <col min="14" max="16384" width="9.140625" style="57"/>
  </cols>
  <sheetData>
    <row r="1" spans="1:13" x14ac:dyDescent="0.2">
      <c r="A1" s="166"/>
      <c r="B1" s="52"/>
      <c r="C1" s="167"/>
      <c r="D1" s="52"/>
      <c r="E1" s="52"/>
      <c r="F1" s="52"/>
      <c r="G1" s="166"/>
      <c r="H1" s="168"/>
      <c r="I1" s="168"/>
      <c r="J1" s="169"/>
      <c r="K1" s="169"/>
    </row>
    <row r="2" spans="1:13" s="60" customFormat="1" ht="51" customHeight="1" x14ac:dyDescent="0.25">
      <c r="A2" s="108"/>
      <c r="B2" s="108"/>
      <c r="C2" s="108"/>
      <c r="D2" s="109"/>
      <c r="E2" s="126"/>
      <c r="F2" s="126"/>
      <c r="G2" s="109"/>
      <c r="H2" s="109"/>
      <c r="I2" s="109"/>
      <c r="J2" s="109"/>
      <c r="K2" s="109"/>
      <c r="L2" s="109"/>
      <c r="M2" s="109"/>
    </row>
    <row r="3" spans="1:13" ht="15" x14ac:dyDescent="0.25">
      <c r="A3" s="112"/>
      <c r="B3" s="152"/>
      <c r="C3" s="114"/>
      <c r="D3" s="115"/>
      <c r="E3" s="162"/>
      <c r="F3" s="162"/>
      <c r="G3" s="116"/>
      <c r="H3" s="162"/>
      <c r="I3" s="162"/>
      <c r="J3" s="115"/>
      <c r="K3" s="115"/>
    </row>
    <row r="4" spans="1:13" ht="15" x14ac:dyDescent="0.25">
      <c r="A4" s="112"/>
      <c r="B4" s="152"/>
      <c r="C4" s="114"/>
      <c r="D4" s="115"/>
      <c r="E4" s="162"/>
      <c r="F4" s="162"/>
      <c r="G4" s="116"/>
      <c r="H4" s="162"/>
      <c r="I4" s="162"/>
      <c r="J4" s="115"/>
      <c r="K4" s="115"/>
    </row>
    <row r="5" spans="1:13" ht="14.1" customHeight="1" x14ac:dyDescent="0.25">
      <c r="A5" s="107"/>
      <c r="B5" s="153"/>
      <c r="C5" s="161"/>
      <c r="D5" s="96"/>
      <c r="E5" s="160"/>
      <c r="F5" s="160"/>
      <c r="G5" s="98"/>
      <c r="H5" s="160"/>
      <c r="I5" s="160"/>
      <c r="J5" s="159"/>
      <c r="K5" s="159"/>
      <c r="L5" s="171"/>
      <c r="M5" s="171"/>
    </row>
    <row r="6" spans="1:13" ht="14.1" customHeight="1" x14ac:dyDescent="0.25">
      <c r="A6" s="107"/>
      <c r="B6" s="153"/>
      <c r="C6" s="161"/>
      <c r="D6" s="96"/>
      <c r="E6" s="160"/>
      <c r="F6" s="160"/>
      <c r="G6" s="98"/>
      <c r="H6" s="160"/>
      <c r="I6" s="160"/>
      <c r="J6" s="159"/>
      <c r="K6" s="165"/>
      <c r="L6" s="171"/>
      <c r="M6" s="171"/>
    </row>
    <row r="7" spans="1:13" ht="14.1" customHeight="1" x14ac:dyDescent="0.25">
      <c r="A7" s="107"/>
      <c r="B7" s="153"/>
      <c r="C7" s="161"/>
      <c r="D7" s="96"/>
      <c r="E7" s="160"/>
      <c r="F7" s="160"/>
      <c r="G7" s="98"/>
      <c r="H7" s="160"/>
      <c r="I7" s="160"/>
      <c r="J7" s="159"/>
      <c r="K7" s="165"/>
      <c r="L7" s="171"/>
      <c r="M7" s="171"/>
    </row>
    <row r="8" spans="1:13" ht="14.1" customHeight="1" x14ac:dyDescent="0.25">
      <c r="A8" s="107"/>
      <c r="B8" s="153"/>
      <c r="C8" s="161"/>
      <c r="D8" s="103"/>
      <c r="E8" s="160"/>
      <c r="F8" s="160"/>
      <c r="G8" s="98"/>
      <c r="H8" s="160"/>
      <c r="I8" s="160"/>
      <c r="J8" s="159"/>
      <c r="K8" s="159"/>
      <c r="L8" s="171"/>
      <c r="M8" s="171"/>
    </row>
    <row r="9" spans="1:13" ht="14.1" customHeight="1" x14ac:dyDescent="0.25">
      <c r="A9" s="107"/>
      <c r="B9" s="153"/>
      <c r="C9" s="161"/>
      <c r="D9" s="103"/>
      <c r="E9" s="160"/>
      <c r="F9" s="160"/>
      <c r="G9" s="98"/>
      <c r="H9" s="160"/>
      <c r="I9" s="160"/>
      <c r="J9" s="159"/>
      <c r="K9" s="159"/>
      <c r="L9" s="171"/>
      <c r="M9" s="171"/>
    </row>
    <row r="12" spans="1:13" x14ac:dyDescent="0.2">
      <c r="G12" s="158"/>
    </row>
  </sheetData>
  <sortState xmlns:xlrd2="http://schemas.microsoft.com/office/spreadsheetml/2017/richdata2" ref="A5:N8">
    <sortCondition ref="J5"/>
  </sortState>
  <conditionalFormatting sqref="G3:G5">
    <cfRule type="cellIs" dxfId="48" priority="54" stopIfTrue="1" operator="greaterThan">
      <formula>0</formula>
    </cfRule>
    <cfRule type="cellIs" dxfId="47" priority="55" stopIfTrue="1" operator="lessThan">
      <formula>0</formula>
    </cfRule>
  </conditionalFormatting>
  <conditionalFormatting sqref="F5:F8">
    <cfRule type="cellIs" dxfId="46" priority="51" operator="equal">
      <formula>E5</formula>
    </cfRule>
    <cfRule type="cellIs" dxfId="45" priority="52" operator="lessThan">
      <formula>E5</formula>
    </cfRule>
    <cfRule type="cellIs" dxfId="44" priority="53" operator="greaterThan">
      <formula>E5</formula>
    </cfRule>
  </conditionalFormatting>
  <conditionalFormatting sqref="F3">
    <cfRule type="cellIs" dxfId="43" priority="48" operator="equal">
      <formula>E3</formula>
    </cfRule>
    <cfRule type="cellIs" dxfId="42" priority="49" operator="lessThan">
      <formula>E3</formula>
    </cfRule>
    <cfRule type="cellIs" dxfId="41" priority="50" operator="greaterThan">
      <formula>E3</formula>
    </cfRule>
  </conditionalFormatting>
  <conditionalFormatting sqref="G6:G8">
    <cfRule type="cellIs" dxfId="40" priority="24" stopIfTrue="1" operator="greaterThan">
      <formula>0</formula>
    </cfRule>
    <cfRule type="cellIs" dxfId="39" priority="25" stopIfTrue="1" operator="lessThan">
      <formula>0</formula>
    </cfRule>
  </conditionalFormatting>
  <conditionalFormatting sqref="G7:G8">
    <cfRule type="cellIs" dxfId="38" priority="22" stopIfTrue="1" operator="greaterThan">
      <formula>0</formula>
    </cfRule>
    <cfRule type="cellIs" dxfId="37" priority="23" stopIfTrue="1" operator="lessThan">
      <formula>0</formula>
    </cfRule>
  </conditionalFormatting>
  <conditionalFormatting sqref="G6:G8">
    <cfRule type="cellIs" dxfId="36" priority="20" stopIfTrue="1" operator="greaterThan">
      <formula>0</formula>
    </cfRule>
    <cfRule type="cellIs" dxfId="35" priority="21" stopIfTrue="1" operator="lessThan">
      <formula>0</formula>
    </cfRule>
  </conditionalFormatting>
  <conditionalFormatting sqref="G6:G8">
    <cfRule type="cellIs" dxfId="34" priority="18" stopIfTrue="1" operator="greaterThan">
      <formula>0</formula>
    </cfRule>
    <cfRule type="cellIs" dxfId="33" priority="19" stopIfTrue="1" operator="lessThan">
      <formula>0</formula>
    </cfRule>
  </conditionalFormatting>
  <conditionalFormatting sqref="F4">
    <cfRule type="cellIs" dxfId="32" priority="15" operator="equal">
      <formula>E4</formula>
    </cfRule>
    <cfRule type="cellIs" dxfId="31" priority="16" operator="lessThan">
      <formula>E4</formula>
    </cfRule>
    <cfRule type="cellIs" dxfId="30" priority="17" operator="greaterThan">
      <formula>E4</formula>
    </cfRule>
  </conditionalFormatting>
  <conditionalFormatting sqref="F9">
    <cfRule type="cellIs" dxfId="29" priority="9" operator="equal">
      <formula>E9</formula>
    </cfRule>
    <cfRule type="cellIs" dxfId="28" priority="10" operator="lessThan">
      <formula>E9</formula>
    </cfRule>
    <cfRule type="cellIs" dxfId="27" priority="11" operator="greaterThan">
      <formula>E9</formula>
    </cfRule>
  </conditionalFormatting>
  <conditionalFormatting sqref="G9">
    <cfRule type="cellIs" dxfId="26" priority="7" stopIfTrue="1" operator="greaterThan">
      <formula>0</formula>
    </cfRule>
    <cfRule type="cellIs" dxfId="25" priority="8" stopIfTrue="1" operator="lessThan">
      <formula>0</formula>
    </cfRule>
  </conditionalFormatting>
  <conditionalFormatting sqref="G9">
    <cfRule type="cellIs" dxfId="24" priority="5" stopIfTrue="1" operator="greaterThan">
      <formula>0</formula>
    </cfRule>
    <cfRule type="cellIs" dxfId="23" priority="6" stopIfTrue="1" operator="lessThan">
      <formula>0</formula>
    </cfRule>
  </conditionalFormatting>
  <conditionalFormatting sqref="G9">
    <cfRule type="cellIs" dxfId="22" priority="3" stopIfTrue="1" operator="greaterThan">
      <formula>0</formula>
    </cfRule>
    <cfRule type="cellIs" dxfId="21" priority="4" stopIfTrue="1" operator="lessThan">
      <formula>0</formula>
    </cfRule>
  </conditionalFormatting>
  <conditionalFormatting sqref="G9">
    <cfRule type="cellIs" dxfId="20" priority="1" stopIfTrue="1" operator="greaterThan">
      <formula>0</formula>
    </cfRule>
    <cfRule type="cellIs" dxfId="19" priority="2" stopIfTrue="1" operator="lessThan">
      <formula>0</formula>
    </cfRule>
  </conditionalFormatting>
  <printOptions horizontalCentered="1" verticalCentered="1"/>
  <pageMargins left="3.937007874015748E-2" right="3.937007874015748E-2" top="3.937007874015748E-2" bottom="3.937007874015748E-2" header="3.937007874015748E-2" footer="3.937007874015748E-2"/>
  <pageSetup paperSize="9"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4"/>
  <sheetViews>
    <sheetView showGridLines="0" view="pageBreakPreview" zoomScaleSheetLayoutView="10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C13" sqref="C13"/>
    </sheetView>
  </sheetViews>
  <sheetFormatPr defaultColWidth="9.140625" defaultRowHeight="12.75" x14ac:dyDescent="0.2"/>
  <cols>
    <col min="1" max="1" width="5.7109375" style="49" bestFit="1" customWidth="1"/>
    <col min="2" max="2" width="9.140625" style="50" bestFit="1" customWidth="1"/>
    <col min="3" max="3" width="49.85546875" style="50" customWidth="1"/>
    <col min="4" max="4" width="10.140625" style="50" customWidth="1"/>
    <col min="5" max="5" width="12.42578125" style="50" customWidth="1"/>
    <col min="6" max="6" width="12.28515625" style="50" customWidth="1"/>
    <col min="7" max="7" width="12.42578125" style="49" bestFit="1" customWidth="1"/>
    <col min="8" max="8" width="11.140625" style="50" customWidth="1"/>
    <col min="9" max="9" width="11" style="50" customWidth="1"/>
    <col min="10" max="10" width="13" style="50" customWidth="1"/>
    <col min="11" max="11" width="11.28515625" style="50" customWidth="1"/>
    <col min="12" max="12" width="13.140625" style="50" bestFit="1" customWidth="1"/>
    <col min="13" max="14" width="12.42578125" style="57" bestFit="1" customWidth="1"/>
    <col min="15" max="16384" width="9.140625" style="57"/>
  </cols>
  <sheetData>
    <row r="1" spans="1:14" x14ac:dyDescent="0.2">
      <c r="A1" s="166"/>
      <c r="B1" s="52"/>
      <c r="C1" s="167"/>
      <c r="D1" s="52"/>
      <c r="E1" s="52"/>
      <c r="F1" s="52"/>
      <c r="G1" s="166"/>
      <c r="H1" s="168"/>
      <c r="I1" s="168"/>
      <c r="J1" s="169"/>
      <c r="K1" s="169"/>
      <c r="L1" s="169"/>
    </row>
    <row r="2" spans="1:14" s="60" customFormat="1" ht="51" customHeight="1" x14ac:dyDescent="0.25">
      <c r="A2" s="108"/>
      <c r="B2" s="108"/>
      <c r="C2" s="108"/>
      <c r="D2" s="109"/>
      <c r="E2" s="126"/>
      <c r="F2" s="126"/>
      <c r="G2" s="109"/>
      <c r="H2" s="109"/>
      <c r="I2" s="109"/>
      <c r="J2" s="109"/>
      <c r="K2" s="109"/>
      <c r="L2" s="109"/>
      <c r="M2" s="109"/>
      <c r="N2" s="109"/>
    </row>
    <row r="3" spans="1:14" ht="15" x14ac:dyDescent="0.25">
      <c r="A3" s="112"/>
      <c r="B3" s="152"/>
      <c r="C3" s="114"/>
      <c r="D3" s="115"/>
      <c r="E3" s="162"/>
      <c r="F3" s="162"/>
      <c r="G3" s="116"/>
      <c r="H3" s="162"/>
      <c r="I3" s="162"/>
      <c r="J3" s="115"/>
      <c r="K3" s="115"/>
      <c r="L3" s="115"/>
    </row>
    <row r="4" spans="1:14" ht="15" x14ac:dyDescent="0.25">
      <c r="A4" s="112"/>
      <c r="B4" s="152"/>
      <c r="C4" s="114"/>
      <c r="D4" s="115"/>
      <c r="E4" s="162"/>
      <c r="F4" s="162"/>
      <c r="G4" s="116"/>
      <c r="H4" s="162"/>
      <c r="I4" s="162"/>
      <c r="J4" s="115"/>
      <c r="K4" s="115"/>
      <c r="L4" s="115"/>
    </row>
    <row r="5" spans="1:14" ht="14.1" customHeight="1" x14ac:dyDescent="0.25">
      <c r="A5" s="107"/>
      <c r="B5" s="153"/>
      <c r="C5" s="161"/>
      <c r="D5" s="96"/>
      <c r="E5" s="160"/>
      <c r="F5" s="160"/>
      <c r="G5" s="98"/>
      <c r="H5" s="160"/>
      <c r="I5" s="160"/>
      <c r="J5" s="159"/>
      <c r="K5" s="159"/>
      <c r="L5" s="159"/>
      <c r="M5" s="171"/>
      <c r="N5" s="171"/>
    </row>
    <row r="6" spans="1:14" ht="14.1" customHeight="1" x14ac:dyDescent="0.25">
      <c r="A6" s="107"/>
      <c r="B6" s="153"/>
      <c r="C6" s="161"/>
      <c r="D6" s="96"/>
      <c r="E6" s="160"/>
      <c r="F6" s="160"/>
      <c r="G6" s="98"/>
      <c r="H6" s="160"/>
      <c r="I6" s="160"/>
      <c r="J6" s="159"/>
      <c r="K6" s="165"/>
      <c r="L6" s="165"/>
      <c r="M6" s="171"/>
      <c r="N6" s="171"/>
    </row>
    <row r="7" spans="1:14" ht="14.1" customHeight="1" x14ac:dyDescent="0.25">
      <c r="A7" s="107"/>
      <c r="B7" s="153"/>
      <c r="C7" s="161"/>
      <c r="D7" s="96"/>
      <c r="E7" s="160"/>
      <c r="F7" s="160"/>
      <c r="G7" s="98"/>
      <c r="H7" s="160"/>
      <c r="I7" s="160"/>
      <c r="J7" s="159"/>
      <c r="K7" s="165"/>
      <c r="L7" s="165"/>
      <c r="M7" s="171"/>
      <c r="N7" s="171"/>
    </row>
    <row r="8" spans="1:14" ht="14.1" customHeight="1" x14ac:dyDescent="0.25">
      <c r="A8" s="107"/>
      <c r="B8" s="153"/>
      <c r="C8" s="161"/>
      <c r="D8" s="103"/>
      <c r="E8" s="160"/>
      <c r="F8" s="160"/>
      <c r="G8" s="98"/>
      <c r="H8" s="160"/>
      <c r="I8" s="160"/>
      <c r="J8" s="159"/>
      <c r="K8" s="159"/>
      <c r="L8" s="159"/>
      <c r="M8" s="171"/>
      <c r="N8" s="171"/>
    </row>
    <row r="9" spans="1:14" ht="14.1" customHeight="1" x14ac:dyDescent="0.25">
      <c r="A9" s="107"/>
      <c r="B9" s="153"/>
      <c r="C9" s="161"/>
      <c r="D9" s="103"/>
      <c r="E9" s="160"/>
      <c r="F9" s="160"/>
      <c r="G9" s="98"/>
      <c r="H9" s="160"/>
      <c r="I9" s="160"/>
      <c r="J9" s="159"/>
      <c r="K9" s="159"/>
      <c r="L9" s="159"/>
      <c r="M9" s="171"/>
      <c r="N9" s="171"/>
    </row>
    <row r="11" spans="1:14" x14ac:dyDescent="0.2">
      <c r="G11" s="158"/>
      <c r="L11" s="52"/>
    </row>
    <row r="12" spans="1:14" x14ac:dyDescent="0.2">
      <c r="L12" s="52"/>
    </row>
    <row r="13" spans="1:14" x14ac:dyDescent="0.2">
      <c r="L13" s="52"/>
    </row>
    <row r="14" spans="1:14" x14ac:dyDescent="0.2">
      <c r="L14" s="52"/>
    </row>
  </sheetData>
  <sortState xmlns:xlrd2="http://schemas.microsoft.com/office/spreadsheetml/2017/richdata2" ref="A5:N10">
    <sortCondition ref="G5"/>
  </sortState>
  <conditionalFormatting sqref="G3:G5">
    <cfRule type="cellIs" dxfId="18" priority="43" stopIfTrue="1" operator="greaterThan">
      <formula>0</formula>
    </cfRule>
    <cfRule type="cellIs" dxfId="17" priority="44" stopIfTrue="1" operator="lessThan">
      <formula>0</formula>
    </cfRule>
  </conditionalFormatting>
  <conditionalFormatting sqref="F5:F9">
    <cfRule type="cellIs" dxfId="16" priority="40" operator="equal">
      <formula>E5</formula>
    </cfRule>
    <cfRule type="cellIs" dxfId="15" priority="41" operator="lessThan">
      <formula>E5</formula>
    </cfRule>
    <cfRule type="cellIs" dxfId="14" priority="42" operator="greaterThan">
      <formula>E5</formula>
    </cfRule>
  </conditionalFormatting>
  <conditionalFormatting sqref="F3">
    <cfRule type="cellIs" dxfId="13" priority="37" operator="equal">
      <formula>E3</formula>
    </cfRule>
    <cfRule type="cellIs" dxfId="12" priority="38" operator="lessThan">
      <formula>E3</formula>
    </cfRule>
    <cfRule type="cellIs" dxfId="11" priority="39" operator="greaterThan">
      <formula>E3</formula>
    </cfRule>
  </conditionalFormatting>
  <conditionalFormatting sqref="G6:G9">
    <cfRule type="cellIs" dxfId="10" priority="13" stopIfTrue="1" operator="greaterThan">
      <formula>0</formula>
    </cfRule>
    <cfRule type="cellIs" dxfId="9" priority="14" stopIfTrue="1" operator="lessThan">
      <formula>0</formula>
    </cfRule>
  </conditionalFormatting>
  <conditionalFormatting sqref="G7:G9">
    <cfRule type="cellIs" dxfId="8" priority="11" stopIfTrue="1" operator="greaterThan">
      <formula>0</formula>
    </cfRule>
    <cfRule type="cellIs" dxfId="7" priority="12" stopIfTrue="1" operator="lessThan">
      <formula>0</formula>
    </cfRule>
  </conditionalFormatting>
  <conditionalFormatting sqref="G6:G9">
    <cfRule type="cellIs" dxfId="6" priority="9" stopIfTrue="1" operator="greaterThan">
      <formula>0</formula>
    </cfRule>
    <cfRule type="cellIs" dxfId="5" priority="10" stopIfTrue="1" operator="lessThan">
      <formula>0</formula>
    </cfRule>
  </conditionalFormatting>
  <conditionalFormatting sqref="G6:G9">
    <cfRule type="cellIs" dxfId="4" priority="7" stopIfTrue="1" operator="greaterThan">
      <formula>0</formula>
    </cfRule>
    <cfRule type="cellIs" dxfId="3" priority="8" stopIfTrue="1" operator="lessThan">
      <formula>0</formula>
    </cfRule>
  </conditionalFormatting>
  <conditionalFormatting sqref="F4">
    <cfRule type="cellIs" dxfId="2" priority="4" operator="equal">
      <formula>E4</formula>
    </cfRule>
    <cfRule type="cellIs" dxfId="1" priority="5" operator="lessThan">
      <formula>E4</formula>
    </cfRule>
    <cfRule type="cellIs" dxfId="0" priority="6" operator="greaterThan">
      <formula>E4</formula>
    </cfRule>
  </conditionalFormatting>
  <printOptions horizontalCentered="1" verticalCentered="1"/>
  <pageMargins left="3.937007874015748E-2" right="3.937007874015748E-2" top="3.937007874015748E-2" bottom="3.937007874015748E-2" header="3.937007874015748E-2" footer="3.937007874015748E-2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E89"/>
  <sheetViews>
    <sheetView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M16" sqref="M16"/>
    </sheetView>
  </sheetViews>
  <sheetFormatPr defaultColWidth="9.140625" defaultRowHeight="15" x14ac:dyDescent="0.25"/>
  <cols>
    <col min="1" max="1" width="7.42578125" customWidth="1"/>
    <col min="2" max="2" width="10.28515625" bestFit="1" customWidth="1"/>
    <col min="3" max="3" width="15.5703125" hidden="1" customWidth="1"/>
    <col min="4" max="4" width="42.85546875" bestFit="1" customWidth="1"/>
    <col min="5" max="5" width="10.7109375" customWidth="1"/>
    <col min="6" max="8" width="11" bestFit="1" customWidth="1"/>
    <col min="9" max="9" width="1.5703125" style="4" customWidth="1"/>
    <col min="10" max="10" width="10.7109375" bestFit="1" customWidth="1"/>
    <col min="11" max="11" width="10.85546875" bestFit="1" customWidth="1"/>
    <col min="12" max="12" width="10.7109375" bestFit="1" customWidth="1"/>
    <col min="13" max="13" width="11.5703125" style="1" bestFit="1" customWidth="1"/>
    <col min="14" max="14" width="12.140625" style="1" bestFit="1" customWidth="1"/>
    <col min="15" max="15" width="1.5703125" style="4" customWidth="1"/>
    <col min="16" max="355" width="10.5703125" style="45" customWidth="1"/>
    <col min="356" max="363" width="10.5703125" customWidth="1"/>
    <col min="364" max="365" width="10.5703125" bestFit="1" customWidth="1"/>
    <col min="366" max="366" width="9.140625" style="44"/>
    <col min="367" max="367" width="10.5703125" style="44" bestFit="1" customWidth="1"/>
    <col min="368" max="16384" width="9.140625" style="44"/>
  </cols>
  <sheetData>
    <row r="1" spans="1:369" x14ac:dyDescent="0.25">
      <c r="D1" s="2" t="s">
        <v>197</v>
      </c>
      <c r="J1" s="24"/>
      <c r="K1" s="24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5"/>
      <c r="IO1" s="25"/>
      <c r="IP1" s="25"/>
      <c r="IQ1" s="25"/>
      <c r="IR1" s="25"/>
      <c r="IS1" s="25"/>
      <c r="IT1" s="25"/>
      <c r="IU1" s="25"/>
      <c r="IV1" s="25"/>
      <c r="IW1" s="25"/>
      <c r="IX1" s="25"/>
      <c r="IY1" s="25"/>
      <c r="IZ1" s="25"/>
      <c r="JA1" s="25"/>
      <c r="JB1" s="25"/>
      <c r="JC1" s="25"/>
      <c r="JD1" s="25"/>
      <c r="JE1" s="25"/>
      <c r="JF1" s="25"/>
      <c r="JG1" s="25"/>
      <c r="JH1" s="25"/>
      <c r="JI1" s="25"/>
      <c r="JJ1" s="25"/>
      <c r="JK1" s="25"/>
      <c r="JL1" s="25"/>
      <c r="JM1" s="25"/>
      <c r="JN1" s="25"/>
      <c r="JO1" s="25"/>
      <c r="JP1" s="25"/>
      <c r="JQ1" s="25"/>
      <c r="JR1" s="25"/>
      <c r="JS1" s="25"/>
      <c r="JT1" s="25"/>
      <c r="JU1" s="25"/>
      <c r="JV1" s="25"/>
      <c r="JW1" s="25"/>
      <c r="JX1" s="25"/>
      <c r="JY1" s="25"/>
      <c r="JZ1" s="25"/>
      <c r="KA1" s="25"/>
      <c r="KB1" s="25"/>
      <c r="KC1" s="25"/>
      <c r="KD1" s="25"/>
      <c r="KE1" s="25"/>
      <c r="KF1" s="25"/>
      <c r="KG1" s="25"/>
      <c r="KH1" s="25"/>
      <c r="KI1" s="25"/>
      <c r="KJ1" s="25"/>
      <c r="KK1" s="25"/>
      <c r="KL1" s="25"/>
      <c r="KM1" s="25"/>
      <c r="KN1" s="25"/>
      <c r="KO1" s="25"/>
      <c r="KP1" s="25"/>
      <c r="KQ1" s="25"/>
      <c r="KR1" s="25"/>
      <c r="KS1" s="25"/>
      <c r="KT1" s="25"/>
      <c r="KU1" s="25"/>
      <c r="KV1" s="25"/>
      <c r="KW1" s="25"/>
      <c r="KX1" s="25"/>
      <c r="KY1" s="25"/>
      <c r="KZ1" s="25"/>
      <c r="LA1" s="25"/>
      <c r="LB1" s="25"/>
      <c r="LC1" s="25"/>
      <c r="LD1" s="25"/>
      <c r="LE1" s="25"/>
      <c r="LF1" s="25"/>
      <c r="LG1" s="25"/>
      <c r="LH1" s="25"/>
      <c r="LI1" s="25"/>
      <c r="LJ1" s="25"/>
      <c r="LK1" s="25"/>
      <c r="LL1" s="25"/>
      <c r="LM1" s="25"/>
      <c r="LN1" s="25"/>
      <c r="LO1" s="25"/>
      <c r="LP1" s="25"/>
      <c r="LQ1" s="25"/>
      <c r="LR1" s="25"/>
      <c r="LS1" s="25"/>
      <c r="LT1" s="25"/>
      <c r="LU1" s="25"/>
      <c r="LV1" s="25"/>
      <c r="LW1" s="25"/>
      <c r="LX1" s="25"/>
      <c r="LY1" s="25"/>
      <c r="LZ1" s="25"/>
      <c r="MA1" s="25"/>
      <c r="MB1" s="25"/>
      <c r="MC1" s="25"/>
      <c r="MD1" s="25"/>
      <c r="ME1" s="25"/>
      <c r="MF1" s="25"/>
      <c r="MG1" s="25"/>
      <c r="MH1" s="25"/>
      <c r="MI1" s="25"/>
      <c r="MJ1" s="25"/>
      <c r="MK1" s="25"/>
      <c r="ML1" s="25"/>
      <c r="MM1" s="25"/>
      <c r="MN1" s="25"/>
      <c r="MO1" s="25"/>
      <c r="MP1" s="25"/>
      <c r="MQ1" s="25"/>
      <c r="MR1" s="25"/>
      <c r="MS1" s="25"/>
      <c r="MT1" s="25"/>
      <c r="MU1" s="25"/>
      <c r="MV1" s="25"/>
      <c r="MW1" s="25"/>
      <c r="MX1" s="25"/>
      <c r="MY1" s="25"/>
      <c r="MZ1" s="25"/>
      <c r="NA1" s="25"/>
    </row>
    <row r="2" spans="1:369" s="73" customFormat="1" ht="45" x14ac:dyDescent="0.25">
      <c r="A2" s="68" t="s">
        <v>126</v>
      </c>
      <c r="B2" s="68" t="s">
        <v>125</v>
      </c>
      <c r="C2" s="68" t="s">
        <v>124</v>
      </c>
      <c r="D2" s="68" t="s">
        <v>0</v>
      </c>
      <c r="E2" s="69">
        <f>AQ2</f>
        <v>40814</v>
      </c>
      <c r="F2" s="69">
        <v>40268</v>
      </c>
      <c r="G2" s="69">
        <v>39903</v>
      </c>
      <c r="H2" s="69">
        <v>39538</v>
      </c>
      <c r="I2" s="70"/>
      <c r="J2" s="69" t="s">
        <v>14</v>
      </c>
      <c r="K2" s="69" t="s">
        <v>12</v>
      </c>
      <c r="L2" s="69" t="s">
        <v>84</v>
      </c>
      <c r="M2" s="69" t="s">
        <v>85</v>
      </c>
      <c r="N2" s="71" t="s">
        <v>198</v>
      </c>
      <c r="O2" s="72"/>
      <c r="P2" s="139">
        <f>Q2+3</f>
        <v>40861</v>
      </c>
      <c r="Q2" s="139">
        <f>R2+2</f>
        <v>40858</v>
      </c>
      <c r="R2" s="139">
        <f>S2+1</f>
        <v>40856</v>
      </c>
      <c r="S2" s="139">
        <f>T2+4</f>
        <v>40855</v>
      </c>
      <c r="T2" s="139">
        <f>U2+1</f>
        <v>40851</v>
      </c>
      <c r="U2" s="139">
        <f>V2+1</f>
        <v>40850</v>
      </c>
      <c r="V2" s="139">
        <f>W2+1</f>
        <v>40849</v>
      </c>
      <c r="W2" s="139">
        <f>X2+1</f>
        <v>40848</v>
      </c>
      <c r="X2" s="139">
        <f>Y2+6</f>
        <v>40847</v>
      </c>
      <c r="Y2" s="139">
        <f>Z2+1</f>
        <v>40841</v>
      </c>
      <c r="Z2" s="139">
        <f>AA2+3</f>
        <v>40840</v>
      </c>
      <c r="AA2" s="139">
        <f>AB2+1</f>
        <v>40837</v>
      </c>
      <c r="AB2" s="139">
        <f>AC2+1</f>
        <v>40836</v>
      </c>
      <c r="AC2" s="139">
        <f>AD2+1</f>
        <v>40835</v>
      </c>
      <c r="AD2" s="139">
        <f>AE2+1</f>
        <v>40834</v>
      </c>
      <c r="AE2" s="139">
        <f>AF2+3</f>
        <v>40833</v>
      </c>
      <c r="AF2" s="139">
        <f>AG2+1</f>
        <v>40830</v>
      </c>
      <c r="AG2" s="139">
        <f>AH2+1</f>
        <v>40829</v>
      </c>
      <c r="AH2" s="139">
        <f>AI2+1</f>
        <v>40828</v>
      </c>
      <c r="AI2" s="139">
        <f>AJ2+1</f>
        <v>40827</v>
      </c>
      <c r="AJ2" s="139">
        <f>AK2+3</f>
        <v>40826</v>
      </c>
      <c r="AK2" s="139">
        <f>AL2+2</f>
        <v>40823</v>
      </c>
      <c r="AL2" s="139">
        <f>AM2+1</f>
        <v>40821</v>
      </c>
      <c r="AM2" s="139">
        <f>AN2+1</f>
        <v>40820</v>
      </c>
      <c r="AN2" s="139">
        <f>AO2+3</f>
        <v>40819</v>
      </c>
      <c r="AO2" s="139">
        <f>AP2+1</f>
        <v>40816</v>
      </c>
      <c r="AP2" s="139">
        <f>AQ2+1</f>
        <v>40815</v>
      </c>
      <c r="AQ2" s="139">
        <f>AR2+1</f>
        <v>40814</v>
      </c>
      <c r="AR2" s="139">
        <f>AS2+1</f>
        <v>40813</v>
      </c>
      <c r="AS2" s="139">
        <f>AT2+3</f>
        <v>40812</v>
      </c>
      <c r="AT2" s="139">
        <f>AU2+1</f>
        <v>40809</v>
      </c>
      <c r="AU2" s="139">
        <f>AV2+1</f>
        <v>40808</v>
      </c>
      <c r="AV2" s="139">
        <f>AW2+1</f>
        <v>40807</v>
      </c>
      <c r="AW2" s="139">
        <f>AX2+1</f>
        <v>40806</v>
      </c>
      <c r="AX2" s="139">
        <f>AY2+3</f>
        <v>40805</v>
      </c>
      <c r="AY2" s="139">
        <f>AZ2+1</f>
        <v>40802</v>
      </c>
      <c r="AZ2" s="139">
        <f>BA2+1</f>
        <v>40801</v>
      </c>
      <c r="BA2" s="139">
        <f>BB2+1</f>
        <v>40800</v>
      </c>
      <c r="BB2" s="139">
        <f>BC2+1</f>
        <v>40799</v>
      </c>
      <c r="BC2" s="139">
        <f>BD2+3</f>
        <v>40798</v>
      </c>
      <c r="BD2" s="139">
        <f>BE2+1</f>
        <v>40795</v>
      </c>
      <c r="BE2" s="139">
        <f>BF2+1</f>
        <v>40794</v>
      </c>
      <c r="BF2" s="139">
        <f>BG2+1</f>
        <v>40793</v>
      </c>
      <c r="BG2" s="139">
        <f>BH2+1</f>
        <v>40792</v>
      </c>
      <c r="BH2" s="139">
        <f>BI2+3</f>
        <v>40791</v>
      </c>
      <c r="BI2" s="139">
        <f>BJ2+3</f>
        <v>40788</v>
      </c>
      <c r="BJ2" s="139">
        <f>BK2+1</f>
        <v>40785</v>
      </c>
      <c r="BK2" s="139">
        <f>BL2+3</f>
        <v>40784</v>
      </c>
      <c r="BL2" s="139">
        <f>BM2+1</f>
        <v>40781</v>
      </c>
      <c r="BM2" s="139">
        <f>BN2+1</f>
        <v>40780</v>
      </c>
      <c r="BN2" s="139">
        <f>BO2+1</f>
        <v>40779</v>
      </c>
      <c r="BO2" s="139">
        <f>BP2+1</f>
        <v>40778</v>
      </c>
      <c r="BP2" s="139">
        <f>BQ2+3</f>
        <v>40777</v>
      </c>
      <c r="BQ2" s="139">
        <f>BR2+1</f>
        <v>40774</v>
      </c>
      <c r="BR2" s="139">
        <f>BS2+1</f>
        <v>40773</v>
      </c>
      <c r="BS2" s="139">
        <f>BT2+1</f>
        <v>40772</v>
      </c>
      <c r="BT2" s="139">
        <f>BU2+4</f>
        <v>40771</v>
      </c>
      <c r="BU2" s="139">
        <f>BV2+1</f>
        <v>40767</v>
      </c>
      <c r="BV2" s="139">
        <f>BW2+1</f>
        <v>40766</v>
      </c>
      <c r="BW2" s="139">
        <f>BX2+1</f>
        <v>40765</v>
      </c>
      <c r="BX2" s="139">
        <f>BY2+1</f>
        <v>40764</v>
      </c>
      <c r="BY2" s="139">
        <f>BZ2+3</f>
        <v>40763</v>
      </c>
      <c r="BZ2" s="139">
        <f>CA2+1</f>
        <v>40760</v>
      </c>
      <c r="CA2" s="139">
        <f>CB2+1</f>
        <v>40759</v>
      </c>
      <c r="CB2" s="139">
        <f>CC2+1</f>
        <v>40758</v>
      </c>
      <c r="CC2" s="139">
        <f>CD2+1</f>
        <v>40757</v>
      </c>
      <c r="CD2" s="139">
        <f>CE2+3</f>
        <v>40756</v>
      </c>
      <c r="CE2" s="139">
        <f>CF2+1</f>
        <v>40753</v>
      </c>
      <c r="CF2" s="139">
        <f>CG2+1</f>
        <v>40752</v>
      </c>
      <c r="CG2" s="139">
        <f>CH2+1</f>
        <v>40751</v>
      </c>
      <c r="CH2" s="139">
        <f>CI2+1</f>
        <v>40750</v>
      </c>
      <c r="CI2" s="139">
        <f>CJ2+3</f>
        <v>40749</v>
      </c>
      <c r="CJ2" s="139">
        <f>CK2+1</f>
        <v>40746</v>
      </c>
      <c r="CK2" s="139">
        <f>CL2+1</f>
        <v>40745</v>
      </c>
      <c r="CL2" s="139">
        <f>CM2+1</f>
        <v>40744</v>
      </c>
      <c r="CM2" s="139">
        <f>CN2+1</f>
        <v>40743</v>
      </c>
      <c r="CN2" s="139">
        <f>CO2+3</f>
        <v>40742</v>
      </c>
      <c r="CO2" s="139">
        <f>CP2+1</f>
        <v>40739</v>
      </c>
      <c r="CP2" s="139">
        <f>CQ2+1</f>
        <v>40738</v>
      </c>
      <c r="CQ2" s="139">
        <f>CR2+1</f>
        <v>40737</v>
      </c>
      <c r="CR2" s="139">
        <f>CS2+1</f>
        <v>40736</v>
      </c>
      <c r="CS2" s="139">
        <f>CT2+3</f>
        <v>40735</v>
      </c>
      <c r="CT2" s="139">
        <f>CU2+1</f>
        <v>40732</v>
      </c>
      <c r="CU2" s="139">
        <f>CV2+1</f>
        <v>40731</v>
      </c>
      <c r="CV2" s="139">
        <f>CW2+1</f>
        <v>40730</v>
      </c>
      <c r="CW2" s="139">
        <f>CX2+1</f>
        <v>40729</v>
      </c>
      <c r="CX2" s="139">
        <f>CY2+3</f>
        <v>40728</v>
      </c>
      <c r="CY2" s="139">
        <f>CZ2+1</f>
        <v>40725</v>
      </c>
      <c r="CZ2" s="139">
        <f>DA2+1</f>
        <v>40724</v>
      </c>
      <c r="DA2" s="139">
        <f>DB2+1</f>
        <v>40723</v>
      </c>
      <c r="DB2" s="139">
        <f>DC2+1</f>
        <v>40722</v>
      </c>
      <c r="DC2" s="139">
        <f>DD2+3</f>
        <v>40721</v>
      </c>
      <c r="DD2" s="139">
        <f>DE2+1</f>
        <v>40718</v>
      </c>
      <c r="DE2" s="139">
        <f>DF2+1</f>
        <v>40717</v>
      </c>
      <c r="DF2" s="139">
        <f>DG2+1</f>
        <v>40716</v>
      </c>
      <c r="DG2" s="139">
        <f>DH2+1</f>
        <v>40715</v>
      </c>
      <c r="DH2" s="139">
        <f>DI2+3</f>
        <v>40714</v>
      </c>
      <c r="DI2" s="139">
        <f>DJ2+1</f>
        <v>40711</v>
      </c>
      <c r="DJ2" s="139">
        <f>DK2+1</f>
        <v>40710</v>
      </c>
      <c r="DK2" s="139">
        <f>DL2+1</f>
        <v>40709</v>
      </c>
      <c r="DL2" s="139">
        <f>DM2+1</f>
        <v>40708</v>
      </c>
      <c r="DM2" s="139">
        <f>DN2+3</f>
        <v>40707</v>
      </c>
      <c r="DN2" s="139">
        <f>DO2+1</f>
        <v>40704</v>
      </c>
      <c r="DO2" s="139">
        <f>DP2+1</f>
        <v>40703</v>
      </c>
      <c r="DP2" s="139">
        <f>DQ2+1</f>
        <v>40702</v>
      </c>
      <c r="DQ2" s="139">
        <f>DR2+1</f>
        <v>40701</v>
      </c>
      <c r="DR2" s="69">
        <f>DS2+3</f>
        <v>40700</v>
      </c>
      <c r="DS2" s="69">
        <f>DT2+1</f>
        <v>40697</v>
      </c>
      <c r="DT2" s="69">
        <f>DU2+1</f>
        <v>40696</v>
      </c>
      <c r="DU2" s="69">
        <f>DV2+1</f>
        <v>40695</v>
      </c>
      <c r="DV2" s="69">
        <f>DW2+1</f>
        <v>40694</v>
      </c>
      <c r="DW2" s="69">
        <f>DX2+3</f>
        <v>40693</v>
      </c>
      <c r="DX2" s="69">
        <f>DY2+1</f>
        <v>40690</v>
      </c>
      <c r="DY2" s="69">
        <f>DZ2+1</f>
        <v>40689</v>
      </c>
      <c r="DZ2" s="69">
        <f>EA2+1</f>
        <v>40688</v>
      </c>
      <c r="EA2" s="69">
        <f>EB2+1</f>
        <v>40687</v>
      </c>
      <c r="EB2" s="69">
        <f>EC2+3</f>
        <v>40686</v>
      </c>
      <c r="EC2" s="69">
        <f>ED2+1</f>
        <v>40683</v>
      </c>
      <c r="ED2" s="69">
        <f>EE2+1</f>
        <v>40682</v>
      </c>
      <c r="EE2" s="69">
        <f>EF2+1</f>
        <v>40681</v>
      </c>
      <c r="EF2" s="69">
        <f>EG2+1</f>
        <v>40680</v>
      </c>
      <c r="EG2" s="69">
        <f>EH2+3</f>
        <v>40679</v>
      </c>
      <c r="EH2" s="69">
        <f>EI2+1</f>
        <v>40676</v>
      </c>
      <c r="EI2" s="69">
        <f>EJ2+1</f>
        <v>40675</v>
      </c>
      <c r="EJ2" s="69">
        <f>EK2+1</f>
        <v>40674</v>
      </c>
      <c r="EK2" s="69">
        <f>EL2+1</f>
        <v>40673</v>
      </c>
      <c r="EL2" s="69">
        <f>EM2+3</f>
        <v>40672</v>
      </c>
      <c r="EM2" s="69">
        <f>EN2+1</f>
        <v>40669</v>
      </c>
      <c r="EN2" s="69">
        <f>EO2+1</f>
        <v>40668</v>
      </c>
      <c r="EO2" s="69">
        <f>EP2+1</f>
        <v>40667</v>
      </c>
      <c r="EP2" s="69">
        <f>EQ2+1</f>
        <v>40666</v>
      </c>
      <c r="EQ2" s="69">
        <f>ER2+3</f>
        <v>40665</v>
      </c>
      <c r="ER2" s="69">
        <f>ES2+1</f>
        <v>40662</v>
      </c>
      <c r="ES2" s="69">
        <f>ET2+1</f>
        <v>40661</v>
      </c>
      <c r="ET2" s="69">
        <f>EU2+1</f>
        <v>40660</v>
      </c>
      <c r="EU2" s="69">
        <f>EV2+1</f>
        <v>40659</v>
      </c>
      <c r="EV2" s="69">
        <f>EW2+4</f>
        <v>40658</v>
      </c>
      <c r="EW2" s="69">
        <f>EX2+1</f>
        <v>40654</v>
      </c>
      <c r="EX2" s="69">
        <f>EY2+1</f>
        <v>40653</v>
      </c>
      <c r="EY2" s="69">
        <f>EZ2+1</f>
        <v>40652</v>
      </c>
      <c r="EZ2" s="69">
        <f>FA2+3</f>
        <v>40651</v>
      </c>
      <c r="FA2" s="69">
        <f>FB2+2</f>
        <v>40648</v>
      </c>
      <c r="FB2" s="69">
        <f>FC2+2</f>
        <v>40646</v>
      </c>
      <c r="FC2" s="69">
        <f>FD2+3</f>
        <v>40644</v>
      </c>
      <c r="FD2" s="69">
        <f>FE2+1</f>
        <v>40641</v>
      </c>
      <c r="FE2" s="69">
        <f>FF2+1</f>
        <v>40640</v>
      </c>
      <c r="FF2" s="69">
        <f>FG2+1</f>
        <v>40639</v>
      </c>
      <c r="FG2" s="69">
        <f>FH2+1</f>
        <v>40638</v>
      </c>
      <c r="FH2" s="69">
        <f>FI2+3</f>
        <v>40637</v>
      </c>
      <c r="FI2" s="69">
        <f>FJ2+1</f>
        <v>40634</v>
      </c>
      <c r="FJ2" s="69">
        <f>FK2+1</f>
        <v>40633</v>
      </c>
      <c r="FK2" s="69">
        <f>FL2+1</f>
        <v>40632</v>
      </c>
      <c r="FL2" s="69">
        <f>FM2+1</f>
        <v>40631</v>
      </c>
      <c r="FM2" s="69">
        <f>FN2+3</f>
        <v>40630</v>
      </c>
      <c r="FN2" s="69">
        <f>FO2+1</f>
        <v>40627</v>
      </c>
      <c r="FO2" s="69">
        <f>FP2+1</f>
        <v>40626</v>
      </c>
      <c r="FP2" s="69">
        <f>FQ2+1</f>
        <v>40625</v>
      </c>
      <c r="FQ2" s="69">
        <f>FR2+1</f>
        <v>40624</v>
      </c>
      <c r="FR2" s="69">
        <f>FS2+3</f>
        <v>40623</v>
      </c>
      <c r="FS2" s="69">
        <f>FT2+1</f>
        <v>40620</v>
      </c>
      <c r="FT2" s="69">
        <f>FU2+1</f>
        <v>40619</v>
      </c>
      <c r="FU2" s="69">
        <f>FV2+1</f>
        <v>40618</v>
      </c>
      <c r="FV2" s="69">
        <f>FW2+1</f>
        <v>40617</v>
      </c>
      <c r="FW2" s="69">
        <f>FX2+3</f>
        <v>40616</v>
      </c>
      <c r="FX2" s="69">
        <f>FY2+1</f>
        <v>40613</v>
      </c>
      <c r="FY2" s="69">
        <f>FZ2+1</f>
        <v>40612</v>
      </c>
      <c r="FZ2" s="69">
        <f>GA2+1</f>
        <v>40611</v>
      </c>
      <c r="GA2" s="69">
        <f>GB2+1</f>
        <v>40610</v>
      </c>
      <c r="GB2" s="69">
        <f>GC2+3</f>
        <v>40609</v>
      </c>
      <c r="GC2" s="69">
        <f>GD2+1</f>
        <v>40606</v>
      </c>
      <c r="GD2" s="69">
        <f>GE2+2</f>
        <v>40605</v>
      </c>
      <c r="GE2" s="69">
        <f>GF2+1</f>
        <v>40603</v>
      </c>
      <c r="GF2" s="69">
        <f>GG2+3</f>
        <v>40602</v>
      </c>
      <c r="GG2" s="69">
        <f>GH2+1</f>
        <v>40599</v>
      </c>
      <c r="GH2" s="69">
        <f>GI2+1</f>
        <v>40598</v>
      </c>
      <c r="GI2" s="69">
        <f>GJ2+1</f>
        <v>40597</v>
      </c>
      <c r="GJ2" s="69">
        <f>GK2+1</f>
        <v>40596</v>
      </c>
      <c r="GK2" s="69">
        <f>GL2+3</f>
        <v>40595</v>
      </c>
      <c r="GL2" s="69">
        <f>GM2+1</f>
        <v>40592</v>
      </c>
      <c r="GM2" s="69">
        <f>GN2+1</f>
        <v>40591</v>
      </c>
      <c r="GN2" s="69">
        <f>GO2+1</f>
        <v>40590</v>
      </c>
      <c r="GO2" s="69">
        <f>GP2+1</f>
        <v>40589</v>
      </c>
      <c r="GP2" s="69">
        <f>GQ2+3</f>
        <v>40588</v>
      </c>
      <c r="GQ2" s="69">
        <f>GR2+1</f>
        <v>40585</v>
      </c>
      <c r="GR2" s="69">
        <f>GS2+1</f>
        <v>40584</v>
      </c>
      <c r="GS2" s="69">
        <f>GT2+1</f>
        <v>40583</v>
      </c>
      <c r="GT2" s="69">
        <f>GU2+1</f>
        <v>40582</v>
      </c>
      <c r="GU2" s="69">
        <f>GV2+3</f>
        <v>40581</v>
      </c>
      <c r="GV2" s="69">
        <f>GW2+1</f>
        <v>40578</v>
      </c>
      <c r="GW2" s="69">
        <f>GX2+1</f>
        <v>40577</v>
      </c>
      <c r="GX2" s="69">
        <f>GY2+1</f>
        <v>40576</v>
      </c>
      <c r="GY2" s="69">
        <f>GZ2+1</f>
        <v>40575</v>
      </c>
      <c r="GZ2" s="69">
        <f>HA2+3</f>
        <v>40574</v>
      </c>
      <c r="HA2" s="69">
        <f>HB2+1</f>
        <v>40571</v>
      </c>
      <c r="HB2" s="69">
        <f>HC2+2</f>
        <v>40570</v>
      </c>
      <c r="HC2" s="69">
        <f>HD2+1</f>
        <v>40568</v>
      </c>
      <c r="HD2" s="69">
        <f>HE2+3</f>
        <v>40567</v>
      </c>
      <c r="HE2" s="69">
        <f>HF2+1</f>
        <v>40564</v>
      </c>
      <c r="HF2" s="69">
        <f>HG2+1</f>
        <v>40563</v>
      </c>
      <c r="HG2" s="69">
        <f>HH2+1</f>
        <v>40562</v>
      </c>
      <c r="HH2" s="69">
        <f>HI2+1</f>
        <v>40561</v>
      </c>
      <c r="HI2" s="69">
        <f>HJ2+3</f>
        <v>40560</v>
      </c>
      <c r="HJ2" s="69">
        <f>HK2+1</f>
        <v>40557</v>
      </c>
      <c r="HK2" s="69">
        <f>HL2+1</f>
        <v>40556</v>
      </c>
      <c r="HL2" s="69">
        <f>HM2+1</f>
        <v>40555</v>
      </c>
      <c r="HM2" s="69">
        <f>HN2+1</f>
        <v>40554</v>
      </c>
      <c r="HN2" s="69">
        <f>HO2+3</f>
        <v>40553</v>
      </c>
      <c r="HO2" s="69">
        <f>HP2+1</f>
        <v>40550</v>
      </c>
      <c r="HP2" s="69">
        <f>HQ2+1</f>
        <v>40549</v>
      </c>
      <c r="HQ2" s="69">
        <f>HR2+1</f>
        <v>40548</v>
      </c>
      <c r="HR2" s="69">
        <f>HS2+1</f>
        <v>40547</v>
      </c>
      <c r="HS2" s="69">
        <f>HT2+3</f>
        <v>40546</v>
      </c>
      <c r="HT2" s="69">
        <f>HU2+1</f>
        <v>40543</v>
      </c>
      <c r="HU2" s="69">
        <f>HV2+1</f>
        <v>40542</v>
      </c>
      <c r="HV2" s="69">
        <f>HW2+1</f>
        <v>40541</v>
      </c>
      <c r="HW2" s="69">
        <f>HX2+1</f>
        <v>40540</v>
      </c>
      <c r="HX2" s="69">
        <f>HZ2+4</f>
        <v>40539</v>
      </c>
      <c r="HY2" s="69">
        <f>HZ2+1</f>
        <v>40536</v>
      </c>
      <c r="HZ2" s="69">
        <f>IA2+1</f>
        <v>40535</v>
      </c>
      <c r="IA2" s="69">
        <f>IB2+1</f>
        <v>40534</v>
      </c>
      <c r="IB2" s="69">
        <f>IC2+1</f>
        <v>40533</v>
      </c>
      <c r="IC2" s="69">
        <f>ID2+4</f>
        <v>40532</v>
      </c>
      <c r="ID2" s="69">
        <f>IE2+1</f>
        <v>40528</v>
      </c>
      <c r="IE2" s="69">
        <f>IF2+1</f>
        <v>40527</v>
      </c>
      <c r="IF2" s="69">
        <f>IG2+1</f>
        <v>40526</v>
      </c>
      <c r="IG2" s="69">
        <f>IH2+3</f>
        <v>40525</v>
      </c>
      <c r="IH2" s="69">
        <f>II2+1</f>
        <v>40522</v>
      </c>
      <c r="II2" s="69">
        <f>IJ2+1</f>
        <v>40521</v>
      </c>
      <c r="IJ2" s="69">
        <f>IK2+1</f>
        <v>40520</v>
      </c>
      <c r="IK2" s="69">
        <f>IL2+1</f>
        <v>40519</v>
      </c>
      <c r="IL2" s="69">
        <f>IM2+3</f>
        <v>40518</v>
      </c>
      <c r="IM2" s="69">
        <f>IN2+1</f>
        <v>40515</v>
      </c>
      <c r="IN2" s="69">
        <f>IO2+1</f>
        <v>40514</v>
      </c>
      <c r="IO2" s="69">
        <f>IP2+1</f>
        <v>40513</v>
      </c>
      <c r="IP2" s="69">
        <f>IQ2+1</f>
        <v>40512</v>
      </c>
      <c r="IQ2" s="69">
        <f>IR2+3</f>
        <v>40511</v>
      </c>
      <c r="IR2" s="69">
        <f>IS2+1</f>
        <v>40508</v>
      </c>
      <c r="IS2" s="69">
        <f>IT2+1</f>
        <v>40507</v>
      </c>
      <c r="IT2" s="69">
        <f>IU2+1</f>
        <v>40506</v>
      </c>
      <c r="IU2" s="69">
        <f>IV2+1</f>
        <v>40505</v>
      </c>
      <c r="IV2" s="69">
        <f>IW2+3</f>
        <v>40504</v>
      </c>
      <c r="IW2" s="69">
        <f>IX2+1</f>
        <v>40501</v>
      </c>
      <c r="IX2" s="69">
        <f>IY2+2</f>
        <v>40500</v>
      </c>
      <c r="IY2" s="69">
        <f>IZ2+4</f>
        <v>40498</v>
      </c>
      <c r="IZ2" s="69">
        <f>JA2+1</f>
        <v>40494</v>
      </c>
      <c r="JA2" s="69">
        <f>JB2+1</f>
        <v>40493</v>
      </c>
      <c r="JB2" s="69">
        <f>JC2+1</f>
        <v>40492</v>
      </c>
      <c r="JC2" s="69">
        <f>JD2+1</f>
        <v>40491</v>
      </c>
      <c r="JD2" s="69">
        <f>JE2+4</f>
        <v>40490</v>
      </c>
      <c r="JE2" s="69">
        <f>JF2+1</f>
        <v>40486</v>
      </c>
      <c r="JF2" s="69">
        <f>JG2+1</f>
        <v>40485</v>
      </c>
      <c r="JG2" s="69">
        <f>JH2+1</f>
        <v>40484</v>
      </c>
      <c r="JH2" s="69">
        <f>JI2+3</f>
        <v>40483</v>
      </c>
      <c r="JI2" s="69">
        <f>JJ2+1</f>
        <v>40480</v>
      </c>
      <c r="JJ2" s="69">
        <f>JK2+1</f>
        <v>40479</v>
      </c>
      <c r="JK2" s="69">
        <f>JL2+1</f>
        <v>40478</v>
      </c>
      <c r="JL2" s="69">
        <f>JM2+1</f>
        <v>40477</v>
      </c>
      <c r="JM2" s="69">
        <f>JN2+3</f>
        <v>40476</v>
      </c>
      <c r="JN2" s="69">
        <f>JO2+1</f>
        <v>40473</v>
      </c>
      <c r="JO2" s="69">
        <f>JP2+1</f>
        <v>40472</v>
      </c>
      <c r="JP2" s="69">
        <f>JQ2+1</f>
        <v>40471</v>
      </c>
      <c r="JQ2" s="69">
        <f>JR2+1</f>
        <v>40470</v>
      </c>
      <c r="JR2" s="69">
        <f>JS2+3</f>
        <v>40469</v>
      </c>
      <c r="JS2" s="69">
        <f>JT2+1</f>
        <v>40466</v>
      </c>
      <c r="JT2" s="69">
        <f>JU2+1</f>
        <v>40465</v>
      </c>
      <c r="JU2" s="69">
        <f>JV2+1</f>
        <v>40464</v>
      </c>
      <c r="JV2" s="69">
        <f>JW2+1</f>
        <v>40463</v>
      </c>
      <c r="JW2" s="69">
        <f>JX2+3</f>
        <v>40462</v>
      </c>
      <c r="JX2" s="69">
        <f>JY2+1</f>
        <v>40459</v>
      </c>
      <c r="JY2" s="69">
        <f>JZ2+1</f>
        <v>40458</v>
      </c>
      <c r="JZ2" s="69">
        <f>KA2+1</f>
        <v>40457</v>
      </c>
      <c r="KA2" s="69">
        <f>KB2+1</f>
        <v>40456</v>
      </c>
      <c r="KB2" s="69">
        <f>KC2+3</f>
        <v>40455</v>
      </c>
      <c r="KC2" s="69">
        <f>KD2+1</f>
        <v>40452</v>
      </c>
      <c r="KD2" s="69">
        <f>KE2+1</f>
        <v>40451</v>
      </c>
      <c r="KE2" s="69">
        <f>KF2+1</f>
        <v>40450</v>
      </c>
      <c r="KF2" s="69">
        <f>KG2+1</f>
        <v>40449</v>
      </c>
      <c r="KG2" s="69">
        <f>KH2+3</f>
        <v>40448</v>
      </c>
      <c r="KH2" s="69">
        <f>KI2+1</f>
        <v>40445</v>
      </c>
      <c r="KI2" s="69">
        <f>KJ2+1</f>
        <v>40444</v>
      </c>
      <c r="KJ2" s="69">
        <f>KK2+1</f>
        <v>40443</v>
      </c>
      <c r="KK2" s="69">
        <f>KL2+1</f>
        <v>40442</v>
      </c>
      <c r="KL2" s="69">
        <f>KM2+3</f>
        <v>40441</v>
      </c>
      <c r="KM2" s="69">
        <f>KN2+1</f>
        <v>40438</v>
      </c>
      <c r="KN2" s="69">
        <f>KO2+1</f>
        <v>40437</v>
      </c>
      <c r="KO2" s="69">
        <f>KP2+1</f>
        <v>40436</v>
      </c>
      <c r="KP2" s="69">
        <f>KQ2+1</f>
        <v>40435</v>
      </c>
      <c r="KQ2" s="69">
        <f>KR2+4</f>
        <v>40434</v>
      </c>
      <c r="KR2" s="69">
        <f>KS2+1</f>
        <v>40430</v>
      </c>
      <c r="KS2" s="69">
        <f>KT2+1</f>
        <v>40429</v>
      </c>
      <c r="KT2" s="69">
        <f>KU2+1</f>
        <v>40428</v>
      </c>
      <c r="KU2" s="69">
        <f>+KV2+3</f>
        <v>40427</v>
      </c>
      <c r="KV2" s="69">
        <f>+KW2+1</f>
        <v>40424</v>
      </c>
      <c r="KW2" s="69">
        <f>+KX2+2</f>
        <v>40423</v>
      </c>
      <c r="KX2" s="69">
        <f>+KY2+1</f>
        <v>40421</v>
      </c>
      <c r="KY2" s="69">
        <f>+KZ2+4</f>
        <v>40420</v>
      </c>
      <c r="KZ2" s="69">
        <f>+LA2+1</f>
        <v>40416</v>
      </c>
      <c r="LA2" s="69">
        <f>+LB2+2</f>
        <v>40415</v>
      </c>
      <c r="LB2" s="69">
        <f>+LC2+3</f>
        <v>40413</v>
      </c>
      <c r="LC2" s="69">
        <f>+LD2+1</f>
        <v>40410</v>
      </c>
      <c r="LD2" s="69">
        <f>+LE2+1</f>
        <v>40409</v>
      </c>
      <c r="LE2" s="69">
        <f>+LF2+1</f>
        <v>40408</v>
      </c>
      <c r="LF2" s="69">
        <f>+LG2+1</f>
        <v>40407</v>
      </c>
      <c r="LG2" s="69">
        <f>+LH2+3</f>
        <v>40406</v>
      </c>
      <c r="LH2" s="69">
        <f>+LI2+1</f>
        <v>40403</v>
      </c>
      <c r="LI2" s="69">
        <f>+LJ2+1</f>
        <v>40402</v>
      </c>
      <c r="LJ2" s="69">
        <f>+LK2+1</f>
        <v>40401</v>
      </c>
      <c r="LK2" s="69">
        <f>+LL2+1</f>
        <v>40400</v>
      </c>
      <c r="LL2" s="69">
        <f>+LM2+3</f>
        <v>40399</v>
      </c>
      <c r="LM2" s="69">
        <f>+LN2+1</f>
        <v>40396</v>
      </c>
      <c r="LN2" s="69">
        <f>+LO2+1</f>
        <v>40395</v>
      </c>
      <c r="LO2" s="69">
        <f>+LP2+1</f>
        <v>40394</v>
      </c>
      <c r="LP2" s="69">
        <f>+LQ2+1</f>
        <v>40393</v>
      </c>
      <c r="LQ2" s="69">
        <f>+LR2+3</f>
        <v>40392</v>
      </c>
      <c r="LR2" s="69">
        <f>+LS2+1</f>
        <v>40389</v>
      </c>
      <c r="LS2" s="69">
        <f>+LT2+1</f>
        <v>40388</v>
      </c>
      <c r="LT2" s="69">
        <f>+LU2+1</f>
        <v>40387</v>
      </c>
      <c r="LU2" s="69">
        <f>+LV2+1</f>
        <v>40386</v>
      </c>
      <c r="LV2" s="69">
        <f>+LW2+3</f>
        <v>40385</v>
      </c>
      <c r="LW2" s="69">
        <f>+LX2+1</f>
        <v>40382</v>
      </c>
      <c r="LX2" s="69">
        <f>+LY2+1</f>
        <v>40381</v>
      </c>
      <c r="LY2" s="69">
        <f>+LZ2+1</f>
        <v>40380</v>
      </c>
      <c r="LZ2" s="69">
        <f>+MA2+1</f>
        <v>40379</v>
      </c>
      <c r="MA2" s="69">
        <f>+MB2+3</f>
        <v>40378</v>
      </c>
      <c r="MB2" s="69">
        <f>+MC2+1</f>
        <v>40375</v>
      </c>
      <c r="MC2" s="69">
        <f>+MD2+1</f>
        <v>40374</v>
      </c>
      <c r="MD2" s="69">
        <f>+ME2+1</f>
        <v>40373</v>
      </c>
      <c r="ME2" s="69">
        <f>+MF2+1</f>
        <v>40372</v>
      </c>
      <c r="MF2" s="69">
        <f>+MG2+3</f>
        <v>40371</v>
      </c>
      <c r="MG2" s="69">
        <f>+MH2+1</f>
        <v>40368</v>
      </c>
      <c r="MH2" s="69">
        <f>+MI2+1</f>
        <v>40367</v>
      </c>
      <c r="MI2" s="69">
        <f>+MJ2+1</f>
        <v>40366</v>
      </c>
      <c r="MJ2" s="69">
        <f>+MK2+1</f>
        <v>40365</v>
      </c>
      <c r="MK2" s="69">
        <v>40364</v>
      </c>
      <c r="ML2" s="69">
        <f>+MM2+1</f>
        <v>40361</v>
      </c>
      <c r="MM2" s="69">
        <f>+MN2+1</f>
        <v>40360</v>
      </c>
      <c r="MN2" s="69">
        <f>+MO2+1</f>
        <v>40359</v>
      </c>
      <c r="MO2" s="69">
        <f>+MP2+1</f>
        <v>40358</v>
      </c>
      <c r="MP2" s="69">
        <v>40357</v>
      </c>
      <c r="MQ2" s="69">
        <f>+MR2+1</f>
        <v>40354</v>
      </c>
      <c r="MR2" s="69">
        <f>+MS2+1</f>
        <v>40353</v>
      </c>
      <c r="MS2" s="69">
        <f>+MT2+1</f>
        <v>40352</v>
      </c>
      <c r="MT2" s="69">
        <f>+MU2+1</f>
        <v>40351</v>
      </c>
      <c r="MU2" s="69">
        <v>40350</v>
      </c>
      <c r="MV2" s="69">
        <f>+MW2+1</f>
        <v>40347</v>
      </c>
      <c r="MW2" s="69">
        <f>+MX2+1</f>
        <v>40346</v>
      </c>
      <c r="MX2" s="69">
        <f>+MY2+1</f>
        <v>40345</v>
      </c>
      <c r="MY2" s="69">
        <v>40344</v>
      </c>
      <c r="MZ2" s="69">
        <v>40343</v>
      </c>
      <c r="NA2" s="69">
        <v>40342</v>
      </c>
    </row>
    <row r="3" spans="1:369" x14ac:dyDescent="0.25">
      <c r="A3" s="28">
        <v>1</v>
      </c>
      <c r="B3" s="28">
        <v>533273</v>
      </c>
      <c r="C3" s="28"/>
      <c r="D3" s="94" t="s">
        <v>216</v>
      </c>
      <c r="E3" s="27">
        <f t="shared" ref="E3:E34" si="0">VLOOKUP(B3,$B$2:$MZ$87,15,0)</f>
        <v>221.35</v>
      </c>
      <c r="F3" s="27"/>
      <c r="G3" s="27"/>
      <c r="H3" s="27"/>
      <c r="I3" s="3"/>
      <c r="J3" s="27">
        <v>306.60000000000002</v>
      </c>
      <c r="K3" s="27">
        <v>210</v>
      </c>
      <c r="L3" s="27">
        <v>260</v>
      </c>
      <c r="M3" s="30">
        <v>40471</v>
      </c>
      <c r="N3" s="47">
        <f>(E3-L3)/L3*365/($E$2-M3)</f>
        <v>-0.15818849517829109</v>
      </c>
      <c r="P3" s="3">
        <v>221.35</v>
      </c>
      <c r="Q3" s="3">
        <v>227.05</v>
      </c>
      <c r="R3" s="3">
        <v>230.65</v>
      </c>
      <c r="S3" s="3">
        <v>228.6</v>
      </c>
      <c r="T3" s="3">
        <v>231.25</v>
      </c>
      <c r="U3" s="3">
        <v>232.65</v>
      </c>
      <c r="V3" s="3">
        <v>233.1</v>
      </c>
      <c r="W3" s="3">
        <v>234.95</v>
      </c>
      <c r="X3" s="3">
        <v>233.4</v>
      </c>
      <c r="Y3" s="3">
        <v>233</v>
      </c>
      <c r="Z3" s="3">
        <v>227.85</v>
      </c>
      <c r="AA3" s="3">
        <v>227.35</v>
      </c>
      <c r="AB3" s="3">
        <v>234.45</v>
      </c>
      <c r="AC3" s="3">
        <v>230.35</v>
      </c>
      <c r="AD3" s="3">
        <v>232.25</v>
      </c>
      <c r="AE3" s="3">
        <v>234.5</v>
      </c>
      <c r="AF3" s="3">
        <v>224.6</v>
      </c>
      <c r="AG3" s="3">
        <v>230.25</v>
      </c>
      <c r="AH3" s="3">
        <v>234</v>
      </c>
      <c r="AI3" s="3">
        <v>235.05</v>
      </c>
      <c r="AJ3" s="3">
        <v>237</v>
      </c>
      <c r="AK3" s="3">
        <v>230.45</v>
      </c>
      <c r="AL3" s="3">
        <v>224.9</v>
      </c>
      <c r="AM3" s="3">
        <v>228.55</v>
      </c>
      <c r="AN3" s="3">
        <v>231.65</v>
      </c>
      <c r="AO3" s="3">
        <v>229.45</v>
      </c>
      <c r="AP3" s="3">
        <v>226.25</v>
      </c>
      <c r="AQ3" s="3">
        <v>222.05</v>
      </c>
      <c r="AR3" s="3">
        <v>223.05</v>
      </c>
      <c r="AS3" s="3">
        <v>221.4</v>
      </c>
      <c r="AT3" s="3">
        <v>221.85</v>
      </c>
      <c r="AU3" s="3">
        <v>221.5</v>
      </c>
      <c r="AV3" s="3">
        <v>224.25</v>
      </c>
      <c r="AW3" s="3">
        <v>224.45</v>
      </c>
      <c r="AX3" s="3">
        <v>221.9</v>
      </c>
      <c r="AY3" s="3">
        <v>222.75</v>
      </c>
      <c r="AZ3" s="3">
        <v>218.35</v>
      </c>
      <c r="BA3" s="3">
        <v>218.5</v>
      </c>
      <c r="BB3" s="3">
        <v>219.15</v>
      </c>
      <c r="BC3" s="3">
        <v>218.3</v>
      </c>
      <c r="BD3" s="3">
        <v>220.95</v>
      </c>
      <c r="BE3" s="3">
        <v>221.55</v>
      </c>
      <c r="BF3" s="3">
        <v>223.1</v>
      </c>
      <c r="BG3" s="3">
        <v>224.7</v>
      </c>
      <c r="BH3" s="3">
        <v>221.7</v>
      </c>
      <c r="BI3" s="3">
        <v>225.95</v>
      </c>
      <c r="BJ3" s="3">
        <v>225</v>
      </c>
      <c r="BK3" s="3">
        <v>220.6</v>
      </c>
      <c r="BL3" s="3">
        <v>217.55</v>
      </c>
      <c r="BM3" s="3">
        <v>222.15</v>
      </c>
      <c r="BN3" s="3">
        <v>223.25</v>
      </c>
      <c r="BO3" s="3">
        <v>219.2</v>
      </c>
      <c r="BP3" s="3">
        <v>216.5</v>
      </c>
      <c r="BQ3" s="3">
        <v>219.45</v>
      </c>
      <c r="BR3" s="3">
        <v>220.8</v>
      </c>
      <c r="BS3" s="3">
        <v>223.55</v>
      </c>
      <c r="BT3" s="3">
        <v>225.65</v>
      </c>
      <c r="BU3" s="3">
        <v>229</v>
      </c>
      <c r="BV3" s="3">
        <v>230.4</v>
      </c>
      <c r="BW3" s="3">
        <v>228.15</v>
      </c>
      <c r="BX3" s="3">
        <v>224.95</v>
      </c>
      <c r="BY3" s="3">
        <v>225</v>
      </c>
      <c r="BZ3" s="3">
        <v>226.25</v>
      </c>
      <c r="CA3" s="3">
        <v>232.25</v>
      </c>
      <c r="CB3" s="3">
        <v>235</v>
      </c>
      <c r="CC3" s="3">
        <v>235.45</v>
      </c>
      <c r="CD3" s="3">
        <v>236.3</v>
      </c>
      <c r="CE3" s="3">
        <v>235.9</v>
      </c>
      <c r="CF3" s="3">
        <v>239.95</v>
      </c>
      <c r="CG3" s="3">
        <v>241.35</v>
      </c>
      <c r="CH3" s="3">
        <v>239.8</v>
      </c>
      <c r="CI3" s="3">
        <v>244.5</v>
      </c>
      <c r="CJ3" s="3">
        <v>242.3</v>
      </c>
      <c r="CK3" s="3">
        <v>234.25</v>
      </c>
      <c r="CL3" s="3">
        <v>235.5</v>
      </c>
      <c r="CM3" s="3">
        <v>234.5</v>
      </c>
      <c r="CN3" s="3">
        <v>235</v>
      </c>
      <c r="CO3" s="3">
        <v>235.35</v>
      </c>
      <c r="CP3" s="3">
        <v>236.9</v>
      </c>
      <c r="CQ3" s="3">
        <v>237.25</v>
      </c>
      <c r="CR3" s="3">
        <v>235.75</v>
      </c>
      <c r="CS3" s="3">
        <v>238.1</v>
      </c>
      <c r="CT3" s="3">
        <v>242.5</v>
      </c>
      <c r="CU3" s="3">
        <v>244.3</v>
      </c>
      <c r="CV3" s="3">
        <v>244.25</v>
      </c>
      <c r="CW3" s="3">
        <v>243.25</v>
      </c>
      <c r="CX3" s="3">
        <v>245.35</v>
      </c>
      <c r="CY3" s="3">
        <v>241</v>
      </c>
      <c r="CZ3" s="3">
        <v>240.2</v>
      </c>
      <c r="DA3" s="3">
        <v>240</v>
      </c>
      <c r="DB3" s="3">
        <v>232.85</v>
      </c>
      <c r="DC3" s="3">
        <v>233.65</v>
      </c>
      <c r="DD3" s="3">
        <v>231.35</v>
      </c>
      <c r="DE3" s="3">
        <v>231.2</v>
      </c>
      <c r="DF3" s="3">
        <v>227.65</v>
      </c>
      <c r="DG3" s="3">
        <v>230.9</v>
      </c>
      <c r="DH3" s="3">
        <v>234.4</v>
      </c>
      <c r="DI3" s="3">
        <v>233.35</v>
      </c>
      <c r="DJ3" s="3">
        <v>232.6</v>
      </c>
      <c r="DK3" s="3">
        <v>235.6</v>
      </c>
      <c r="DL3" s="3">
        <v>229.05</v>
      </c>
      <c r="DM3" s="3">
        <v>228.85</v>
      </c>
      <c r="DN3" s="3">
        <v>231.65</v>
      </c>
      <c r="DO3" s="3">
        <v>234.5</v>
      </c>
      <c r="DP3" s="3">
        <v>232.7</v>
      </c>
      <c r="DQ3" s="3">
        <v>237.6</v>
      </c>
      <c r="DR3" s="3">
        <v>237.75</v>
      </c>
      <c r="DS3" s="3">
        <v>239.35</v>
      </c>
      <c r="DT3" s="3">
        <v>241.2</v>
      </c>
      <c r="DU3" s="3">
        <v>245.45</v>
      </c>
      <c r="DV3" s="3">
        <v>225</v>
      </c>
      <c r="DW3" s="3">
        <v>221.1</v>
      </c>
      <c r="DX3" s="3">
        <v>221.25</v>
      </c>
      <c r="DY3" s="3">
        <v>222.9</v>
      </c>
      <c r="DZ3" s="3">
        <v>228.35</v>
      </c>
      <c r="EA3" s="3">
        <v>227.05</v>
      </c>
      <c r="EB3" s="3">
        <v>226.9</v>
      </c>
      <c r="EC3" s="3">
        <v>230</v>
      </c>
      <c r="ED3" s="3">
        <v>231.1</v>
      </c>
      <c r="EE3" s="3">
        <v>223.8</v>
      </c>
      <c r="EF3" s="3">
        <v>228.25</v>
      </c>
      <c r="EG3" s="3">
        <v>230.05</v>
      </c>
      <c r="EH3" s="3">
        <v>232.15</v>
      </c>
      <c r="EI3" s="3">
        <v>226.5</v>
      </c>
      <c r="EJ3" s="3">
        <v>234.6</v>
      </c>
      <c r="EK3" s="3">
        <v>242</v>
      </c>
      <c r="EL3" s="3">
        <v>243.5</v>
      </c>
      <c r="EM3" s="3">
        <v>246.6</v>
      </c>
      <c r="EN3" s="3">
        <v>249.6</v>
      </c>
      <c r="EO3" s="3">
        <v>252.7</v>
      </c>
      <c r="EP3" s="3">
        <v>247</v>
      </c>
      <c r="EQ3" s="3">
        <v>252.65</v>
      </c>
      <c r="ER3" s="3">
        <v>253.05</v>
      </c>
      <c r="ES3" s="3">
        <v>262.60000000000002</v>
      </c>
      <c r="ET3" s="3">
        <v>263.10000000000002</v>
      </c>
      <c r="EU3" s="3">
        <v>251.7</v>
      </c>
      <c r="EV3" s="3">
        <v>254.45</v>
      </c>
      <c r="EW3" s="3">
        <v>260.10000000000002</v>
      </c>
      <c r="EX3" s="3">
        <v>251.5</v>
      </c>
      <c r="EY3" s="3">
        <v>251.25</v>
      </c>
      <c r="EZ3" s="3">
        <v>254.05</v>
      </c>
      <c r="FA3" s="3">
        <v>251</v>
      </c>
      <c r="FB3" s="3">
        <v>256.55</v>
      </c>
      <c r="FC3" s="3">
        <v>254.15</v>
      </c>
      <c r="FD3" s="3">
        <v>255</v>
      </c>
      <c r="FE3" s="3">
        <v>255.3</v>
      </c>
      <c r="FF3" s="27">
        <v>249.8</v>
      </c>
      <c r="FG3" s="27">
        <v>250.15</v>
      </c>
      <c r="FH3" s="27">
        <v>253.85</v>
      </c>
      <c r="FI3" s="27">
        <v>251.8</v>
      </c>
      <c r="FJ3" s="27">
        <v>251.8</v>
      </c>
      <c r="FK3" s="27">
        <v>245</v>
      </c>
      <c r="FL3" s="27">
        <v>233.75</v>
      </c>
      <c r="FM3" s="27">
        <v>233.8</v>
      </c>
      <c r="FN3" s="27">
        <v>234.5</v>
      </c>
      <c r="FO3" s="27">
        <v>234.65</v>
      </c>
      <c r="FP3" s="27">
        <v>231.8</v>
      </c>
      <c r="FQ3" s="27">
        <v>228.6</v>
      </c>
      <c r="FR3" s="27">
        <v>228.4</v>
      </c>
      <c r="FS3" s="27">
        <v>227.15</v>
      </c>
      <c r="FT3" s="27"/>
      <c r="FU3" s="27">
        <v>237.7</v>
      </c>
      <c r="FV3" s="27">
        <v>239.85</v>
      </c>
      <c r="FW3" s="27">
        <v>244.7</v>
      </c>
      <c r="FX3" s="27">
        <v>240.25</v>
      </c>
      <c r="FY3" s="27">
        <v>239.95</v>
      </c>
      <c r="FZ3" s="27">
        <v>240.5</v>
      </c>
      <c r="GA3" s="27">
        <v>237</v>
      </c>
      <c r="GB3" s="27">
        <v>241</v>
      </c>
      <c r="GC3" s="27">
        <v>244.9</v>
      </c>
      <c r="GD3" s="27">
        <v>249.3</v>
      </c>
      <c r="GE3" s="27">
        <v>231.3</v>
      </c>
      <c r="GF3" s="27">
        <v>218.25</v>
      </c>
      <c r="GG3" s="27">
        <v>217.5</v>
      </c>
      <c r="GH3" s="27">
        <v>215.1</v>
      </c>
      <c r="GI3" s="27">
        <v>221.8</v>
      </c>
      <c r="GJ3" s="27">
        <v>229.7</v>
      </c>
      <c r="GK3" s="27">
        <v>238.55</v>
      </c>
      <c r="GL3" s="27">
        <v>241.85</v>
      </c>
      <c r="GM3" s="27">
        <v>248.5</v>
      </c>
      <c r="GN3" s="27">
        <v>234.25</v>
      </c>
      <c r="GO3" s="27">
        <v>227.85</v>
      </c>
      <c r="GP3" s="27">
        <v>230.55</v>
      </c>
      <c r="GQ3" s="27">
        <v>228.35</v>
      </c>
      <c r="GR3" s="27">
        <v>228.25</v>
      </c>
      <c r="GS3" s="27">
        <v>225</v>
      </c>
      <c r="GT3" s="27">
        <v>228.2</v>
      </c>
      <c r="GU3" s="27">
        <v>233.45</v>
      </c>
      <c r="GV3" s="27">
        <v>238.55</v>
      </c>
      <c r="GW3" s="27">
        <v>242.9</v>
      </c>
      <c r="GX3" s="27">
        <v>238.6</v>
      </c>
      <c r="GY3" s="27">
        <v>245.05</v>
      </c>
      <c r="GZ3" s="27">
        <v>245.8</v>
      </c>
      <c r="HA3" s="27">
        <v>246.2</v>
      </c>
      <c r="HB3" s="27">
        <v>247.35</v>
      </c>
      <c r="HC3" s="27">
        <v>246.3</v>
      </c>
      <c r="HD3" s="27">
        <v>247.3</v>
      </c>
      <c r="HE3" s="27">
        <v>246.5</v>
      </c>
      <c r="HF3" s="27">
        <v>246.4</v>
      </c>
      <c r="HG3" s="27">
        <v>248.5</v>
      </c>
      <c r="HH3" s="27">
        <v>244.95</v>
      </c>
      <c r="HI3" s="27">
        <v>245</v>
      </c>
      <c r="HJ3" s="27">
        <v>245.9</v>
      </c>
      <c r="HK3" s="27">
        <v>247.75</v>
      </c>
      <c r="HL3" s="27">
        <v>244.4</v>
      </c>
      <c r="HM3" s="27">
        <v>242.65</v>
      </c>
      <c r="HN3" s="27">
        <v>244.9</v>
      </c>
      <c r="HO3" s="27">
        <v>245.85</v>
      </c>
      <c r="HP3" s="27">
        <v>255</v>
      </c>
      <c r="HQ3" s="27">
        <v>259.14999999999998</v>
      </c>
      <c r="HR3" s="27">
        <v>252.1</v>
      </c>
      <c r="HS3" s="27">
        <v>257.95</v>
      </c>
      <c r="HT3" s="27">
        <v>256.35000000000002</v>
      </c>
      <c r="HU3" s="27">
        <v>262.5</v>
      </c>
      <c r="HV3" s="27">
        <v>263.25</v>
      </c>
      <c r="HW3" s="27">
        <v>263.64999999999998</v>
      </c>
      <c r="HX3" s="27">
        <v>261.85000000000002</v>
      </c>
      <c r="HY3" s="27">
        <v>262.10000000000002</v>
      </c>
      <c r="HZ3" s="27">
        <v>266.8</v>
      </c>
      <c r="IA3" s="27">
        <v>262.39999999999998</v>
      </c>
      <c r="IB3" s="27">
        <v>264.95</v>
      </c>
      <c r="IC3" s="27">
        <v>262.25</v>
      </c>
      <c r="ID3" s="27">
        <v>262.25</v>
      </c>
      <c r="IE3" s="27">
        <v>260.64999999999998</v>
      </c>
      <c r="IF3" s="27">
        <v>267.64999999999998</v>
      </c>
      <c r="IG3" s="27">
        <v>264.3</v>
      </c>
      <c r="IH3" s="27">
        <v>264.75</v>
      </c>
      <c r="II3" s="27">
        <v>264.35000000000002</v>
      </c>
      <c r="IJ3" s="27">
        <v>272.64999999999998</v>
      </c>
      <c r="IK3" s="27">
        <v>273.64999999999998</v>
      </c>
      <c r="IL3" s="27">
        <v>276.7</v>
      </c>
      <c r="IM3" s="27">
        <v>276.45</v>
      </c>
      <c r="IN3" s="27">
        <v>273.7</v>
      </c>
      <c r="IO3" s="27">
        <v>273.64999999999998</v>
      </c>
      <c r="IP3" s="27">
        <v>269.05</v>
      </c>
      <c r="IQ3" s="27">
        <v>270.39999999999998</v>
      </c>
      <c r="IR3" s="27">
        <v>265.3</v>
      </c>
      <c r="IS3" s="27">
        <v>261.75</v>
      </c>
      <c r="IT3" s="27">
        <v>263.5</v>
      </c>
      <c r="IU3" s="27">
        <v>270.45</v>
      </c>
      <c r="IV3" s="27">
        <v>274.45</v>
      </c>
      <c r="IW3" s="27">
        <v>261.10000000000002</v>
      </c>
      <c r="IX3" s="27">
        <v>264.8</v>
      </c>
      <c r="IY3" s="27">
        <v>267</v>
      </c>
      <c r="IZ3" s="27">
        <v>279.85000000000002</v>
      </c>
      <c r="JA3" s="27">
        <v>283.75</v>
      </c>
      <c r="JB3" s="27">
        <v>286.2</v>
      </c>
      <c r="JC3" s="27">
        <v>288.60000000000002</v>
      </c>
      <c r="JD3" s="27">
        <v>290.25</v>
      </c>
      <c r="JE3" s="27">
        <v>285.35000000000002</v>
      </c>
      <c r="JF3" s="27">
        <v>281.8</v>
      </c>
      <c r="JG3" s="27">
        <v>276.60000000000002</v>
      </c>
      <c r="JH3" s="27">
        <v>275.60000000000002</v>
      </c>
      <c r="JI3" s="27">
        <v>277.14999999999998</v>
      </c>
      <c r="JJ3" s="27">
        <v>286.89999999999998</v>
      </c>
      <c r="JK3" s="27">
        <v>289.39999999999998</v>
      </c>
      <c r="JL3" s="27">
        <v>285.95</v>
      </c>
      <c r="JM3" s="27">
        <v>302</v>
      </c>
      <c r="JN3" s="27">
        <v>295.39999999999998</v>
      </c>
      <c r="JO3" s="27">
        <v>299.14999999999998</v>
      </c>
      <c r="JP3" s="27">
        <v>282.95</v>
      </c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7"/>
      <c r="KD3" s="27"/>
      <c r="KE3" s="27"/>
      <c r="KF3" s="27"/>
      <c r="KG3" s="27"/>
      <c r="KH3" s="27"/>
      <c r="KI3" s="27"/>
      <c r="KJ3" s="27"/>
      <c r="KK3" s="27"/>
      <c r="KL3" s="27"/>
      <c r="KM3" s="27"/>
      <c r="KN3" s="27"/>
      <c r="KO3" s="27"/>
      <c r="KP3" s="27"/>
      <c r="KQ3" s="27"/>
      <c r="KR3" s="27"/>
      <c r="KS3" s="27"/>
      <c r="KT3" s="27"/>
      <c r="KU3" s="27"/>
      <c r="KV3" s="27"/>
      <c r="KW3" s="27"/>
      <c r="KX3" s="27"/>
      <c r="KY3" s="27"/>
      <c r="KZ3" s="27"/>
      <c r="LA3" s="27"/>
      <c r="LB3" s="27"/>
      <c r="LC3" s="27"/>
      <c r="LD3" s="27"/>
      <c r="LE3" s="27"/>
      <c r="LF3" s="27"/>
      <c r="LG3" s="27"/>
      <c r="LH3" s="27"/>
      <c r="LI3" s="27"/>
      <c r="LJ3" s="27"/>
      <c r="LK3" s="27"/>
      <c r="LL3" s="27"/>
      <c r="LM3" s="27"/>
      <c r="LN3" s="27"/>
      <c r="LO3" s="27"/>
      <c r="LP3" s="27"/>
      <c r="LQ3" s="27"/>
      <c r="LR3" s="27"/>
      <c r="LS3" s="27"/>
      <c r="LT3" s="27"/>
      <c r="LU3" s="27"/>
      <c r="LV3" s="27"/>
      <c r="LW3" s="27"/>
      <c r="LX3" s="27"/>
      <c r="LY3" s="27"/>
      <c r="LZ3" s="27"/>
      <c r="MA3" s="27"/>
      <c r="MB3" s="27"/>
      <c r="MC3" s="27"/>
      <c r="MD3" s="27"/>
      <c r="ME3" s="27"/>
      <c r="MF3" s="27"/>
      <c r="MG3" s="27"/>
      <c r="MH3" s="27"/>
      <c r="MI3" s="27"/>
      <c r="MJ3" s="27"/>
      <c r="MK3" s="27"/>
      <c r="ML3" s="27"/>
      <c r="MM3" s="27"/>
      <c r="MN3" s="27"/>
      <c r="MO3" s="27"/>
      <c r="MP3" s="27"/>
      <c r="MQ3" s="27"/>
      <c r="MR3" s="27"/>
      <c r="MS3" s="27"/>
      <c r="MT3" s="27"/>
      <c r="MU3" s="27"/>
      <c r="MV3" s="27"/>
      <c r="MW3" s="27"/>
      <c r="MX3" s="27"/>
      <c r="MY3" s="27"/>
      <c r="MZ3" s="27"/>
      <c r="NA3" s="27"/>
      <c r="NB3" s="43"/>
      <c r="ND3" s="45"/>
      <c r="NE3" s="43"/>
    </row>
    <row r="4" spans="1:369" x14ac:dyDescent="0.25">
      <c r="A4" s="28">
        <f>A3+1</f>
        <v>2</v>
      </c>
      <c r="B4" s="28">
        <v>533274</v>
      </c>
      <c r="C4" s="28"/>
      <c r="D4" s="94" t="s">
        <v>220</v>
      </c>
      <c r="E4" s="27">
        <f t="shared" si="0"/>
        <v>90.3</v>
      </c>
      <c r="F4" s="27"/>
      <c r="G4" s="27"/>
      <c r="H4" s="27"/>
      <c r="I4" s="3"/>
      <c r="J4" s="27">
        <v>232</v>
      </c>
      <c r="K4" s="27">
        <v>85</v>
      </c>
      <c r="L4" s="27">
        <v>183</v>
      </c>
      <c r="M4" s="30">
        <v>40478</v>
      </c>
      <c r="N4" s="47">
        <f>(E4-L4)/L4*365/($E$2-M4)</f>
        <v>-0.55027810304449654</v>
      </c>
      <c r="P4" s="138">
        <v>90.3</v>
      </c>
      <c r="Q4" s="138">
        <v>88.75</v>
      </c>
      <c r="R4" s="138">
        <v>89.9</v>
      </c>
      <c r="S4" s="138">
        <v>88.65</v>
      </c>
      <c r="T4" s="138">
        <v>92.5</v>
      </c>
      <c r="U4" s="138">
        <v>96.5</v>
      </c>
      <c r="V4" s="138">
        <v>100.1</v>
      </c>
      <c r="W4" s="138">
        <v>100.05</v>
      </c>
      <c r="X4" s="138">
        <v>99.15</v>
      </c>
      <c r="Y4" s="138">
        <v>99.2</v>
      </c>
      <c r="Z4" s="138">
        <v>94.45</v>
      </c>
      <c r="AA4" s="138">
        <v>95.05</v>
      </c>
      <c r="AB4" s="138">
        <v>100.1</v>
      </c>
      <c r="AC4" s="138">
        <v>99.9</v>
      </c>
      <c r="AD4" s="138">
        <v>99.4</v>
      </c>
      <c r="AE4" s="138">
        <v>103</v>
      </c>
      <c r="AF4" s="138">
        <v>101.35</v>
      </c>
      <c r="AG4" s="138">
        <v>106.65</v>
      </c>
      <c r="AH4" s="138">
        <v>102.05</v>
      </c>
      <c r="AI4" s="138">
        <v>91.25</v>
      </c>
      <c r="AJ4" s="138">
        <v>88.85</v>
      </c>
      <c r="AK4" s="138">
        <v>86.55</v>
      </c>
      <c r="AL4" s="138">
        <v>86.25</v>
      </c>
      <c r="AM4" s="138">
        <v>88.3</v>
      </c>
      <c r="AN4" s="138">
        <v>89.15</v>
      </c>
      <c r="AO4" s="138">
        <v>91.65</v>
      </c>
      <c r="AP4" s="138">
        <v>90</v>
      </c>
      <c r="AQ4" s="138">
        <v>91.15</v>
      </c>
      <c r="AR4" s="138">
        <v>91</v>
      </c>
      <c r="AS4" s="138">
        <v>89.7</v>
      </c>
      <c r="AT4" s="138">
        <v>90.7</v>
      </c>
      <c r="AU4" s="138">
        <v>89.15</v>
      </c>
      <c r="AV4" s="138">
        <v>92.35</v>
      </c>
      <c r="AW4" s="138">
        <v>87.35</v>
      </c>
      <c r="AX4" s="138">
        <v>90</v>
      </c>
      <c r="AY4" s="138">
        <v>87.8</v>
      </c>
      <c r="AZ4" s="138">
        <v>86.65</v>
      </c>
      <c r="BA4" s="138">
        <v>88.3</v>
      </c>
      <c r="BB4" s="138">
        <v>90.35</v>
      </c>
      <c r="BC4" s="138">
        <v>92.3</v>
      </c>
      <c r="BD4" s="138">
        <v>95.15</v>
      </c>
      <c r="BE4" s="138">
        <v>95.7</v>
      </c>
      <c r="BF4" s="138">
        <v>94.95</v>
      </c>
      <c r="BG4" s="138">
        <v>96.95</v>
      </c>
      <c r="BH4" s="138">
        <v>96.6</v>
      </c>
      <c r="BI4" s="138">
        <v>96.95</v>
      </c>
      <c r="BJ4" s="138">
        <v>98.5</v>
      </c>
      <c r="BK4" s="138">
        <v>99.3</v>
      </c>
      <c r="BL4" s="138">
        <v>97.2</v>
      </c>
      <c r="BM4" s="138">
        <v>101.1</v>
      </c>
      <c r="BN4" s="138">
        <v>101.75</v>
      </c>
      <c r="BO4" s="138">
        <v>101.7</v>
      </c>
      <c r="BP4" s="138">
        <v>102.65</v>
      </c>
      <c r="BQ4" s="138">
        <v>102.55</v>
      </c>
      <c r="BR4" s="138">
        <v>98.5</v>
      </c>
      <c r="BS4" s="138">
        <v>104.05</v>
      </c>
      <c r="BT4" s="138">
        <v>107.95</v>
      </c>
      <c r="BU4" s="138">
        <v>110.65</v>
      </c>
      <c r="BV4" s="138">
        <v>114.05</v>
      </c>
      <c r="BW4" s="138">
        <v>114.1</v>
      </c>
      <c r="BX4" s="138">
        <v>113.85</v>
      </c>
      <c r="BY4" s="138">
        <v>118.95</v>
      </c>
      <c r="BZ4" s="138">
        <v>121.9</v>
      </c>
      <c r="CA4" s="138">
        <v>126.85</v>
      </c>
      <c r="CB4" s="138">
        <v>129.1</v>
      </c>
      <c r="CC4" s="138">
        <v>131.25</v>
      </c>
      <c r="CD4" s="138">
        <v>135.05000000000001</v>
      </c>
      <c r="CE4" s="138">
        <v>131.25</v>
      </c>
      <c r="CF4" s="138">
        <v>134.80000000000001</v>
      </c>
      <c r="CG4" s="138">
        <v>131.80000000000001</v>
      </c>
      <c r="CH4" s="138">
        <v>133</v>
      </c>
      <c r="CI4" s="138">
        <v>137.69999999999999</v>
      </c>
      <c r="CJ4" s="138">
        <v>140.85</v>
      </c>
      <c r="CK4" s="138">
        <v>141.35</v>
      </c>
      <c r="CL4" s="138">
        <v>138.25</v>
      </c>
      <c r="CM4" s="138">
        <v>133.9</v>
      </c>
      <c r="CN4" s="138">
        <v>125.2</v>
      </c>
      <c r="CO4" s="138">
        <v>127.45</v>
      </c>
      <c r="CP4" s="138">
        <v>127.2</v>
      </c>
      <c r="CQ4" s="138">
        <v>123.1</v>
      </c>
      <c r="CR4" s="138">
        <v>122.35</v>
      </c>
      <c r="CS4" s="138">
        <v>123.15</v>
      </c>
      <c r="CT4" s="138">
        <v>122.55</v>
      </c>
      <c r="CU4" s="138">
        <v>121.45</v>
      </c>
      <c r="CV4" s="138">
        <v>119.8</v>
      </c>
      <c r="CW4" s="138">
        <v>121.95</v>
      </c>
      <c r="CX4" s="138">
        <v>125.1</v>
      </c>
      <c r="CY4" s="138">
        <v>123.35</v>
      </c>
      <c r="CZ4" s="138">
        <v>120.45</v>
      </c>
      <c r="DA4" s="138">
        <v>124.05</v>
      </c>
      <c r="DB4" s="138">
        <v>123.05</v>
      </c>
      <c r="DC4" s="138">
        <v>125.1</v>
      </c>
      <c r="DD4" s="138">
        <v>124.1</v>
      </c>
      <c r="DE4" s="138">
        <v>123.55</v>
      </c>
      <c r="DF4" s="138">
        <v>124.75</v>
      </c>
      <c r="DG4" s="138">
        <v>123.15</v>
      </c>
      <c r="DH4" s="138">
        <v>124.25</v>
      </c>
      <c r="DI4" s="138">
        <v>131.6</v>
      </c>
      <c r="DJ4" s="138">
        <v>133.44999999999999</v>
      </c>
      <c r="DK4" s="138">
        <v>133.19999999999999</v>
      </c>
      <c r="DL4" s="138">
        <v>136.1</v>
      </c>
      <c r="DM4" s="138">
        <v>135.19999999999999</v>
      </c>
      <c r="DN4" s="138">
        <v>138.05000000000001</v>
      </c>
      <c r="DO4" s="138">
        <v>138.05000000000001</v>
      </c>
      <c r="DP4" s="138">
        <v>139.6</v>
      </c>
      <c r="DQ4" s="138">
        <v>140.35</v>
      </c>
      <c r="DR4" s="138">
        <v>138.9</v>
      </c>
      <c r="DS4" s="138">
        <v>143.4</v>
      </c>
      <c r="DT4" s="138">
        <v>145.75</v>
      </c>
      <c r="DU4" s="138">
        <v>147.69999999999999</v>
      </c>
      <c r="DV4" s="138">
        <v>148.80000000000001</v>
      </c>
      <c r="DW4" s="138">
        <v>140.5</v>
      </c>
      <c r="DX4" s="138">
        <v>141.55000000000001</v>
      </c>
      <c r="DY4" s="138">
        <v>136.44999999999999</v>
      </c>
      <c r="DZ4" s="138">
        <v>135.25</v>
      </c>
      <c r="EA4" s="138">
        <v>136.94999999999999</v>
      </c>
      <c r="EB4" s="138">
        <v>133.6</v>
      </c>
      <c r="EC4" s="138">
        <v>140.44999999999999</v>
      </c>
      <c r="ED4" s="138">
        <v>140.19999999999999</v>
      </c>
      <c r="EE4" s="138">
        <v>141.85</v>
      </c>
      <c r="EF4" s="138">
        <v>142.44999999999999</v>
      </c>
      <c r="EG4" s="138">
        <v>148.65</v>
      </c>
      <c r="EH4" s="138">
        <v>152.25</v>
      </c>
      <c r="EI4" s="138">
        <v>147.5</v>
      </c>
      <c r="EJ4" s="138">
        <v>143.44999999999999</v>
      </c>
      <c r="EK4" s="138">
        <v>142.5</v>
      </c>
      <c r="EL4" s="138">
        <v>142.30000000000001</v>
      </c>
      <c r="EM4" s="138">
        <v>139.5</v>
      </c>
      <c r="EN4" s="138">
        <v>139.1</v>
      </c>
      <c r="EO4" s="138">
        <v>142.35</v>
      </c>
      <c r="EP4" s="138">
        <v>142</v>
      </c>
      <c r="EQ4" s="138">
        <v>143.5</v>
      </c>
      <c r="ER4" s="138">
        <v>145.6</v>
      </c>
      <c r="ES4" s="138">
        <v>150.55000000000001</v>
      </c>
      <c r="ET4" s="138">
        <v>156.9</v>
      </c>
      <c r="EU4" s="138">
        <v>153.55000000000001</v>
      </c>
      <c r="EV4" s="138">
        <v>151.25</v>
      </c>
      <c r="EW4" s="138">
        <v>139.35</v>
      </c>
      <c r="EX4" s="138">
        <v>136.30000000000001</v>
      </c>
      <c r="EY4" s="138">
        <v>135.9</v>
      </c>
      <c r="EZ4" s="138">
        <v>134.65</v>
      </c>
      <c r="FA4" s="138">
        <v>136.80000000000001</v>
      </c>
      <c r="FB4" s="138">
        <v>138.6</v>
      </c>
      <c r="FC4" s="138">
        <v>136.30000000000001</v>
      </c>
      <c r="FD4" s="138">
        <v>144.75</v>
      </c>
      <c r="FE4" s="138">
        <v>136.6</v>
      </c>
      <c r="FF4" s="129">
        <v>124.35</v>
      </c>
      <c r="FG4" s="129">
        <v>124.6</v>
      </c>
      <c r="FH4" s="129">
        <v>128.19999999999999</v>
      </c>
      <c r="FI4" s="129">
        <v>129.55000000000001</v>
      </c>
      <c r="FJ4" s="129">
        <v>125</v>
      </c>
      <c r="FK4" s="129">
        <v>127.5</v>
      </c>
      <c r="FL4" s="129">
        <v>125.7</v>
      </c>
      <c r="FM4" s="129">
        <v>130.69999999999999</v>
      </c>
      <c r="FN4" s="129">
        <v>134.25</v>
      </c>
      <c r="FO4" s="129">
        <v>141.55000000000001</v>
      </c>
      <c r="FP4" s="129">
        <v>120.9</v>
      </c>
      <c r="FQ4" s="129">
        <v>108.95</v>
      </c>
      <c r="FR4" s="129">
        <v>108.2</v>
      </c>
      <c r="FS4" s="129">
        <v>108.1</v>
      </c>
      <c r="FT4" s="129"/>
      <c r="FU4" s="129">
        <v>108.1</v>
      </c>
      <c r="FV4" s="129">
        <v>109</v>
      </c>
      <c r="FW4" s="129">
        <v>111.15</v>
      </c>
      <c r="FX4" s="129">
        <v>111.95</v>
      </c>
      <c r="FY4" s="27">
        <v>114.5</v>
      </c>
      <c r="FZ4" s="27">
        <v>113.6</v>
      </c>
      <c r="GA4" s="27">
        <v>114.25</v>
      </c>
      <c r="GB4" s="27">
        <v>116.8</v>
      </c>
      <c r="GC4" s="27">
        <v>116.5</v>
      </c>
      <c r="GD4" s="27">
        <v>116.45</v>
      </c>
      <c r="GE4" s="27">
        <v>121.65</v>
      </c>
      <c r="GF4" s="27">
        <v>116.2</v>
      </c>
      <c r="GG4" s="27">
        <v>118</v>
      </c>
      <c r="GH4" s="27">
        <v>121.8</v>
      </c>
      <c r="GI4" s="27">
        <v>127.2</v>
      </c>
      <c r="GJ4" s="27">
        <v>125.55</v>
      </c>
      <c r="GK4" s="27">
        <v>129.4</v>
      </c>
      <c r="GL4" s="27">
        <v>125.6</v>
      </c>
      <c r="GM4" s="27">
        <v>121.15</v>
      </c>
      <c r="GN4" s="27">
        <v>125.75</v>
      </c>
      <c r="GO4" s="27">
        <v>128.1</v>
      </c>
      <c r="GP4" s="27">
        <v>127.95</v>
      </c>
      <c r="GQ4" s="27">
        <v>126.5</v>
      </c>
      <c r="GR4" s="27">
        <v>124</v>
      </c>
      <c r="GS4" s="27">
        <v>117.4</v>
      </c>
      <c r="GT4" s="27">
        <v>127.7</v>
      </c>
      <c r="GU4" s="27">
        <v>125.2</v>
      </c>
      <c r="GV4" s="27">
        <v>131.94999999999999</v>
      </c>
      <c r="GW4" s="27">
        <v>136.30000000000001</v>
      </c>
      <c r="GX4" s="27">
        <v>139.65</v>
      </c>
      <c r="GY4" s="27">
        <v>144.65</v>
      </c>
      <c r="GZ4" s="27">
        <v>149.4</v>
      </c>
      <c r="HA4" s="27">
        <v>152.75</v>
      </c>
      <c r="HB4" s="27">
        <v>151.15</v>
      </c>
      <c r="HC4" s="27">
        <v>153.9</v>
      </c>
      <c r="HD4" s="27">
        <v>157.69999999999999</v>
      </c>
      <c r="HE4" s="27">
        <v>144.65</v>
      </c>
      <c r="HF4" s="27">
        <v>143.35</v>
      </c>
      <c r="HG4" s="27">
        <v>139</v>
      </c>
      <c r="HH4" s="27">
        <v>135.6</v>
      </c>
      <c r="HI4" s="27">
        <v>136.5</v>
      </c>
      <c r="HJ4" s="27">
        <v>140.5</v>
      </c>
      <c r="HK4" s="27">
        <v>141.5</v>
      </c>
      <c r="HL4" s="27">
        <v>143.4</v>
      </c>
      <c r="HM4" s="27">
        <v>143</v>
      </c>
      <c r="HN4" s="27">
        <v>146.9</v>
      </c>
      <c r="HO4" s="27">
        <v>154.5</v>
      </c>
      <c r="HP4" s="27">
        <v>159.4</v>
      </c>
      <c r="HQ4" s="27">
        <v>159.15</v>
      </c>
      <c r="HR4" s="27">
        <v>160.65</v>
      </c>
      <c r="HS4" s="27">
        <v>167.75</v>
      </c>
      <c r="HT4" s="27">
        <v>170.35</v>
      </c>
      <c r="HU4" s="27">
        <v>168.55</v>
      </c>
      <c r="HV4" s="27">
        <v>166.5</v>
      </c>
      <c r="HW4" s="27">
        <v>164.4</v>
      </c>
      <c r="HX4" s="27">
        <v>163.75</v>
      </c>
      <c r="HY4" s="27">
        <v>169.05</v>
      </c>
      <c r="HZ4" s="27">
        <v>171.85</v>
      </c>
      <c r="IA4" s="27">
        <v>165.95</v>
      </c>
      <c r="IB4" s="27">
        <v>168.8</v>
      </c>
      <c r="IC4" s="27">
        <v>171.9</v>
      </c>
      <c r="ID4" s="27">
        <v>159.69999999999999</v>
      </c>
      <c r="IE4" s="27">
        <v>162.69999999999999</v>
      </c>
      <c r="IF4" s="27">
        <v>171.65</v>
      </c>
      <c r="IG4" s="27">
        <v>172.6</v>
      </c>
      <c r="IH4" s="27">
        <v>170.65</v>
      </c>
      <c r="II4" s="27">
        <v>167.85</v>
      </c>
      <c r="IJ4" s="27">
        <v>176.6</v>
      </c>
      <c r="IK4" s="27">
        <v>185.35</v>
      </c>
      <c r="IL4" s="27">
        <v>186.45</v>
      </c>
      <c r="IM4" s="27">
        <v>191.9</v>
      </c>
      <c r="IN4" s="27">
        <v>186.85</v>
      </c>
      <c r="IO4" s="27">
        <v>173.9</v>
      </c>
      <c r="IP4" s="27">
        <v>168.45</v>
      </c>
      <c r="IQ4" s="27">
        <v>161.9</v>
      </c>
      <c r="IR4" s="27">
        <v>160.15</v>
      </c>
      <c r="IS4" s="27">
        <v>162.19999999999999</v>
      </c>
      <c r="IT4" s="27">
        <v>157.85</v>
      </c>
      <c r="IU4" s="27">
        <v>165.9</v>
      </c>
      <c r="IV4" s="27">
        <v>173.15</v>
      </c>
      <c r="IW4" s="27">
        <v>176</v>
      </c>
      <c r="IX4" s="27">
        <v>184</v>
      </c>
      <c r="IY4" s="27">
        <v>188</v>
      </c>
      <c r="IZ4" s="27">
        <v>193.1</v>
      </c>
      <c r="JA4" s="27">
        <v>194.1</v>
      </c>
      <c r="JB4" s="27">
        <v>199.85</v>
      </c>
      <c r="JC4" s="27">
        <v>200.3</v>
      </c>
      <c r="JD4" s="27">
        <v>203.15</v>
      </c>
      <c r="JE4" s="27">
        <v>206.3</v>
      </c>
      <c r="JF4" s="27">
        <v>205.1</v>
      </c>
      <c r="JG4" s="27">
        <v>203.8</v>
      </c>
      <c r="JH4" s="27">
        <v>216.4</v>
      </c>
      <c r="JI4" s="27">
        <v>198.3</v>
      </c>
      <c r="JJ4" s="27">
        <v>198.95</v>
      </c>
      <c r="JK4" s="27">
        <v>196.4</v>
      </c>
      <c r="JL4" s="27"/>
      <c r="JM4" s="27"/>
      <c r="JN4" s="27"/>
      <c r="JO4" s="27"/>
      <c r="JP4" s="27"/>
      <c r="JQ4" s="27"/>
      <c r="JR4" s="27"/>
      <c r="JS4" s="27"/>
      <c r="JT4" s="27"/>
      <c r="JU4" s="27"/>
      <c r="JV4" s="27"/>
      <c r="JW4" s="27"/>
      <c r="JX4" s="27"/>
      <c r="JY4" s="27"/>
      <c r="JZ4" s="27"/>
      <c r="KA4" s="27"/>
      <c r="KB4" s="27"/>
      <c r="KC4" s="27"/>
      <c r="KD4" s="27"/>
      <c r="KE4" s="27"/>
      <c r="KF4" s="27"/>
      <c r="KG4" s="27"/>
      <c r="KH4" s="27"/>
      <c r="KI4" s="27"/>
      <c r="KJ4" s="27"/>
      <c r="KK4" s="27"/>
      <c r="KL4" s="27"/>
      <c r="KM4" s="27"/>
      <c r="KN4" s="27"/>
      <c r="KO4" s="27"/>
      <c r="KP4" s="27"/>
      <c r="KQ4" s="27"/>
      <c r="KR4" s="27"/>
      <c r="KS4" s="27"/>
      <c r="KT4" s="27"/>
      <c r="KU4" s="27"/>
      <c r="KV4" s="27"/>
      <c r="KW4" s="27"/>
      <c r="KX4" s="27"/>
      <c r="KY4" s="27"/>
      <c r="KZ4" s="27"/>
      <c r="LA4" s="27"/>
      <c r="LB4" s="27"/>
      <c r="LC4" s="27"/>
      <c r="LD4" s="27"/>
      <c r="LE4" s="27"/>
      <c r="LF4" s="27"/>
      <c r="LG4" s="27"/>
      <c r="LH4" s="27"/>
      <c r="LI4" s="27"/>
      <c r="LJ4" s="27"/>
      <c r="LK4" s="27"/>
      <c r="LL4" s="27"/>
      <c r="LM4" s="27"/>
      <c r="LN4" s="27"/>
      <c r="LO4" s="27"/>
      <c r="LP4" s="27"/>
      <c r="LQ4" s="27"/>
      <c r="LR4" s="27"/>
      <c r="LS4" s="27"/>
      <c r="LT4" s="27"/>
      <c r="LU4" s="27"/>
      <c r="LV4" s="27"/>
      <c r="LW4" s="27"/>
      <c r="LX4" s="27"/>
      <c r="LY4" s="27"/>
      <c r="LZ4" s="27"/>
      <c r="MA4" s="27"/>
      <c r="MB4" s="27"/>
      <c r="MC4" s="27"/>
      <c r="MD4" s="27"/>
      <c r="ME4" s="27"/>
      <c r="MF4" s="27"/>
      <c r="MG4" s="27"/>
      <c r="MH4" s="27"/>
      <c r="MI4" s="27"/>
      <c r="MJ4" s="27"/>
      <c r="MK4" s="27"/>
      <c r="ML4" s="27"/>
      <c r="MM4" s="27"/>
      <c r="MN4" s="27"/>
      <c r="MO4" s="27"/>
      <c r="MP4" s="27"/>
      <c r="MQ4" s="27"/>
      <c r="MR4" s="27"/>
      <c r="MS4" s="27"/>
      <c r="MT4" s="27"/>
      <c r="MU4" s="27"/>
      <c r="MV4" s="27"/>
      <c r="MW4" s="27"/>
      <c r="MX4" s="27"/>
      <c r="MY4" s="27"/>
      <c r="MZ4" s="27"/>
      <c r="NA4" s="27"/>
      <c r="NB4" s="43"/>
      <c r="ND4" s="45"/>
      <c r="NE4" s="43"/>
    </row>
    <row r="5" spans="1:369" x14ac:dyDescent="0.25">
      <c r="A5" s="28">
        <f>A4+1</f>
        <v>3</v>
      </c>
      <c r="B5" s="28">
        <v>532811</v>
      </c>
      <c r="C5" s="28" t="s">
        <v>16</v>
      </c>
      <c r="D5" s="29" t="s">
        <v>87</v>
      </c>
      <c r="E5" s="27">
        <f t="shared" si="0"/>
        <v>100.2</v>
      </c>
      <c r="F5" s="27">
        <v>211.45</v>
      </c>
      <c r="G5" s="27">
        <v>31.95</v>
      </c>
      <c r="H5" s="27">
        <v>198.25</v>
      </c>
      <c r="I5" s="3"/>
      <c r="J5" s="27">
        <v>194.85</v>
      </c>
      <c r="K5" s="27">
        <v>101</v>
      </c>
      <c r="L5" s="27"/>
      <c r="M5" s="30"/>
      <c r="N5" s="47"/>
      <c r="P5" s="3">
        <v>100.2</v>
      </c>
      <c r="Q5" s="3">
        <v>104.65</v>
      </c>
      <c r="R5" s="3">
        <v>102.25</v>
      </c>
      <c r="S5" s="3">
        <v>103.65</v>
      </c>
      <c r="T5" s="3">
        <v>105.5</v>
      </c>
      <c r="U5" s="3">
        <v>103.95</v>
      </c>
      <c r="V5" s="3">
        <v>103.5</v>
      </c>
      <c r="W5" s="3">
        <v>105.55</v>
      </c>
      <c r="X5" s="3">
        <v>108.8</v>
      </c>
      <c r="Y5" s="3">
        <v>107</v>
      </c>
      <c r="Z5" s="3">
        <v>104</v>
      </c>
      <c r="AA5" s="3">
        <v>103.1</v>
      </c>
      <c r="AB5" s="3">
        <v>106</v>
      </c>
      <c r="AC5" s="3">
        <v>106.45</v>
      </c>
      <c r="AD5" s="3">
        <v>107.65</v>
      </c>
      <c r="AE5" s="3">
        <v>103.05</v>
      </c>
      <c r="AF5" s="3">
        <v>108</v>
      </c>
      <c r="AG5" s="3">
        <v>110</v>
      </c>
      <c r="AH5" s="3">
        <v>102.5</v>
      </c>
      <c r="AI5" s="3">
        <v>104.15</v>
      </c>
      <c r="AJ5" s="3">
        <v>103.3</v>
      </c>
      <c r="AK5" s="3">
        <v>105</v>
      </c>
      <c r="AL5" s="3">
        <v>102</v>
      </c>
      <c r="AM5" s="3">
        <v>103.4</v>
      </c>
      <c r="AN5" s="3">
        <v>104</v>
      </c>
      <c r="AO5" s="3">
        <v>104</v>
      </c>
      <c r="AP5" s="3">
        <v>107</v>
      </c>
      <c r="AQ5" s="3">
        <v>106.35</v>
      </c>
      <c r="AR5" s="3">
        <v>108</v>
      </c>
      <c r="AS5" s="3">
        <v>109</v>
      </c>
      <c r="AT5" s="3">
        <v>108.25</v>
      </c>
      <c r="AU5" s="3">
        <v>112.9</v>
      </c>
      <c r="AV5" s="3">
        <v>116.95</v>
      </c>
      <c r="AW5" s="3">
        <v>114.5</v>
      </c>
      <c r="AX5" s="3">
        <v>116.05</v>
      </c>
      <c r="AY5" s="3">
        <v>113</v>
      </c>
      <c r="AZ5" s="3">
        <v>112</v>
      </c>
      <c r="BA5" s="3">
        <v>111.3</v>
      </c>
      <c r="BB5" s="3">
        <v>115.9</v>
      </c>
      <c r="BC5" s="3">
        <v>113</v>
      </c>
      <c r="BD5" s="3">
        <v>114.95</v>
      </c>
      <c r="BE5" s="3">
        <v>115.85</v>
      </c>
      <c r="BF5" s="3">
        <v>120</v>
      </c>
      <c r="BG5" s="3">
        <v>114</v>
      </c>
      <c r="BH5" s="3">
        <v>113</v>
      </c>
      <c r="BI5" s="3">
        <v>112.45</v>
      </c>
      <c r="BJ5" s="3">
        <v>114</v>
      </c>
      <c r="BK5" s="3">
        <v>114.5</v>
      </c>
      <c r="BL5" s="3">
        <v>108.95</v>
      </c>
      <c r="BM5" s="3">
        <v>118.55</v>
      </c>
      <c r="BN5" s="3">
        <v>124.3</v>
      </c>
      <c r="BO5" s="3">
        <v>126.45</v>
      </c>
      <c r="BP5" s="3">
        <v>124</v>
      </c>
      <c r="BQ5" s="3">
        <v>124.3</v>
      </c>
      <c r="BR5" s="3">
        <v>125.05</v>
      </c>
      <c r="BS5" s="3">
        <v>126</v>
      </c>
      <c r="BT5" s="3">
        <v>125.4</v>
      </c>
      <c r="BU5" s="3">
        <v>128.69999999999999</v>
      </c>
      <c r="BV5" s="3">
        <v>128</v>
      </c>
      <c r="BW5" s="3">
        <v>125.25</v>
      </c>
      <c r="BX5" s="3">
        <v>125.35</v>
      </c>
      <c r="BY5" s="3">
        <v>128</v>
      </c>
      <c r="BZ5" s="3">
        <v>126.2</v>
      </c>
      <c r="CA5" s="3">
        <v>135.69999999999999</v>
      </c>
      <c r="CB5" s="3">
        <v>133.80000000000001</v>
      </c>
      <c r="CC5" s="3">
        <v>135</v>
      </c>
      <c r="CD5" s="3">
        <v>138.55000000000001</v>
      </c>
      <c r="CE5" s="3">
        <v>134.19999999999999</v>
      </c>
      <c r="CF5" s="3">
        <v>133</v>
      </c>
      <c r="CG5" s="3">
        <v>133.30000000000001</v>
      </c>
      <c r="CH5" s="3">
        <v>133.5</v>
      </c>
      <c r="CI5" s="3">
        <v>137.6</v>
      </c>
      <c r="CJ5" s="3">
        <v>139.9</v>
      </c>
      <c r="CK5" s="3">
        <v>137.4</v>
      </c>
      <c r="CL5" s="3">
        <v>138</v>
      </c>
      <c r="CM5" s="3">
        <v>133</v>
      </c>
      <c r="CN5" s="3">
        <v>132</v>
      </c>
      <c r="CO5" s="3">
        <v>130.05000000000001</v>
      </c>
      <c r="CP5" s="3">
        <v>131.30000000000001</v>
      </c>
      <c r="CQ5" s="3">
        <v>130</v>
      </c>
      <c r="CR5" s="3">
        <v>126.6</v>
      </c>
      <c r="CS5" s="3">
        <v>126.95</v>
      </c>
      <c r="CT5" s="3">
        <v>124</v>
      </c>
      <c r="CU5" s="3">
        <v>125.35</v>
      </c>
      <c r="CV5" s="3">
        <v>123</v>
      </c>
      <c r="CW5" s="3">
        <v>118.05</v>
      </c>
      <c r="CX5" s="3">
        <v>115.5</v>
      </c>
      <c r="CY5" s="3">
        <v>111</v>
      </c>
      <c r="CZ5" s="3">
        <v>110</v>
      </c>
      <c r="DA5" s="3">
        <v>109.8</v>
      </c>
      <c r="DB5" s="3">
        <v>105.9</v>
      </c>
      <c r="DC5" s="3">
        <v>105.7</v>
      </c>
      <c r="DD5" s="3">
        <v>104.35</v>
      </c>
      <c r="DE5" s="3">
        <v>103.6</v>
      </c>
      <c r="DF5" s="3">
        <v>105.2</v>
      </c>
      <c r="DG5" s="3">
        <v>112</v>
      </c>
      <c r="DH5" s="3">
        <v>114</v>
      </c>
      <c r="DI5" s="3">
        <v>120.5</v>
      </c>
      <c r="DJ5" s="3">
        <v>120</v>
      </c>
      <c r="DK5" s="3">
        <v>120</v>
      </c>
      <c r="DL5" s="3">
        <v>119.5</v>
      </c>
      <c r="DM5" s="3">
        <v>120.9</v>
      </c>
      <c r="DN5" s="3">
        <v>117.6</v>
      </c>
      <c r="DO5" s="3">
        <v>120.5</v>
      </c>
      <c r="DP5" s="3">
        <v>115.75</v>
      </c>
      <c r="DQ5" s="3">
        <v>115.25</v>
      </c>
      <c r="DR5" s="3">
        <v>116.05</v>
      </c>
      <c r="DS5" s="3">
        <v>120.5</v>
      </c>
      <c r="DT5" s="3">
        <v>122</v>
      </c>
      <c r="DU5" s="3">
        <v>118</v>
      </c>
      <c r="DV5" s="3">
        <v>115.75</v>
      </c>
      <c r="DW5" s="3">
        <v>115.25</v>
      </c>
      <c r="DX5" s="3">
        <v>113.75</v>
      </c>
      <c r="DY5" s="3">
        <v>111</v>
      </c>
      <c r="DZ5" s="3">
        <v>107.45</v>
      </c>
      <c r="EA5" s="3">
        <v>101.5</v>
      </c>
      <c r="EB5" s="3">
        <v>102.95</v>
      </c>
      <c r="EC5" s="3">
        <v>106</v>
      </c>
      <c r="ED5" s="3">
        <v>106</v>
      </c>
      <c r="EE5" s="3">
        <v>107.9</v>
      </c>
      <c r="EF5" s="3">
        <v>111.1</v>
      </c>
      <c r="EG5" s="3">
        <v>112.75</v>
      </c>
      <c r="EH5" s="3">
        <v>114</v>
      </c>
      <c r="EI5" s="3">
        <v>115.1</v>
      </c>
      <c r="EJ5" s="3">
        <v>114.75</v>
      </c>
      <c r="EK5" s="3">
        <v>115.2</v>
      </c>
      <c r="EL5" s="3">
        <v>116.15</v>
      </c>
      <c r="EM5" s="3">
        <v>120.9</v>
      </c>
      <c r="EN5" s="3">
        <v>119.9</v>
      </c>
      <c r="EO5" s="3">
        <v>120.1</v>
      </c>
      <c r="EP5" s="3">
        <v>120</v>
      </c>
      <c r="EQ5" s="3">
        <v>123.75</v>
      </c>
      <c r="ER5" s="3">
        <v>119.4</v>
      </c>
      <c r="ES5" s="3">
        <v>120.1</v>
      </c>
      <c r="ET5" s="3">
        <v>121</v>
      </c>
      <c r="EU5" s="3">
        <v>122</v>
      </c>
      <c r="EV5" s="3">
        <v>124.8</v>
      </c>
      <c r="EW5" s="3">
        <v>124</v>
      </c>
      <c r="EX5" s="3">
        <v>127.5</v>
      </c>
      <c r="EY5" s="3">
        <v>125.35</v>
      </c>
      <c r="EZ5" s="3">
        <v>127.7</v>
      </c>
      <c r="FA5" s="3">
        <v>136.15</v>
      </c>
      <c r="FB5" s="3">
        <v>133.69999999999999</v>
      </c>
      <c r="FC5" s="3">
        <v>135.30000000000001</v>
      </c>
      <c r="FD5" s="3">
        <v>134.15</v>
      </c>
      <c r="FE5" s="3">
        <v>126</v>
      </c>
      <c r="FF5" s="27">
        <v>124</v>
      </c>
      <c r="FG5" s="27">
        <v>127.25</v>
      </c>
      <c r="FH5" s="27">
        <v>125.55</v>
      </c>
      <c r="FI5" s="27">
        <v>295.75</v>
      </c>
      <c r="FJ5" s="27">
        <v>110.5</v>
      </c>
      <c r="FK5" s="27">
        <v>110.1</v>
      </c>
      <c r="FL5" s="27">
        <v>112.45</v>
      </c>
      <c r="FM5" s="27">
        <v>116.1</v>
      </c>
      <c r="FN5" s="27">
        <v>119.5</v>
      </c>
      <c r="FO5" s="27">
        <v>120.6</v>
      </c>
      <c r="FP5" s="27">
        <v>124</v>
      </c>
      <c r="FQ5" s="27">
        <v>125.8</v>
      </c>
      <c r="FR5" s="27">
        <v>122.5</v>
      </c>
      <c r="FS5" s="27">
        <v>123.4</v>
      </c>
      <c r="FT5" s="27"/>
      <c r="FU5" s="27">
        <v>122.75</v>
      </c>
      <c r="FV5" s="27">
        <v>121.9</v>
      </c>
      <c r="FW5" s="27">
        <v>122</v>
      </c>
      <c r="FX5" s="27">
        <v>124</v>
      </c>
      <c r="FY5" s="27">
        <v>122</v>
      </c>
      <c r="FZ5" s="27">
        <v>122.5</v>
      </c>
      <c r="GA5" s="27">
        <v>122</v>
      </c>
      <c r="GB5" s="27">
        <v>121</v>
      </c>
      <c r="GC5" s="27">
        <v>120</v>
      </c>
      <c r="GD5" s="27">
        <v>120.1</v>
      </c>
      <c r="GE5" s="27">
        <v>121</v>
      </c>
      <c r="GF5" s="27">
        <v>120</v>
      </c>
      <c r="GG5" s="27">
        <v>118</v>
      </c>
      <c r="GH5" s="27">
        <v>115.5</v>
      </c>
      <c r="GI5" s="27">
        <v>121</v>
      </c>
      <c r="GJ5" s="27">
        <v>121.85</v>
      </c>
      <c r="GK5" s="27">
        <v>123</v>
      </c>
      <c r="GL5" s="27">
        <v>124.95</v>
      </c>
      <c r="GM5" s="27">
        <v>129</v>
      </c>
      <c r="GN5" s="27">
        <v>129.5</v>
      </c>
      <c r="GO5" s="27">
        <v>130</v>
      </c>
      <c r="GP5" s="27">
        <v>133.9</v>
      </c>
      <c r="GQ5" s="27">
        <v>130.65</v>
      </c>
      <c r="GR5" s="27">
        <v>133</v>
      </c>
      <c r="GS5" s="27">
        <v>135</v>
      </c>
      <c r="GT5" s="27">
        <v>133.5</v>
      </c>
      <c r="GU5" s="27">
        <v>139</v>
      </c>
      <c r="GV5" s="27">
        <v>139.1</v>
      </c>
      <c r="GW5" s="27">
        <v>140</v>
      </c>
      <c r="GX5" s="27">
        <v>143</v>
      </c>
      <c r="GY5" s="27">
        <v>137.75</v>
      </c>
      <c r="GZ5" s="27">
        <v>136.94999999999999</v>
      </c>
      <c r="HA5" s="27">
        <v>139</v>
      </c>
      <c r="HB5" s="27">
        <v>145.25</v>
      </c>
      <c r="HC5" s="27">
        <v>147.5</v>
      </c>
      <c r="HD5" s="27">
        <v>146.25</v>
      </c>
      <c r="HE5" s="27">
        <v>148.80000000000001</v>
      </c>
      <c r="HF5" s="27">
        <v>148</v>
      </c>
      <c r="HG5" s="27">
        <v>149</v>
      </c>
      <c r="HH5" s="27">
        <v>151.44999999999999</v>
      </c>
      <c r="HI5" s="27">
        <v>150.30000000000001</v>
      </c>
      <c r="HJ5" s="27">
        <v>147.85</v>
      </c>
      <c r="HK5" s="27">
        <v>148</v>
      </c>
      <c r="HL5" s="27">
        <v>147.94999999999999</v>
      </c>
      <c r="HM5" s="27">
        <v>148.65</v>
      </c>
      <c r="HN5" s="27">
        <v>147</v>
      </c>
      <c r="HO5" s="27">
        <v>150</v>
      </c>
      <c r="HP5" s="27">
        <v>152.05000000000001</v>
      </c>
      <c r="HQ5" s="27">
        <v>149.80000000000001</v>
      </c>
      <c r="HR5" s="27">
        <v>156</v>
      </c>
      <c r="HS5" s="27">
        <v>150.69999999999999</v>
      </c>
      <c r="HT5" s="27">
        <v>149.05000000000001</v>
      </c>
      <c r="HU5" s="27">
        <v>148</v>
      </c>
      <c r="HV5" s="27">
        <v>148.94999999999999</v>
      </c>
      <c r="HW5" s="27">
        <v>149.30000000000001</v>
      </c>
      <c r="HX5" s="27">
        <v>148.85</v>
      </c>
      <c r="HY5" s="27">
        <v>147.5</v>
      </c>
      <c r="HZ5" s="27">
        <v>149.19999999999999</v>
      </c>
      <c r="IA5" s="27">
        <v>147.4</v>
      </c>
      <c r="IB5" s="27">
        <v>148</v>
      </c>
      <c r="IC5" s="27">
        <v>148</v>
      </c>
      <c r="ID5" s="27">
        <v>149.05000000000001</v>
      </c>
      <c r="IE5" s="27">
        <v>151.5</v>
      </c>
      <c r="IF5" s="27">
        <v>155.85</v>
      </c>
      <c r="IG5" s="27">
        <v>155.19999999999999</v>
      </c>
      <c r="IH5" s="27">
        <v>156.5</v>
      </c>
      <c r="II5" s="27">
        <v>149.94999999999999</v>
      </c>
      <c r="IJ5" s="27">
        <v>160.9</v>
      </c>
      <c r="IK5" s="27">
        <v>161.85</v>
      </c>
      <c r="IL5" s="27">
        <v>160.85</v>
      </c>
      <c r="IM5" s="27">
        <v>138.6</v>
      </c>
      <c r="IN5" s="27">
        <v>150.80000000000001</v>
      </c>
      <c r="IO5" s="27">
        <v>155.5</v>
      </c>
      <c r="IP5" s="27">
        <v>151.55000000000001</v>
      </c>
      <c r="IQ5" s="27">
        <v>150.25</v>
      </c>
      <c r="IR5" s="27">
        <v>155</v>
      </c>
      <c r="IS5" s="27">
        <v>154.75</v>
      </c>
      <c r="IT5" s="27">
        <v>160</v>
      </c>
      <c r="IU5" s="27">
        <v>167</v>
      </c>
      <c r="IV5" s="27">
        <v>168</v>
      </c>
      <c r="IW5" s="27">
        <v>170.1</v>
      </c>
      <c r="IX5" s="27">
        <v>170.25</v>
      </c>
      <c r="IY5" s="27">
        <v>171.4</v>
      </c>
      <c r="IZ5" s="27">
        <v>180</v>
      </c>
      <c r="JA5" s="27">
        <v>184.35</v>
      </c>
      <c r="JB5" s="27">
        <v>189</v>
      </c>
      <c r="JC5" s="27">
        <v>188.8</v>
      </c>
      <c r="JD5" s="27">
        <v>190.9</v>
      </c>
      <c r="JE5" s="27">
        <v>185.8</v>
      </c>
      <c r="JF5" s="27">
        <v>188.9</v>
      </c>
      <c r="JG5" s="27">
        <v>175</v>
      </c>
      <c r="JH5" s="27">
        <v>178.45</v>
      </c>
      <c r="JI5" s="27">
        <v>175.6</v>
      </c>
      <c r="JJ5" s="27">
        <v>179.3</v>
      </c>
      <c r="JK5" s="27">
        <v>180</v>
      </c>
      <c r="JL5" s="27">
        <v>186.55</v>
      </c>
      <c r="JM5" s="27">
        <v>192.55</v>
      </c>
      <c r="JN5" s="27">
        <v>193.1</v>
      </c>
      <c r="JO5" s="27">
        <v>191.5</v>
      </c>
      <c r="JP5" s="27">
        <v>198</v>
      </c>
      <c r="JQ5" s="27">
        <v>201.25</v>
      </c>
      <c r="JR5" s="27">
        <v>201.95</v>
      </c>
      <c r="JS5" s="27">
        <v>210.35</v>
      </c>
      <c r="JT5" s="27">
        <v>211.75</v>
      </c>
      <c r="JU5" s="27">
        <v>215.7</v>
      </c>
      <c r="JV5" s="27">
        <v>216</v>
      </c>
      <c r="JW5" s="27">
        <v>214.7</v>
      </c>
      <c r="JX5" s="27">
        <v>214.25</v>
      </c>
      <c r="JY5" s="27">
        <v>217</v>
      </c>
      <c r="JZ5" s="27">
        <v>212.4</v>
      </c>
      <c r="KA5" s="27">
        <v>208.8</v>
      </c>
      <c r="KB5" s="27">
        <v>209.95</v>
      </c>
      <c r="KC5" s="27">
        <v>217.75</v>
      </c>
      <c r="KD5" s="27">
        <v>206.6</v>
      </c>
      <c r="KE5" s="27">
        <v>202.35</v>
      </c>
      <c r="KF5" s="27">
        <v>201</v>
      </c>
      <c r="KG5" s="27">
        <v>206</v>
      </c>
      <c r="KH5" s="27">
        <v>209.6</v>
      </c>
      <c r="KI5" s="27">
        <v>209.75</v>
      </c>
      <c r="KJ5" s="27">
        <v>213.5</v>
      </c>
      <c r="KK5" s="27">
        <v>217.75</v>
      </c>
      <c r="KL5" s="27">
        <v>220.3</v>
      </c>
      <c r="KM5" s="27">
        <v>220.1</v>
      </c>
      <c r="KN5" s="27">
        <v>217.8</v>
      </c>
      <c r="KO5" s="27">
        <v>213.85</v>
      </c>
      <c r="KP5" s="27">
        <v>211.95</v>
      </c>
      <c r="KQ5" s="27">
        <v>215.95</v>
      </c>
      <c r="KR5" s="27">
        <v>215.4</v>
      </c>
      <c r="KS5" s="27">
        <v>211.95</v>
      </c>
      <c r="KT5" s="27">
        <v>213.25</v>
      </c>
      <c r="KU5" s="27">
        <v>214.45</v>
      </c>
      <c r="KV5" s="27">
        <v>213.9</v>
      </c>
      <c r="KW5" s="27">
        <v>216</v>
      </c>
      <c r="KX5" s="27">
        <v>205.75</v>
      </c>
      <c r="KY5" s="27">
        <v>209.4</v>
      </c>
      <c r="KZ5" s="27">
        <v>213.9</v>
      </c>
      <c r="LA5" s="27">
        <v>211.85</v>
      </c>
      <c r="LB5" s="27">
        <v>220.25</v>
      </c>
      <c r="LC5" s="27">
        <v>213.55</v>
      </c>
      <c r="LD5" s="27">
        <v>217.15</v>
      </c>
      <c r="LE5" s="27">
        <v>208.75</v>
      </c>
      <c r="LF5" s="27">
        <v>211.65</v>
      </c>
      <c r="LG5" s="27">
        <v>212.05</v>
      </c>
      <c r="LH5" s="27">
        <v>215.4</v>
      </c>
      <c r="LI5" s="27">
        <v>220</v>
      </c>
      <c r="LJ5" s="27">
        <v>217.1</v>
      </c>
      <c r="LK5" s="27">
        <v>216.85</v>
      </c>
      <c r="LL5" s="27">
        <v>221.55</v>
      </c>
      <c r="LM5" s="27">
        <v>219.05</v>
      </c>
      <c r="LN5" s="27">
        <v>222.85</v>
      </c>
      <c r="LO5" s="27">
        <v>229</v>
      </c>
      <c r="LP5" s="27">
        <v>228.6</v>
      </c>
      <c r="LQ5" s="27">
        <v>223.9</v>
      </c>
      <c r="LR5" s="27">
        <v>217.6</v>
      </c>
      <c r="LS5" s="27">
        <v>221.1</v>
      </c>
      <c r="LT5" s="27">
        <v>226.95</v>
      </c>
      <c r="LU5" s="27">
        <v>229.15</v>
      </c>
      <c r="LV5" s="27">
        <v>228.9</v>
      </c>
      <c r="LW5" s="27">
        <v>228.4</v>
      </c>
      <c r="LX5" s="27">
        <v>227.15</v>
      </c>
      <c r="LY5" s="27">
        <v>229.25</v>
      </c>
      <c r="LZ5" s="27">
        <v>237.45</v>
      </c>
      <c r="MA5" s="27">
        <v>236.9</v>
      </c>
      <c r="MB5" s="27">
        <v>238.15</v>
      </c>
      <c r="MC5" s="27">
        <v>236.6</v>
      </c>
      <c r="MD5" s="27">
        <v>232.95</v>
      </c>
      <c r="ME5" s="27">
        <v>226.8</v>
      </c>
      <c r="MF5" s="27">
        <v>219.7</v>
      </c>
      <c r="MG5" s="27">
        <v>216.95</v>
      </c>
      <c r="MH5" s="27">
        <v>215.45</v>
      </c>
      <c r="MI5" s="27">
        <v>217.85</v>
      </c>
      <c r="MJ5" s="27">
        <v>218.55</v>
      </c>
      <c r="MK5" s="27">
        <v>204.15</v>
      </c>
      <c r="ML5" s="27">
        <v>203</v>
      </c>
      <c r="MM5" s="27">
        <v>208</v>
      </c>
      <c r="MN5" s="27">
        <v>203.5</v>
      </c>
      <c r="MO5" s="27">
        <v>205.2</v>
      </c>
      <c r="MP5" s="27">
        <v>208.45</v>
      </c>
      <c r="MQ5" s="27">
        <v>201</v>
      </c>
      <c r="MR5" s="27">
        <v>200</v>
      </c>
      <c r="MS5" s="27">
        <v>201.8</v>
      </c>
      <c r="MT5" s="27">
        <v>203</v>
      </c>
      <c r="MU5" s="27">
        <v>204.6</v>
      </c>
      <c r="MV5" s="27">
        <v>202.85</v>
      </c>
      <c r="MW5" s="27">
        <v>205.1</v>
      </c>
      <c r="MX5" s="27">
        <v>198.2</v>
      </c>
      <c r="MY5" s="27">
        <v>199.8</v>
      </c>
      <c r="MZ5" s="27">
        <v>201.2</v>
      </c>
      <c r="NA5" s="27">
        <v>201.9</v>
      </c>
      <c r="NB5" s="43"/>
      <c r="ND5" s="45"/>
      <c r="NE5" s="43"/>
    </row>
    <row r="6" spans="1:369" x14ac:dyDescent="0.25">
      <c r="A6" s="28">
        <f>A5+1</f>
        <v>4</v>
      </c>
      <c r="B6" s="28">
        <v>513349</v>
      </c>
      <c r="C6" s="28" t="s">
        <v>17</v>
      </c>
      <c r="D6" s="29" t="s">
        <v>167</v>
      </c>
      <c r="E6" s="27">
        <f t="shared" si="0"/>
        <v>108.2</v>
      </c>
      <c r="F6" s="27">
        <v>164.85</v>
      </c>
      <c r="G6" s="27">
        <v>33.299999999999997</v>
      </c>
      <c r="H6" s="27">
        <v>180</v>
      </c>
      <c r="I6" s="3"/>
      <c r="J6" s="27">
        <v>283.5</v>
      </c>
      <c r="K6" s="27">
        <v>110.05</v>
      </c>
      <c r="L6" s="27"/>
      <c r="M6" s="30"/>
      <c r="N6" s="28"/>
      <c r="P6" s="3">
        <v>108.2</v>
      </c>
      <c r="Q6" s="3">
        <v>111.45</v>
      </c>
      <c r="R6" s="3">
        <v>113</v>
      </c>
      <c r="S6" s="3">
        <v>115.55</v>
      </c>
      <c r="T6" s="3">
        <v>117.2</v>
      </c>
      <c r="U6" s="3">
        <v>116.25</v>
      </c>
      <c r="V6" s="3">
        <v>116</v>
      </c>
      <c r="W6" s="3">
        <v>115.05</v>
      </c>
      <c r="X6" s="3">
        <v>117.05</v>
      </c>
      <c r="Y6" s="3">
        <v>115.2</v>
      </c>
      <c r="Z6" s="3">
        <v>118.05</v>
      </c>
      <c r="AA6" s="3">
        <v>115.35</v>
      </c>
      <c r="AB6" s="3">
        <v>115.3</v>
      </c>
      <c r="AC6" s="3">
        <v>117.75</v>
      </c>
      <c r="AD6" s="3">
        <v>115.35</v>
      </c>
      <c r="AE6" s="3">
        <v>118.5</v>
      </c>
      <c r="AF6" s="3">
        <v>120.85</v>
      </c>
      <c r="AG6" s="3">
        <v>123.5</v>
      </c>
      <c r="AH6" s="3">
        <v>122</v>
      </c>
      <c r="AI6" s="3">
        <v>118.15</v>
      </c>
      <c r="AJ6" s="3">
        <v>116.15</v>
      </c>
      <c r="AK6" s="3">
        <v>115.25</v>
      </c>
      <c r="AL6" s="3">
        <v>116.2</v>
      </c>
      <c r="AM6" s="3">
        <v>114.25</v>
      </c>
      <c r="AN6" s="3">
        <v>113.05</v>
      </c>
      <c r="AO6" s="3">
        <v>115.85</v>
      </c>
      <c r="AP6" s="3">
        <v>116.9</v>
      </c>
      <c r="AQ6" s="3">
        <v>118.35</v>
      </c>
      <c r="AR6" s="3">
        <v>120.3</v>
      </c>
      <c r="AS6" s="3">
        <v>117.15</v>
      </c>
      <c r="AT6" s="3">
        <v>120.65</v>
      </c>
      <c r="AU6" s="3">
        <v>127.95</v>
      </c>
      <c r="AV6" s="3">
        <v>131</v>
      </c>
      <c r="AW6" s="3">
        <v>129.94999999999999</v>
      </c>
      <c r="AX6" s="3">
        <v>127.4</v>
      </c>
      <c r="AY6" s="3">
        <v>127.55</v>
      </c>
      <c r="AZ6" s="3">
        <v>128.5</v>
      </c>
      <c r="BA6" s="3">
        <v>126.6</v>
      </c>
      <c r="BB6" s="3">
        <v>125.5</v>
      </c>
      <c r="BC6" s="3">
        <v>128</v>
      </c>
      <c r="BD6" s="3">
        <v>128.15</v>
      </c>
      <c r="BE6" s="3">
        <v>127.65</v>
      </c>
      <c r="BF6" s="3">
        <v>134</v>
      </c>
      <c r="BG6" s="3">
        <v>121.15</v>
      </c>
      <c r="BH6" s="3">
        <v>117.4</v>
      </c>
      <c r="BI6" s="3">
        <v>116.95</v>
      </c>
      <c r="BJ6" s="3">
        <v>116.75</v>
      </c>
      <c r="BK6" s="3">
        <v>118</v>
      </c>
      <c r="BL6" s="3">
        <v>111.2</v>
      </c>
      <c r="BM6" s="3">
        <v>113.3</v>
      </c>
      <c r="BN6" s="3">
        <v>118.25</v>
      </c>
      <c r="BO6" s="3">
        <v>115</v>
      </c>
      <c r="BP6" s="3">
        <v>116.7</v>
      </c>
      <c r="BQ6" s="3">
        <v>111.25</v>
      </c>
      <c r="BR6" s="3">
        <v>114.2</v>
      </c>
      <c r="BS6" s="3">
        <v>117.25</v>
      </c>
      <c r="BT6" s="3">
        <v>118.35</v>
      </c>
      <c r="BU6" s="3">
        <v>120.35</v>
      </c>
      <c r="BV6" s="3">
        <v>120.95</v>
      </c>
      <c r="BW6" s="3">
        <v>121.65</v>
      </c>
      <c r="BX6" s="3">
        <v>120.55</v>
      </c>
      <c r="BY6" s="3">
        <v>122.75</v>
      </c>
      <c r="BZ6" s="3">
        <v>127.6</v>
      </c>
      <c r="CA6" s="3">
        <v>136.25</v>
      </c>
      <c r="CB6" s="3">
        <v>137.25</v>
      </c>
      <c r="CC6" s="3">
        <v>142.25</v>
      </c>
      <c r="CD6" s="3">
        <v>146.6</v>
      </c>
      <c r="CE6" s="3">
        <v>147.44999999999999</v>
      </c>
      <c r="CF6" s="3">
        <v>146.65</v>
      </c>
      <c r="CG6" s="3">
        <v>148.9</v>
      </c>
      <c r="CH6" s="3">
        <v>148.5</v>
      </c>
      <c r="CI6" s="3">
        <v>156.4</v>
      </c>
      <c r="CJ6" s="3">
        <v>153.85</v>
      </c>
      <c r="CK6" s="3">
        <v>155.85</v>
      </c>
      <c r="CL6" s="3">
        <v>157.15</v>
      </c>
      <c r="CM6" s="3">
        <v>160.30000000000001</v>
      </c>
      <c r="CN6" s="3">
        <v>158</v>
      </c>
      <c r="CO6" s="3">
        <v>158.30000000000001</v>
      </c>
      <c r="CP6" s="3">
        <v>162.15</v>
      </c>
      <c r="CQ6" s="3">
        <v>160</v>
      </c>
      <c r="CR6" s="3">
        <v>158.30000000000001</v>
      </c>
      <c r="CS6" s="3">
        <v>163.6</v>
      </c>
      <c r="CT6" s="3">
        <v>160.35</v>
      </c>
      <c r="CU6" s="3">
        <v>157.69999999999999</v>
      </c>
      <c r="CV6" s="3">
        <v>157.9</v>
      </c>
      <c r="CW6" s="3">
        <v>161.1</v>
      </c>
      <c r="CX6" s="3">
        <v>156.1</v>
      </c>
      <c r="CY6" s="3">
        <v>151.15</v>
      </c>
      <c r="CZ6" s="3">
        <v>147.75</v>
      </c>
      <c r="DA6" s="3">
        <v>149.75</v>
      </c>
      <c r="DB6" s="3">
        <v>144.44999999999999</v>
      </c>
      <c r="DC6" s="3">
        <v>145.75</v>
      </c>
      <c r="DD6" s="3">
        <v>145.9</v>
      </c>
      <c r="DE6" s="3">
        <v>143.19999999999999</v>
      </c>
      <c r="DF6" s="3">
        <v>142.9</v>
      </c>
      <c r="DG6" s="3">
        <v>142.94999999999999</v>
      </c>
      <c r="DH6" s="3">
        <v>147.75</v>
      </c>
      <c r="DI6" s="3">
        <v>155.15</v>
      </c>
      <c r="DJ6" s="3">
        <v>154.35</v>
      </c>
      <c r="DK6" s="3">
        <v>154.1</v>
      </c>
      <c r="DL6" s="3">
        <v>152.80000000000001</v>
      </c>
      <c r="DM6" s="3">
        <v>152.94999999999999</v>
      </c>
      <c r="DN6" s="3">
        <v>152.19999999999999</v>
      </c>
      <c r="DO6" s="3">
        <v>155.94999999999999</v>
      </c>
      <c r="DP6" s="3">
        <v>155.6</v>
      </c>
      <c r="DQ6" s="3">
        <v>159.6</v>
      </c>
      <c r="DR6" s="3">
        <v>153.19999999999999</v>
      </c>
      <c r="DS6" s="3">
        <v>153.35</v>
      </c>
      <c r="DT6" s="3">
        <v>154.44999999999999</v>
      </c>
      <c r="DU6" s="3">
        <v>157.69999999999999</v>
      </c>
      <c r="DV6" s="3">
        <v>160</v>
      </c>
      <c r="DW6" s="3">
        <v>155.80000000000001</v>
      </c>
      <c r="DX6" s="3">
        <v>150.65</v>
      </c>
      <c r="DY6" s="3">
        <v>147</v>
      </c>
      <c r="DZ6" s="3">
        <v>146.19999999999999</v>
      </c>
      <c r="EA6" s="3">
        <v>146.44999999999999</v>
      </c>
      <c r="EB6" s="3">
        <v>146.85</v>
      </c>
      <c r="EC6" s="3">
        <v>149.30000000000001</v>
      </c>
      <c r="ED6" s="3">
        <v>148.65</v>
      </c>
      <c r="EE6" s="3">
        <v>151.75</v>
      </c>
      <c r="EF6" s="3">
        <v>153.05000000000001</v>
      </c>
      <c r="EG6" s="3">
        <v>153.69999999999999</v>
      </c>
      <c r="EH6" s="3">
        <v>157.55000000000001</v>
      </c>
      <c r="EI6" s="3">
        <v>153.80000000000001</v>
      </c>
      <c r="EJ6" s="3">
        <v>160.35</v>
      </c>
      <c r="EK6" s="3">
        <v>158.5</v>
      </c>
      <c r="EL6" s="3">
        <v>158</v>
      </c>
      <c r="EM6" s="3">
        <v>157.19999999999999</v>
      </c>
      <c r="EN6" s="3">
        <v>153.75</v>
      </c>
      <c r="EO6" s="3">
        <v>161.9</v>
      </c>
      <c r="EP6" s="3">
        <v>164</v>
      </c>
      <c r="EQ6" s="3">
        <v>170.35</v>
      </c>
      <c r="ER6" s="3">
        <v>171.75</v>
      </c>
      <c r="ES6" s="3">
        <v>179</v>
      </c>
      <c r="ET6" s="3">
        <v>181.8</v>
      </c>
      <c r="EU6" s="3">
        <v>185.2</v>
      </c>
      <c r="EV6" s="3">
        <v>185.85</v>
      </c>
      <c r="EW6" s="3">
        <v>184.8</v>
      </c>
      <c r="EX6" s="3">
        <v>182.2</v>
      </c>
      <c r="EY6" s="3">
        <v>179.05</v>
      </c>
      <c r="EZ6" s="3">
        <v>180.4</v>
      </c>
      <c r="FA6" s="3">
        <v>178.65</v>
      </c>
      <c r="FB6" s="3">
        <v>184.55</v>
      </c>
      <c r="FC6" s="3">
        <v>182.9</v>
      </c>
      <c r="FD6" s="3">
        <v>189.4</v>
      </c>
      <c r="FE6" s="3">
        <v>198.05</v>
      </c>
      <c r="FF6" s="27">
        <v>190.05</v>
      </c>
      <c r="FG6" s="27">
        <v>184.05</v>
      </c>
      <c r="FH6" s="27">
        <v>175.35</v>
      </c>
      <c r="FI6" s="27">
        <v>172.4</v>
      </c>
      <c r="FJ6" s="27">
        <v>164.2</v>
      </c>
      <c r="FK6" s="27">
        <v>164.8</v>
      </c>
      <c r="FL6" s="27">
        <v>163.25</v>
      </c>
      <c r="FM6" s="27">
        <v>166.6</v>
      </c>
      <c r="FN6" s="27">
        <v>171.05</v>
      </c>
      <c r="FO6" s="27">
        <v>166.05</v>
      </c>
      <c r="FP6" s="27">
        <v>163.80000000000001</v>
      </c>
      <c r="FQ6" s="27">
        <v>163.15</v>
      </c>
      <c r="FR6" s="27">
        <v>163</v>
      </c>
      <c r="FS6" s="27">
        <v>163.5</v>
      </c>
      <c r="FT6" s="27"/>
      <c r="FU6" s="27">
        <v>166.35</v>
      </c>
      <c r="FV6" s="27">
        <v>161.5</v>
      </c>
      <c r="FW6" s="27">
        <v>163.25</v>
      </c>
      <c r="FX6" s="27">
        <v>163.30000000000001</v>
      </c>
      <c r="FY6" s="27">
        <v>163.5</v>
      </c>
      <c r="FZ6" s="27">
        <v>162.9</v>
      </c>
      <c r="GA6" s="27">
        <v>162.5</v>
      </c>
      <c r="GB6" s="27">
        <v>160.35</v>
      </c>
      <c r="GC6" s="27">
        <v>163.4</v>
      </c>
      <c r="GD6" s="27">
        <v>166.3</v>
      </c>
      <c r="GE6" s="27">
        <v>164.65</v>
      </c>
      <c r="GF6" s="27">
        <v>158.25</v>
      </c>
      <c r="GG6" s="27">
        <v>159.35</v>
      </c>
      <c r="GH6" s="27">
        <v>159.19999999999999</v>
      </c>
      <c r="GI6" s="27">
        <v>169.05</v>
      </c>
      <c r="GJ6" s="27">
        <v>169</v>
      </c>
      <c r="GK6" s="27">
        <v>169.6</v>
      </c>
      <c r="GL6" s="27">
        <v>171.55</v>
      </c>
      <c r="GM6" s="27">
        <v>178</v>
      </c>
      <c r="GN6" s="27">
        <v>183.65</v>
      </c>
      <c r="GO6" s="27">
        <v>179.35</v>
      </c>
      <c r="GP6" s="27">
        <v>174.25</v>
      </c>
      <c r="GQ6" s="27">
        <v>167.1</v>
      </c>
      <c r="GR6" s="27">
        <v>160.44999999999999</v>
      </c>
      <c r="GS6" s="27">
        <v>159.15</v>
      </c>
      <c r="GT6" s="27">
        <v>163.19999999999999</v>
      </c>
      <c r="GU6" s="27">
        <v>166</v>
      </c>
      <c r="GV6" s="27">
        <v>170.4</v>
      </c>
      <c r="GW6" s="27">
        <v>171.85</v>
      </c>
      <c r="GX6" s="27">
        <v>169.95</v>
      </c>
      <c r="GY6" s="27">
        <v>169.2</v>
      </c>
      <c r="GZ6" s="27">
        <v>171.1</v>
      </c>
      <c r="HA6" s="27">
        <v>173.45</v>
      </c>
      <c r="HB6" s="27">
        <v>179.45</v>
      </c>
      <c r="HC6" s="27">
        <v>182.5</v>
      </c>
      <c r="HD6" s="27">
        <v>185.15</v>
      </c>
      <c r="HE6" s="27">
        <v>181.3</v>
      </c>
      <c r="HF6" s="27">
        <v>177.95</v>
      </c>
      <c r="HG6" s="27">
        <v>179.75</v>
      </c>
      <c r="HH6" s="27">
        <v>178</v>
      </c>
      <c r="HI6" s="27">
        <v>178.65</v>
      </c>
      <c r="HJ6" s="27">
        <v>176.45</v>
      </c>
      <c r="HK6" s="27">
        <v>185.7</v>
      </c>
      <c r="HL6" s="27">
        <v>187.9</v>
      </c>
      <c r="HM6" s="27">
        <v>185.9</v>
      </c>
      <c r="HN6" s="27">
        <v>189.25</v>
      </c>
      <c r="HO6" s="27">
        <v>199.1</v>
      </c>
      <c r="HP6" s="27">
        <v>209.6</v>
      </c>
      <c r="HQ6" s="27">
        <v>210.5</v>
      </c>
      <c r="HR6" s="27">
        <v>212.8</v>
      </c>
      <c r="HS6" s="27">
        <v>221.05</v>
      </c>
      <c r="HT6" s="27">
        <v>203.8</v>
      </c>
      <c r="HU6" s="27">
        <v>199</v>
      </c>
      <c r="HV6" s="27">
        <v>198.9</v>
      </c>
      <c r="HW6" s="27">
        <v>200</v>
      </c>
      <c r="HX6" s="27">
        <v>199.6</v>
      </c>
      <c r="HY6" s="27">
        <v>194.05</v>
      </c>
      <c r="HZ6" s="27">
        <v>195.85</v>
      </c>
      <c r="IA6" s="27">
        <v>196.2</v>
      </c>
      <c r="IB6" s="27">
        <v>199.65</v>
      </c>
      <c r="IC6" s="27">
        <v>191.95</v>
      </c>
      <c r="ID6" s="27">
        <v>191.2</v>
      </c>
      <c r="IE6" s="27">
        <v>190.8</v>
      </c>
      <c r="IF6" s="27">
        <v>192.15</v>
      </c>
      <c r="IG6" s="27">
        <v>193.25</v>
      </c>
      <c r="IH6" s="27">
        <v>192.8</v>
      </c>
      <c r="II6" s="27">
        <v>190</v>
      </c>
      <c r="IJ6" s="27">
        <v>199.45</v>
      </c>
      <c r="IK6" s="27">
        <v>209.4</v>
      </c>
      <c r="IL6" s="27">
        <v>211.95</v>
      </c>
      <c r="IM6" s="27">
        <v>216</v>
      </c>
      <c r="IN6" s="27">
        <v>226.3</v>
      </c>
      <c r="IO6" s="27">
        <v>223.7</v>
      </c>
      <c r="IP6" s="27">
        <v>212.5</v>
      </c>
      <c r="IQ6" s="27">
        <v>203.5</v>
      </c>
      <c r="IR6" s="27">
        <v>208.95</v>
      </c>
      <c r="IS6" s="27">
        <v>220.85</v>
      </c>
      <c r="IT6" s="27">
        <v>228</v>
      </c>
      <c r="IU6" s="27">
        <v>243.3</v>
      </c>
      <c r="IV6" s="27">
        <v>249.4</v>
      </c>
      <c r="IW6" s="27">
        <v>242.7</v>
      </c>
      <c r="IX6" s="27">
        <v>248.75</v>
      </c>
      <c r="IY6" s="27">
        <v>241.45</v>
      </c>
      <c r="IZ6" s="27">
        <v>256.5</v>
      </c>
      <c r="JA6" s="27">
        <v>269.39999999999998</v>
      </c>
      <c r="JB6" s="27">
        <v>270.05</v>
      </c>
      <c r="JC6" s="27">
        <v>264.95</v>
      </c>
      <c r="JD6" s="27">
        <v>262.45</v>
      </c>
      <c r="JE6" s="27">
        <v>262.14999999999998</v>
      </c>
      <c r="JF6" s="27">
        <v>263.8</v>
      </c>
      <c r="JG6" s="27">
        <v>265.8</v>
      </c>
      <c r="JH6" s="27">
        <v>257.5</v>
      </c>
      <c r="JI6" s="27">
        <v>253.35</v>
      </c>
      <c r="JJ6" s="27">
        <v>259.64999999999998</v>
      </c>
      <c r="JK6" s="27">
        <v>262.7</v>
      </c>
      <c r="JL6" s="27">
        <v>258.25</v>
      </c>
      <c r="JM6" s="27">
        <v>263.5</v>
      </c>
      <c r="JN6" s="27">
        <v>259.2</v>
      </c>
      <c r="JO6" s="27">
        <v>268.7</v>
      </c>
      <c r="JP6" s="27">
        <v>243.05</v>
      </c>
      <c r="JQ6" s="27">
        <v>246.7</v>
      </c>
      <c r="JR6" s="27">
        <v>247</v>
      </c>
      <c r="JS6" s="27">
        <v>252.7</v>
      </c>
      <c r="JT6" s="27">
        <v>259.35000000000002</v>
      </c>
      <c r="JU6" s="27">
        <v>262.60000000000002</v>
      </c>
      <c r="JV6" s="27">
        <v>259.55</v>
      </c>
      <c r="JW6" s="27">
        <v>264.8</v>
      </c>
      <c r="JX6" s="27">
        <v>264.3</v>
      </c>
      <c r="JY6" s="27">
        <v>265.95</v>
      </c>
      <c r="JZ6" s="27">
        <v>269.25</v>
      </c>
      <c r="KA6" s="27">
        <v>269.35000000000002</v>
      </c>
      <c r="KB6" s="27">
        <v>271.55</v>
      </c>
      <c r="KC6" s="27">
        <v>274.25</v>
      </c>
      <c r="KD6" s="27">
        <v>271.3</v>
      </c>
      <c r="KE6" s="27">
        <v>274.14999999999998</v>
      </c>
      <c r="KF6" s="27">
        <v>284.25</v>
      </c>
      <c r="KG6" s="27">
        <v>272.45</v>
      </c>
      <c r="KH6" s="27">
        <v>277.60000000000002</v>
      </c>
      <c r="KI6" s="27">
        <v>267.39999999999998</v>
      </c>
      <c r="KJ6" s="27">
        <v>275.8</v>
      </c>
      <c r="KK6" s="27">
        <v>279.05</v>
      </c>
      <c r="KL6" s="27">
        <v>287.75</v>
      </c>
      <c r="KM6" s="27">
        <v>263</v>
      </c>
      <c r="KN6" s="27">
        <v>252.85</v>
      </c>
      <c r="KO6" s="27">
        <v>255.55</v>
      </c>
      <c r="KP6" s="27">
        <v>218.45</v>
      </c>
      <c r="KQ6" s="27">
        <v>220.45</v>
      </c>
      <c r="KR6" s="27">
        <v>225.6</v>
      </c>
      <c r="KS6" s="27">
        <v>218</v>
      </c>
      <c r="KT6" s="27">
        <v>218.35</v>
      </c>
      <c r="KU6" s="27">
        <v>215.9</v>
      </c>
      <c r="KV6" s="27">
        <v>213.2</v>
      </c>
      <c r="KW6" s="27">
        <v>217.95</v>
      </c>
      <c r="KX6" s="27">
        <v>211.9</v>
      </c>
      <c r="KY6" s="27">
        <v>212.4</v>
      </c>
      <c r="KZ6" s="27">
        <v>212</v>
      </c>
      <c r="LA6" s="27">
        <v>215.7</v>
      </c>
      <c r="LB6" s="27">
        <v>223.75</v>
      </c>
      <c r="LC6" s="27">
        <v>222.05</v>
      </c>
      <c r="LD6" s="27">
        <v>225.85</v>
      </c>
      <c r="LE6" s="27">
        <v>228.4</v>
      </c>
      <c r="LF6" s="27">
        <v>219.3</v>
      </c>
      <c r="LG6" s="27">
        <v>223.65</v>
      </c>
      <c r="LH6" s="27">
        <v>186.6</v>
      </c>
      <c r="LI6" s="27">
        <v>183.5</v>
      </c>
      <c r="LJ6" s="27">
        <v>176.6</v>
      </c>
      <c r="LK6" s="27">
        <v>182.05</v>
      </c>
      <c r="LL6" s="27">
        <v>176.15</v>
      </c>
      <c r="LM6" s="27">
        <v>165.6</v>
      </c>
      <c r="LN6" s="27">
        <v>164.65</v>
      </c>
      <c r="LO6" s="27">
        <v>164.3</v>
      </c>
      <c r="LP6" s="27">
        <v>165.1</v>
      </c>
      <c r="LQ6" s="27">
        <v>171.2</v>
      </c>
      <c r="LR6" s="27">
        <v>160.80000000000001</v>
      </c>
      <c r="LS6" s="27">
        <v>162.4</v>
      </c>
      <c r="LT6" s="27">
        <v>163.95</v>
      </c>
      <c r="LU6" s="27">
        <v>162.4</v>
      </c>
      <c r="LV6" s="27">
        <v>157.15</v>
      </c>
      <c r="LW6" s="27">
        <v>161.4</v>
      </c>
      <c r="LX6" s="27">
        <v>164.05</v>
      </c>
      <c r="LY6" s="27">
        <v>163.05000000000001</v>
      </c>
      <c r="LZ6" s="27">
        <v>161.44999999999999</v>
      </c>
      <c r="MA6" s="27">
        <v>163.4</v>
      </c>
      <c r="MB6" s="27">
        <v>164.8</v>
      </c>
      <c r="MC6" s="27">
        <v>163.44999999999999</v>
      </c>
      <c r="MD6" s="27">
        <v>167.35</v>
      </c>
      <c r="ME6" s="27">
        <v>164.9</v>
      </c>
      <c r="MF6" s="27">
        <v>156.94999999999999</v>
      </c>
      <c r="MG6" s="27">
        <v>156.5</v>
      </c>
      <c r="MH6" s="27">
        <v>155.9</v>
      </c>
      <c r="MI6" s="27">
        <v>157.75</v>
      </c>
      <c r="MJ6" s="27">
        <v>156.9</v>
      </c>
      <c r="MK6" s="27">
        <v>157.75</v>
      </c>
      <c r="ML6" s="27">
        <v>158.1</v>
      </c>
      <c r="MM6" s="27">
        <v>157.19999999999999</v>
      </c>
      <c r="MN6" s="27">
        <v>159.65</v>
      </c>
      <c r="MO6" s="27">
        <v>158.5</v>
      </c>
      <c r="MP6" s="27">
        <v>160.05000000000001</v>
      </c>
      <c r="MQ6" s="27">
        <v>159.65</v>
      </c>
      <c r="MR6" s="27">
        <v>163.19999999999999</v>
      </c>
      <c r="MS6" s="27">
        <v>163.25</v>
      </c>
      <c r="MT6" s="27">
        <v>163.05000000000001</v>
      </c>
      <c r="MU6" s="27">
        <v>165.4</v>
      </c>
      <c r="MV6" s="27">
        <v>162.05000000000001</v>
      </c>
      <c r="MW6" s="27">
        <v>163</v>
      </c>
      <c r="MX6" s="27">
        <v>166.35</v>
      </c>
      <c r="MY6" s="27">
        <v>169.05</v>
      </c>
      <c r="MZ6" s="27">
        <v>162.5</v>
      </c>
      <c r="NA6" s="27">
        <v>163.44999999999999</v>
      </c>
      <c r="NB6" s="43"/>
      <c r="ND6" s="45"/>
      <c r="NE6" s="43"/>
    </row>
    <row r="7" spans="1:369" x14ac:dyDescent="0.25">
      <c r="A7" s="33">
        <f t="shared" ref="A7:A70" si="1">A6+1</f>
        <v>5</v>
      </c>
      <c r="B7" s="33">
        <v>532799</v>
      </c>
      <c r="C7" s="33" t="s">
        <v>15</v>
      </c>
      <c r="D7" s="34" t="s">
        <v>230</v>
      </c>
      <c r="E7" s="35">
        <f t="shared" si="0"/>
        <v>182</v>
      </c>
      <c r="F7" s="35">
        <v>518.95000000000005</v>
      </c>
      <c r="G7" s="35">
        <v>702.6</v>
      </c>
      <c r="H7" s="35">
        <v>780.75</v>
      </c>
      <c r="I7" s="36"/>
      <c r="J7" s="35">
        <v>507.8</v>
      </c>
      <c r="K7" s="35">
        <v>168</v>
      </c>
      <c r="L7" s="35">
        <v>540</v>
      </c>
      <c r="M7" s="37">
        <v>39120</v>
      </c>
      <c r="N7" s="46">
        <f>(E7-L7)/L7*365/($E$2-M7)</f>
        <v>-0.14284621102802922</v>
      </c>
      <c r="O7" s="38"/>
      <c r="P7" s="36">
        <v>182</v>
      </c>
      <c r="Q7" s="36">
        <v>183.5</v>
      </c>
      <c r="R7" s="36">
        <v>186.65</v>
      </c>
      <c r="S7" s="36">
        <v>188.9</v>
      </c>
      <c r="T7" s="36">
        <v>191.75</v>
      </c>
      <c r="U7" s="36">
        <v>189.9</v>
      </c>
      <c r="V7" s="36">
        <v>189.55</v>
      </c>
      <c r="W7" s="36">
        <v>189.5</v>
      </c>
      <c r="X7" s="36">
        <v>195.3</v>
      </c>
      <c r="Y7" s="36">
        <v>198.25</v>
      </c>
      <c r="Z7" s="36">
        <v>187.45</v>
      </c>
      <c r="AA7" s="36">
        <v>185.65</v>
      </c>
      <c r="AB7" s="36">
        <v>188.75</v>
      </c>
      <c r="AC7" s="36">
        <v>190.05</v>
      </c>
      <c r="AD7" s="36">
        <v>188.95</v>
      </c>
      <c r="AE7" s="36">
        <v>194.35</v>
      </c>
      <c r="AF7" s="36">
        <v>193.1</v>
      </c>
      <c r="AG7" s="36">
        <v>192.45</v>
      </c>
      <c r="AH7" s="36">
        <v>191.9</v>
      </c>
      <c r="AI7" s="36">
        <v>191.4</v>
      </c>
      <c r="AJ7" s="36">
        <v>193.75</v>
      </c>
      <c r="AK7" s="36">
        <v>193.7</v>
      </c>
      <c r="AL7" s="36">
        <v>186.4</v>
      </c>
      <c r="AM7" s="36">
        <v>189.3</v>
      </c>
      <c r="AN7" s="36">
        <v>187.2</v>
      </c>
      <c r="AO7" s="36">
        <v>190</v>
      </c>
      <c r="AP7" s="36">
        <v>190.6</v>
      </c>
      <c r="AQ7" s="36">
        <v>190.35</v>
      </c>
      <c r="AR7" s="36">
        <v>194.25</v>
      </c>
      <c r="AS7" s="36">
        <v>183.2</v>
      </c>
      <c r="AT7" s="36">
        <v>188</v>
      </c>
      <c r="AU7" s="36">
        <v>189.45</v>
      </c>
      <c r="AV7" s="36">
        <v>195.3</v>
      </c>
      <c r="AW7" s="36">
        <v>196.05</v>
      </c>
      <c r="AX7" s="36">
        <v>196.1</v>
      </c>
      <c r="AY7" s="36">
        <v>199.2</v>
      </c>
      <c r="AZ7" s="36">
        <v>193.55</v>
      </c>
      <c r="BA7" s="36">
        <v>193.45</v>
      </c>
      <c r="BB7" s="36">
        <v>194.85</v>
      </c>
      <c r="BC7" s="36">
        <v>187.65</v>
      </c>
      <c r="BD7" s="36">
        <v>189.55</v>
      </c>
      <c r="BE7" s="36">
        <v>194.25</v>
      </c>
      <c r="BF7" s="36">
        <v>197.4</v>
      </c>
      <c r="BG7" s="36">
        <v>195.5</v>
      </c>
      <c r="BH7" s="36">
        <v>196.45</v>
      </c>
      <c r="BI7" s="36">
        <v>197.5</v>
      </c>
      <c r="BJ7" s="36">
        <v>198.6</v>
      </c>
      <c r="BK7" s="36">
        <v>190.55</v>
      </c>
      <c r="BL7" s="36">
        <v>185</v>
      </c>
      <c r="BM7" s="36">
        <v>187.2</v>
      </c>
      <c r="BN7" s="36">
        <v>188.65</v>
      </c>
      <c r="BO7" s="36">
        <v>188.55</v>
      </c>
      <c r="BP7" s="36">
        <v>184.6</v>
      </c>
      <c r="BQ7" s="36">
        <v>179.9</v>
      </c>
      <c r="BR7" s="36">
        <v>180.8</v>
      </c>
      <c r="BS7" s="36">
        <v>180.1</v>
      </c>
      <c r="BT7" s="36">
        <v>182.8</v>
      </c>
      <c r="BU7" s="36">
        <v>184.6</v>
      </c>
      <c r="BV7" s="36">
        <v>183.2</v>
      </c>
      <c r="BW7" s="36">
        <v>182.1</v>
      </c>
      <c r="BX7" s="36">
        <v>179.7</v>
      </c>
      <c r="BY7" s="36">
        <v>180.1</v>
      </c>
      <c r="BZ7" s="36">
        <v>180.2</v>
      </c>
      <c r="CA7" s="36">
        <v>181.05</v>
      </c>
      <c r="CB7" s="36">
        <v>182.55</v>
      </c>
      <c r="CC7" s="36">
        <v>185.55</v>
      </c>
      <c r="CD7" s="36">
        <v>177.75</v>
      </c>
      <c r="CE7" s="36">
        <v>180.85</v>
      </c>
      <c r="CF7" s="36">
        <v>184.25</v>
      </c>
      <c r="CG7" s="36">
        <v>186.35</v>
      </c>
      <c r="CH7" s="36">
        <v>187.45</v>
      </c>
      <c r="CI7" s="36">
        <v>189.85</v>
      </c>
      <c r="CJ7" s="36">
        <v>188.7</v>
      </c>
      <c r="CK7" s="36">
        <v>189.6</v>
      </c>
      <c r="CL7" s="36">
        <v>191.9</v>
      </c>
      <c r="CM7" s="36">
        <v>192.7</v>
      </c>
      <c r="CN7" s="36">
        <v>192.1</v>
      </c>
      <c r="CO7" s="36">
        <v>193.55</v>
      </c>
      <c r="CP7" s="36">
        <v>193.75</v>
      </c>
      <c r="CQ7" s="36">
        <v>193.6</v>
      </c>
      <c r="CR7" s="36">
        <v>191.75</v>
      </c>
      <c r="CS7" s="36">
        <v>195.8</v>
      </c>
      <c r="CT7" s="36">
        <v>196.6</v>
      </c>
      <c r="CU7" s="36">
        <v>196.05</v>
      </c>
      <c r="CV7" s="36">
        <v>194.85</v>
      </c>
      <c r="CW7" s="36">
        <v>197.2</v>
      </c>
      <c r="CX7" s="36">
        <v>200.1</v>
      </c>
      <c r="CY7" s="36">
        <v>198.2</v>
      </c>
      <c r="CZ7" s="36">
        <v>194.45</v>
      </c>
      <c r="DA7" s="36">
        <v>190.6</v>
      </c>
      <c r="DB7" s="36">
        <v>189.75</v>
      </c>
      <c r="DC7" s="36">
        <v>189.9</v>
      </c>
      <c r="DD7" s="36">
        <v>191.35</v>
      </c>
      <c r="DE7" s="36">
        <v>188.95</v>
      </c>
      <c r="DF7" s="36">
        <v>189.95</v>
      </c>
      <c r="DG7" s="36">
        <v>190.15</v>
      </c>
      <c r="DH7" s="36">
        <v>191.35</v>
      </c>
      <c r="DI7" s="36">
        <v>201.25</v>
      </c>
      <c r="DJ7" s="36">
        <v>201.95</v>
      </c>
      <c r="DK7" s="36">
        <v>201</v>
      </c>
      <c r="DL7" s="36">
        <v>201.45</v>
      </c>
      <c r="DM7" s="36">
        <v>201</v>
      </c>
      <c r="DN7" s="36">
        <v>201.65</v>
      </c>
      <c r="DO7" s="36">
        <v>201</v>
      </c>
      <c r="DP7" s="36">
        <v>202.65</v>
      </c>
      <c r="DQ7" s="36">
        <v>200.4</v>
      </c>
      <c r="DR7" s="36">
        <v>200.5</v>
      </c>
      <c r="DS7" s="36">
        <v>200.1</v>
      </c>
      <c r="DT7" s="36">
        <v>201.5</v>
      </c>
      <c r="DU7" s="36">
        <v>205.6</v>
      </c>
      <c r="DV7" s="36">
        <v>205.05</v>
      </c>
      <c r="DW7" s="36">
        <v>203.7</v>
      </c>
      <c r="DX7" s="36">
        <v>199.95</v>
      </c>
      <c r="DY7" s="36">
        <v>196.35</v>
      </c>
      <c r="DZ7" s="36">
        <v>200.2</v>
      </c>
      <c r="EA7" s="36">
        <v>196.8</v>
      </c>
      <c r="EB7" s="36">
        <v>199.55</v>
      </c>
      <c r="EC7" s="36">
        <v>202.7</v>
      </c>
      <c r="ED7" s="36">
        <v>201.4</v>
      </c>
      <c r="EE7" s="36">
        <v>203.15</v>
      </c>
      <c r="EF7" s="36">
        <v>205.7</v>
      </c>
      <c r="EG7" s="36">
        <v>205.55</v>
      </c>
      <c r="EH7" s="36">
        <v>205.55</v>
      </c>
      <c r="EI7" s="36">
        <v>205.4</v>
      </c>
      <c r="EJ7" s="36">
        <v>206.4</v>
      </c>
      <c r="EK7" s="36">
        <v>207.9</v>
      </c>
      <c r="EL7" s="36">
        <v>202.5</v>
      </c>
      <c r="EM7" s="36">
        <v>207.5</v>
      </c>
      <c r="EN7" s="36">
        <v>207.15</v>
      </c>
      <c r="EO7" s="36">
        <v>209</v>
      </c>
      <c r="EP7" s="36">
        <v>208.75</v>
      </c>
      <c r="EQ7" s="36">
        <v>210.25</v>
      </c>
      <c r="ER7" s="36">
        <v>210.95</v>
      </c>
      <c r="ES7" s="36">
        <v>216.45</v>
      </c>
      <c r="ET7" s="36">
        <v>216.45</v>
      </c>
      <c r="EU7" s="36">
        <v>218.95</v>
      </c>
      <c r="EV7" s="36">
        <v>219.9</v>
      </c>
      <c r="EW7" s="36">
        <v>222.3</v>
      </c>
      <c r="EX7" s="36">
        <v>224.2</v>
      </c>
      <c r="EY7" s="36">
        <v>223.95</v>
      </c>
      <c r="EZ7" s="36">
        <v>225</v>
      </c>
      <c r="FA7" s="36">
        <v>228.5</v>
      </c>
      <c r="FB7" s="36">
        <v>238.8</v>
      </c>
      <c r="FC7" s="36">
        <v>238</v>
      </c>
      <c r="FD7" s="36">
        <v>237.45</v>
      </c>
      <c r="FE7" s="36">
        <v>250.55</v>
      </c>
      <c r="FF7" s="35">
        <v>246.95</v>
      </c>
      <c r="FG7" s="35">
        <v>234.7</v>
      </c>
      <c r="FH7" s="35">
        <v>229.25</v>
      </c>
      <c r="FI7" s="35">
        <v>224.6</v>
      </c>
      <c r="FJ7" s="35">
        <v>224.95</v>
      </c>
      <c r="FK7" s="35">
        <v>225.1</v>
      </c>
      <c r="FL7" s="35">
        <v>224.35</v>
      </c>
      <c r="FM7" s="35">
        <v>219</v>
      </c>
      <c r="FN7" s="35">
        <v>219.4</v>
      </c>
      <c r="FO7" s="35">
        <v>216.35</v>
      </c>
      <c r="FP7" s="35">
        <v>215.55</v>
      </c>
      <c r="FQ7" s="35">
        <v>215.25</v>
      </c>
      <c r="FR7" s="35">
        <v>218.35</v>
      </c>
      <c r="FS7" s="35">
        <v>222.7</v>
      </c>
      <c r="FT7" s="35"/>
      <c r="FU7" s="35">
        <v>228.6</v>
      </c>
      <c r="FV7" s="35">
        <v>225.35</v>
      </c>
      <c r="FW7" s="35">
        <v>226.65</v>
      </c>
      <c r="FX7" s="35">
        <v>224.15</v>
      </c>
      <c r="FY7" s="35">
        <v>228.05</v>
      </c>
      <c r="FZ7" s="35">
        <v>233.5</v>
      </c>
      <c r="GA7" s="35">
        <v>228.55</v>
      </c>
      <c r="GB7" s="35">
        <v>225.05</v>
      </c>
      <c r="GC7" s="35">
        <v>217.3</v>
      </c>
      <c r="GD7" s="35">
        <v>218.15</v>
      </c>
      <c r="GE7" s="35">
        <v>210.3</v>
      </c>
      <c r="GF7" s="35">
        <v>206.4</v>
      </c>
      <c r="GG7" s="35">
        <v>209</v>
      </c>
      <c r="GH7" s="35">
        <v>209.6</v>
      </c>
      <c r="GI7" s="35">
        <v>217.75</v>
      </c>
      <c r="GJ7" s="35">
        <v>220.65</v>
      </c>
      <c r="GK7" s="35">
        <v>230.05</v>
      </c>
      <c r="GL7" s="35">
        <v>223.15</v>
      </c>
      <c r="GM7" s="35">
        <v>225.2</v>
      </c>
      <c r="GN7" s="35">
        <v>236.2</v>
      </c>
      <c r="GO7" s="35">
        <v>217.3</v>
      </c>
      <c r="GP7" s="35">
        <v>220.7</v>
      </c>
      <c r="GQ7" s="35">
        <v>217.5</v>
      </c>
      <c r="GR7" s="35">
        <v>200.45</v>
      </c>
      <c r="GS7" s="35">
        <v>197.7</v>
      </c>
      <c r="GT7" s="35">
        <v>213.7</v>
      </c>
      <c r="GU7" s="35">
        <v>216.9</v>
      </c>
      <c r="GV7" s="35">
        <v>225</v>
      </c>
      <c r="GW7" s="35">
        <v>217.45</v>
      </c>
      <c r="GX7" s="35">
        <v>212.05</v>
      </c>
      <c r="GY7" s="35">
        <v>215.35</v>
      </c>
      <c r="GZ7" s="35">
        <v>218.7</v>
      </c>
      <c r="HA7" s="35">
        <v>220.2</v>
      </c>
      <c r="HB7" s="35">
        <v>235.65</v>
      </c>
      <c r="HC7" s="35">
        <v>236</v>
      </c>
      <c r="HD7" s="35">
        <v>237.7</v>
      </c>
      <c r="HE7" s="35">
        <v>238.7</v>
      </c>
      <c r="HF7" s="35">
        <v>238.75</v>
      </c>
      <c r="HG7" s="35">
        <v>239.75</v>
      </c>
      <c r="HH7" s="35">
        <v>238.35</v>
      </c>
      <c r="HI7" s="35">
        <v>238.6</v>
      </c>
      <c r="HJ7" s="35">
        <v>238.65</v>
      </c>
      <c r="HK7" s="35">
        <v>239.45</v>
      </c>
      <c r="HL7" s="35">
        <v>240.4</v>
      </c>
      <c r="HM7" s="35">
        <v>236.6</v>
      </c>
      <c r="HN7" s="35">
        <v>239.9</v>
      </c>
      <c r="HO7" s="35">
        <v>241.2</v>
      </c>
      <c r="HP7" s="35">
        <v>247.55</v>
      </c>
      <c r="HQ7" s="35">
        <v>248.3</v>
      </c>
      <c r="HR7" s="35">
        <v>250.95</v>
      </c>
      <c r="HS7" s="35">
        <v>252.3</v>
      </c>
      <c r="HT7" s="35">
        <v>251.95</v>
      </c>
      <c r="HU7" s="35">
        <v>250.55</v>
      </c>
      <c r="HV7" s="35">
        <v>248.7</v>
      </c>
      <c r="HW7" s="35">
        <v>249.25</v>
      </c>
      <c r="HX7" s="35">
        <v>253.95</v>
      </c>
      <c r="HY7" s="35">
        <v>257.95</v>
      </c>
      <c r="HZ7" s="35">
        <v>258.10000000000002</v>
      </c>
      <c r="IA7" s="35">
        <v>258.75</v>
      </c>
      <c r="IB7" s="35">
        <v>259.10000000000002</v>
      </c>
      <c r="IC7" s="35">
        <v>258.89999999999998</v>
      </c>
      <c r="ID7" s="35">
        <v>265.55</v>
      </c>
      <c r="IE7" s="35">
        <v>260.7</v>
      </c>
      <c r="IF7" s="35">
        <v>262.39999999999998</v>
      </c>
      <c r="IG7" s="35">
        <v>263</v>
      </c>
      <c r="IH7" s="35">
        <v>262.55</v>
      </c>
      <c r="II7" s="35">
        <v>258.64999999999998</v>
      </c>
      <c r="IJ7" s="35">
        <v>288.35000000000002</v>
      </c>
      <c r="IK7" s="35">
        <v>297.45</v>
      </c>
      <c r="IL7" s="35">
        <v>302.25</v>
      </c>
      <c r="IM7" s="35">
        <v>307.89999999999998</v>
      </c>
      <c r="IN7" s="35">
        <v>384.85</v>
      </c>
      <c r="IO7" s="35">
        <v>374.4</v>
      </c>
      <c r="IP7" s="35">
        <v>360.1</v>
      </c>
      <c r="IQ7" s="35">
        <v>365.75</v>
      </c>
      <c r="IR7" s="35">
        <v>350.85</v>
      </c>
      <c r="IS7" s="35">
        <v>405.05</v>
      </c>
      <c r="IT7" s="35">
        <v>432.7</v>
      </c>
      <c r="IU7" s="35">
        <v>442</v>
      </c>
      <c r="IV7" s="35">
        <v>451.35</v>
      </c>
      <c r="IW7" s="35">
        <v>440.45</v>
      </c>
      <c r="IX7" s="35">
        <v>460.2</v>
      </c>
      <c r="IY7" s="35">
        <v>462.65</v>
      </c>
      <c r="IZ7" s="35">
        <v>471.45</v>
      </c>
      <c r="JA7" s="35">
        <v>478</v>
      </c>
      <c r="JB7" s="35">
        <v>481.15</v>
      </c>
      <c r="JC7" s="35">
        <v>482.85</v>
      </c>
      <c r="JD7" s="35">
        <v>478.65</v>
      </c>
      <c r="JE7" s="35">
        <v>478.2</v>
      </c>
      <c r="JF7" s="35">
        <v>481.3</v>
      </c>
      <c r="JG7" s="35">
        <v>492.45</v>
      </c>
      <c r="JH7" s="35">
        <v>493.8</v>
      </c>
      <c r="JI7" s="35">
        <v>473.8</v>
      </c>
      <c r="JJ7" s="35">
        <v>476.05</v>
      </c>
      <c r="JK7" s="35">
        <v>472.2</v>
      </c>
      <c r="JL7" s="35">
        <v>471.25</v>
      </c>
      <c r="JM7" s="35">
        <v>473.05</v>
      </c>
      <c r="JN7" s="35">
        <v>475.1</v>
      </c>
      <c r="JO7" s="35">
        <v>483.65</v>
      </c>
      <c r="JP7" s="35">
        <v>487.35</v>
      </c>
      <c r="JQ7" s="35">
        <v>487.75</v>
      </c>
      <c r="JR7" s="35">
        <v>489.05</v>
      </c>
      <c r="JS7" s="35">
        <v>498.9</v>
      </c>
      <c r="JT7" s="35">
        <v>502.75</v>
      </c>
      <c r="JU7" s="35">
        <v>506</v>
      </c>
      <c r="JV7" s="35">
        <v>513.20000000000005</v>
      </c>
      <c r="JW7" s="35">
        <v>508.25</v>
      </c>
      <c r="JX7" s="35">
        <v>501.7</v>
      </c>
      <c r="JY7" s="35">
        <v>507</v>
      </c>
      <c r="JZ7" s="35">
        <v>504</v>
      </c>
      <c r="KA7" s="35">
        <v>506.5</v>
      </c>
      <c r="KB7" s="35">
        <v>505.45</v>
      </c>
      <c r="KC7" s="35">
        <v>508.5</v>
      </c>
      <c r="KD7" s="35">
        <v>507.6</v>
      </c>
      <c r="KE7" s="35">
        <v>505</v>
      </c>
      <c r="KF7" s="35">
        <v>510.7</v>
      </c>
      <c r="KG7" s="35">
        <v>518.54999999999995</v>
      </c>
      <c r="KH7" s="35">
        <v>521.04999999999995</v>
      </c>
      <c r="KI7" s="35">
        <v>506.1</v>
      </c>
      <c r="KJ7" s="35">
        <v>501.7</v>
      </c>
      <c r="KK7" s="35">
        <v>508.2</v>
      </c>
      <c r="KL7" s="35">
        <v>515.45000000000005</v>
      </c>
      <c r="KM7" s="35">
        <v>516.15</v>
      </c>
      <c r="KN7" s="35">
        <v>512.5</v>
      </c>
      <c r="KO7" s="35">
        <v>518.9</v>
      </c>
      <c r="KP7" s="35">
        <v>525.15</v>
      </c>
      <c r="KQ7" s="35">
        <v>528.75</v>
      </c>
      <c r="KR7" s="35">
        <v>526.25</v>
      </c>
      <c r="KS7" s="35">
        <v>527.6</v>
      </c>
      <c r="KT7" s="35">
        <v>530.20000000000005</v>
      </c>
      <c r="KU7" s="35">
        <v>529.15</v>
      </c>
      <c r="KV7" s="35">
        <v>526.04999999999995</v>
      </c>
      <c r="KW7" s="35">
        <v>526.1</v>
      </c>
      <c r="KX7" s="35">
        <v>518.04999999999995</v>
      </c>
      <c r="KY7" s="35">
        <v>519.85</v>
      </c>
      <c r="KZ7" s="35">
        <v>530</v>
      </c>
      <c r="LA7" s="35">
        <v>528.85</v>
      </c>
      <c r="LB7" s="35">
        <v>535.1</v>
      </c>
      <c r="LC7" s="35">
        <v>525.65</v>
      </c>
      <c r="LD7" s="35">
        <v>529.15</v>
      </c>
      <c r="LE7" s="35">
        <v>535.4</v>
      </c>
      <c r="LF7" s="35">
        <v>528.70000000000005</v>
      </c>
      <c r="LG7" s="35">
        <v>540.6</v>
      </c>
      <c r="LH7" s="35">
        <v>533.35</v>
      </c>
      <c r="LI7" s="35">
        <v>515.70000000000005</v>
      </c>
      <c r="LJ7" s="35">
        <v>509.95</v>
      </c>
      <c r="LK7" s="35">
        <v>506.05</v>
      </c>
      <c r="LL7" s="35">
        <v>509</v>
      </c>
      <c r="LM7" s="35">
        <v>502.6</v>
      </c>
      <c r="LN7" s="35">
        <v>511.65</v>
      </c>
      <c r="LO7" s="35">
        <v>514.29999999999995</v>
      </c>
      <c r="LP7" s="35">
        <v>508.6</v>
      </c>
      <c r="LQ7" s="35">
        <v>509.05</v>
      </c>
      <c r="LR7" s="35">
        <v>496.95</v>
      </c>
      <c r="LS7" s="35">
        <v>501.85</v>
      </c>
      <c r="LT7" s="35">
        <v>503.45</v>
      </c>
      <c r="LU7" s="35">
        <v>502.2</v>
      </c>
      <c r="LV7" s="35">
        <v>500.55</v>
      </c>
      <c r="LW7" s="35">
        <v>520.6</v>
      </c>
      <c r="LX7" s="35">
        <v>522.6</v>
      </c>
      <c r="LY7" s="35">
        <v>513.70000000000005</v>
      </c>
      <c r="LZ7" s="35">
        <v>500.25</v>
      </c>
      <c r="MA7" s="35">
        <v>489.75</v>
      </c>
      <c r="MB7" s="35">
        <v>496.7</v>
      </c>
      <c r="MC7" s="35">
        <v>507.85</v>
      </c>
      <c r="MD7" s="35">
        <v>512.04999999999995</v>
      </c>
      <c r="ME7" s="35">
        <v>500.55</v>
      </c>
      <c r="MF7" s="35">
        <v>483.35</v>
      </c>
      <c r="MG7" s="35">
        <v>476.15</v>
      </c>
      <c r="MH7" s="35">
        <v>474.15</v>
      </c>
      <c r="MI7" s="35">
        <v>478.1</v>
      </c>
      <c r="MJ7" s="35">
        <v>476.05</v>
      </c>
      <c r="MK7" s="35">
        <v>470.4</v>
      </c>
      <c r="ML7" s="35">
        <v>472.6</v>
      </c>
      <c r="MM7" s="35">
        <v>473.8</v>
      </c>
      <c r="MN7" s="35">
        <v>476.6</v>
      </c>
      <c r="MO7" s="35">
        <v>475.2</v>
      </c>
      <c r="MP7" s="35">
        <v>477.85</v>
      </c>
      <c r="MQ7" s="35">
        <v>469.9</v>
      </c>
      <c r="MR7" s="35">
        <v>469.75</v>
      </c>
      <c r="MS7" s="35">
        <v>473.15</v>
      </c>
      <c r="MT7" s="35">
        <v>472.8</v>
      </c>
      <c r="MU7" s="35">
        <v>475</v>
      </c>
      <c r="MV7" s="35">
        <v>471</v>
      </c>
      <c r="MW7" s="35">
        <v>480.05</v>
      </c>
      <c r="MX7" s="35">
        <v>488.7</v>
      </c>
      <c r="MY7" s="35">
        <v>469.7</v>
      </c>
      <c r="MZ7" s="35">
        <v>471.55</v>
      </c>
      <c r="NA7" s="35">
        <v>478</v>
      </c>
      <c r="NB7" s="43"/>
      <c r="ND7" s="45"/>
      <c r="NE7" s="43"/>
    </row>
    <row r="8" spans="1:369" x14ac:dyDescent="0.25">
      <c r="A8" s="28">
        <f t="shared" si="1"/>
        <v>6</v>
      </c>
      <c r="B8" s="28">
        <v>526707</v>
      </c>
      <c r="C8" s="28" t="s">
        <v>18</v>
      </c>
      <c r="D8" s="29" t="s">
        <v>88</v>
      </c>
      <c r="E8" s="27">
        <f t="shared" si="0"/>
        <v>258.39999999999998</v>
      </c>
      <c r="F8" s="27">
        <v>159</v>
      </c>
      <c r="G8" s="27">
        <v>53.85</v>
      </c>
      <c r="H8" s="27">
        <v>79.599999999999994</v>
      </c>
      <c r="I8" s="3"/>
      <c r="J8" s="27">
        <v>277</v>
      </c>
      <c r="K8" s="27">
        <v>202</v>
      </c>
      <c r="L8" s="27"/>
      <c r="M8" s="30"/>
      <c r="N8" s="28"/>
      <c r="P8" s="3">
        <v>258.39999999999998</v>
      </c>
      <c r="Q8" s="3">
        <v>258.45</v>
      </c>
      <c r="R8" s="3">
        <v>259.85000000000002</v>
      </c>
      <c r="S8" s="3">
        <v>258.3</v>
      </c>
      <c r="T8" s="3">
        <v>257.8</v>
      </c>
      <c r="U8" s="3">
        <v>257.95</v>
      </c>
      <c r="V8" s="3">
        <v>258</v>
      </c>
      <c r="W8" s="3">
        <v>258.35000000000002</v>
      </c>
      <c r="X8" s="3">
        <v>258</v>
      </c>
      <c r="Y8" s="3">
        <v>258.05</v>
      </c>
      <c r="Z8" s="3">
        <v>257.95</v>
      </c>
      <c r="AA8" s="3">
        <v>258</v>
      </c>
      <c r="AB8" s="3">
        <v>259.95</v>
      </c>
      <c r="AC8" s="3">
        <v>258</v>
      </c>
      <c r="AD8" s="3">
        <v>257.8</v>
      </c>
      <c r="AE8" s="3">
        <v>258.5</v>
      </c>
      <c r="AF8" s="3">
        <v>257.8</v>
      </c>
      <c r="AG8" s="3">
        <v>257.89999999999998</v>
      </c>
      <c r="AH8" s="3">
        <v>259.8</v>
      </c>
      <c r="AI8" s="3">
        <v>258.3</v>
      </c>
      <c r="AJ8" s="3">
        <v>257</v>
      </c>
      <c r="AK8" s="3">
        <v>257.5</v>
      </c>
      <c r="AL8" s="3">
        <v>258</v>
      </c>
      <c r="AM8" s="3">
        <v>257.75</v>
      </c>
      <c r="AN8" s="3">
        <v>257.7</v>
      </c>
      <c r="AO8" s="3">
        <v>259.95</v>
      </c>
      <c r="AP8" s="3">
        <v>260</v>
      </c>
      <c r="AQ8" s="3">
        <v>259.5</v>
      </c>
      <c r="AR8" s="3">
        <v>261.7</v>
      </c>
      <c r="AS8" s="3">
        <v>259</v>
      </c>
      <c r="AT8" s="3">
        <v>261.95</v>
      </c>
      <c r="AU8" s="3">
        <v>261</v>
      </c>
      <c r="AV8" s="3">
        <v>262.55</v>
      </c>
      <c r="AW8" s="3">
        <v>264.95</v>
      </c>
      <c r="AX8" s="3">
        <v>264</v>
      </c>
      <c r="AY8" s="3">
        <v>263</v>
      </c>
      <c r="AZ8" s="3">
        <v>264.89999999999998</v>
      </c>
      <c r="BA8" s="3">
        <v>265.8</v>
      </c>
      <c r="BB8" s="3">
        <v>265</v>
      </c>
      <c r="BC8" s="3">
        <v>264.7</v>
      </c>
      <c r="BD8" s="3">
        <v>268</v>
      </c>
      <c r="BE8" s="3">
        <v>270.10000000000002</v>
      </c>
      <c r="BF8" s="3">
        <v>269.8</v>
      </c>
      <c r="BG8" s="3">
        <v>258.7</v>
      </c>
      <c r="BH8" s="3">
        <v>253.7</v>
      </c>
      <c r="BI8" s="3">
        <v>262.10000000000002</v>
      </c>
      <c r="BJ8" s="3">
        <v>257</v>
      </c>
      <c r="BK8" s="3">
        <v>248.35</v>
      </c>
      <c r="BL8" s="3">
        <v>231.65</v>
      </c>
      <c r="BM8" s="3">
        <v>234</v>
      </c>
      <c r="BN8" s="3">
        <v>230.5</v>
      </c>
      <c r="BO8" s="3">
        <v>228.35</v>
      </c>
      <c r="BP8" s="3">
        <v>227.6</v>
      </c>
      <c r="BQ8" s="3">
        <v>227.3</v>
      </c>
      <c r="BR8" s="3">
        <v>230.3</v>
      </c>
      <c r="BS8" s="3">
        <v>230.05</v>
      </c>
      <c r="BT8" s="3">
        <v>230</v>
      </c>
      <c r="BU8" s="3">
        <v>230</v>
      </c>
      <c r="BV8" s="3">
        <v>229.9</v>
      </c>
      <c r="BW8" s="3">
        <v>232.75</v>
      </c>
      <c r="BX8" s="3">
        <v>227.35</v>
      </c>
      <c r="BY8" s="3">
        <v>227.05</v>
      </c>
      <c r="BZ8" s="3">
        <v>226.65</v>
      </c>
      <c r="CA8" s="3">
        <v>229</v>
      </c>
      <c r="CB8" s="3">
        <v>227.8</v>
      </c>
      <c r="CC8" s="3">
        <v>227.95</v>
      </c>
      <c r="CD8" s="3">
        <v>230</v>
      </c>
      <c r="CE8" s="3">
        <v>229.3</v>
      </c>
      <c r="CF8" s="3">
        <v>229.8</v>
      </c>
      <c r="CG8" s="3">
        <v>230</v>
      </c>
      <c r="CH8" s="3">
        <v>229</v>
      </c>
      <c r="CI8" s="3">
        <v>229</v>
      </c>
      <c r="CJ8" s="3">
        <v>229.4</v>
      </c>
      <c r="CK8" s="3">
        <v>229.6</v>
      </c>
      <c r="CL8" s="3">
        <v>229.05</v>
      </c>
      <c r="CM8" s="3">
        <v>229.6</v>
      </c>
      <c r="CN8" s="3">
        <v>229.55</v>
      </c>
      <c r="CO8" s="3">
        <v>228.85</v>
      </c>
      <c r="CP8" s="3">
        <v>229.15</v>
      </c>
      <c r="CQ8" s="3">
        <v>229.3</v>
      </c>
      <c r="CR8" s="3">
        <v>229.75</v>
      </c>
      <c r="CS8" s="3">
        <v>229.4</v>
      </c>
      <c r="CT8" s="3">
        <v>228.85</v>
      </c>
      <c r="CU8" s="3">
        <v>229.3</v>
      </c>
      <c r="CV8" s="3">
        <v>229.6</v>
      </c>
      <c r="CW8" s="3">
        <v>229.7</v>
      </c>
      <c r="CX8" s="3">
        <v>229.95</v>
      </c>
      <c r="CY8" s="3">
        <v>228.5</v>
      </c>
      <c r="CZ8" s="3">
        <v>232</v>
      </c>
      <c r="DA8" s="3">
        <v>229.9</v>
      </c>
      <c r="DB8" s="3">
        <v>230.5</v>
      </c>
      <c r="DC8" s="3">
        <v>230.25</v>
      </c>
      <c r="DD8" s="3">
        <v>229.1</v>
      </c>
      <c r="DE8" s="3">
        <v>230</v>
      </c>
      <c r="DF8" s="3">
        <v>231.9</v>
      </c>
      <c r="DG8" s="3">
        <v>229.25</v>
      </c>
      <c r="DH8" s="3">
        <v>235</v>
      </c>
      <c r="DI8" s="3">
        <v>231.65</v>
      </c>
      <c r="DJ8" s="3">
        <v>231</v>
      </c>
      <c r="DK8" s="3">
        <v>231.4</v>
      </c>
      <c r="DL8" s="3">
        <v>231</v>
      </c>
      <c r="DM8" s="3">
        <v>230.85</v>
      </c>
      <c r="DN8" s="3">
        <v>231</v>
      </c>
      <c r="DO8" s="3">
        <v>230.75</v>
      </c>
      <c r="DP8" s="3">
        <v>230</v>
      </c>
      <c r="DQ8" s="3">
        <v>231.2</v>
      </c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>
        <v>228.1</v>
      </c>
      <c r="EV8" s="3">
        <v>226.1</v>
      </c>
      <c r="EW8" s="3">
        <v>228.6</v>
      </c>
      <c r="EX8" s="3"/>
      <c r="EY8" s="3"/>
      <c r="EZ8" s="3"/>
      <c r="FA8" s="3"/>
      <c r="FB8" s="3"/>
      <c r="FC8" s="3"/>
      <c r="FD8" s="3"/>
      <c r="FE8" s="3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>
        <v>236.5</v>
      </c>
      <c r="GV8" s="27">
        <v>236</v>
      </c>
      <c r="GW8" s="27">
        <v>236.65</v>
      </c>
      <c r="GX8" s="27">
        <v>239.4</v>
      </c>
      <c r="GY8" s="27">
        <v>237.25</v>
      </c>
      <c r="GZ8" s="27">
        <v>238.05</v>
      </c>
      <c r="HA8" s="27">
        <v>240.1</v>
      </c>
      <c r="HB8" s="27">
        <v>240.25</v>
      </c>
      <c r="HC8" s="27">
        <v>240.5</v>
      </c>
      <c r="HD8" s="27">
        <v>240.5</v>
      </c>
      <c r="HE8" s="27">
        <v>240.35</v>
      </c>
      <c r="HF8" s="27">
        <v>241</v>
      </c>
      <c r="HG8" s="27">
        <v>241.15</v>
      </c>
      <c r="HH8" s="27">
        <v>241</v>
      </c>
      <c r="HI8" s="27">
        <v>241.05</v>
      </c>
      <c r="HJ8" s="27">
        <v>239.95</v>
      </c>
      <c r="HK8" s="27">
        <v>242</v>
      </c>
      <c r="HL8" s="27">
        <v>244.7</v>
      </c>
      <c r="HM8" s="27">
        <v>244.45</v>
      </c>
      <c r="HN8" s="27">
        <v>244</v>
      </c>
      <c r="HO8" s="27">
        <v>245.95</v>
      </c>
      <c r="HP8" s="27">
        <v>246.95</v>
      </c>
      <c r="HQ8" s="27">
        <v>246.55</v>
      </c>
      <c r="HR8" s="27">
        <v>249.45</v>
      </c>
      <c r="HS8" s="27">
        <v>250.15</v>
      </c>
      <c r="HT8" s="27">
        <v>226</v>
      </c>
      <c r="HU8" s="27">
        <v>224.35</v>
      </c>
      <c r="HV8" s="27">
        <v>224.15</v>
      </c>
      <c r="HW8" s="27">
        <v>225</v>
      </c>
      <c r="HX8" s="27">
        <v>224.5</v>
      </c>
      <c r="HY8" s="27">
        <v>223.9</v>
      </c>
      <c r="HZ8" s="27">
        <v>224.25</v>
      </c>
      <c r="IA8" s="27">
        <v>224.7</v>
      </c>
      <c r="IB8" s="27">
        <v>224</v>
      </c>
      <c r="IC8" s="27">
        <v>225</v>
      </c>
      <c r="ID8" s="27">
        <v>226.35</v>
      </c>
      <c r="IE8" s="27">
        <v>224.5</v>
      </c>
      <c r="IF8" s="27">
        <v>216.2</v>
      </c>
      <c r="IG8" s="27">
        <v>222.15</v>
      </c>
      <c r="IH8" s="27">
        <v>224.9</v>
      </c>
      <c r="II8" s="27">
        <v>223.2</v>
      </c>
      <c r="IJ8" s="27">
        <v>226</v>
      </c>
      <c r="IK8" s="27">
        <v>227.15</v>
      </c>
      <c r="IL8" s="27">
        <v>229.15</v>
      </c>
      <c r="IM8" s="27">
        <v>228.35</v>
      </c>
      <c r="IN8" s="27">
        <v>231</v>
      </c>
      <c r="IO8" s="27">
        <v>231</v>
      </c>
      <c r="IP8" s="27">
        <v>230.1</v>
      </c>
      <c r="IQ8" s="27">
        <v>229</v>
      </c>
      <c r="IR8" s="27">
        <v>234.8</v>
      </c>
      <c r="IS8" s="27">
        <v>243.4</v>
      </c>
      <c r="IT8" s="27">
        <v>242.5</v>
      </c>
      <c r="IU8" s="27">
        <v>242</v>
      </c>
      <c r="IV8" s="27">
        <v>244.15</v>
      </c>
      <c r="IW8" s="27">
        <v>243.45</v>
      </c>
      <c r="IX8" s="27">
        <v>245.65</v>
      </c>
      <c r="IY8" s="27">
        <v>244.05</v>
      </c>
      <c r="IZ8" s="27">
        <v>246</v>
      </c>
      <c r="JA8" s="27">
        <v>251.15</v>
      </c>
      <c r="JB8" s="27">
        <v>251</v>
      </c>
      <c r="JC8" s="27">
        <v>253.25</v>
      </c>
      <c r="JD8" s="27">
        <v>253.05</v>
      </c>
      <c r="JE8" s="27">
        <v>249.85</v>
      </c>
      <c r="JF8" s="27">
        <v>246.3</v>
      </c>
      <c r="JG8" s="27">
        <v>247.35</v>
      </c>
      <c r="JH8" s="27">
        <v>246.25</v>
      </c>
      <c r="JI8" s="27">
        <v>247.25</v>
      </c>
      <c r="JJ8" s="27">
        <v>249.05</v>
      </c>
      <c r="JK8" s="27">
        <v>228.05</v>
      </c>
      <c r="JL8" s="27">
        <v>229.85</v>
      </c>
      <c r="JM8" s="27">
        <v>244.8</v>
      </c>
      <c r="JN8" s="27">
        <v>243.45</v>
      </c>
      <c r="JO8" s="27">
        <v>242.4</v>
      </c>
      <c r="JP8" s="27">
        <v>244</v>
      </c>
      <c r="JQ8" s="27">
        <v>244.15</v>
      </c>
      <c r="JR8" s="27">
        <v>244.85</v>
      </c>
      <c r="JS8" s="27">
        <v>247.05</v>
      </c>
      <c r="JT8" s="27">
        <v>252.85</v>
      </c>
      <c r="JU8" s="27">
        <v>253.1</v>
      </c>
      <c r="JV8" s="27">
        <v>254.35</v>
      </c>
      <c r="JW8" s="27">
        <v>257.95</v>
      </c>
      <c r="JX8" s="27">
        <v>232</v>
      </c>
      <c r="JY8" s="27">
        <v>236.5</v>
      </c>
      <c r="JZ8" s="27">
        <v>238.6</v>
      </c>
      <c r="KA8" s="27">
        <v>238.75</v>
      </c>
      <c r="KB8" s="27">
        <v>237</v>
      </c>
      <c r="KC8" s="27">
        <v>240</v>
      </c>
      <c r="KD8" s="27">
        <v>239.65</v>
      </c>
      <c r="KE8" s="27">
        <v>249.35</v>
      </c>
      <c r="KF8" s="27">
        <v>240.2</v>
      </c>
      <c r="KG8" s="27">
        <v>229</v>
      </c>
      <c r="KH8" s="27">
        <v>232.75</v>
      </c>
      <c r="KI8" s="27">
        <v>220.05</v>
      </c>
      <c r="KJ8" s="27">
        <v>223.6</v>
      </c>
      <c r="KK8" s="27">
        <v>222.1</v>
      </c>
      <c r="KL8" s="27">
        <v>222.7</v>
      </c>
      <c r="KM8" s="27">
        <v>222.55</v>
      </c>
      <c r="KN8" s="27">
        <v>224.15</v>
      </c>
      <c r="KO8" s="27">
        <v>227.15</v>
      </c>
      <c r="KP8" s="27">
        <v>227.55</v>
      </c>
      <c r="KQ8" s="27">
        <v>227.5</v>
      </c>
      <c r="KR8" s="27">
        <v>226.35</v>
      </c>
      <c r="KS8" s="27">
        <v>224.15</v>
      </c>
      <c r="KT8" s="27">
        <v>232.1</v>
      </c>
      <c r="KU8" s="27">
        <v>213.5</v>
      </c>
      <c r="KV8" s="27">
        <v>212.05</v>
      </c>
      <c r="KW8" s="27">
        <v>206.55</v>
      </c>
      <c r="KX8" s="27">
        <v>203.85</v>
      </c>
      <c r="KY8" s="27">
        <v>170</v>
      </c>
      <c r="KZ8" s="27">
        <v>178.05</v>
      </c>
      <c r="LA8" s="27">
        <v>183.7</v>
      </c>
      <c r="LB8" s="27">
        <v>178.4</v>
      </c>
      <c r="LC8" s="27">
        <v>178.35</v>
      </c>
      <c r="LD8" s="27">
        <v>178.7</v>
      </c>
      <c r="LE8" s="27">
        <v>178.4</v>
      </c>
      <c r="LF8" s="27">
        <v>178.85</v>
      </c>
      <c r="LG8" s="27">
        <v>178.9</v>
      </c>
      <c r="LH8" s="27">
        <v>178.8</v>
      </c>
      <c r="LI8" s="27">
        <v>178.9</v>
      </c>
      <c r="LJ8" s="27">
        <v>178.5</v>
      </c>
      <c r="LK8" s="27">
        <v>179.35</v>
      </c>
      <c r="LL8" s="27">
        <v>179.4</v>
      </c>
      <c r="LM8" s="27">
        <v>179.4</v>
      </c>
      <c r="LN8" s="27">
        <v>178.9</v>
      </c>
      <c r="LO8" s="27">
        <v>179.1</v>
      </c>
      <c r="LP8" s="27">
        <v>178.95</v>
      </c>
      <c r="LQ8" s="27">
        <v>180</v>
      </c>
      <c r="LR8" s="27">
        <v>179.2</v>
      </c>
      <c r="LS8" s="27">
        <v>179.3</v>
      </c>
      <c r="LT8" s="27">
        <v>178.45</v>
      </c>
      <c r="LU8" s="27">
        <v>179.05</v>
      </c>
      <c r="LV8" s="27">
        <v>179.05</v>
      </c>
      <c r="LW8" s="27">
        <v>179.1</v>
      </c>
      <c r="LX8" s="27">
        <v>178.85</v>
      </c>
      <c r="LY8" s="27">
        <v>179.25</v>
      </c>
      <c r="LZ8" s="27">
        <v>178</v>
      </c>
      <c r="MA8" s="27">
        <v>179.4</v>
      </c>
      <c r="MB8" s="27">
        <v>179</v>
      </c>
      <c r="MC8" s="27">
        <v>179.05</v>
      </c>
      <c r="MD8" s="27">
        <v>179.05</v>
      </c>
      <c r="ME8" s="27">
        <v>178.45</v>
      </c>
      <c r="MF8" s="27">
        <v>180.85</v>
      </c>
      <c r="MG8" s="27">
        <v>182.45</v>
      </c>
      <c r="MH8" s="27">
        <v>189.7</v>
      </c>
      <c r="MI8" s="27">
        <v>178.85</v>
      </c>
      <c r="MJ8" s="27">
        <v>177.6</v>
      </c>
      <c r="MK8" s="27">
        <v>177.3</v>
      </c>
      <c r="ML8" s="27">
        <v>178.1</v>
      </c>
      <c r="MM8" s="27">
        <v>179.3</v>
      </c>
      <c r="MN8" s="27">
        <v>177.65</v>
      </c>
      <c r="MO8" s="27">
        <v>177.35</v>
      </c>
      <c r="MP8" s="27">
        <v>178</v>
      </c>
      <c r="MQ8" s="27">
        <v>179.8</v>
      </c>
      <c r="MR8" s="27">
        <v>178.7</v>
      </c>
      <c r="MS8" s="27">
        <v>178.1</v>
      </c>
      <c r="MT8" s="27">
        <v>178.9</v>
      </c>
      <c r="MU8" s="27">
        <v>179.95</v>
      </c>
      <c r="MV8" s="27">
        <v>180.3</v>
      </c>
      <c r="MW8" s="27">
        <v>177.5</v>
      </c>
      <c r="MX8" s="27">
        <v>177.9</v>
      </c>
      <c r="MY8" s="27">
        <v>179.8</v>
      </c>
      <c r="MZ8" s="27">
        <v>182.3</v>
      </c>
      <c r="NA8" s="27">
        <v>186.25</v>
      </c>
      <c r="NB8" s="43"/>
      <c r="ND8" s="45"/>
      <c r="NE8" s="43"/>
    </row>
    <row r="9" spans="1:369" x14ac:dyDescent="0.25">
      <c r="A9" s="28">
        <f t="shared" si="1"/>
        <v>7</v>
      </c>
      <c r="B9" s="28">
        <v>526519</v>
      </c>
      <c r="C9" s="28" t="s">
        <v>19</v>
      </c>
      <c r="D9" s="29" t="s">
        <v>163</v>
      </c>
      <c r="E9" s="27">
        <f t="shared" si="0"/>
        <v>17.100000000000001</v>
      </c>
      <c r="F9" s="27">
        <v>28.35</v>
      </c>
      <c r="G9" s="27" t="e">
        <v>#N/A</v>
      </c>
      <c r="H9" s="27" t="e">
        <v>#N/A</v>
      </c>
      <c r="I9" s="3"/>
      <c r="J9" s="27">
        <v>30.2</v>
      </c>
      <c r="K9" s="27">
        <v>16.600000000000001</v>
      </c>
      <c r="L9" s="27"/>
      <c r="M9" s="30"/>
      <c r="N9" s="28"/>
      <c r="P9" s="3">
        <v>17.100000000000001</v>
      </c>
      <c r="Q9" s="3">
        <v>15.75</v>
      </c>
      <c r="R9" s="3">
        <v>16.5</v>
      </c>
      <c r="S9" s="3">
        <v>16.7</v>
      </c>
      <c r="T9" s="3">
        <v>17.5</v>
      </c>
      <c r="U9" s="3">
        <v>18</v>
      </c>
      <c r="V9" s="3">
        <v>18</v>
      </c>
      <c r="W9" s="3">
        <v>18.5</v>
      </c>
      <c r="X9" s="3">
        <v>18.95</v>
      </c>
      <c r="Y9" s="3">
        <v>19.05</v>
      </c>
      <c r="Z9" s="3">
        <v>19.05</v>
      </c>
      <c r="AA9" s="3">
        <v>19.05</v>
      </c>
      <c r="AB9" s="3">
        <v>20</v>
      </c>
      <c r="AC9" s="3">
        <v>19.25</v>
      </c>
      <c r="AD9" s="3">
        <v>19.25</v>
      </c>
      <c r="AE9" s="3">
        <v>19.25</v>
      </c>
      <c r="AF9" s="3">
        <v>19.25</v>
      </c>
      <c r="AG9" s="3">
        <v>20.25</v>
      </c>
      <c r="AH9" s="3">
        <v>19.3</v>
      </c>
      <c r="AI9" s="3">
        <v>20.3</v>
      </c>
      <c r="AJ9" s="3">
        <v>19.45</v>
      </c>
      <c r="AK9" s="3">
        <v>20.45</v>
      </c>
      <c r="AL9" s="3">
        <v>20.6</v>
      </c>
      <c r="AM9" s="3">
        <v>20.6</v>
      </c>
      <c r="AN9" s="3">
        <v>21.65</v>
      </c>
      <c r="AO9" s="3">
        <v>20.7</v>
      </c>
      <c r="AP9" s="3">
        <v>20</v>
      </c>
      <c r="AQ9" s="3">
        <v>20.9</v>
      </c>
      <c r="AR9" s="3">
        <v>20.95</v>
      </c>
      <c r="AS9" s="3">
        <v>20.25</v>
      </c>
      <c r="AT9" s="3">
        <v>19.5</v>
      </c>
      <c r="AU9" s="3">
        <v>19.5</v>
      </c>
      <c r="AV9" s="3">
        <v>19.5</v>
      </c>
      <c r="AW9" s="3">
        <v>18.649999999999999</v>
      </c>
      <c r="AX9" s="3">
        <v>18.649999999999999</v>
      </c>
      <c r="AY9" s="3">
        <v>18.649999999999999</v>
      </c>
      <c r="AZ9" s="3">
        <v>19</v>
      </c>
      <c r="BA9" s="3">
        <v>19</v>
      </c>
      <c r="BB9" s="3">
        <v>19.100000000000001</v>
      </c>
      <c r="BC9" s="3">
        <v>19.100000000000001</v>
      </c>
      <c r="BD9" s="3">
        <v>19.100000000000001</v>
      </c>
      <c r="BE9" s="3">
        <v>19.100000000000001</v>
      </c>
      <c r="BF9" s="3">
        <v>19.100000000000001</v>
      </c>
      <c r="BG9" s="3">
        <v>19.350000000000001</v>
      </c>
      <c r="BH9" s="3">
        <v>18.600000000000001</v>
      </c>
      <c r="BI9" s="3">
        <v>19.55</v>
      </c>
      <c r="BJ9" s="3">
        <v>19.55</v>
      </c>
      <c r="BK9" s="3">
        <v>19.55</v>
      </c>
      <c r="BL9" s="3">
        <v>19</v>
      </c>
      <c r="BM9" s="3">
        <v>18.25</v>
      </c>
      <c r="BN9" s="3">
        <v>18.25</v>
      </c>
      <c r="BO9" s="3">
        <v>18.649999999999999</v>
      </c>
      <c r="BP9" s="3">
        <v>18.5</v>
      </c>
      <c r="BQ9" s="3">
        <v>18.5</v>
      </c>
      <c r="BR9" s="3">
        <v>18.350000000000001</v>
      </c>
      <c r="BS9" s="3">
        <v>19.3</v>
      </c>
      <c r="BT9" s="3">
        <v>19.3</v>
      </c>
      <c r="BU9" s="3">
        <v>19.3</v>
      </c>
      <c r="BV9" s="3">
        <v>18.5</v>
      </c>
      <c r="BW9" s="3">
        <v>18.5</v>
      </c>
      <c r="BX9" s="3">
        <v>18.5</v>
      </c>
      <c r="BY9" s="3">
        <v>18.5</v>
      </c>
      <c r="BZ9" s="3">
        <v>18.2</v>
      </c>
      <c r="CA9" s="3">
        <v>18</v>
      </c>
      <c r="CB9" s="3">
        <v>18</v>
      </c>
      <c r="CC9" s="3">
        <v>18.5</v>
      </c>
      <c r="CD9" s="3">
        <v>18.2</v>
      </c>
      <c r="CE9" s="3">
        <v>18.2</v>
      </c>
      <c r="CF9" s="3">
        <v>18.2</v>
      </c>
      <c r="CG9" s="3">
        <v>18.2</v>
      </c>
      <c r="CH9" s="3">
        <v>18.2</v>
      </c>
      <c r="CI9" s="3">
        <v>18.05</v>
      </c>
      <c r="CJ9" s="3">
        <v>18</v>
      </c>
      <c r="CK9" s="3">
        <v>17.399999999999999</v>
      </c>
      <c r="CL9" s="3">
        <v>17.399999999999999</v>
      </c>
      <c r="CM9" s="3">
        <v>16.600000000000001</v>
      </c>
      <c r="CN9" s="3">
        <v>17.05</v>
      </c>
      <c r="CO9" s="3">
        <v>17.899999999999999</v>
      </c>
      <c r="CP9" s="3">
        <v>18.8</v>
      </c>
      <c r="CQ9" s="3">
        <v>18.8</v>
      </c>
      <c r="CR9" s="3">
        <v>18.100000000000001</v>
      </c>
      <c r="CS9" s="3">
        <v>18.350000000000001</v>
      </c>
      <c r="CT9" s="3">
        <v>17.649999999999999</v>
      </c>
      <c r="CU9" s="3">
        <v>17.649999999999999</v>
      </c>
      <c r="CV9" s="3">
        <v>17.649999999999999</v>
      </c>
      <c r="CW9" s="3">
        <v>18.55</v>
      </c>
      <c r="CX9" s="3">
        <v>18.55</v>
      </c>
      <c r="CY9" s="3">
        <v>19</v>
      </c>
      <c r="CZ9" s="3">
        <v>18.149999999999999</v>
      </c>
      <c r="DA9" s="3">
        <v>17.3</v>
      </c>
      <c r="DB9" s="3">
        <v>17.3</v>
      </c>
      <c r="DC9" s="3">
        <v>17.3</v>
      </c>
      <c r="DD9" s="3">
        <v>17.5</v>
      </c>
      <c r="DE9" s="3">
        <v>17.5</v>
      </c>
      <c r="DF9" s="3">
        <v>17.5</v>
      </c>
      <c r="DG9" s="3">
        <v>18.100000000000001</v>
      </c>
      <c r="DH9" s="3">
        <v>19</v>
      </c>
      <c r="DI9" s="3">
        <v>18.850000000000001</v>
      </c>
      <c r="DJ9" s="3">
        <v>19.8</v>
      </c>
      <c r="DK9" s="3">
        <v>19.8</v>
      </c>
      <c r="DL9" s="3">
        <v>19.350000000000001</v>
      </c>
      <c r="DM9" s="3">
        <v>20.350000000000001</v>
      </c>
      <c r="DN9" s="3">
        <v>21.4</v>
      </c>
      <c r="DO9" s="3">
        <v>20.5</v>
      </c>
      <c r="DP9" s="3">
        <v>19.95</v>
      </c>
      <c r="DQ9" s="3">
        <v>19.95</v>
      </c>
      <c r="DR9" s="3">
        <v>19</v>
      </c>
      <c r="DS9" s="3">
        <v>19</v>
      </c>
      <c r="DT9" s="3">
        <v>19</v>
      </c>
      <c r="DU9" s="3">
        <v>19.95</v>
      </c>
      <c r="DV9" s="3">
        <v>20.95</v>
      </c>
      <c r="DW9" s="3">
        <v>20</v>
      </c>
      <c r="DX9" s="3">
        <v>20.5</v>
      </c>
      <c r="DY9" s="3">
        <v>20.95</v>
      </c>
      <c r="DZ9" s="3">
        <v>22.05</v>
      </c>
      <c r="EA9" s="3">
        <v>21.55</v>
      </c>
      <c r="EB9" s="3">
        <v>20.6</v>
      </c>
      <c r="EC9" s="3">
        <v>21.25</v>
      </c>
      <c r="ED9" s="3">
        <v>22.35</v>
      </c>
      <c r="EE9" s="3">
        <v>21.4</v>
      </c>
      <c r="EF9" s="3">
        <v>21.95</v>
      </c>
      <c r="EG9" s="3">
        <v>23.1</v>
      </c>
      <c r="EH9" s="3">
        <v>22</v>
      </c>
      <c r="EI9" s="3">
        <v>22.25</v>
      </c>
      <c r="EJ9" s="3">
        <v>23.4</v>
      </c>
      <c r="EK9" s="3">
        <v>23</v>
      </c>
      <c r="EL9" s="3">
        <v>23.1</v>
      </c>
      <c r="EM9" s="3">
        <v>23.1</v>
      </c>
      <c r="EN9" s="3">
        <v>23.1</v>
      </c>
      <c r="EO9" s="3">
        <v>22.8</v>
      </c>
      <c r="EP9" s="3">
        <v>23.8</v>
      </c>
      <c r="EQ9" s="3">
        <v>24.2</v>
      </c>
      <c r="ER9" s="3">
        <v>23.35</v>
      </c>
      <c r="ES9" s="3">
        <v>24</v>
      </c>
      <c r="ET9" s="3">
        <v>23.5</v>
      </c>
      <c r="EU9" s="3">
        <v>24.15</v>
      </c>
      <c r="EV9" s="3">
        <v>23</v>
      </c>
      <c r="EW9" s="3">
        <v>23</v>
      </c>
      <c r="EX9" s="3">
        <v>22.1</v>
      </c>
      <c r="EY9" s="3">
        <v>22.1</v>
      </c>
      <c r="EZ9" s="3">
        <v>22.1</v>
      </c>
      <c r="FA9" s="3">
        <v>23</v>
      </c>
      <c r="FB9" s="3">
        <v>22.75</v>
      </c>
      <c r="FC9" s="3">
        <v>23</v>
      </c>
      <c r="FD9" s="3">
        <v>23.6</v>
      </c>
      <c r="FE9" s="3">
        <v>24.8</v>
      </c>
      <c r="FF9" s="27">
        <v>24.85</v>
      </c>
      <c r="FG9" s="27">
        <v>23.7</v>
      </c>
      <c r="FH9" s="27">
        <v>24.9</v>
      </c>
      <c r="FI9" s="27">
        <v>23.9</v>
      </c>
      <c r="FJ9" s="27">
        <v>23.9</v>
      </c>
      <c r="FK9" s="27">
        <v>22.85</v>
      </c>
      <c r="FL9" s="27">
        <v>22.65</v>
      </c>
      <c r="FM9" s="27">
        <v>23.8</v>
      </c>
      <c r="FN9" s="27">
        <v>25</v>
      </c>
      <c r="FO9" s="27">
        <v>24.95</v>
      </c>
      <c r="FP9" s="27">
        <v>26.25</v>
      </c>
      <c r="FQ9" s="27">
        <v>27</v>
      </c>
      <c r="FR9" s="27">
        <v>28.4</v>
      </c>
      <c r="FS9" s="27">
        <v>28.4</v>
      </c>
      <c r="FT9" s="27"/>
      <c r="FU9" s="27">
        <v>28.4</v>
      </c>
      <c r="FV9" s="27">
        <v>28.4</v>
      </c>
      <c r="FW9" s="27">
        <v>28.4</v>
      </c>
      <c r="FX9" s="27">
        <v>28.4</v>
      </c>
      <c r="FY9" s="27">
        <v>28.4</v>
      </c>
      <c r="FZ9" s="27">
        <v>29.85</v>
      </c>
      <c r="GA9" s="27">
        <v>29.85</v>
      </c>
      <c r="GB9" s="27">
        <v>29.85</v>
      </c>
      <c r="GC9" s="27">
        <v>29.85</v>
      </c>
      <c r="GD9" s="27">
        <v>29.85</v>
      </c>
      <c r="GE9" s="27">
        <v>29.85</v>
      </c>
      <c r="GF9" s="27">
        <v>29.85</v>
      </c>
      <c r="GG9" s="27">
        <v>29.4</v>
      </c>
      <c r="GH9" s="27">
        <v>29.4</v>
      </c>
      <c r="GI9" s="27">
        <v>28.15</v>
      </c>
      <c r="GJ9" s="27">
        <v>28.15</v>
      </c>
      <c r="GK9" s="27">
        <v>27.5</v>
      </c>
      <c r="GL9" s="27">
        <v>27.5</v>
      </c>
      <c r="GM9" s="27">
        <v>27.3</v>
      </c>
      <c r="GN9" s="27">
        <v>26</v>
      </c>
      <c r="GO9" s="27">
        <v>25.25</v>
      </c>
      <c r="GP9" s="27">
        <v>26.5</v>
      </c>
      <c r="GQ9" s="27">
        <v>26</v>
      </c>
      <c r="GR9" s="27">
        <v>26.75</v>
      </c>
      <c r="GS9" s="27">
        <v>28</v>
      </c>
      <c r="GT9" s="27">
        <v>27.6</v>
      </c>
      <c r="GU9" s="27">
        <v>28.9</v>
      </c>
      <c r="GV9" s="27">
        <v>27.55</v>
      </c>
      <c r="GW9" s="27">
        <v>27.95</v>
      </c>
      <c r="GX9" s="27">
        <v>28</v>
      </c>
      <c r="GY9" s="27">
        <v>27</v>
      </c>
      <c r="GZ9" s="27">
        <v>27.2</v>
      </c>
      <c r="HA9" s="27">
        <v>27</v>
      </c>
      <c r="HB9" s="27">
        <v>27.9</v>
      </c>
      <c r="HC9" s="27">
        <v>27.9</v>
      </c>
      <c r="HD9" s="27">
        <v>27.8</v>
      </c>
      <c r="HE9" s="27">
        <v>27.75</v>
      </c>
      <c r="HF9" s="27">
        <v>27.75</v>
      </c>
      <c r="HG9" s="27">
        <v>27.75</v>
      </c>
      <c r="HH9" s="27">
        <v>26.5</v>
      </c>
      <c r="HI9" s="27">
        <v>26.5</v>
      </c>
      <c r="HJ9" s="27">
        <v>25.6</v>
      </c>
      <c r="HK9" s="27">
        <v>26.9</v>
      </c>
      <c r="HL9" s="27">
        <v>25.7</v>
      </c>
      <c r="HM9" s="27">
        <v>24.5</v>
      </c>
      <c r="HN9" s="27">
        <v>25.05</v>
      </c>
      <c r="HO9" s="27">
        <v>26</v>
      </c>
      <c r="HP9" s="27">
        <v>26</v>
      </c>
      <c r="HQ9" s="27">
        <v>26</v>
      </c>
      <c r="HR9" s="27">
        <v>26.05</v>
      </c>
      <c r="HS9" s="27">
        <v>25.75</v>
      </c>
      <c r="HT9" s="27">
        <v>27</v>
      </c>
      <c r="HU9" s="27">
        <v>25.85</v>
      </c>
      <c r="HV9" s="27">
        <v>27</v>
      </c>
      <c r="HW9" s="27">
        <v>27</v>
      </c>
      <c r="HX9" s="27">
        <v>26</v>
      </c>
      <c r="HY9" s="27">
        <v>23.55</v>
      </c>
      <c r="HZ9" s="27">
        <v>24.75</v>
      </c>
      <c r="IA9" s="27">
        <v>26</v>
      </c>
      <c r="IB9" s="27">
        <v>25.7</v>
      </c>
      <c r="IC9" s="27">
        <v>27</v>
      </c>
      <c r="ID9" s="27">
        <v>27</v>
      </c>
      <c r="IE9" s="27">
        <v>26.75</v>
      </c>
      <c r="IF9" s="27">
        <v>26.75</v>
      </c>
      <c r="IG9" s="27">
        <v>26.75</v>
      </c>
      <c r="IH9" s="27">
        <v>26.75</v>
      </c>
      <c r="II9" s="27">
        <v>26.85</v>
      </c>
      <c r="IJ9" s="27">
        <v>26.85</v>
      </c>
      <c r="IK9" s="27">
        <v>26</v>
      </c>
      <c r="IL9" s="27">
        <v>26.75</v>
      </c>
      <c r="IM9" s="27">
        <v>26.95</v>
      </c>
      <c r="IN9" s="27">
        <v>26.95</v>
      </c>
      <c r="IO9" s="27">
        <v>26.95</v>
      </c>
      <c r="IP9" s="27">
        <v>26.9</v>
      </c>
      <c r="IQ9" s="27">
        <v>26.15</v>
      </c>
      <c r="IR9" s="27">
        <v>27.5</v>
      </c>
      <c r="IS9" s="27">
        <v>27.2</v>
      </c>
      <c r="IT9" s="27">
        <v>27.2</v>
      </c>
      <c r="IU9" s="27">
        <v>28.5</v>
      </c>
      <c r="IV9" s="27">
        <v>28.5</v>
      </c>
      <c r="IW9" s="27">
        <v>27.35</v>
      </c>
      <c r="IX9" s="27">
        <v>27.2</v>
      </c>
      <c r="IY9" s="27">
        <v>28.5</v>
      </c>
      <c r="IZ9" s="27">
        <v>29.5</v>
      </c>
      <c r="JA9" s="27">
        <v>28.5</v>
      </c>
      <c r="JB9" s="27">
        <v>28.95</v>
      </c>
      <c r="JC9" s="27">
        <v>27.5</v>
      </c>
      <c r="JD9" s="27">
        <v>27.8</v>
      </c>
      <c r="JE9" s="27">
        <v>29</v>
      </c>
      <c r="JF9" s="27">
        <v>29.85</v>
      </c>
      <c r="JG9" s="27">
        <v>29.85</v>
      </c>
      <c r="JH9" s="27">
        <v>30.8</v>
      </c>
      <c r="JI9" s="27">
        <v>28.6</v>
      </c>
      <c r="JJ9" s="27">
        <v>27.35</v>
      </c>
      <c r="JK9" s="27">
        <v>27.5</v>
      </c>
      <c r="JL9" s="27">
        <v>27.9</v>
      </c>
      <c r="JM9" s="27">
        <v>29.35</v>
      </c>
      <c r="JN9" s="27">
        <v>28</v>
      </c>
      <c r="JO9" s="27">
        <v>28.6</v>
      </c>
      <c r="JP9" s="27">
        <v>28.75</v>
      </c>
      <c r="JQ9" s="27">
        <v>28.35</v>
      </c>
      <c r="JR9" s="27">
        <v>27.15</v>
      </c>
      <c r="JS9" s="27">
        <v>27.95</v>
      </c>
      <c r="JT9" s="27">
        <v>28.95</v>
      </c>
      <c r="JU9" s="27">
        <v>28.95</v>
      </c>
      <c r="JV9" s="27">
        <v>28.3</v>
      </c>
      <c r="JW9" s="27">
        <v>29</v>
      </c>
      <c r="JX9" s="27">
        <v>29.6</v>
      </c>
      <c r="JY9" s="27">
        <v>30.75</v>
      </c>
      <c r="JZ9" s="27">
        <v>29.5</v>
      </c>
      <c r="KA9" s="27">
        <v>28.6</v>
      </c>
      <c r="KB9" s="27">
        <v>28.8</v>
      </c>
      <c r="KC9" s="27">
        <v>29</v>
      </c>
      <c r="KD9" s="27">
        <v>30.25</v>
      </c>
      <c r="KE9" s="27">
        <v>29</v>
      </c>
      <c r="KF9" s="27">
        <v>29.05</v>
      </c>
      <c r="KG9" s="27">
        <v>30.55</v>
      </c>
      <c r="KH9" s="27">
        <v>31</v>
      </c>
      <c r="KI9" s="27">
        <v>30.05</v>
      </c>
      <c r="KJ9" s="27">
        <v>30.7</v>
      </c>
      <c r="KK9" s="27">
        <v>30.5</v>
      </c>
      <c r="KL9" s="27">
        <v>31.35</v>
      </c>
      <c r="KM9" s="27">
        <v>30.25</v>
      </c>
      <c r="KN9" s="27">
        <v>29.7</v>
      </c>
      <c r="KO9" s="27">
        <v>29.45</v>
      </c>
      <c r="KP9" s="27">
        <v>29.8</v>
      </c>
      <c r="KQ9" s="27">
        <v>29.05</v>
      </c>
      <c r="KR9" s="27">
        <v>30</v>
      </c>
      <c r="KS9" s="27">
        <v>30.45</v>
      </c>
      <c r="KT9" s="27">
        <v>30.9</v>
      </c>
      <c r="KU9" s="27">
        <v>30.65</v>
      </c>
      <c r="KV9" s="27">
        <v>30.7</v>
      </c>
      <c r="KW9" s="27">
        <v>29.65</v>
      </c>
      <c r="KX9" s="27">
        <v>29.6</v>
      </c>
      <c r="KY9" s="27">
        <v>30.1</v>
      </c>
      <c r="KZ9" s="27">
        <v>30.15</v>
      </c>
      <c r="LA9" s="27">
        <v>30.9</v>
      </c>
      <c r="LB9" s="27">
        <v>31.75</v>
      </c>
      <c r="LC9" s="27">
        <v>32.4</v>
      </c>
      <c r="LD9" s="27">
        <v>31.05</v>
      </c>
      <c r="LE9" s="27">
        <v>31.75</v>
      </c>
      <c r="LF9" s="27">
        <v>32.6</v>
      </c>
      <c r="LG9" s="27">
        <v>32.200000000000003</v>
      </c>
      <c r="LH9" s="27">
        <v>31.5</v>
      </c>
      <c r="LI9" s="27">
        <v>31.5</v>
      </c>
      <c r="LJ9" s="27">
        <v>30.05</v>
      </c>
      <c r="LK9" s="27">
        <v>30</v>
      </c>
      <c r="LL9" s="27">
        <v>28.9</v>
      </c>
      <c r="LM9" s="27">
        <v>29.7</v>
      </c>
      <c r="LN9" s="27">
        <v>29.85</v>
      </c>
      <c r="LO9" s="27">
        <v>30.9</v>
      </c>
      <c r="LP9" s="27">
        <v>30</v>
      </c>
      <c r="LQ9" s="27">
        <v>30</v>
      </c>
      <c r="LR9" s="27">
        <v>30</v>
      </c>
      <c r="LS9" s="27">
        <v>31.1</v>
      </c>
      <c r="LT9" s="27">
        <v>29.85</v>
      </c>
      <c r="LU9" s="27">
        <v>28.7</v>
      </c>
      <c r="LV9" s="27">
        <v>29.1</v>
      </c>
      <c r="LW9" s="27">
        <v>28.5</v>
      </c>
      <c r="LX9" s="27">
        <v>29.8</v>
      </c>
      <c r="LY9" s="27">
        <v>30</v>
      </c>
      <c r="LZ9" s="27">
        <v>31.05</v>
      </c>
      <c r="MA9" s="27">
        <v>31.05</v>
      </c>
      <c r="MB9" s="27">
        <v>30.2</v>
      </c>
      <c r="MC9" s="27">
        <v>32.6</v>
      </c>
      <c r="MD9" s="27">
        <v>30.1</v>
      </c>
      <c r="ME9" s="27">
        <v>32.25</v>
      </c>
      <c r="MF9" s="27">
        <v>31.6</v>
      </c>
      <c r="MG9" s="27">
        <v>31.8</v>
      </c>
      <c r="MH9" s="27">
        <v>32.65</v>
      </c>
      <c r="MI9" s="27">
        <v>31.5</v>
      </c>
      <c r="MJ9" s="27">
        <v>31.6</v>
      </c>
      <c r="MK9" s="27">
        <v>30.25</v>
      </c>
      <c r="ML9" s="27">
        <v>30</v>
      </c>
      <c r="MM9" s="27">
        <v>32.75</v>
      </c>
      <c r="MN9" s="27">
        <v>30</v>
      </c>
      <c r="MO9" s="27">
        <v>30.7</v>
      </c>
      <c r="MP9" s="27">
        <v>30.65</v>
      </c>
      <c r="MQ9" s="27">
        <v>30.7</v>
      </c>
      <c r="MR9" s="27">
        <v>30.7</v>
      </c>
      <c r="MS9" s="27">
        <v>35</v>
      </c>
      <c r="MT9" s="27">
        <v>32.5</v>
      </c>
      <c r="MU9" s="27">
        <v>31.5</v>
      </c>
      <c r="MV9" s="27">
        <v>32.200000000000003</v>
      </c>
      <c r="MW9" s="27">
        <v>31.7</v>
      </c>
      <c r="MX9" s="27">
        <v>34.9</v>
      </c>
      <c r="MY9" s="27">
        <v>31.9</v>
      </c>
      <c r="MZ9" s="27">
        <v>34</v>
      </c>
      <c r="NA9" s="27">
        <v>32.5</v>
      </c>
      <c r="NB9" s="43"/>
      <c r="ND9" s="45"/>
      <c r="NE9" s="43"/>
    </row>
    <row r="10" spans="1:369" x14ac:dyDescent="0.25">
      <c r="A10" s="28">
        <f t="shared" si="1"/>
        <v>8</v>
      </c>
      <c r="B10" s="28">
        <v>531728</v>
      </c>
      <c r="C10" s="28" t="s">
        <v>45</v>
      </c>
      <c r="D10" s="29" t="s">
        <v>99</v>
      </c>
      <c r="E10" s="27">
        <f t="shared" si="0"/>
        <v>245</v>
      </c>
      <c r="F10" s="27">
        <v>156.1</v>
      </c>
      <c r="G10" s="27">
        <v>25</v>
      </c>
      <c r="H10" s="27">
        <v>33.35</v>
      </c>
      <c r="I10" s="3"/>
      <c r="J10" s="27">
        <v>283.95</v>
      </c>
      <c r="K10" s="27">
        <v>108</v>
      </c>
      <c r="L10" s="27"/>
      <c r="M10" s="30"/>
      <c r="N10" s="28"/>
      <c r="P10" s="3">
        <v>245</v>
      </c>
      <c r="Q10" s="3">
        <v>245</v>
      </c>
      <c r="R10" s="3">
        <v>242</v>
      </c>
      <c r="S10" s="3">
        <v>255</v>
      </c>
      <c r="T10" s="3">
        <v>265</v>
      </c>
      <c r="U10" s="3">
        <v>260</v>
      </c>
      <c r="V10" s="3">
        <v>252</v>
      </c>
      <c r="W10" s="3">
        <v>256</v>
      </c>
      <c r="X10" s="3">
        <v>254.5</v>
      </c>
      <c r="Y10" s="3">
        <v>262</v>
      </c>
      <c r="Z10" s="3">
        <v>278</v>
      </c>
      <c r="AA10" s="3">
        <v>265</v>
      </c>
      <c r="AB10" s="3">
        <v>267.55</v>
      </c>
      <c r="AC10" s="3">
        <v>279</v>
      </c>
      <c r="AD10" s="3">
        <v>267</v>
      </c>
      <c r="AE10" s="3">
        <v>274</v>
      </c>
      <c r="AF10" s="3">
        <v>266.39999999999998</v>
      </c>
      <c r="AG10" s="3">
        <v>276</v>
      </c>
      <c r="AH10" s="3">
        <v>260</v>
      </c>
      <c r="AI10" s="3">
        <v>264.8</v>
      </c>
      <c r="AJ10" s="3">
        <v>255</v>
      </c>
      <c r="AK10" s="3">
        <v>257.25</v>
      </c>
      <c r="AL10" s="3">
        <v>245</v>
      </c>
      <c r="AM10" s="3">
        <v>251.95</v>
      </c>
      <c r="AN10" s="3">
        <v>246.5</v>
      </c>
      <c r="AO10" s="3">
        <v>241.25</v>
      </c>
      <c r="AP10" s="3">
        <v>241.25</v>
      </c>
      <c r="AQ10" s="3">
        <v>230</v>
      </c>
      <c r="AR10" s="3">
        <v>235</v>
      </c>
      <c r="AS10" s="3">
        <v>245.95</v>
      </c>
      <c r="AT10" s="3">
        <v>235</v>
      </c>
      <c r="AU10" s="3">
        <v>229</v>
      </c>
      <c r="AV10" s="3">
        <v>232</v>
      </c>
      <c r="AW10" s="3">
        <v>232.55</v>
      </c>
      <c r="AX10" s="3">
        <v>232.55</v>
      </c>
      <c r="AY10" s="3">
        <v>235</v>
      </c>
      <c r="AZ10" s="3">
        <v>234</v>
      </c>
      <c r="BA10" s="3">
        <v>236</v>
      </c>
      <c r="BB10" s="3">
        <v>231</v>
      </c>
      <c r="BC10" s="3">
        <v>235.1</v>
      </c>
      <c r="BD10" s="3">
        <v>240</v>
      </c>
      <c r="BE10" s="3">
        <v>231</v>
      </c>
      <c r="BF10" s="3">
        <v>231</v>
      </c>
      <c r="BG10" s="3">
        <v>227</v>
      </c>
      <c r="BH10" s="3">
        <v>218</v>
      </c>
      <c r="BI10" s="3">
        <v>224</v>
      </c>
      <c r="BJ10" s="3">
        <v>235</v>
      </c>
      <c r="BK10" s="3">
        <v>237</v>
      </c>
      <c r="BL10" s="3">
        <v>226</v>
      </c>
      <c r="BM10" s="3">
        <v>216</v>
      </c>
      <c r="BN10" s="3">
        <v>216</v>
      </c>
      <c r="BO10" s="3">
        <v>218</v>
      </c>
      <c r="BP10" s="3">
        <v>225</v>
      </c>
      <c r="BQ10" s="3">
        <v>225</v>
      </c>
      <c r="BR10" s="3">
        <v>230</v>
      </c>
      <c r="BS10" s="3">
        <v>242</v>
      </c>
      <c r="BT10" s="3">
        <v>231</v>
      </c>
      <c r="BU10" s="3">
        <v>235</v>
      </c>
      <c r="BV10" s="3">
        <v>225</v>
      </c>
      <c r="BW10" s="3">
        <v>225</v>
      </c>
      <c r="BX10" s="3">
        <v>215</v>
      </c>
      <c r="BY10" s="3">
        <v>213</v>
      </c>
      <c r="BZ10" s="3">
        <v>223</v>
      </c>
      <c r="CA10" s="3">
        <v>230</v>
      </c>
      <c r="CB10" s="3">
        <v>235</v>
      </c>
      <c r="CC10" s="3">
        <v>230</v>
      </c>
      <c r="CD10" s="3">
        <v>227</v>
      </c>
      <c r="CE10" s="3">
        <v>231.5</v>
      </c>
      <c r="CF10" s="3">
        <v>231.85</v>
      </c>
      <c r="CG10" s="3">
        <v>244</v>
      </c>
      <c r="CH10" s="3">
        <v>244</v>
      </c>
      <c r="CI10" s="3">
        <v>232</v>
      </c>
      <c r="CJ10" s="3">
        <v>239</v>
      </c>
      <c r="CK10" s="3">
        <v>224</v>
      </c>
      <c r="CL10" s="3">
        <v>224.6</v>
      </c>
      <c r="CM10" s="3">
        <v>225.5</v>
      </c>
      <c r="CN10" s="3">
        <v>235</v>
      </c>
      <c r="CO10" s="3">
        <v>246</v>
      </c>
      <c r="CP10" s="3">
        <v>238</v>
      </c>
      <c r="CQ10" s="3">
        <v>228.5</v>
      </c>
      <c r="CR10" s="3">
        <v>228</v>
      </c>
      <c r="CS10" s="3">
        <v>228</v>
      </c>
      <c r="CT10" s="3">
        <v>225</v>
      </c>
      <c r="CU10" s="3">
        <v>225</v>
      </c>
      <c r="CV10" s="3">
        <v>216</v>
      </c>
      <c r="CW10" s="3">
        <v>216.1</v>
      </c>
      <c r="CX10" s="3">
        <v>226.65</v>
      </c>
      <c r="CY10" s="3">
        <v>215.9</v>
      </c>
      <c r="CZ10" s="3">
        <v>215.5</v>
      </c>
      <c r="DA10" s="3">
        <v>229</v>
      </c>
      <c r="DB10" s="3">
        <v>233.7</v>
      </c>
      <c r="DC10" s="3">
        <v>224.85</v>
      </c>
      <c r="DD10" s="3">
        <v>218.45</v>
      </c>
      <c r="DE10" s="3">
        <v>208.05</v>
      </c>
      <c r="DF10" s="3">
        <v>208.15</v>
      </c>
      <c r="DG10" s="3">
        <v>219</v>
      </c>
      <c r="DH10" s="3">
        <v>230.5</v>
      </c>
      <c r="DI10" s="3">
        <v>242</v>
      </c>
      <c r="DJ10" s="3">
        <v>244.8</v>
      </c>
      <c r="DK10" s="3">
        <v>248.45</v>
      </c>
      <c r="DL10" s="3">
        <v>250</v>
      </c>
      <c r="DM10" s="3">
        <v>249.9</v>
      </c>
      <c r="DN10" s="3">
        <v>245</v>
      </c>
      <c r="DO10" s="3">
        <v>240</v>
      </c>
      <c r="DP10" s="3">
        <v>237.45</v>
      </c>
      <c r="DQ10" s="3">
        <v>231.95</v>
      </c>
      <c r="DR10" s="3">
        <v>221</v>
      </c>
      <c r="DS10" s="3">
        <v>229.95</v>
      </c>
      <c r="DT10" s="3">
        <v>219</v>
      </c>
      <c r="DU10" s="3">
        <v>216</v>
      </c>
      <c r="DV10" s="3">
        <v>216</v>
      </c>
      <c r="DW10" s="3">
        <v>206</v>
      </c>
      <c r="DX10" s="3">
        <v>215.25</v>
      </c>
      <c r="DY10" s="3">
        <v>205</v>
      </c>
      <c r="DZ10" s="3">
        <v>205</v>
      </c>
      <c r="EA10" s="3">
        <v>205</v>
      </c>
      <c r="EB10" s="3">
        <v>210</v>
      </c>
      <c r="EC10" s="3">
        <v>200.2</v>
      </c>
      <c r="ED10" s="3">
        <v>210</v>
      </c>
      <c r="EE10" s="3">
        <v>200</v>
      </c>
      <c r="EF10" s="3">
        <v>210</v>
      </c>
      <c r="EG10" s="3">
        <v>205.3</v>
      </c>
      <c r="EH10" s="3">
        <v>205.3</v>
      </c>
      <c r="EI10" s="3">
        <v>208</v>
      </c>
      <c r="EJ10" s="3">
        <v>214</v>
      </c>
      <c r="EK10" s="3">
        <v>214</v>
      </c>
      <c r="EL10" s="3">
        <v>214</v>
      </c>
      <c r="EM10" s="3">
        <v>225</v>
      </c>
      <c r="EN10" s="3">
        <v>225</v>
      </c>
      <c r="EO10" s="3">
        <v>216</v>
      </c>
      <c r="EP10" s="3">
        <v>206</v>
      </c>
      <c r="EQ10" s="3">
        <v>211.5</v>
      </c>
      <c r="ER10" s="3">
        <v>214</v>
      </c>
      <c r="ES10" s="3">
        <v>215</v>
      </c>
      <c r="ET10" s="3">
        <v>220</v>
      </c>
      <c r="EU10" s="3">
        <v>225</v>
      </c>
      <c r="EV10" s="3">
        <v>226.8</v>
      </c>
      <c r="EW10" s="3">
        <v>216</v>
      </c>
      <c r="EX10" s="3">
        <v>220.5</v>
      </c>
      <c r="EY10" s="3">
        <v>220.5</v>
      </c>
      <c r="EZ10" s="3">
        <v>224</v>
      </c>
      <c r="FA10" s="3">
        <v>225</v>
      </c>
      <c r="FB10" s="3">
        <v>233</v>
      </c>
      <c r="FC10" s="3">
        <v>234</v>
      </c>
      <c r="FD10" s="3">
        <v>242</v>
      </c>
      <c r="FE10" s="3">
        <v>236.15</v>
      </c>
      <c r="FF10" s="27">
        <v>236.5</v>
      </c>
      <c r="FG10" s="27">
        <v>234</v>
      </c>
      <c r="FH10" s="27">
        <v>234</v>
      </c>
      <c r="FI10" s="27">
        <v>232.1</v>
      </c>
      <c r="FJ10" s="27">
        <v>233</v>
      </c>
      <c r="FK10" s="27">
        <v>235.05</v>
      </c>
      <c r="FL10" s="27">
        <v>235.2</v>
      </c>
      <c r="FM10" s="27">
        <v>224</v>
      </c>
      <c r="FN10" s="27">
        <v>224</v>
      </c>
      <c r="FO10" s="27">
        <v>225</v>
      </c>
      <c r="FP10" s="27">
        <v>228</v>
      </c>
      <c r="FQ10" s="27">
        <v>225</v>
      </c>
      <c r="FR10" s="27">
        <v>214.75</v>
      </c>
      <c r="FS10" s="27">
        <v>204.55</v>
      </c>
      <c r="FT10" s="27"/>
      <c r="FU10" s="27">
        <v>230</v>
      </c>
      <c r="FV10" s="27">
        <v>230</v>
      </c>
      <c r="FW10" s="27">
        <v>230.05</v>
      </c>
      <c r="FX10" s="27">
        <v>241.55</v>
      </c>
      <c r="FY10" s="27">
        <v>230.1</v>
      </c>
      <c r="FZ10" s="27">
        <v>240</v>
      </c>
      <c r="GA10" s="27">
        <v>229.9</v>
      </c>
      <c r="GB10" s="27">
        <v>219</v>
      </c>
      <c r="GC10" s="27">
        <v>214.8</v>
      </c>
      <c r="GD10" s="27">
        <v>206</v>
      </c>
      <c r="GE10" s="27">
        <v>209.7</v>
      </c>
      <c r="GF10" s="27">
        <v>202</v>
      </c>
      <c r="GG10" s="27">
        <v>202.5</v>
      </c>
      <c r="GH10" s="27">
        <v>213.15</v>
      </c>
      <c r="GI10" s="27">
        <v>218.85</v>
      </c>
      <c r="GJ10" s="27">
        <v>228.7</v>
      </c>
      <c r="GK10" s="27">
        <v>240.7</v>
      </c>
      <c r="GL10" s="27">
        <v>253.35</v>
      </c>
      <c r="GM10" s="27">
        <v>266.64999999999998</v>
      </c>
      <c r="GN10" s="27">
        <v>280.64999999999998</v>
      </c>
      <c r="GO10" s="27">
        <v>265</v>
      </c>
      <c r="GP10" s="27">
        <v>243.95</v>
      </c>
      <c r="GQ10" s="27">
        <v>221.8</v>
      </c>
      <c r="GR10" s="27">
        <v>206.1</v>
      </c>
      <c r="GS10" s="27">
        <v>215</v>
      </c>
      <c r="GT10" s="27">
        <v>205.8</v>
      </c>
      <c r="GU10" s="27">
        <v>201</v>
      </c>
      <c r="GV10" s="27">
        <v>183</v>
      </c>
      <c r="GW10" s="27">
        <v>167</v>
      </c>
      <c r="GX10" s="27">
        <v>145</v>
      </c>
      <c r="GY10" s="27">
        <v>140.5</v>
      </c>
      <c r="GZ10" s="27">
        <v>144</v>
      </c>
      <c r="HA10" s="27">
        <v>127.8</v>
      </c>
      <c r="HB10" s="27">
        <v>119</v>
      </c>
      <c r="HC10" s="27">
        <v>119</v>
      </c>
      <c r="HD10" s="27">
        <v>119.95</v>
      </c>
      <c r="HE10" s="27">
        <v>120</v>
      </c>
      <c r="HF10" s="27">
        <v>115.05</v>
      </c>
      <c r="HG10" s="27">
        <v>118.45</v>
      </c>
      <c r="HH10" s="27">
        <v>114.6</v>
      </c>
      <c r="HI10" s="27">
        <v>120.75</v>
      </c>
      <c r="HJ10" s="27">
        <v>117</v>
      </c>
      <c r="HK10" s="27">
        <v>116.05</v>
      </c>
      <c r="HL10" s="27">
        <v>115</v>
      </c>
      <c r="HM10" s="27">
        <v>112.1</v>
      </c>
      <c r="HN10" s="27">
        <v>110.1</v>
      </c>
      <c r="HO10" s="27">
        <v>109</v>
      </c>
      <c r="HP10" s="27">
        <v>112.15</v>
      </c>
      <c r="HQ10" s="27">
        <v>114.1</v>
      </c>
      <c r="HR10" s="27">
        <v>119.5</v>
      </c>
      <c r="HS10" s="27">
        <v>118.95</v>
      </c>
      <c r="HT10" s="27">
        <v>116</v>
      </c>
      <c r="HU10" s="27">
        <v>117.15</v>
      </c>
      <c r="HV10" s="27">
        <v>125</v>
      </c>
      <c r="HW10" s="27">
        <v>117.2</v>
      </c>
      <c r="HX10" s="27">
        <v>119</v>
      </c>
      <c r="HY10" s="27">
        <v>120.5</v>
      </c>
      <c r="HZ10" s="27">
        <v>116</v>
      </c>
      <c r="IA10" s="27">
        <v>117</v>
      </c>
      <c r="IB10" s="27">
        <v>120</v>
      </c>
      <c r="IC10" s="27">
        <v>118.1</v>
      </c>
      <c r="ID10" s="27">
        <v>118.7</v>
      </c>
      <c r="IE10" s="27">
        <v>118.6</v>
      </c>
      <c r="IF10" s="27">
        <v>113</v>
      </c>
      <c r="IG10" s="27">
        <v>110.5</v>
      </c>
      <c r="IH10" s="27">
        <v>111.5</v>
      </c>
      <c r="II10" s="27">
        <v>121.45</v>
      </c>
      <c r="IJ10" s="27">
        <v>119</v>
      </c>
      <c r="IK10" s="27">
        <v>119.95</v>
      </c>
      <c r="IL10" s="27">
        <v>118.4</v>
      </c>
      <c r="IM10" s="27">
        <v>119.5</v>
      </c>
      <c r="IN10" s="27">
        <v>118.55</v>
      </c>
      <c r="IO10" s="27">
        <v>120.4</v>
      </c>
      <c r="IP10" s="27">
        <v>115</v>
      </c>
      <c r="IQ10" s="27">
        <v>119</v>
      </c>
      <c r="IR10" s="27">
        <v>119.7</v>
      </c>
      <c r="IS10" s="27">
        <v>126</v>
      </c>
      <c r="IT10" s="27">
        <v>128.80000000000001</v>
      </c>
      <c r="IU10" s="27">
        <v>128.80000000000001</v>
      </c>
      <c r="IV10" s="27">
        <v>130</v>
      </c>
      <c r="IW10" s="27">
        <v>125.6</v>
      </c>
      <c r="IX10" s="27">
        <v>129.94999999999999</v>
      </c>
      <c r="IY10" s="27">
        <v>124</v>
      </c>
      <c r="IZ10" s="27">
        <v>124.7</v>
      </c>
      <c r="JA10" s="27">
        <v>133</v>
      </c>
      <c r="JB10" s="27">
        <v>134.05000000000001</v>
      </c>
      <c r="JC10" s="27">
        <v>128</v>
      </c>
      <c r="JD10" s="27">
        <v>131.94999999999999</v>
      </c>
      <c r="JE10" s="27">
        <v>138.1</v>
      </c>
      <c r="JF10" s="27">
        <v>137.9</v>
      </c>
      <c r="JG10" s="27">
        <v>134.5</v>
      </c>
      <c r="JH10" s="27">
        <v>126.3</v>
      </c>
      <c r="JI10" s="27">
        <v>114.95</v>
      </c>
      <c r="JJ10" s="27">
        <v>115.05</v>
      </c>
      <c r="JK10" s="27">
        <v>115.35</v>
      </c>
      <c r="JL10" s="27">
        <v>115.35</v>
      </c>
      <c r="JM10" s="27">
        <v>118.05</v>
      </c>
      <c r="JN10" s="27">
        <v>120</v>
      </c>
      <c r="JO10" s="27">
        <v>120</v>
      </c>
      <c r="JP10" s="27">
        <v>115</v>
      </c>
      <c r="JQ10" s="27">
        <v>117</v>
      </c>
      <c r="JR10" s="27">
        <v>115.65</v>
      </c>
      <c r="JS10" s="27">
        <v>119.95</v>
      </c>
      <c r="JT10" s="27">
        <v>117</v>
      </c>
      <c r="JU10" s="27">
        <v>117.7</v>
      </c>
      <c r="JV10" s="27">
        <v>120</v>
      </c>
      <c r="JW10" s="27">
        <v>116.5</v>
      </c>
      <c r="JX10" s="27">
        <v>120.5</v>
      </c>
      <c r="JY10" s="27">
        <v>121.25</v>
      </c>
      <c r="JZ10" s="27">
        <v>121.15</v>
      </c>
      <c r="KA10" s="27">
        <v>120</v>
      </c>
      <c r="KB10" s="27">
        <v>118</v>
      </c>
      <c r="KC10" s="27">
        <v>120</v>
      </c>
      <c r="KD10" s="27">
        <v>120.4</v>
      </c>
      <c r="KE10" s="27">
        <v>120.2</v>
      </c>
      <c r="KF10" s="27">
        <v>120.75</v>
      </c>
      <c r="KG10" s="27">
        <v>120</v>
      </c>
      <c r="KH10" s="27">
        <v>121.2</v>
      </c>
      <c r="KI10" s="27">
        <v>122.8</v>
      </c>
      <c r="KJ10" s="27">
        <v>120.5</v>
      </c>
      <c r="KK10" s="27">
        <v>121.15</v>
      </c>
      <c r="KL10" s="27">
        <v>123.05</v>
      </c>
      <c r="KM10" s="27">
        <v>123</v>
      </c>
      <c r="KN10" s="27">
        <v>126</v>
      </c>
      <c r="KO10" s="27">
        <v>127.25</v>
      </c>
      <c r="KP10" s="27">
        <v>131.9</v>
      </c>
      <c r="KQ10" s="27">
        <v>129.75</v>
      </c>
      <c r="KR10" s="27">
        <v>132.80000000000001</v>
      </c>
      <c r="KS10" s="27">
        <v>135</v>
      </c>
      <c r="KT10" s="27">
        <v>131.94999999999999</v>
      </c>
      <c r="KU10" s="27">
        <v>124</v>
      </c>
      <c r="KV10" s="27">
        <v>123</v>
      </c>
      <c r="KW10" s="27">
        <v>121</v>
      </c>
      <c r="KX10" s="27">
        <v>122.5</v>
      </c>
      <c r="KY10" s="27">
        <v>121.75</v>
      </c>
      <c r="KZ10" s="27">
        <v>123.2</v>
      </c>
      <c r="LA10" s="27">
        <v>125</v>
      </c>
      <c r="LB10" s="27">
        <v>124.55</v>
      </c>
      <c r="LC10" s="27">
        <v>121.8</v>
      </c>
      <c r="LD10" s="27">
        <v>121.1</v>
      </c>
      <c r="LE10" s="27">
        <v>120</v>
      </c>
      <c r="LF10" s="27">
        <v>123</v>
      </c>
      <c r="LG10" s="27">
        <v>124</v>
      </c>
      <c r="LH10" s="27">
        <v>122.75</v>
      </c>
      <c r="LI10" s="27">
        <v>126.35</v>
      </c>
      <c r="LJ10" s="27">
        <v>130</v>
      </c>
      <c r="LK10" s="27">
        <v>125</v>
      </c>
      <c r="LL10" s="27">
        <v>122.15</v>
      </c>
      <c r="LM10" s="27">
        <v>128</v>
      </c>
      <c r="LN10" s="27">
        <v>123.35</v>
      </c>
      <c r="LO10" s="27">
        <v>125</v>
      </c>
      <c r="LP10" s="27">
        <v>127</v>
      </c>
      <c r="LQ10" s="27">
        <v>125.7</v>
      </c>
      <c r="LR10" s="27">
        <v>138.44999999999999</v>
      </c>
      <c r="LS10" s="27">
        <v>139.69999999999999</v>
      </c>
      <c r="LT10" s="27">
        <v>134</v>
      </c>
      <c r="LU10" s="27">
        <v>140</v>
      </c>
      <c r="LV10" s="27">
        <v>138.5</v>
      </c>
      <c r="LW10" s="27">
        <v>141</v>
      </c>
      <c r="LX10" s="27">
        <v>149.9</v>
      </c>
      <c r="LY10" s="27">
        <v>147</v>
      </c>
      <c r="LZ10" s="27">
        <v>156</v>
      </c>
      <c r="MA10" s="27">
        <v>160</v>
      </c>
      <c r="MB10" s="27">
        <v>161.05000000000001</v>
      </c>
      <c r="MC10" s="27">
        <v>163</v>
      </c>
      <c r="MD10" s="27">
        <v>173.95</v>
      </c>
      <c r="ME10" s="27">
        <v>162</v>
      </c>
      <c r="MF10" s="27">
        <v>152</v>
      </c>
      <c r="MG10" s="27">
        <v>147</v>
      </c>
      <c r="MH10" s="27">
        <v>128.44999999999999</v>
      </c>
      <c r="MI10" s="27">
        <v>125.5</v>
      </c>
      <c r="MJ10" s="27">
        <v>124</v>
      </c>
      <c r="MK10" s="27">
        <v>125</v>
      </c>
      <c r="ML10" s="27">
        <v>125</v>
      </c>
      <c r="MM10" s="27">
        <v>122.7</v>
      </c>
      <c r="MN10" s="27">
        <v>117</v>
      </c>
      <c r="MO10" s="27">
        <v>113.7</v>
      </c>
      <c r="MP10" s="27">
        <v>113.7</v>
      </c>
      <c r="MQ10" s="27">
        <v>123.9</v>
      </c>
      <c r="MR10" s="27">
        <v>124.8</v>
      </c>
      <c r="MS10" s="27">
        <v>124</v>
      </c>
      <c r="MT10" s="27">
        <v>121.3</v>
      </c>
      <c r="MU10" s="27">
        <v>124.9</v>
      </c>
      <c r="MV10" s="27">
        <v>124.25</v>
      </c>
      <c r="MW10" s="27">
        <v>132.94999999999999</v>
      </c>
      <c r="MX10" s="27">
        <v>133</v>
      </c>
      <c r="MY10" s="27">
        <v>118.6</v>
      </c>
      <c r="MZ10" s="27">
        <v>125.9</v>
      </c>
      <c r="NA10" s="27">
        <v>126.45</v>
      </c>
      <c r="NB10" s="43"/>
      <c r="ND10" s="45"/>
      <c r="NE10" s="43"/>
    </row>
    <row r="11" spans="1:369" x14ac:dyDescent="0.25">
      <c r="A11" s="33">
        <f t="shared" si="1"/>
        <v>9</v>
      </c>
      <c r="B11" s="33">
        <v>515055</v>
      </c>
      <c r="C11" s="33" t="s">
        <v>20</v>
      </c>
      <c r="D11" s="33" t="s">
        <v>204</v>
      </c>
      <c r="E11" s="35">
        <f t="shared" si="0"/>
        <v>50.5</v>
      </c>
      <c r="F11" s="35">
        <v>132.69999999999999</v>
      </c>
      <c r="G11" s="35">
        <v>40.200000000000003</v>
      </c>
      <c r="H11" s="35">
        <v>228.6</v>
      </c>
      <c r="I11" s="36"/>
      <c r="J11" s="35">
        <v>142.80000000000001</v>
      </c>
      <c r="K11" s="35">
        <v>48.7</v>
      </c>
      <c r="L11" s="35"/>
      <c r="M11" s="37"/>
      <c r="N11" s="46"/>
      <c r="O11" s="38"/>
      <c r="P11" s="36">
        <v>50.5</v>
      </c>
      <c r="Q11" s="36">
        <v>51.45</v>
      </c>
      <c r="R11" s="36">
        <v>55.2</v>
      </c>
      <c r="S11" s="36">
        <v>58</v>
      </c>
      <c r="T11" s="36">
        <v>58.45</v>
      </c>
      <c r="U11" s="36">
        <v>56.65</v>
      </c>
      <c r="V11" s="36">
        <v>56.4</v>
      </c>
      <c r="W11" s="36">
        <v>53.45</v>
      </c>
      <c r="X11" s="36">
        <v>53.95</v>
      </c>
      <c r="Y11" s="36">
        <v>54.45</v>
      </c>
      <c r="Z11" s="36">
        <v>50</v>
      </c>
      <c r="AA11" s="36">
        <v>50.35</v>
      </c>
      <c r="AB11" s="36">
        <v>52.1</v>
      </c>
      <c r="AC11" s="36">
        <v>53.25</v>
      </c>
      <c r="AD11" s="36">
        <v>49.1</v>
      </c>
      <c r="AE11" s="36">
        <v>49.75</v>
      </c>
      <c r="AF11" s="36">
        <v>51.7</v>
      </c>
      <c r="AG11" s="36">
        <v>51.7</v>
      </c>
      <c r="AH11" s="36">
        <v>51.1</v>
      </c>
      <c r="AI11" s="36">
        <v>49.95</v>
      </c>
      <c r="AJ11" s="36">
        <v>51.55</v>
      </c>
      <c r="AK11" s="36">
        <v>54.2</v>
      </c>
      <c r="AL11" s="36">
        <v>54.65</v>
      </c>
      <c r="AM11" s="36">
        <v>53.1</v>
      </c>
      <c r="AN11" s="36">
        <v>53.75</v>
      </c>
      <c r="AO11" s="36">
        <v>57.85</v>
      </c>
      <c r="AP11" s="36">
        <v>58</v>
      </c>
      <c r="AQ11" s="36">
        <v>58</v>
      </c>
      <c r="AR11" s="36">
        <v>58.35</v>
      </c>
      <c r="AS11" s="36">
        <v>58.7</v>
      </c>
      <c r="AT11" s="36">
        <v>58.95</v>
      </c>
      <c r="AU11" s="36">
        <v>58.55</v>
      </c>
      <c r="AV11" s="36">
        <v>61.8</v>
      </c>
      <c r="AW11" s="36">
        <v>61.75</v>
      </c>
      <c r="AX11" s="36">
        <v>62.35</v>
      </c>
      <c r="AY11" s="36">
        <v>62.25</v>
      </c>
      <c r="AZ11" s="36">
        <v>64.45</v>
      </c>
      <c r="BA11" s="36">
        <v>63.8</v>
      </c>
      <c r="BB11" s="36">
        <v>63.85</v>
      </c>
      <c r="BC11" s="36">
        <v>63.85</v>
      </c>
      <c r="BD11" s="36">
        <v>64.05</v>
      </c>
      <c r="BE11" s="36">
        <v>65.45</v>
      </c>
      <c r="BF11" s="36">
        <v>68.349999999999994</v>
      </c>
      <c r="BG11" s="36">
        <v>66.400000000000006</v>
      </c>
      <c r="BH11" s="36">
        <v>63.6</v>
      </c>
      <c r="BI11" s="36">
        <v>63.6</v>
      </c>
      <c r="BJ11" s="36">
        <v>65.099999999999994</v>
      </c>
      <c r="BK11" s="36">
        <v>64</v>
      </c>
      <c r="BL11" s="36">
        <v>59.9</v>
      </c>
      <c r="BM11" s="36">
        <v>64.849999999999994</v>
      </c>
      <c r="BN11" s="36">
        <v>65</v>
      </c>
      <c r="BO11" s="36">
        <v>61.45</v>
      </c>
      <c r="BP11" s="36">
        <v>59.5</v>
      </c>
      <c r="BQ11" s="36">
        <v>56.7</v>
      </c>
      <c r="BR11" s="36">
        <v>55.6</v>
      </c>
      <c r="BS11" s="36">
        <v>54.65</v>
      </c>
      <c r="BT11" s="36">
        <v>58.8</v>
      </c>
      <c r="BU11" s="36">
        <v>63.7</v>
      </c>
      <c r="BV11" s="36">
        <v>65.7</v>
      </c>
      <c r="BW11" s="36">
        <v>66.45</v>
      </c>
      <c r="BX11" s="36">
        <v>66.849999999999994</v>
      </c>
      <c r="BY11" s="36">
        <v>69.25</v>
      </c>
      <c r="BZ11" s="36">
        <v>71.3</v>
      </c>
      <c r="CA11" s="36">
        <v>74.099999999999994</v>
      </c>
      <c r="CB11" s="36">
        <v>79.5</v>
      </c>
      <c r="CC11" s="36">
        <v>79.5</v>
      </c>
      <c r="CD11" s="36">
        <v>81.400000000000006</v>
      </c>
      <c r="CE11" s="36">
        <v>81.650000000000006</v>
      </c>
      <c r="CF11" s="36">
        <v>82.8</v>
      </c>
      <c r="CG11" s="36">
        <v>83.6</v>
      </c>
      <c r="CH11" s="36">
        <v>82.65</v>
      </c>
      <c r="CI11" s="36">
        <v>86.1</v>
      </c>
      <c r="CJ11" s="36">
        <v>86.2</v>
      </c>
      <c r="CK11" s="36">
        <v>82.45</v>
      </c>
      <c r="CL11" s="36">
        <v>85.2</v>
      </c>
      <c r="CM11" s="36">
        <v>86.65</v>
      </c>
      <c r="CN11" s="36">
        <v>85.45</v>
      </c>
      <c r="CO11" s="36">
        <v>83.9</v>
      </c>
      <c r="CP11" s="36">
        <v>89.3</v>
      </c>
      <c r="CQ11" s="36">
        <v>87.15</v>
      </c>
      <c r="CR11" s="36">
        <v>84.25</v>
      </c>
      <c r="CS11" s="36">
        <v>76.3</v>
      </c>
      <c r="CT11" s="36">
        <v>75.25</v>
      </c>
      <c r="CU11" s="36">
        <v>74.900000000000006</v>
      </c>
      <c r="CV11" s="36">
        <v>70.099999999999994</v>
      </c>
      <c r="CW11" s="36">
        <v>69.2</v>
      </c>
      <c r="CX11" s="36">
        <v>71</v>
      </c>
      <c r="CY11" s="36">
        <v>62.5</v>
      </c>
      <c r="CZ11" s="36">
        <v>63.5</v>
      </c>
      <c r="DA11" s="36">
        <v>61.9</v>
      </c>
      <c r="DB11" s="36">
        <v>60.25</v>
      </c>
      <c r="DC11" s="36">
        <v>60.4</v>
      </c>
      <c r="DD11" s="36">
        <v>61.05</v>
      </c>
      <c r="DE11" s="36">
        <v>59.2</v>
      </c>
      <c r="DF11" s="36">
        <v>58.6</v>
      </c>
      <c r="DG11" s="36">
        <v>62.1</v>
      </c>
      <c r="DH11" s="36">
        <v>65.099999999999994</v>
      </c>
      <c r="DI11" s="36">
        <v>68.45</v>
      </c>
      <c r="DJ11" s="36">
        <v>69.45</v>
      </c>
      <c r="DK11" s="36">
        <v>72.650000000000006</v>
      </c>
      <c r="DL11" s="36">
        <v>72.7</v>
      </c>
      <c r="DM11" s="36">
        <v>72.650000000000006</v>
      </c>
      <c r="DN11" s="36">
        <v>72.7</v>
      </c>
      <c r="DO11" s="36">
        <v>70.95</v>
      </c>
      <c r="DP11" s="36">
        <v>71.95</v>
      </c>
      <c r="DQ11" s="36">
        <v>73.25</v>
      </c>
      <c r="DR11" s="36">
        <v>70.8</v>
      </c>
      <c r="DS11" s="36">
        <v>70.900000000000006</v>
      </c>
      <c r="DT11" s="36">
        <v>70.099999999999994</v>
      </c>
      <c r="DU11" s="36">
        <v>70.099999999999994</v>
      </c>
      <c r="DV11" s="36">
        <v>68.5</v>
      </c>
      <c r="DW11" s="36">
        <v>68</v>
      </c>
      <c r="DX11" s="36">
        <v>69.650000000000006</v>
      </c>
      <c r="DY11" s="36">
        <v>62.6</v>
      </c>
      <c r="DZ11" s="36">
        <v>61.6</v>
      </c>
      <c r="EA11" s="36">
        <v>62.8</v>
      </c>
      <c r="EB11" s="36">
        <v>62.75</v>
      </c>
      <c r="EC11" s="36">
        <v>63.8</v>
      </c>
      <c r="ED11" s="36">
        <v>63.4</v>
      </c>
      <c r="EE11" s="36">
        <v>65.349999999999994</v>
      </c>
      <c r="EF11" s="36">
        <v>71.650000000000006</v>
      </c>
      <c r="EG11" s="36">
        <v>72.2</v>
      </c>
      <c r="EH11" s="36">
        <v>76.05</v>
      </c>
      <c r="EI11" s="36">
        <v>75.95</v>
      </c>
      <c r="EJ11" s="36">
        <v>78.400000000000006</v>
      </c>
      <c r="EK11" s="36">
        <v>78.55</v>
      </c>
      <c r="EL11" s="36">
        <v>79.45</v>
      </c>
      <c r="EM11" s="36">
        <v>77.25</v>
      </c>
      <c r="EN11" s="36">
        <v>79.45</v>
      </c>
      <c r="EO11" s="36">
        <v>82.85</v>
      </c>
      <c r="EP11" s="36">
        <v>86.1</v>
      </c>
      <c r="EQ11" s="36">
        <v>86.25</v>
      </c>
      <c r="ER11" s="36">
        <v>88.2</v>
      </c>
      <c r="ES11" s="36">
        <v>88.9</v>
      </c>
      <c r="ET11" s="36">
        <v>92.15</v>
      </c>
      <c r="EU11" s="36">
        <v>93.35</v>
      </c>
      <c r="EV11" s="36">
        <v>93.5</v>
      </c>
      <c r="EW11" s="36">
        <v>91</v>
      </c>
      <c r="EX11" s="36">
        <v>93.4</v>
      </c>
      <c r="EY11" s="36">
        <v>92.45</v>
      </c>
      <c r="EZ11" s="36">
        <v>91.6</v>
      </c>
      <c r="FA11" s="36">
        <v>92.1</v>
      </c>
      <c r="FB11" s="36">
        <v>92.4</v>
      </c>
      <c r="FC11" s="36">
        <v>91.1</v>
      </c>
      <c r="FD11" s="36">
        <v>92.95</v>
      </c>
      <c r="FE11" s="36">
        <v>93.75</v>
      </c>
      <c r="FF11" s="35">
        <v>93.05</v>
      </c>
      <c r="FG11" s="35">
        <v>90.1</v>
      </c>
      <c r="FH11" s="35">
        <v>85.8</v>
      </c>
      <c r="FI11" s="35">
        <v>85.8</v>
      </c>
      <c r="FJ11" s="35">
        <v>83.3</v>
      </c>
      <c r="FK11" s="35">
        <v>82.2</v>
      </c>
      <c r="FL11" s="35">
        <v>82</v>
      </c>
      <c r="FM11" s="35">
        <v>84.6</v>
      </c>
      <c r="FN11" s="35">
        <v>85.2</v>
      </c>
      <c r="FO11" s="35">
        <v>86.35</v>
      </c>
      <c r="FP11" s="35">
        <v>86.6</v>
      </c>
      <c r="FQ11" s="35">
        <v>87.2</v>
      </c>
      <c r="FR11" s="35">
        <v>81.150000000000006</v>
      </c>
      <c r="FS11" s="35">
        <v>76.900000000000006</v>
      </c>
      <c r="FT11" s="35"/>
      <c r="FU11" s="35">
        <v>77.400000000000006</v>
      </c>
      <c r="FV11" s="35">
        <v>74.400000000000006</v>
      </c>
      <c r="FW11" s="35">
        <v>76.75</v>
      </c>
      <c r="FX11" s="35">
        <v>76.25</v>
      </c>
      <c r="FY11" s="35">
        <v>77.5</v>
      </c>
      <c r="FZ11" s="35">
        <v>78.95</v>
      </c>
      <c r="GA11" s="35">
        <v>76.5</v>
      </c>
      <c r="GB11" s="35">
        <v>79</v>
      </c>
      <c r="GC11" s="35">
        <v>80.2</v>
      </c>
      <c r="GD11" s="35">
        <v>77.05</v>
      </c>
      <c r="GE11" s="35">
        <v>78.25</v>
      </c>
      <c r="GF11" s="35">
        <v>75.45</v>
      </c>
      <c r="GG11" s="35">
        <v>70.3</v>
      </c>
      <c r="GH11" s="35">
        <v>73.599999999999994</v>
      </c>
      <c r="GI11" s="35">
        <v>77</v>
      </c>
      <c r="GJ11" s="35">
        <v>76.8</v>
      </c>
      <c r="GK11" s="35">
        <v>78</v>
      </c>
      <c r="GL11" s="35">
        <v>76.05</v>
      </c>
      <c r="GM11" s="35">
        <v>94.6</v>
      </c>
      <c r="GN11" s="35">
        <v>93.75</v>
      </c>
      <c r="GO11" s="35">
        <v>93.25</v>
      </c>
      <c r="GP11" s="35">
        <v>94.45</v>
      </c>
      <c r="GQ11" s="35">
        <v>94.5</v>
      </c>
      <c r="GR11" s="35">
        <v>91.15</v>
      </c>
      <c r="GS11" s="35">
        <v>98.95</v>
      </c>
      <c r="GT11" s="35">
        <v>100.55</v>
      </c>
      <c r="GU11" s="35">
        <v>101.6</v>
      </c>
      <c r="GV11" s="35">
        <v>102.6</v>
      </c>
      <c r="GW11" s="35">
        <v>103.85</v>
      </c>
      <c r="GX11" s="35">
        <v>100.6</v>
      </c>
      <c r="GY11" s="35">
        <v>100.85</v>
      </c>
      <c r="GZ11" s="35">
        <v>100.7</v>
      </c>
      <c r="HA11" s="35">
        <v>101.3</v>
      </c>
      <c r="HB11" s="35">
        <v>99.9</v>
      </c>
      <c r="HC11" s="35">
        <v>104.1</v>
      </c>
      <c r="HD11" s="35">
        <v>97.95</v>
      </c>
      <c r="HE11" s="35">
        <v>97.4</v>
      </c>
      <c r="HF11" s="35">
        <v>98.35</v>
      </c>
      <c r="HG11" s="35">
        <v>98.9</v>
      </c>
      <c r="HH11" s="35">
        <v>99.4</v>
      </c>
      <c r="HI11" s="35">
        <v>98.9</v>
      </c>
      <c r="HJ11" s="35">
        <v>99.9</v>
      </c>
      <c r="HK11" s="35">
        <v>101</v>
      </c>
      <c r="HL11" s="35">
        <v>104.8</v>
      </c>
      <c r="HM11" s="35">
        <v>101.45</v>
      </c>
      <c r="HN11" s="35">
        <v>100</v>
      </c>
      <c r="HO11" s="35">
        <v>100.25</v>
      </c>
      <c r="HP11" s="35">
        <v>100</v>
      </c>
      <c r="HQ11" s="35">
        <v>104.5</v>
      </c>
      <c r="HR11" s="35">
        <v>110</v>
      </c>
      <c r="HS11" s="35">
        <v>110.05</v>
      </c>
      <c r="HT11" s="35">
        <v>107.3</v>
      </c>
      <c r="HU11" s="35">
        <v>107.1</v>
      </c>
      <c r="HV11" s="35">
        <v>105.9</v>
      </c>
      <c r="HW11" s="35">
        <v>105.75</v>
      </c>
      <c r="HX11" s="35">
        <v>106.85</v>
      </c>
      <c r="HY11" s="35">
        <v>106</v>
      </c>
      <c r="HZ11" s="35">
        <v>107</v>
      </c>
      <c r="IA11" s="35">
        <v>108.35</v>
      </c>
      <c r="IB11" s="35">
        <v>109.65</v>
      </c>
      <c r="IC11" s="35">
        <v>109.6</v>
      </c>
      <c r="ID11" s="35">
        <v>112.95</v>
      </c>
      <c r="IE11" s="35">
        <v>110.25</v>
      </c>
      <c r="IF11" s="35">
        <v>113.85</v>
      </c>
      <c r="IG11" s="35">
        <v>111.4</v>
      </c>
      <c r="IH11" s="35">
        <v>105.7</v>
      </c>
      <c r="II11" s="35">
        <v>103.95</v>
      </c>
      <c r="IJ11" s="35">
        <v>106.3</v>
      </c>
      <c r="IK11" s="35">
        <v>112.8</v>
      </c>
      <c r="IL11" s="35">
        <v>112.65</v>
      </c>
      <c r="IM11" s="35">
        <v>114.3</v>
      </c>
      <c r="IN11" s="35">
        <v>124.35</v>
      </c>
      <c r="IO11" s="35">
        <v>116.35</v>
      </c>
      <c r="IP11" s="35">
        <v>112.3</v>
      </c>
      <c r="IQ11" s="35">
        <v>105.2</v>
      </c>
      <c r="IR11" s="35">
        <v>106.35</v>
      </c>
      <c r="IS11" s="35">
        <v>113.35</v>
      </c>
      <c r="IT11" s="35">
        <v>121.3</v>
      </c>
      <c r="IU11" s="35">
        <v>123.6</v>
      </c>
      <c r="IV11" s="35">
        <v>126.55</v>
      </c>
      <c r="IW11" s="35">
        <v>124.8</v>
      </c>
      <c r="IX11" s="35">
        <v>126.7</v>
      </c>
      <c r="IY11" s="35">
        <v>127.55</v>
      </c>
      <c r="IZ11" s="35">
        <v>137.19999999999999</v>
      </c>
      <c r="JA11" s="35">
        <v>138.9</v>
      </c>
      <c r="JB11" s="35">
        <v>135.35</v>
      </c>
      <c r="JC11" s="35">
        <v>132.65</v>
      </c>
      <c r="JD11" s="35">
        <v>135.4</v>
      </c>
      <c r="JE11" s="35">
        <v>132.85</v>
      </c>
      <c r="JF11" s="35">
        <v>131.6</v>
      </c>
      <c r="JG11" s="35">
        <v>131.15</v>
      </c>
      <c r="JH11" s="35">
        <v>133.55000000000001</v>
      </c>
      <c r="JI11" s="35">
        <v>129.85</v>
      </c>
      <c r="JJ11" s="35">
        <v>132.9</v>
      </c>
      <c r="JK11" s="35">
        <v>136.85</v>
      </c>
      <c r="JL11" s="35">
        <v>139.94999999999999</v>
      </c>
      <c r="JM11" s="35">
        <v>141.15</v>
      </c>
      <c r="JN11" s="35">
        <v>138.44999999999999</v>
      </c>
      <c r="JO11" s="35">
        <v>135.30000000000001</v>
      </c>
      <c r="JP11" s="35">
        <v>133.25</v>
      </c>
      <c r="JQ11" s="35">
        <v>135.4</v>
      </c>
      <c r="JR11" s="35">
        <v>139.05000000000001</v>
      </c>
      <c r="JS11" s="35">
        <v>143.19999999999999</v>
      </c>
      <c r="JT11" s="35">
        <v>147</v>
      </c>
      <c r="JU11" s="35">
        <v>148.65</v>
      </c>
      <c r="JV11" s="35">
        <v>148.55000000000001</v>
      </c>
      <c r="JW11" s="35">
        <v>153.19999999999999</v>
      </c>
      <c r="JX11" s="35">
        <v>149.05000000000001</v>
      </c>
      <c r="JY11" s="35">
        <v>148.1</v>
      </c>
      <c r="JZ11" s="35">
        <v>147.94999999999999</v>
      </c>
      <c r="KA11" s="35">
        <v>147.1</v>
      </c>
      <c r="KB11" s="35">
        <v>146.65</v>
      </c>
      <c r="KC11" s="35">
        <v>145.55000000000001</v>
      </c>
      <c r="KD11" s="35">
        <v>140.44999999999999</v>
      </c>
      <c r="KE11" s="35">
        <v>138</v>
      </c>
      <c r="KF11" s="35">
        <v>137.44999999999999</v>
      </c>
      <c r="KG11" s="35">
        <v>136.55000000000001</v>
      </c>
      <c r="KH11" s="35">
        <v>138.19999999999999</v>
      </c>
      <c r="KI11" s="35">
        <v>138.75</v>
      </c>
      <c r="KJ11" s="35">
        <v>138.5</v>
      </c>
      <c r="KK11" s="35">
        <v>139.25</v>
      </c>
      <c r="KL11" s="35">
        <v>140</v>
      </c>
      <c r="KM11" s="35">
        <v>137</v>
      </c>
      <c r="KN11" s="35">
        <v>138.1</v>
      </c>
      <c r="KO11" s="35">
        <v>138.69999999999999</v>
      </c>
      <c r="KP11" s="35">
        <v>137.75</v>
      </c>
      <c r="KQ11" s="35">
        <v>139.69999999999999</v>
      </c>
      <c r="KR11" s="35">
        <v>141.1</v>
      </c>
      <c r="KS11" s="35">
        <v>141.35</v>
      </c>
      <c r="KT11" s="35">
        <v>136.15</v>
      </c>
      <c r="KU11" s="35">
        <v>138.65</v>
      </c>
      <c r="KV11" s="35">
        <v>137.65</v>
      </c>
      <c r="KW11" s="35">
        <v>137.69999999999999</v>
      </c>
      <c r="KX11" s="35">
        <v>126.9</v>
      </c>
      <c r="KY11" s="35">
        <v>128.05000000000001</v>
      </c>
      <c r="KZ11" s="35">
        <v>131.1</v>
      </c>
      <c r="LA11" s="35">
        <v>132.9</v>
      </c>
      <c r="LB11" s="35">
        <v>140</v>
      </c>
      <c r="LC11" s="35">
        <v>140.80000000000001</v>
      </c>
      <c r="LD11" s="35">
        <v>140.5</v>
      </c>
      <c r="LE11" s="35">
        <v>140.1</v>
      </c>
      <c r="LF11" s="35">
        <v>139.25</v>
      </c>
      <c r="LG11" s="35">
        <v>137.1</v>
      </c>
      <c r="LH11" s="35">
        <v>137.69999999999999</v>
      </c>
      <c r="LI11" s="35">
        <v>132.4</v>
      </c>
      <c r="LJ11" s="35">
        <v>132.35</v>
      </c>
      <c r="LK11" s="35">
        <v>124.4</v>
      </c>
      <c r="LL11" s="35">
        <v>126.35</v>
      </c>
      <c r="LM11" s="35">
        <v>115.7</v>
      </c>
      <c r="LN11" s="35">
        <v>119.65</v>
      </c>
      <c r="LO11" s="35">
        <v>117.85</v>
      </c>
      <c r="LP11" s="35">
        <v>119.9</v>
      </c>
      <c r="LQ11" s="35">
        <v>119.4</v>
      </c>
      <c r="LR11" s="35">
        <v>119.7</v>
      </c>
      <c r="LS11" s="35">
        <v>116.25</v>
      </c>
      <c r="LT11" s="35">
        <v>117.8</v>
      </c>
      <c r="LU11" s="35">
        <v>118</v>
      </c>
      <c r="LV11" s="35">
        <v>117.9</v>
      </c>
      <c r="LW11" s="35">
        <v>121.1</v>
      </c>
      <c r="LX11" s="35">
        <v>121.75</v>
      </c>
      <c r="LY11" s="35">
        <v>122.6</v>
      </c>
      <c r="LZ11" s="35">
        <v>122.15</v>
      </c>
      <c r="MA11" s="35">
        <v>122</v>
      </c>
      <c r="MB11" s="35">
        <v>122.95</v>
      </c>
      <c r="MC11" s="35">
        <v>122.55</v>
      </c>
      <c r="MD11" s="35">
        <v>120.85</v>
      </c>
      <c r="ME11" s="35">
        <v>122.9</v>
      </c>
      <c r="MF11" s="35">
        <v>119.6</v>
      </c>
      <c r="MG11" s="35">
        <v>120.3</v>
      </c>
      <c r="MH11" s="35">
        <v>121.3</v>
      </c>
      <c r="MI11" s="35">
        <v>120.55</v>
      </c>
      <c r="MJ11" s="35">
        <v>119.15</v>
      </c>
      <c r="MK11" s="35">
        <v>118.4</v>
      </c>
      <c r="ML11" s="35">
        <v>118.9</v>
      </c>
      <c r="MM11" s="35">
        <v>118.8</v>
      </c>
      <c r="MN11" s="35">
        <v>116.8</v>
      </c>
      <c r="MO11" s="35">
        <v>117.9</v>
      </c>
      <c r="MP11" s="35">
        <v>121.05</v>
      </c>
      <c r="MQ11" s="35">
        <v>118.05</v>
      </c>
      <c r="MR11" s="35">
        <v>119.15</v>
      </c>
      <c r="MS11" s="35">
        <v>116.5</v>
      </c>
      <c r="MT11" s="35">
        <v>108.65</v>
      </c>
      <c r="MU11" s="35">
        <v>107.85</v>
      </c>
      <c r="MV11" s="35">
        <v>105.7</v>
      </c>
      <c r="MW11" s="35">
        <v>104.45</v>
      </c>
      <c r="MX11" s="35">
        <v>108.45</v>
      </c>
      <c r="MY11" s="35">
        <v>106.85</v>
      </c>
      <c r="MZ11" s="35">
        <v>103.8</v>
      </c>
      <c r="NA11" s="35">
        <v>105</v>
      </c>
      <c r="NB11" s="43"/>
      <c r="ND11" s="45"/>
      <c r="NE11" s="43"/>
    </row>
    <row r="12" spans="1:369" x14ac:dyDescent="0.25">
      <c r="A12" s="28">
        <f t="shared" si="1"/>
        <v>10</v>
      </c>
      <c r="B12" s="28">
        <v>523007</v>
      </c>
      <c r="C12" s="28" t="s">
        <v>21</v>
      </c>
      <c r="D12" s="29" t="s">
        <v>89</v>
      </c>
      <c r="E12" s="27">
        <f t="shared" si="0"/>
        <v>41.25</v>
      </c>
      <c r="F12" s="27">
        <v>64.099999999999994</v>
      </c>
      <c r="G12" s="27">
        <v>22.35</v>
      </c>
      <c r="H12" s="27">
        <v>49.05</v>
      </c>
      <c r="I12" s="3"/>
      <c r="J12" s="27">
        <v>84.95</v>
      </c>
      <c r="K12" s="27">
        <v>35</v>
      </c>
      <c r="L12" s="27"/>
      <c r="M12" s="30"/>
      <c r="N12" s="28"/>
      <c r="P12" s="3">
        <v>41.25</v>
      </c>
      <c r="Q12" s="3">
        <v>43.8</v>
      </c>
      <c r="R12" s="3">
        <v>42</v>
      </c>
      <c r="S12" s="3">
        <v>44</v>
      </c>
      <c r="T12" s="3">
        <v>42.5</v>
      </c>
      <c r="U12" s="3">
        <v>41.25</v>
      </c>
      <c r="V12" s="3">
        <v>40</v>
      </c>
      <c r="W12" s="3">
        <v>42</v>
      </c>
      <c r="X12" s="3">
        <v>42</v>
      </c>
      <c r="Y12" s="3">
        <v>38.950000000000003</v>
      </c>
      <c r="Z12" s="3">
        <v>39.15</v>
      </c>
      <c r="AA12" s="3">
        <v>38.1</v>
      </c>
      <c r="AB12" s="3">
        <v>38.15</v>
      </c>
      <c r="AC12" s="3">
        <v>40.25</v>
      </c>
      <c r="AD12" s="3">
        <v>36.700000000000003</v>
      </c>
      <c r="AE12" s="3">
        <v>38</v>
      </c>
      <c r="AF12" s="3">
        <v>39</v>
      </c>
      <c r="AG12" s="3">
        <v>39.200000000000003</v>
      </c>
      <c r="AH12" s="3">
        <v>40.200000000000003</v>
      </c>
      <c r="AI12" s="3">
        <v>40.200000000000003</v>
      </c>
      <c r="AJ12" s="3">
        <v>38</v>
      </c>
      <c r="AK12" s="3">
        <v>39</v>
      </c>
      <c r="AL12" s="3">
        <v>40</v>
      </c>
      <c r="AM12" s="3">
        <v>38.6</v>
      </c>
      <c r="AN12" s="3">
        <v>38.5</v>
      </c>
      <c r="AO12" s="3">
        <v>38.950000000000003</v>
      </c>
      <c r="AP12" s="3">
        <v>40.75</v>
      </c>
      <c r="AQ12" s="3">
        <v>39.35</v>
      </c>
      <c r="AR12" s="3">
        <v>40.15</v>
      </c>
      <c r="AS12" s="3">
        <v>40</v>
      </c>
      <c r="AT12" s="3">
        <v>42.4</v>
      </c>
      <c r="AU12" s="3">
        <v>41.45</v>
      </c>
      <c r="AV12" s="3">
        <v>43</v>
      </c>
      <c r="AW12" s="3">
        <v>43.5</v>
      </c>
      <c r="AX12" s="3">
        <v>44.4</v>
      </c>
      <c r="AY12" s="3">
        <v>42.1</v>
      </c>
      <c r="AZ12" s="3">
        <v>43.75</v>
      </c>
      <c r="BA12" s="3">
        <v>42.35</v>
      </c>
      <c r="BB12" s="3">
        <v>41.9</v>
      </c>
      <c r="BC12" s="3">
        <v>40.4</v>
      </c>
      <c r="BD12" s="3">
        <v>42.5</v>
      </c>
      <c r="BE12" s="3">
        <v>46</v>
      </c>
      <c r="BF12" s="3">
        <v>43.7</v>
      </c>
      <c r="BG12" s="3">
        <v>39</v>
      </c>
      <c r="BH12" s="3">
        <v>37.65</v>
      </c>
      <c r="BI12" s="3">
        <v>39.1</v>
      </c>
      <c r="BJ12" s="3">
        <v>38</v>
      </c>
      <c r="BK12" s="3">
        <v>37.549999999999997</v>
      </c>
      <c r="BL12" s="3">
        <v>36.799999999999997</v>
      </c>
      <c r="BM12" s="3">
        <v>36.6</v>
      </c>
      <c r="BN12" s="3">
        <v>35</v>
      </c>
      <c r="BO12" s="3">
        <v>40.6</v>
      </c>
      <c r="BP12" s="3">
        <v>40.450000000000003</v>
      </c>
      <c r="BQ12" s="3">
        <v>37.5</v>
      </c>
      <c r="BR12" s="3">
        <v>37</v>
      </c>
      <c r="BS12" s="3">
        <v>39</v>
      </c>
      <c r="BT12" s="3">
        <v>40.1</v>
      </c>
      <c r="BU12" s="3">
        <v>43.8</v>
      </c>
      <c r="BV12" s="3">
        <v>41</v>
      </c>
      <c r="BW12" s="3">
        <v>40.5</v>
      </c>
      <c r="BX12" s="3">
        <v>42</v>
      </c>
      <c r="BY12" s="3">
        <v>38.049999999999997</v>
      </c>
      <c r="BZ12" s="3">
        <v>41.85</v>
      </c>
      <c r="CA12" s="3">
        <v>42</v>
      </c>
      <c r="CB12" s="3">
        <v>43.75</v>
      </c>
      <c r="CC12" s="3">
        <v>43</v>
      </c>
      <c r="CD12" s="3">
        <v>44.85</v>
      </c>
      <c r="CE12" s="3">
        <v>43.1</v>
      </c>
      <c r="CF12" s="3">
        <v>43.5</v>
      </c>
      <c r="CG12" s="3">
        <v>44.8</v>
      </c>
      <c r="CH12" s="3">
        <v>43.5</v>
      </c>
      <c r="CI12" s="3">
        <v>44.5</v>
      </c>
      <c r="CJ12" s="3">
        <v>45</v>
      </c>
      <c r="CK12" s="3">
        <v>44.45</v>
      </c>
      <c r="CL12" s="3">
        <v>44.4</v>
      </c>
      <c r="CM12" s="3">
        <v>44.25</v>
      </c>
      <c r="CN12" s="3">
        <v>42.75</v>
      </c>
      <c r="CO12" s="3">
        <v>44.15</v>
      </c>
      <c r="CP12" s="3">
        <v>43.25</v>
      </c>
      <c r="CQ12" s="3">
        <v>45.15</v>
      </c>
      <c r="CR12" s="3">
        <v>45.9</v>
      </c>
      <c r="CS12" s="3">
        <v>46</v>
      </c>
      <c r="CT12" s="3">
        <v>45.7</v>
      </c>
      <c r="CU12" s="3">
        <v>45.9</v>
      </c>
      <c r="CV12" s="3">
        <v>44.1</v>
      </c>
      <c r="CW12" s="3">
        <v>43.6</v>
      </c>
      <c r="CX12" s="3">
        <v>46</v>
      </c>
      <c r="CY12" s="3">
        <v>43.75</v>
      </c>
      <c r="CZ12" s="3">
        <v>41.85</v>
      </c>
      <c r="DA12" s="3">
        <v>41.5</v>
      </c>
      <c r="DB12" s="3">
        <v>42</v>
      </c>
      <c r="DC12" s="3">
        <v>41.75</v>
      </c>
      <c r="DD12" s="3">
        <v>41.85</v>
      </c>
      <c r="DE12" s="3">
        <v>41.9</v>
      </c>
      <c r="DF12" s="3">
        <v>42.45</v>
      </c>
      <c r="DG12" s="3">
        <v>44.45</v>
      </c>
      <c r="DH12" s="3">
        <v>47.85</v>
      </c>
      <c r="DI12" s="3">
        <v>46.8</v>
      </c>
      <c r="DJ12" s="3">
        <v>46.55</v>
      </c>
      <c r="DK12" s="3">
        <v>48</v>
      </c>
      <c r="DL12" s="3">
        <v>50</v>
      </c>
      <c r="DM12" s="3">
        <v>49.95</v>
      </c>
      <c r="DN12" s="3">
        <v>47.6</v>
      </c>
      <c r="DO12" s="3">
        <v>50.2</v>
      </c>
      <c r="DP12" s="3">
        <v>49.2</v>
      </c>
      <c r="DQ12" s="3">
        <v>49.9</v>
      </c>
      <c r="DR12" s="3">
        <v>48.5</v>
      </c>
      <c r="DS12" s="3">
        <v>47.4</v>
      </c>
      <c r="DT12" s="3">
        <v>47.05</v>
      </c>
      <c r="DU12" s="3">
        <v>48.8</v>
      </c>
      <c r="DV12" s="3">
        <v>47.05</v>
      </c>
      <c r="DW12" s="3">
        <v>46</v>
      </c>
      <c r="DX12" s="3">
        <v>47.35</v>
      </c>
      <c r="DY12" s="3">
        <v>45.2</v>
      </c>
      <c r="DZ12" s="3">
        <v>46.15</v>
      </c>
      <c r="EA12" s="3">
        <v>46.15</v>
      </c>
      <c r="EB12" s="3">
        <v>47.25</v>
      </c>
      <c r="EC12" s="3">
        <v>49.1</v>
      </c>
      <c r="ED12" s="3">
        <v>51.9</v>
      </c>
      <c r="EE12" s="3">
        <v>50.95</v>
      </c>
      <c r="EF12" s="3">
        <v>52.8</v>
      </c>
      <c r="EG12" s="3">
        <v>53</v>
      </c>
      <c r="EH12" s="3">
        <v>53</v>
      </c>
      <c r="EI12" s="3">
        <v>53.1</v>
      </c>
      <c r="EJ12" s="3">
        <v>53</v>
      </c>
      <c r="EK12" s="3">
        <v>52</v>
      </c>
      <c r="EL12" s="3">
        <v>52</v>
      </c>
      <c r="EM12" s="3">
        <v>50.75</v>
      </c>
      <c r="EN12" s="3">
        <v>49.25</v>
      </c>
      <c r="EO12" s="3">
        <v>51.2</v>
      </c>
      <c r="EP12" s="3">
        <v>50.75</v>
      </c>
      <c r="EQ12" s="3">
        <v>50.5</v>
      </c>
      <c r="ER12" s="3">
        <v>50</v>
      </c>
      <c r="ES12" s="3">
        <v>50</v>
      </c>
      <c r="ET12" s="3">
        <v>50.25</v>
      </c>
      <c r="EU12" s="3">
        <v>51</v>
      </c>
      <c r="EV12" s="3">
        <v>50.35</v>
      </c>
      <c r="EW12" s="3">
        <v>50.5</v>
      </c>
      <c r="EX12" s="3">
        <v>51</v>
      </c>
      <c r="EY12" s="3">
        <v>51.1</v>
      </c>
      <c r="EZ12" s="3">
        <v>50.4</v>
      </c>
      <c r="FA12" s="3">
        <v>50.25</v>
      </c>
      <c r="FB12" s="3">
        <v>50.6</v>
      </c>
      <c r="FC12" s="3">
        <v>50</v>
      </c>
      <c r="FD12" s="3">
        <v>51</v>
      </c>
      <c r="FE12" s="3">
        <v>51.3</v>
      </c>
      <c r="FF12" s="27">
        <v>51.15</v>
      </c>
      <c r="FG12" s="27">
        <v>52.3</v>
      </c>
      <c r="FH12" s="27">
        <v>50.95</v>
      </c>
      <c r="FI12" s="27">
        <v>51.7</v>
      </c>
      <c r="FJ12" s="27">
        <v>48.75</v>
      </c>
      <c r="FK12" s="27">
        <v>48</v>
      </c>
      <c r="FL12" s="27">
        <v>48.4</v>
      </c>
      <c r="FM12" s="27">
        <v>48</v>
      </c>
      <c r="FN12" s="27">
        <v>48.6</v>
      </c>
      <c r="FO12" s="27">
        <v>47.45</v>
      </c>
      <c r="FP12" s="27">
        <v>47.2</v>
      </c>
      <c r="FQ12" s="27">
        <v>49.25</v>
      </c>
      <c r="FR12" s="27">
        <v>50</v>
      </c>
      <c r="FS12" s="27">
        <v>50.45</v>
      </c>
      <c r="FT12" s="27"/>
      <c r="FU12" s="27">
        <v>50</v>
      </c>
      <c r="FV12" s="27">
        <v>48.9</v>
      </c>
      <c r="FW12" s="27">
        <v>48.25</v>
      </c>
      <c r="FX12" s="27">
        <v>46.6</v>
      </c>
      <c r="FY12" s="27">
        <v>47.7</v>
      </c>
      <c r="FZ12" s="27">
        <v>47.35</v>
      </c>
      <c r="GA12" s="27">
        <v>46.8</v>
      </c>
      <c r="GB12" s="27">
        <v>48.5</v>
      </c>
      <c r="GC12" s="27">
        <v>49</v>
      </c>
      <c r="GD12" s="27">
        <v>48.35</v>
      </c>
      <c r="GE12" s="27">
        <v>48.8</v>
      </c>
      <c r="GF12" s="27">
        <v>48.4</v>
      </c>
      <c r="GG12" s="27">
        <v>50.3</v>
      </c>
      <c r="GH12" s="27">
        <v>47.65</v>
      </c>
      <c r="GI12" s="27">
        <v>49.25</v>
      </c>
      <c r="GJ12" s="27">
        <v>51.7</v>
      </c>
      <c r="GK12" s="27">
        <v>49.05</v>
      </c>
      <c r="GL12" s="27">
        <v>53.2</v>
      </c>
      <c r="GM12" s="27">
        <v>51</v>
      </c>
      <c r="GN12" s="27">
        <v>50.1</v>
      </c>
      <c r="GO12" s="27">
        <v>49.9</v>
      </c>
      <c r="GP12" s="27">
        <v>49.9</v>
      </c>
      <c r="GQ12" s="27">
        <v>48.1</v>
      </c>
      <c r="GR12" s="27">
        <v>49</v>
      </c>
      <c r="GS12" s="27">
        <v>45</v>
      </c>
      <c r="GT12" s="27">
        <v>49.5</v>
      </c>
      <c r="GU12" s="27">
        <v>49.8</v>
      </c>
      <c r="GV12" s="27">
        <v>50.55</v>
      </c>
      <c r="GW12" s="27">
        <v>53.75</v>
      </c>
      <c r="GX12" s="27">
        <v>49.4</v>
      </c>
      <c r="GY12" s="27">
        <v>51</v>
      </c>
      <c r="GZ12" s="27">
        <v>50.6</v>
      </c>
      <c r="HA12" s="27">
        <v>52</v>
      </c>
      <c r="HB12" s="27">
        <v>56.25</v>
      </c>
      <c r="HC12" s="27">
        <v>55.35</v>
      </c>
      <c r="HD12" s="27">
        <v>56.9</v>
      </c>
      <c r="HE12" s="27">
        <v>55.6</v>
      </c>
      <c r="HF12" s="27">
        <v>53.2</v>
      </c>
      <c r="HG12" s="27">
        <v>53.9</v>
      </c>
      <c r="HH12" s="27">
        <v>53.55</v>
      </c>
      <c r="HI12" s="27">
        <v>52.4</v>
      </c>
      <c r="HJ12" s="27">
        <v>56.35</v>
      </c>
      <c r="HK12" s="27">
        <v>55.5</v>
      </c>
      <c r="HL12" s="27">
        <v>57.15</v>
      </c>
      <c r="HM12" s="27">
        <v>55.6</v>
      </c>
      <c r="HN12" s="27">
        <v>55.6</v>
      </c>
      <c r="HO12" s="27">
        <v>59.45</v>
      </c>
      <c r="HP12" s="27">
        <v>60.2</v>
      </c>
      <c r="HQ12" s="27">
        <v>61.2</v>
      </c>
      <c r="HR12" s="27">
        <v>62.9</v>
      </c>
      <c r="HS12" s="27">
        <v>61.5</v>
      </c>
      <c r="HT12" s="27">
        <v>59.75</v>
      </c>
      <c r="HU12" s="27">
        <v>58.15</v>
      </c>
      <c r="HV12" s="27">
        <v>57.75</v>
      </c>
      <c r="HW12" s="27">
        <v>59</v>
      </c>
      <c r="HX12" s="27">
        <v>58.35</v>
      </c>
      <c r="HY12" s="27">
        <v>56.25</v>
      </c>
      <c r="HZ12" s="27">
        <v>56.8</v>
      </c>
      <c r="IA12" s="27">
        <v>56.2</v>
      </c>
      <c r="IB12" s="27">
        <v>56.15</v>
      </c>
      <c r="IC12" s="27">
        <v>55.85</v>
      </c>
      <c r="ID12" s="27">
        <v>57.5</v>
      </c>
      <c r="IE12" s="27">
        <v>57.05</v>
      </c>
      <c r="IF12" s="27">
        <v>57.3</v>
      </c>
      <c r="IG12" s="27">
        <v>56.5</v>
      </c>
      <c r="IH12" s="27">
        <v>57.05</v>
      </c>
      <c r="II12" s="27">
        <v>55.75</v>
      </c>
      <c r="IJ12" s="27">
        <v>60.4</v>
      </c>
      <c r="IK12" s="27">
        <v>62.95</v>
      </c>
      <c r="IL12" s="27">
        <v>63.6</v>
      </c>
      <c r="IM12" s="27">
        <v>63.5</v>
      </c>
      <c r="IN12" s="27">
        <v>66.2</v>
      </c>
      <c r="IO12" s="27">
        <v>66.150000000000006</v>
      </c>
      <c r="IP12" s="27">
        <v>64.25</v>
      </c>
      <c r="IQ12" s="27">
        <v>63.4</v>
      </c>
      <c r="IR12" s="27">
        <v>61.15</v>
      </c>
      <c r="IS12" s="27">
        <v>65.5</v>
      </c>
      <c r="IT12" s="27">
        <v>69.75</v>
      </c>
      <c r="IU12" s="27">
        <v>68.3</v>
      </c>
      <c r="IV12" s="27">
        <v>69.75</v>
      </c>
      <c r="IW12" s="27">
        <v>71.8</v>
      </c>
      <c r="IX12" s="27">
        <v>73.25</v>
      </c>
      <c r="IY12" s="27">
        <v>73.55</v>
      </c>
      <c r="IZ12" s="27">
        <v>78</v>
      </c>
      <c r="JA12" s="27">
        <v>78.45</v>
      </c>
      <c r="JB12" s="27">
        <v>77</v>
      </c>
      <c r="JC12" s="27">
        <v>80.7</v>
      </c>
      <c r="JD12" s="27">
        <v>80</v>
      </c>
      <c r="JE12" s="27">
        <v>82</v>
      </c>
      <c r="JF12" s="27">
        <v>79.900000000000006</v>
      </c>
      <c r="JG12" s="27">
        <v>76.150000000000006</v>
      </c>
      <c r="JH12" s="27">
        <v>79</v>
      </c>
      <c r="JI12" s="27">
        <v>78</v>
      </c>
      <c r="JJ12" s="27">
        <v>77.45</v>
      </c>
      <c r="JK12" s="27">
        <v>76.5</v>
      </c>
      <c r="JL12" s="27">
        <v>78</v>
      </c>
      <c r="JM12" s="27">
        <v>79.8</v>
      </c>
      <c r="JN12" s="27">
        <v>78.95</v>
      </c>
      <c r="JO12" s="27">
        <v>78.099999999999994</v>
      </c>
      <c r="JP12" s="27">
        <v>79.25</v>
      </c>
      <c r="JQ12" s="27">
        <v>77</v>
      </c>
      <c r="JR12" s="27">
        <v>77.5</v>
      </c>
      <c r="JS12" s="27">
        <v>80</v>
      </c>
      <c r="JT12" s="27">
        <v>80.599999999999994</v>
      </c>
      <c r="JU12" s="27">
        <v>80.099999999999994</v>
      </c>
      <c r="JV12" s="27">
        <v>79.7</v>
      </c>
      <c r="JW12" s="27">
        <v>81.05</v>
      </c>
      <c r="JX12" s="27">
        <v>83.65</v>
      </c>
      <c r="JY12" s="27">
        <v>81.349999999999994</v>
      </c>
      <c r="JZ12" s="27">
        <v>83.5</v>
      </c>
      <c r="KA12" s="27">
        <v>80.95</v>
      </c>
      <c r="KB12" s="27">
        <v>79.2</v>
      </c>
      <c r="KC12" s="27">
        <v>79.900000000000006</v>
      </c>
      <c r="KD12" s="27">
        <v>77</v>
      </c>
      <c r="KE12" s="27">
        <v>77.150000000000006</v>
      </c>
      <c r="KF12" s="27">
        <v>77.349999999999994</v>
      </c>
      <c r="KG12" s="27">
        <v>77.599999999999994</v>
      </c>
      <c r="KH12" s="27">
        <v>80</v>
      </c>
      <c r="KI12" s="27">
        <v>80.3</v>
      </c>
      <c r="KJ12" s="27">
        <v>76.55</v>
      </c>
      <c r="KK12" s="27">
        <v>77.849999999999994</v>
      </c>
      <c r="KL12" s="27">
        <v>78</v>
      </c>
      <c r="KM12" s="27">
        <v>77.150000000000006</v>
      </c>
      <c r="KN12" s="27">
        <v>77.3</v>
      </c>
      <c r="KO12" s="27">
        <v>77.95</v>
      </c>
      <c r="KP12" s="27">
        <v>76.099999999999994</v>
      </c>
      <c r="KQ12" s="27">
        <v>73.150000000000006</v>
      </c>
      <c r="KR12" s="27">
        <v>73</v>
      </c>
      <c r="KS12" s="27">
        <v>72.150000000000006</v>
      </c>
      <c r="KT12" s="27">
        <v>73.75</v>
      </c>
      <c r="KU12" s="27">
        <v>74.55</v>
      </c>
      <c r="KV12" s="27">
        <v>73</v>
      </c>
      <c r="KW12" s="27">
        <v>73.55</v>
      </c>
      <c r="KX12" s="27">
        <v>71.650000000000006</v>
      </c>
      <c r="KY12" s="27">
        <v>73.45</v>
      </c>
      <c r="KZ12" s="27">
        <v>76.400000000000006</v>
      </c>
      <c r="LA12" s="27">
        <v>80</v>
      </c>
      <c r="LB12" s="27">
        <v>84.1</v>
      </c>
      <c r="LC12" s="27">
        <v>81</v>
      </c>
      <c r="LD12" s="27">
        <v>80.05</v>
      </c>
      <c r="LE12" s="27">
        <v>75</v>
      </c>
      <c r="LF12" s="27">
        <v>77.95</v>
      </c>
      <c r="LG12" s="27">
        <v>77.5</v>
      </c>
      <c r="LH12" s="27">
        <v>79.900000000000006</v>
      </c>
      <c r="LI12" s="27">
        <v>78.75</v>
      </c>
      <c r="LJ12" s="27">
        <v>77.150000000000006</v>
      </c>
      <c r="LK12" s="27">
        <v>79.7</v>
      </c>
      <c r="LL12" s="27">
        <v>80</v>
      </c>
      <c r="LM12" s="27">
        <v>74.95</v>
      </c>
      <c r="LN12" s="27">
        <v>76.7</v>
      </c>
      <c r="LO12" s="27">
        <v>76.05</v>
      </c>
      <c r="LP12" s="27">
        <v>74.150000000000006</v>
      </c>
      <c r="LQ12" s="27">
        <v>75.900000000000006</v>
      </c>
      <c r="LR12" s="27">
        <v>75</v>
      </c>
      <c r="LS12" s="27">
        <v>74</v>
      </c>
      <c r="LT12" s="27">
        <v>75</v>
      </c>
      <c r="LU12" s="27">
        <v>75.400000000000006</v>
      </c>
      <c r="LV12" s="27">
        <v>75.650000000000006</v>
      </c>
      <c r="LW12" s="27">
        <v>74.650000000000006</v>
      </c>
      <c r="LX12" s="27">
        <v>72</v>
      </c>
      <c r="LY12" s="27">
        <v>75.2</v>
      </c>
      <c r="LZ12" s="27">
        <v>76.849999999999994</v>
      </c>
      <c r="MA12" s="27">
        <v>76.95</v>
      </c>
      <c r="MB12" s="27">
        <v>76.900000000000006</v>
      </c>
      <c r="MC12" s="27">
        <v>76.900000000000006</v>
      </c>
      <c r="MD12" s="27">
        <v>76.099999999999994</v>
      </c>
      <c r="ME12" s="27">
        <v>77.8</v>
      </c>
      <c r="MF12" s="27">
        <v>76.900000000000006</v>
      </c>
      <c r="MG12" s="27">
        <v>77.75</v>
      </c>
      <c r="MH12" s="27">
        <v>78.650000000000006</v>
      </c>
      <c r="MI12" s="27">
        <v>76.45</v>
      </c>
      <c r="MJ12" s="27">
        <v>76.150000000000006</v>
      </c>
      <c r="MK12" s="27">
        <v>78</v>
      </c>
      <c r="ML12" s="27">
        <v>73.75</v>
      </c>
      <c r="MM12" s="27">
        <v>72.900000000000006</v>
      </c>
      <c r="MN12" s="27">
        <v>72.8</v>
      </c>
      <c r="MO12" s="27">
        <v>73.3</v>
      </c>
      <c r="MP12" s="27">
        <v>74.349999999999994</v>
      </c>
      <c r="MQ12" s="27">
        <v>74.45</v>
      </c>
      <c r="MR12" s="27">
        <v>75.55</v>
      </c>
      <c r="MS12" s="27">
        <v>77.349999999999994</v>
      </c>
      <c r="MT12" s="27">
        <v>76.349999999999994</v>
      </c>
      <c r="MU12" s="27">
        <v>77.45</v>
      </c>
      <c r="MV12" s="27">
        <v>77.8</v>
      </c>
      <c r="MW12" s="27">
        <v>78.2</v>
      </c>
      <c r="MX12" s="27">
        <v>78</v>
      </c>
      <c r="MY12" s="27">
        <v>80</v>
      </c>
      <c r="MZ12" s="27">
        <v>80.55</v>
      </c>
      <c r="NA12" s="27">
        <v>79.650000000000006</v>
      </c>
      <c r="NB12" s="43"/>
      <c r="ND12" s="45"/>
      <c r="NE12" s="43"/>
    </row>
    <row r="13" spans="1:369" x14ac:dyDescent="0.25">
      <c r="A13" s="28">
        <f t="shared" si="1"/>
        <v>11</v>
      </c>
      <c r="B13" s="28">
        <v>507828</v>
      </c>
      <c r="C13" s="28" t="s">
        <v>22</v>
      </c>
      <c r="D13" s="29" t="s">
        <v>90</v>
      </c>
      <c r="E13" s="27">
        <f t="shared" si="0"/>
        <v>38.25</v>
      </c>
      <c r="F13" s="27">
        <v>53.8</v>
      </c>
      <c r="G13" s="27">
        <v>20.75</v>
      </c>
      <c r="H13" s="27">
        <v>157.5</v>
      </c>
      <c r="I13" s="3"/>
      <c r="J13" s="27">
        <v>70</v>
      </c>
      <c r="K13" s="27">
        <v>33.65</v>
      </c>
      <c r="L13" s="27"/>
      <c r="M13" s="30"/>
      <c r="N13" s="28"/>
      <c r="P13" s="3">
        <v>38.25</v>
      </c>
      <c r="Q13" s="3">
        <v>40.6</v>
      </c>
      <c r="R13" s="3">
        <v>39.700000000000003</v>
      </c>
      <c r="S13" s="3">
        <v>39.049999999999997</v>
      </c>
      <c r="T13" s="3">
        <v>40.450000000000003</v>
      </c>
      <c r="U13" s="3">
        <v>39</v>
      </c>
      <c r="V13" s="3">
        <v>39.450000000000003</v>
      </c>
      <c r="W13" s="3">
        <v>40</v>
      </c>
      <c r="X13" s="3">
        <v>39.5</v>
      </c>
      <c r="Y13" s="3">
        <v>38.9</v>
      </c>
      <c r="Z13" s="3">
        <v>38.450000000000003</v>
      </c>
      <c r="AA13" s="3">
        <v>38</v>
      </c>
      <c r="AB13" s="3">
        <v>38</v>
      </c>
      <c r="AC13" s="3">
        <v>37.700000000000003</v>
      </c>
      <c r="AD13" s="3">
        <v>37.25</v>
      </c>
      <c r="AE13" s="3">
        <v>37.299999999999997</v>
      </c>
      <c r="AF13" s="3">
        <v>37.299999999999997</v>
      </c>
      <c r="AG13" s="3">
        <v>38.799999999999997</v>
      </c>
      <c r="AH13" s="3">
        <v>38.65</v>
      </c>
      <c r="AI13" s="3">
        <v>37.6</v>
      </c>
      <c r="AJ13" s="3">
        <v>37.200000000000003</v>
      </c>
      <c r="AK13" s="3">
        <v>36.85</v>
      </c>
      <c r="AL13" s="3">
        <v>36.85</v>
      </c>
      <c r="AM13" s="3">
        <v>38</v>
      </c>
      <c r="AN13" s="3">
        <v>38.049999999999997</v>
      </c>
      <c r="AO13" s="3">
        <v>39.35</v>
      </c>
      <c r="AP13" s="3">
        <v>39.5</v>
      </c>
      <c r="AQ13" s="3">
        <v>38.549999999999997</v>
      </c>
      <c r="AR13" s="3">
        <v>39</v>
      </c>
      <c r="AS13" s="3">
        <v>39</v>
      </c>
      <c r="AT13" s="3">
        <v>39</v>
      </c>
      <c r="AU13" s="3">
        <v>39.85</v>
      </c>
      <c r="AV13" s="3">
        <v>41.7</v>
      </c>
      <c r="AW13" s="3">
        <v>41.2</v>
      </c>
      <c r="AX13" s="3">
        <v>40.15</v>
      </c>
      <c r="AY13" s="3">
        <v>40</v>
      </c>
      <c r="AZ13" s="3">
        <v>40.25</v>
      </c>
      <c r="BA13" s="3">
        <v>40.5</v>
      </c>
      <c r="BB13" s="3">
        <v>40.5</v>
      </c>
      <c r="BC13" s="3">
        <v>39.799999999999997</v>
      </c>
      <c r="BD13" s="3">
        <v>41</v>
      </c>
      <c r="BE13" s="3">
        <v>42.2</v>
      </c>
      <c r="BF13" s="3">
        <v>42.85</v>
      </c>
      <c r="BG13" s="3">
        <v>39.75</v>
      </c>
      <c r="BH13" s="3">
        <v>39.75</v>
      </c>
      <c r="BI13" s="3">
        <v>38.6</v>
      </c>
      <c r="BJ13" s="3">
        <v>39.15</v>
      </c>
      <c r="BK13" s="3">
        <v>37.200000000000003</v>
      </c>
      <c r="BL13" s="3">
        <v>36.049999999999997</v>
      </c>
      <c r="BM13" s="3">
        <v>36.9</v>
      </c>
      <c r="BN13" s="3">
        <v>36.700000000000003</v>
      </c>
      <c r="BO13" s="3">
        <v>37</v>
      </c>
      <c r="BP13" s="3">
        <v>36</v>
      </c>
      <c r="BQ13" s="3">
        <v>34.25</v>
      </c>
      <c r="BR13" s="3">
        <v>35.049999999999997</v>
      </c>
      <c r="BS13" s="3">
        <v>35.700000000000003</v>
      </c>
      <c r="BT13" s="3">
        <v>38</v>
      </c>
      <c r="BU13" s="3">
        <v>39</v>
      </c>
      <c r="BV13" s="3">
        <v>40</v>
      </c>
      <c r="BW13" s="3">
        <v>38.5</v>
      </c>
      <c r="BX13" s="3">
        <v>38</v>
      </c>
      <c r="BY13" s="3">
        <v>39.049999999999997</v>
      </c>
      <c r="BZ13" s="3">
        <v>38</v>
      </c>
      <c r="CA13" s="3">
        <v>39</v>
      </c>
      <c r="CB13" s="3">
        <v>40</v>
      </c>
      <c r="CC13" s="3">
        <v>40</v>
      </c>
      <c r="CD13" s="3">
        <v>41.1</v>
      </c>
      <c r="CE13" s="3">
        <v>41</v>
      </c>
      <c r="CF13" s="3">
        <v>41.2</v>
      </c>
      <c r="CG13" s="3">
        <v>42.55</v>
      </c>
      <c r="CH13" s="3">
        <v>43.05</v>
      </c>
      <c r="CI13" s="3">
        <v>43.5</v>
      </c>
      <c r="CJ13" s="3">
        <v>43.2</v>
      </c>
      <c r="CK13" s="3">
        <v>42.65</v>
      </c>
      <c r="CL13" s="3">
        <v>42.45</v>
      </c>
      <c r="CM13" s="3">
        <v>43.2</v>
      </c>
      <c r="CN13" s="3">
        <v>42.15</v>
      </c>
      <c r="CO13" s="3">
        <v>42.65</v>
      </c>
      <c r="CP13" s="3">
        <v>43.45</v>
      </c>
      <c r="CQ13" s="3">
        <v>42.2</v>
      </c>
      <c r="CR13" s="3">
        <v>42.5</v>
      </c>
      <c r="CS13" s="3">
        <v>43</v>
      </c>
      <c r="CT13" s="3">
        <v>43.6</v>
      </c>
      <c r="CU13" s="3">
        <v>43.45</v>
      </c>
      <c r="CV13" s="3">
        <v>42.95</v>
      </c>
      <c r="CW13" s="3">
        <v>42.3</v>
      </c>
      <c r="CX13" s="3">
        <v>42.65</v>
      </c>
      <c r="CY13" s="3">
        <v>41.7</v>
      </c>
      <c r="CZ13" s="3">
        <v>41.5</v>
      </c>
      <c r="DA13" s="3">
        <v>41.65</v>
      </c>
      <c r="DB13" s="3">
        <v>41.3</v>
      </c>
      <c r="DC13" s="3">
        <v>41.4</v>
      </c>
      <c r="DD13" s="3">
        <v>40.9</v>
      </c>
      <c r="DE13" s="3">
        <v>38.85</v>
      </c>
      <c r="DF13" s="3">
        <v>39.35</v>
      </c>
      <c r="DG13" s="3">
        <v>40.5</v>
      </c>
      <c r="DH13" s="3">
        <v>40.15</v>
      </c>
      <c r="DI13" s="3">
        <v>42.2</v>
      </c>
      <c r="DJ13" s="3">
        <v>42.5</v>
      </c>
      <c r="DK13" s="3">
        <v>42.95</v>
      </c>
      <c r="DL13" s="3">
        <v>43.05</v>
      </c>
      <c r="DM13" s="3">
        <v>42.55</v>
      </c>
      <c r="DN13" s="3">
        <v>41.4</v>
      </c>
      <c r="DO13" s="3">
        <v>42.4</v>
      </c>
      <c r="DP13" s="3">
        <v>41.75</v>
      </c>
      <c r="DQ13" s="3">
        <v>42.15</v>
      </c>
      <c r="DR13" s="3">
        <v>42.45</v>
      </c>
      <c r="DS13" s="3">
        <v>42.5</v>
      </c>
      <c r="DT13" s="3">
        <v>43.5</v>
      </c>
      <c r="DU13" s="3">
        <v>42.35</v>
      </c>
      <c r="DV13" s="3">
        <v>43.8</v>
      </c>
      <c r="DW13" s="3">
        <v>42.7</v>
      </c>
      <c r="DX13" s="3">
        <v>42.4</v>
      </c>
      <c r="DY13" s="3">
        <v>41.75</v>
      </c>
      <c r="DZ13" s="3">
        <v>42.05</v>
      </c>
      <c r="EA13" s="3">
        <v>43.3</v>
      </c>
      <c r="EB13" s="3">
        <v>42.9</v>
      </c>
      <c r="EC13" s="3">
        <v>42.65</v>
      </c>
      <c r="ED13" s="3">
        <v>42.6</v>
      </c>
      <c r="EE13" s="3">
        <v>42.8</v>
      </c>
      <c r="EF13" s="3">
        <v>44.25</v>
      </c>
      <c r="EG13" s="3">
        <v>43.8</v>
      </c>
      <c r="EH13" s="3">
        <v>43.2</v>
      </c>
      <c r="EI13" s="3">
        <v>43.5</v>
      </c>
      <c r="EJ13" s="3">
        <v>42.9</v>
      </c>
      <c r="EK13" s="3">
        <v>42.85</v>
      </c>
      <c r="EL13" s="3">
        <v>43.75</v>
      </c>
      <c r="EM13" s="3">
        <v>44.45</v>
      </c>
      <c r="EN13" s="3">
        <v>44</v>
      </c>
      <c r="EO13" s="3">
        <v>44.05</v>
      </c>
      <c r="EP13" s="3">
        <v>44</v>
      </c>
      <c r="EQ13" s="3">
        <v>45.75</v>
      </c>
      <c r="ER13" s="3">
        <v>44.35</v>
      </c>
      <c r="ES13" s="3">
        <v>45.6</v>
      </c>
      <c r="ET13" s="3">
        <v>46.3</v>
      </c>
      <c r="EU13" s="3">
        <v>47.05</v>
      </c>
      <c r="EV13" s="3">
        <v>47</v>
      </c>
      <c r="EW13" s="3">
        <v>48.4</v>
      </c>
      <c r="EX13" s="3">
        <v>49.8</v>
      </c>
      <c r="EY13" s="3">
        <v>48.45</v>
      </c>
      <c r="EZ13" s="3">
        <v>47.2</v>
      </c>
      <c r="FA13" s="3">
        <v>47.7</v>
      </c>
      <c r="FB13" s="3">
        <v>48.65</v>
      </c>
      <c r="FC13" s="3">
        <v>48</v>
      </c>
      <c r="FD13" s="3">
        <v>49.8</v>
      </c>
      <c r="FE13" s="3">
        <v>49</v>
      </c>
      <c r="FF13" s="27">
        <v>48.5</v>
      </c>
      <c r="FG13" s="27">
        <v>49</v>
      </c>
      <c r="FH13" s="27">
        <v>47.55</v>
      </c>
      <c r="FI13" s="27">
        <v>46.35</v>
      </c>
      <c r="FJ13" s="27">
        <v>43.95</v>
      </c>
      <c r="FK13" s="27">
        <v>44.95</v>
      </c>
      <c r="FL13" s="27">
        <v>43.6</v>
      </c>
      <c r="FM13" s="27">
        <v>44.8</v>
      </c>
      <c r="FN13" s="27">
        <v>43.75</v>
      </c>
      <c r="FO13" s="27">
        <v>43.8</v>
      </c>
      <c r="FP13" s="27">
        <v>44.9</v>
      </c>
      <c r="FQ13" s="27">
        <v>43.2</v>
      </c>
      <c r="FR13" s="27">
        <v>44.3</v>
      </c>
      <c r="FS13" s="27">
        <v>44.5</v>
      </c>
      <c r="FT13" s="27"/>
      <c r="FU13" s="27">
        <v>45</v>
      </c>
      <c r="FV13" s="27">
        <v>44.7</v>
      </c>
      <c r="FW13" s="27">
        <v>44.3</v>
      </c>
      <c r="FX13" s="27">
        <v>44.6</v>
      </c>
      <c r="FY13" s="27">
        <v>44.45</v>
      </c>
      <c r="FZ13" s="27">
        <v>45.6</v>
      </c>
      <c r="GA13" s="27">
        <v>45</v>
      </c>
      <c r="GB13" s="27">
        <v>46</v>
      </c>
      <c r="GC13" s="27">
        <v>47.8</v>
      </c>
      <c r="GD13" s="27">
        <v>47.65</v>
      </c>
      <c r="GE13" s="27">
        <v>48</v>
      </c>
      <c r="GF13" s="27">
        <v>47.5</v>
      </c>
      <c r="GG13" s="27">
        <v>45.15</v>
      </c>
      <c r="GH13" s="27">
        <v>45.65</v>
      </c>
      <c r="GI13" s="27">
        <v>47.85</v>
      </c>
      <c r="GJ13" s="27">
        <v>47.7</v>
      </c>
      <c r="GK13" s="27">
        <v>48.75</v>
      </c>
      <c r="GL13" s="27">
        <v>48.7</v>
      </c>
      <c r="GM13" s="27">
        <v>49.95</v>
      </c>
      <c r="GN13" s="27">
        <v>49.35</v>
      </c>
      <c r="GO13" s="27">
        <v>49.6</v>
      </c>
      <c r="GP13" s="27">
        <v>48.15</v>
      </c>
      <c r="GQ13" s="27">
        <v>42.75</v>
      </c>
      <c r="GR13" s="27">
        <v>39.200000000000003</v>
      </c>
      <c r="GS13" s="27">
        <v>39.549999999999997</v>
      </c>
      <c r="GT13" s="27">
        <v>42.55</v>
      </c>
      <c r="GU13" s="27">
        <v>45.9</v>
      </c>
      <c r="GV13" s="27">
        <v>44.5</v>
      </c>
      <c r="GW13" s="27">
        <v>44</v>
      </c>
      <c r="GX13" s="27">
        <v>44.65</v>
      </c>
      <c r="GY13" s="27">
        <v>43.55</v>
      </c>
      <c r="GZ13" s="27">
        <v>44.25</v>
      </c>
      <c r="HA13" s="27">
        <v>45.3</v>
      </c>
      <c r="HB13" s="27">
        <v>48.15</v>
      </c>
      <c r="HC13" s="27">
        <v>49.4</v>
      </c>
      <c r="HD13" s="27">
        <v>50</v>
      </c>
      <c r="HE13" s="27">
        <v>48.5</v>
      </c>
      <c r="HF13" s="27">
        <v>50</v>
      </c>
      <c r="HG13" s="27">
        <v>50.1</v>
      </c>
      <c r="HH13" s="27">
        <v>50.3</v>
      </c>
      <c r="HI13" s="27">
        <v>50</v>
      </c>
      <c r="HJ13" s="27">
        <v>52.25</v>
      </c>
      <c r="HK13" s="27">
        <v>53.5</v>
      </c>
      <c r="HL13" s="27">
        <v>53.6</v>
      </c>
      <c r="HM13" s="27">
        <v>53.55</v>
      </c>
      <c r="HN13" s="27">
        <v>53.5</v>
      </c>
      <c r="HO13" s="27">
        <v>55.8</v>
      </c>
      <c r="HP13" s="27">
        <v>57.05</v>
      </c>
      <c r="HQ13" s="27">
        <v>58.35</v>
      </c>
      <c r="HR13" s="27">
        <v>59.25</v>
      </c>
      <c r="HS13" s="27">
        <v>59.3</v>
      </c>
      <c r="HT13" s="27">
        <v>58.2</v>
      </c>
      <c r="HU13" s="27">
        <v>57</v>
      </c>
      <c r="HV13" s="27">
        <v>56.6</v>
      </c>
      <c r="HW13" s="27">
        <v>56.65</v>
      </c>
      <c r="HX13" s="27">
        <v>56.6</v>
      </c>
      <c r="HY13" s="27">
        <v>56</v>
      </c>
      <c r="HZ13" s="27">
        <v>55.6</v>
      </c>
      <c r="IA13" s="27">
        <v>56</v>
      </c>
      <c r="IB13" s="27">
        <v>55.1</v>
      </c>
      <c r="IC13" s="27">
        <v>54.5</v>
      </c>
      <c r="ID13" s="27">
        <v>55.45</v>
      </c>
      <c r="IE13" s="27">
        <v>56.2</v>
      </c>
      <c r="IF13" s="27">
        <v>56.65</v>
      </c>
      <c r="IG13" s="27">
        <v>55.85</v>
      </c>
      <c r="IH13" s="27">
        <v>54.25</v>
      </c>
      <c r="II13" s="27">
        <v>53.9</v>
      </c>
      <c r="IJ13" s="27">
        <v>57.5</v>
      </c>
      <c r="IK13" s="27">
        <v>59.35</v>
      </c>
      <c r="IL13" s="27">
        <v>58</v>
      </c>
      <c r="IM13" s="27">
        <v>58.05</v>
      </c>
      <c r="IN13" s="27">
        <v>61.85</v>
      </c>
      <c r="IO13" s="27">
        <v>60.85</v>
      </c>
      <c r="IP13" s="27">
        <v>57.65</v>
      </c>
      <c r="IQ13" s="27">
        <v>56</v>
      </c>
      <c r="IR13" s="27">
        <v>55.3</v>
      </c>
      <c r="IS13" s="27">
        <v>59.15</v>
      </c>
      <c r="IT13" s="27">
        <v>62.5</v>
      </c>
      <c r="IU13" s="27">
        <v>62.35</v>
      </c>
      <c r="IV13" s="27">
        <v>62.4</v>
      </c>
      <c r="IW13" s="27">
        <v>62.7</v>
      </c>
      <c r="IX13" s="27">
        <v>64.150000000000006</v>
      </c>
      <c r="IY13" s="27">
        <v>65.55</v>
      </c>
      <c r="IZ13" s="27">
        <v>64.8</v>
      </c>
      <c r="JA13" s="27">
        <v>66.5</v>
      </c>
      <c r="JB13" s="27">
        <v>67.5</v>
      </c>
      <c r="JC13" s="27">
        <v>67.75</v>
      </c>
      <c r="JD13" s="27">
        <v>66.2</v>
      </c>
      <c r="JE13" s="27">
        <v>64.7</v>
      </c>
      <c r="JF13" s="27">
        <v>64.099999999999994</v>
      </c>
      <c r="JG13" s="27">
        <v>64.55</v>
      </c>
      <c r="JH13" s="27">
        <v>64.45</v>
      </c>
      <c r="JI13" s="27">
        <v>63.3</v>
      </c>
      <c r="JJ13" s="27">
        <v>65.05</v>
      </c>
      <c r="JK13" s="27">
        <v>66.25</v>
      </c>
      <c r="JL13" s="27">
        <v>66.7</v>
      </c>
      <c r="JM13" s="27">
        <v>67.150000000000006</v>
      </c>
      <c r="JN13" s="27">
        <v>67.05</v>
      </c>
      <c r="JO13" s="27">
        <v>67.7</v>
      </c>
      <c r="JP13" s="27">
        <v>67.8</v>
      </c>
      <c r="JQ13" s="27">
        <v>67.95</v>
      </c>
      <c r="JR13" s="27">
        <v>67</v>
      </c>
      <c r="JS13" s="27">
        <v>66.599999999999994</v>
      </c>
      <c r="JT13" s="27">
        <v>68.55</v>
      </c>
      <c r="JU13" s="27">
        <v>68.75</v>
      </c>
      <c r="JV13" s="27">
        <v>66.849999999999994</v>
      </c>
      <c r="JW13" s="27">
        <v>68</v>
      </c>
      <c r="JX13" s="27">
        <v>68.05</v>
      </c>
      <c r="JY13" s="27">
        <v>68.3</v>
      </c>
      <c r="JZ13" s="27">
        <v>70.400000000000006</v>
      </c>
      <c r="KA13" s="27">
        <v>68.55</v>
      </c>
      <c r="KB13" s="27">
        <v>68.599999999999994</v>
      </c>
      <c r="KC13" s="27">
        <v>68.150000000000006</v>
      </c>
      <c r="KD13" s="27">
        <v>67.45</v>
      </c>
      <c r="KE13" s="27">
        <v>67.849999999999994</v>
      </c>
      <c r="KF13" s="27">
        <v>67.25</v>
      </c>
      <c r="KG13" s="27">
        <v>67.8</v>
      </c>
      <c r="KH13" s="27">
        <v>67.8</v>
      </c>
      <c r="KI13" s="27">
        <v>68.349999999999994</v>
      </c>
      <c r="KJ13" s="27">
        <v>67.2</v>
      </c>
      <c r="KK13" s="27">
        <v>67.349999999999994</v>
      </c>
      <c r="KL13" s="27">
        <v>68.75</v>
      </c>
      <c r="KM13" s="27">
        <v>68.400000000000006</v>
      </c>
      <c r="KN13" s="27">
        <v>68</v>
      </c>
      <c r="KO13" s="27">
        <v>68</v>
      </c>
      <c r="KP13" s="27">
        <v>68.8</v>
      </c>
      <c r="KQ13" s="27">
        <v>69.3</v>
      </c>
      <c r="KR13" s="27">
        <v>68.5</v>
      </c>
      <c r="KS13" s="27">
        <v>67.400000000000006</v>
      </c>
      <c r="KT13" s="27">
        <v>67.75</v>
      </c>
      <c r="KU13" s="27">
        <v>68.400000000000006</v>
      </c>
      <c r="KV13" s="27">
        <v>67.599999999999994</v>
      </c>
      <c r="KW13" s="27">
        <v>68</v>
      </c>
      <c r="KX13" s="27">
        <v>66</v>
      </c>
      <c r="KY13" s="27">
        <v>67.45</v>
      </c>
      <c r="KZ13" s="27">
        <v>68.2</v>
      </c>
      <c r="LA13" s="27">
        <v>69.3</v>
      </c>
      <c r="LB13" s="27">
        <v>69.8</v>
      </c>
      <c r="LC13" s="27">
        <v>68</v>
      </c>
      <c r="LD13" s="27">
        <v>66.900000000000006</v>
      </c>
      <c r="LE13" s="27">
        <v>66.849999999999994</v>
      </c>
      <c r="LF13" s="27">
        <v>67.45</v>
      </c>
      <c r="LG13" s="27">
        <v>69.05</v>
      </c>
      <c r="LH13" s="27">
        <v>68.45</v>
      </c>
      <c r="LI13" s="27">
        <v>68.2</v>
      </c>
      <c r="LJ13" s="27">
        <v>68.849999999999994</v>
      </c>
      <c r="LK13" s="27">
        <v>69.5</v>
      </c>
      <c r="LL13" s="27">
        <v>71.599999999999994</v>
      </c>
      <c r="LM13" s="27">
        <v>67.900000000000006</v>
      </c>
      <c r="LN13" s="27">
        <v>70.650000000000006</v>
      </c>
      <c r="LO13" s="27">
        <v>73.5</v>
      </c>
      <c r="LP13" s="27">
        <v>72.55</v>
      </c>
      <c r="LQ13" s="27">
        <v>71.05</v>
      </c>
      <c r="LR13" s="27">
        <v>64.75</v>
      </c>
      <c r="LS13" s="27">
        <v>62.8</v>
      </c>
      <c r="LT13" s="27">
        <v>62.75</v>
      </c>
      <c r="LU13" s="27">
        <v>62</v>
      </c>
      <c r="LV13" s="27">
        <v>61.35</v>
      </c>
      <c r="LW13" s="27">
        <v>62.05</v>
      </c>
      <c r="LX13" s="27">
        <v>64</v>
      </c>
      <c r="LY13" s="27">
        <v>64</v>
      </c>
      <c r="LZ13" s="27">
        <v>64.05</v>
      </c>
      <c r="MA13" s="27">
        <v>64.95</v>
      </c>
      <c r="MB13" s="27">
        <v>63.85</v>
      </c>
      <c r="MC13" s="27">
        <v>63.2</v>
      </c>
      <c r="MD13" s="27">
        <v>63.45</v>
      </c>
      <c r="ME13" s="27">
        <v>65.849999999999994</v>
      </c>
      <c r="MF13" s="27">
        <v>62.95</v>
      </c>
      <c r="MG13" s="27">
        <v>60.7</v>
      </c>
      <c r="MH13" s="27">
        <v>59.7</v>
      </c>
      <c r="MI13" s="27">
        <v>60.45</v>
      </c>
      <c r="MJ13" s="27">
        <v>59.2</v>
      </c>
      <c r="MK13" s="27">
        <v>60.05</v>
      </c>
      <c r="ML13" s="27">
        <v>59.85</v>
      </c>
      <c r="MM13" s="27">
        <v>60.15</v>
      </c>
      <c r="MN13" s="27">
        <v>60</v>
      </c>
      <c r="MO13" s="27">
        <v>59.9</v>
      </c>
      <c r="MP13" s="27">
        <v>60.25</v>
      </c>
      <c r="MQ13" s="27">
        <v>59.7</v>
      </c>
      <c r="MR13" s="27">
        <v>60.1</v>
      </c>
      <c r="MS13" s="27">
        <v>60.8</v>
      </c>
      <c r="MT13" s="27">
        <v>60.55</v>
      </c>
      <c r="MU13" s="27">
        <v>61.95</v>
      </c>
      <c r="MV13" s="27">
        <v>60.65</v>
      </c>
      <c r="MW13" s="27">
        <v>62.1</v>
      </c>
      <c r="MX13" s="27">
        <v>62.15</v>
      </c>
      <c r="MY13" s="27">
        <v>63.1</v>
      </c>
      <c r="MZ13" s="27">
        <v>61.45</v>
      </c>
      <c r="NA13" s="27">
        <v>63.4</v>
      </c>
      <c r="NB13" s="43"/>
      <c r="ND13" s="45"/>
      <c r="NE13" s="43"/>
    </row>
    <row r="14" spans="1:369" x14ac:dyDescent="0.25">
      <c r="A14" s="28">
        <f t="shared" si="1"/>
        <v>12</v>
      </c>
      <c r="B14" s="28">
        <v>500013</v>
      </c>
      <c r="C14" s="28" t="s">
        <v>23</v>
      </c>
      <c r="D14" s="29" t="s">
        <v>91</v>
      </c>
      <c r="E14" s="27">
        <f t="shared" si="0"/>
        <v>33.450000000000003</v>
      </c>
      <c r="F14" s="27">
        <v>71.05</v>
      </c>
      <c r="G14" s="27">
        <v>24.95</v>
      </c>
      <c r="H14" s="27">
        <v>153.9</v>
      </c>
      <c r="I14" s="3"/>
      <c r="J14" s="27">
        <v>89.6</v>
      </c>
      <c r="K14" s="27">
        <v>26</v>
      </c>
      <c r="L14" s="27"/>
      <c r="M14" s="30"/>
      <c r="N14" s="28"/>
      <c r="P14" s="3">
        <v>33.450000000000003</v>
      </c>
      <c r="Q14" s="3">
        <v>35.1</v>
      </c>
      <c r="R14" s="3">
        <v>35.6</v>
      </c>
      <c r="S14" s="3">
        <v>36.299999999999997</v>
      </c>
      <c r="T14" s="3">
        <v>36.85</v>
      </c>
      <c r="U14" s="3">
        <v>36.049999999999997</v>
      </c>
      <c r="V14" s="3">
        <v>36.25</v>
      </c>
      <c r="W14" s="3">
        <v>35.700000000000003</v>
      </c>
      <c r="X14" s="3">
        <v>36.4</v>
      </c>
      <c r="Y14" s="3">
        <v>35.5</v>
      </c>
      <c r="Z14" s="3">
        <v>35.549999999999997</v>
      </c>
      <c r="AA14" s="3">
        <v>35.5</v>
      </c>
      <c r="AB14" s="3">
        <v>36.450000000000003</v>
      </c>
      <c r="AC14" s="3">
        <v>36.65</v>
      </c>
      <c r="AD14" s="3">
        <v>35</v>
      </c>
      <c r="AE14" s="3">
        <v>35.049999999999997</v>
      </c>
      <c r="AF14" s="3">
        <v>34.549999999999997</v>
      </c>
      <c r="AG14" s="3">
        <v>35</v>
      </c>
      <c r="AH14" s="3">
        <v>34.85</v>
      </c>
      <c r="AI14" s="3">
        <v>33.85</v>
      </c>
      <c r="AJ14" s="3">
        <v>33.65</v>
      </c>
      <c r="AK14" s="3">
        <v>32.5</v>
      </c>
      <c r="AL14" s="3">
        <v>32.299999999999997</v>
      </c>
      <c r="AM14" s="3">
        <v>32.700000000000003</v>
      </c>
      <c r="AN14" s="3">
        <v>32</v>
      </c>
      <c r="AO14" s="3">
        <v>32.35</v>
      </c>
      <c r="AP14" s="3">
        <v>33.5</v>
      </c>
      <c r="AQ14" s="3">
        <v>33.5</v>
      </c>
      <c r="AR14" s="3">
        <v>34.15</v>
      </c>
      <c r="AS14" s="3">
        <v>32.65</v>
      </c>
      <c r="AT14" s="3">
        <v>33.25</v>
      </c>
      <c r="AU14" s="3">
        <v>33.700000000000003</v>
      </c>
      <c r="AV14" s="3">
        <v>35.5</v>
      </c>
      <c r="AW14" s="3">
        <v>34.65</v>
      </c>
      <c r="AX14" s="3">
        <v>32</v>
      </c>
      <c r="AY14" s="3">
        <v>31.8</v>
      </c>
      <c r="AZ14" s="3">
        <v>31.05</v>
      </c>
      <c r="BA14" s="3">
        <v>30.6</v>
      </c>
      <c r="BB14" s="3">
        <v>29.75</v>
      </c>
      <c r="BC14" s="3">
        <v>30.25</v>
      </c>
      <c r="BD14" s="3">
        <v>31.2</v>
      </c>
      <c r="BE14" s="3">
        <v>31.85</v>
      </c>
      <c r="BF14" s="3">
        <v>31.35</v>
      </c>
      <c r="BG14" s="3">
        <v>30.5</v>
      </c>
      <c r="BH14" s="3">
        <v>30</v>
      </c>
      <c r="BI14" s="3">
        <v>28.25</v>
      </c>
      <c r="BJ14" s="3">
        <v>27.3</v>
      </c>
      <c r="BK14" s="3">
        <v>26.8</v>
      </c>
      <c r="BL14" s="3">
        <v>26.45</v>
      </c>
      <c r="BM14" s="3">
        <v>28</v>
      </c>
      <c r="BN14" s="3">
        <v>28.3</v>
      </c>
      <c r="BO14" s="3">
        <v>28.4</v>
      </c>
      <c r="BP14" s="3">
        <v>27.75</v>
      </c>
      <c r="BQ14" s="3">
        <v>27.8</v>
      </c>
      <c r="BR14" s="3">
        <v>27.5</v>
      </c>
      <c r="BS14" s="3">
        <v>28.1</v>
      </c>
      <c r="BT14" s="3">
        <v>30.4</v>
      </c>
      <c r="BU14" s="3">
        <v>30.85</v>
      </c>
      <c r="BV14" s="3">
        <v>32.4</v>
      </c>
      <c r="BW14" s="3">
        <v>32.65</v>
      </c>
      <c r="BX14" s="3">
        <v>32.700000000000003</v>
      </c>
      <c r="BY14" s="3">
        <v>33.5</v>
      </c>
      <c r="BZ14" s="3">
        <v>33.950000000000003</v>
      </c>
      <c r="CA14" s="3">
        <v>36.4</v>
      </c>
      <c r="CB14" s="3">
        <v>37.6</v>
      </c>
      <c r="CC14" s="3">
        <v>38.450000000000003</v>
      </c>
      <c r="CD14" s="3">
        <v>39.85</v>
      </c>
      <c r="CE14" s="3">
        <v>40.049999999999997</v>
      </c>
      <c r="CF14" s="3">
        <v>40.950000000000003</v>
      </c>
      <c r="CG14" s="3">
        <v>42</v>
      </c>
      <c r="CH14" s="3">
        <v>42.35</v>
      </c>
      <c r="CI14" s="3">
        <v>43.55</v>
      </c>
      <c r="CJ14" s="3">
        <v>44.7</v>
      </c>
      <c r="CK14" s="3">
        <v>42.1</v>
      </c>
      <c r="CL14" s="3">
        <v>42.4</v>
      </c>
      <c r="CM14" s="3">
        <v>42.55</v>
      </c>
      <c r="CN14" s="3">
        <v>42.6</v>
      </c>
      <c r="CO14" s="3">
        <v>42.2</v>
      </c>
      <c r="CP14" s="3">
        <v>43.05</v>
      </c>
      <c r="CQ14" s="3">
        <v>43.4</v>
      </c>
      <c r="CR14" s="3">
        <v>41.95</v>
      </c>
      <c r="CS14" s="3">
        <v>43.6</v>
      </c>
      <c r="CT14" s="3">
        <v>43.1</v>
      </c>
      <c r="CU14" s="3">
        <v>43.35</v>
      </c>
      <c r="CV14" s="3">
        <v>43.5</v>
      </c>
      <c r="CW14" s="3">
        <v>44.2</v>
      </c>
      <c r="CX14" s="3">
        <v>45.25</v>
      </c>
      <c r="CY14" s="3">
        <v>42.05</v>
      </c>
      <c r="CZ14" s="3">
        <v>42.2</v>
      </c>
      <c r="DA14" s="3">
        <v>41.9</v>
      </c>
      <c r="DB14" s="3">
        <v>41</v>
      </c>
      <c r="DC14" s="3">
        <v>39.9</v>
      </c>
      <c r="DD14" s="3">
        <v>39.700000000000003</v>
      </c>
      <c r="DE14" s="3">
        <v>38.15</v>
      </c>
      <c r="DF14" s="3">
        <v>38.700000000000003</v>
      </c>
      <c r="DG14" s="3">
        <v>38.75</v>
      </c>
      <c r="DH14" s="3">
        <v>39.799999999999997</v>
      </c>
      <c r="DI14" s="3">
        <v>41.6</v>
      </c>
      <c r="DJ14" s="3">
        <v>40.9</v>
      </c>
      <c r="DK14" s="3">
        <v>41.25</v>
      </c>
      <c r="DL14" s="3">
        <v>42.25</v>
      </c>
      <c r="DM14" s="3">
        <v>41.1</v>
      </c>
      <c r="DN14" s="3">
        <v>41.45</v>
      </c>
      <c r="DO14" s="3">
        <v>41.35</v>
      </c>
      <c r="DP14" s="3">
        <v>42.3</v>
      </c>
      <c r="DQ14" s="3">
        <v>42.2</v>
      </c>
      <c r="DR14" s="3">
        <v>41.7</v>
      </c>
      <c r="DS14" s="3">
        <v>41.3</v>
      </c>
      <c r="DT14" s="3">
        <v>40.799999999999997</v>
      </c>
      <c r="DU14" s="3">
        <v>42.6</v>
      </c>
      <c r="DV14" s="3">
        <v>42.6</v>
      </c>
      <c r="DW14" s="3">
        <v>42.5</v>
      </c>
      <c r="DX14" s="3">
        <v>43.5</v>
      </c>
      <c r="DY14" s="3">
        <v>40.9</v>
      </c>
      <c r="DZ14" s="3">
        <v>40.15</v>
      </c>
      <c r="EA14" s="3">
        <v>41.3</v>
      </c>
      <c r="EB14" s="3">
        <v>40.85</v>
      </c>
      <c r="EC14" s="3">
        <v>41.1</v>
      </c>
      <c r="ED14" s="3">
        <v>39.799999999999997</v>
      </c>
      <c r="EE14" s="3">
        <v>42</v>
      </c>
      <c r="EF14" s="3">
        <v>42.65</v>
      </c>
      <c r="EG14" s="3">
        <v>43.3</v>
      </c>
      <c r="EH14" s="3">
        <v>44.45</v>
      </c>
      <c r="EI14" s="3">
        <v>44.35</v>
      </c>
      <c r="EJ14" s="3">
        <v>45.05</v>
      </c>
      <c r="EK14" s="3">
        <v>44.5</v>
      </c>
      <c r="EL14" s="3">
        <v>42.9</v>
      </c>
      <c r="EM14" s="3">
        <v>42.25</v>
      </c>
      <c r="EN14" s="3">
        <v>39.299999999999997</v>
      </c>
      <c r="EO14" s="3">
        <v>40.450000000000003</v>
      </c>
      <c r="EP14" s="3">
        <v>40.85</v>
      </c>
      <c r="EQ14" s="3">
        <v>43.65</v>
      </c>
      <c r="ER14" s="3">
        <v>44.85</v>
      </c>
      <c r="ES14" s="3">
        <v>44.85</v>
      </c>
      <c r="ET14" s="3">
        <v>44.95</v>
      </c>
      <c r="EU14" s="3">
        <v>44.15</v>
      </c>
      <c r="EV14" s="3">
        <v>45.15</v>
      </c>
      <c r="EW14" s="3">
        <v>46.7</v>
      </c>
      <c r="EX14" s="3">
        <v>47.25</v>
      </c>
      <c r="EY14" s="3">
        <v>48.4</v>
      </c>
      <c r="EZ14" s="3">
        <v>45.25</v>
      </c>
      <c r="FA14" s="3">
        <v>44.95</v>
      </c>
      <c r="FB14" s="3">
        <v>45.85</v>
      </c>
      <c r="FC14" s="3">
        <v>45.3</v>
      </c>
      <c r="FD14" s="3">
        <v>43.2</v>
      </c>
      <c r="FE14" s="3">
        <v>45.3</v>
      </c>
      <c r="FF14" s="27">
        <v>43.85</v>
      </c>
      <c r="FG14" s="27">
        <v>41.55</v>
      </c>
      <c r="FH14" s="27">
        <v>41.55</v>
      </c>
      <c r="FI14" s="27">
        <v>39.85</v>
      </c>
      <c r="FJ14" s="27">
        <v>37.9</v>
      </c>
      <c r="FK14" s="27">
        <v>38.6</v>
      </c>
      <c r="FL14" s="27">
        <v>37.85</v>
      </c>
      <c r="FM14" s="27">
        <v>36.85</v>
      </c>
      <c r="FN14" s="27">
        <v>37.4</v>
      </c>
      <c r="FO14" s="27">
        <v>37.35</v>
      </c>
      <c r="FP14" s="27">
        <v>36.35</v>
      </c>
      <c r="FQ14" s="27">
        <v>35.450000000000003</v>
      </c>
      <c r="FR14" s="27">
        <v>35.25</v>
      </c>
      <c r="FS14" s="27">
        <v>35.35</v>
      </c>
      <c r="FT14" s="27"/>
      <c r="FU14" s="27">
        <v>36.25</v>
      </c>
      <c r="FV14" s="27">
        <v>35.85</v>
      </c>
      <c r="FW14" s="27">
        <v>36.950000000000003</v>
      </c>
      <c r="FX14" s="27">
        <v>36.15</v>
      </c>
      <c r="FY14" s="27">
        <v>36.35</v>
      </c>
      <c r="FZ14" s="27">
        <v>36.35</v>
      </c>
      <c r="GA14" s="27">
        <v>36.049999999999997</v>
      </c>
      <c r="GB14" s="27">
        <v>35.950000000000003</v>
      </c>
      <c r="GC14" s="27">
        <v>38.15</v>
      </c>
      <c r="GD14" s="27">
        <v>39.450000000000003</v>
      </c>
      <c r="GE14" s="27">
        <v>38.85</v>
      </c>
      <c r="GF14" s="27">
        <v>37.15</v>
      </c>
      <c r="GG14" s="27">
        <v>35.549999999999997</v>
      </c>
      <c r="GH14" s="27">
        <v>35.75</v>
      </c>
      <c r="GI14" s="27">
        <v>38.75</v>
      </c>
      <c r="GJ14" s="27">
        <v>38.75</v>
      </c>
      <c r="GK14" s="27">
        <v>39.75</v>
      </c>
      <c r="GL14" s="27">
        <v>39.5</v>
      </c>
      <c r="GM14" s="27">
        <v>41.05</v>
      </c>
      <c r="GN14" s="27">
        <v>40.200000000000003</v>
      </c>
      <c r="GO14" s="27">
        <v>40.15</v>
      </c>
      <c r="GP14" s="27">
        <v>40.9</v>
      </c>
      <c r="GQ14" s="27">
        <v>37.75</v>
      </c>
      <c r="GR14" s="27">
        <v>35.1</v>
      </c>
      <c r="GS14" s="27">
        <v>35.4</v>
      </c>
      <c r="GT14" s="27">
        <v>40.1</v>
      </c>
      <c r="GU14" s="27">
        <v>40.6</v>
      </c>
      <c r="GV14" s="27">
        <v>40.65</v>
      </c>
      <c r="GW14" s="27">
        <v>40.950000000000003</v>
      </c>
      <c r="GX14" s="27">
        <v>39.25</v>
      </c>
      <c r="GY14" s="27">
        <v>40.549999999999997</v>
      </c>
      <c r="GZ14" s="27">
        <v>42.15</v>
      </c>
      <c r="HA14" s="27">
        <v>42</v>
      </c>
      <c r="HB14" s="27">
        <v>44.1</v>
      </c>
      <c r="HC14" s="27">
        <v>44.75</v>
      </c>
      <c r="HD14" s="27">
        <v>46.2</v>
      </c>
      <c r="HE14" s="27">
        <v>45.9</v>
      </c>
      <c r="HF14" s="27">
        <v>46.45</v>
      </c>
      <c r="HG14" s="27">
        <v>47.45</v>
      </c>
      <c r="HH14" s="27">
        <v>47.8</v>
      </c>
      <c r="HI14" s="27">
        <v>48.55</v>
      </c>
      <c r="HJ14" s="27">
        <v>51.5</v>
      </c>
      <c r="HK14" s="27">
        <v>53.15</v>
      </c>
      <c r="HL14" s="27">
        <v>54.15</v>
      </c>
      <c r="HM14" s="27">
        <v>53.75</v>
      </c>
      <c r="HN14" s="27">
        <v>55.55</v>
      </c>
      <c r="HO14" s="27">
        <v>56.2</v>
      </c>
      <c r="HP14" s="27">
        <v>58.95</v>
      </c>
      <c r="HQ14" s="27">
        <v>59.7</v>
      </c>
      <c r="HR14" s="27">
        <v>60.35</v>
      </c>
      <c r="HS14" s="27">
        <v>61.1</v>
      </c>
      <c r="HT14" s="27">
        <v>60.9</v>
      </c>
      <c r="HU14" s="27">
        <v>59.8</v>
      </c>
      <c r="HV14" s="27">
        <v>60.25</v>
      </c>
      <c r="HW14" s="27">
        <v>60.9</v>
      </c>
      <c r="HX14" s="27">
        <v>61.1</v>
      </c>
      <c r="HY14" s="27">
        <v>56.5</v>
      </c>
      <c r="HZ14" s="27">
        <v>58.15</v>
      </c>
      <c r="IA14" s="27">
        <v>59.1</v>
      </c>
      <c r="IB14" s="27">
        <v>59.2</v>
      </c>
      <c r="IC14" s="27">
        <v>57</v>
      </c>
      <c r="ID14" s="27">
        <v>57.8</v>
      </c>
      <c r="IE14" s="27">
        <v>57.95</v>
      </c>
      <c r="IF14" s="27">
        <v>61.4</v>
      </c>
      <c r="IG14" s="27">
        <v>57.8</v>
      </c>
      <c r="IH14" s="27">
        <v>57.2</v>
      </c>
      <c r="II14" s="27">
        <v>55.5</v>
      </c>
      <c r="IJ14" s="27">
        <v>59.35</v>
      </c>
      <c r="IK14" s="27">
        <v>61.05</v>
      </c>
      <c r="IL14" s="27">
        <v>62.65</v>
      </c>
      <c r="IM14" s="27">
        <v>62.7</v>
      </c>
      <c r="IN14" s="27">
        <v>67.45</v>
      </c>
      <c r="IO14" s="27">
        <v>66.849999999999994</v>
      </c>
      <c r="IP14" s="27">
        <v>63.85</v>
      </c>
      <c r="IQ14" s="27">
        <v>60.95</v>
      </c>
      <c r="IR14" s="27">
        <v>60</v>
      </c>
      <c r="IS14" s="27">
        <v>67.8</v>
      </c>
      <c r="IT14" s="27">
        <v>74.3</v>
      </c>
      <c r="IU14" s="27">
        <v>76</v>
      </c>
      <c r="IV14" s="27">
        <v>78.349999999999994</v>
      </c>
      <c r="IW14" s="27">
        <v>77.7</v>
      </c>
      <c r="IX14" s="27">
        <v>80.650000000000006</v>
      </c>
      <c r="IY14" s="27">
        <v>81.849999999999994</v>
      </c>
      <c r="IZ14" s="27">
        <v>85.15</v>
      </c>
      <c r="JA14" s="27">
        <v>87.2</v>
      </c>
      <c r="JB14" s="27">
        <v>84.35</v>
      </c>
      <c r="JC14" s="27">
        <v>83.9</v>
      </c>
      <c r="JD14" s="27">
        <v>83.5</v>
      </c>
      <c r="JE14" s="27">
        <v>86.15</v>
      </c>
      <c r="JF14" s="27">
        <v>85</v>
      </c>
      <c r="JG14" s="27">
        <v>86.85</v>
      </c>
      <c r="JH14" s="27">
        <v>90.05</v>
      </c>
      <c r="JI14" s="27">
        <v>87.1</v>
      </c>
      <c r="JJ14" s="27">
        <v>86.45</v>
      </c>
      <c r="JK14" s="27">
        <v>88.5</v>
      </c>
      <c r="JL14" s="27">
        <v>88.85</v>
      </c>
      <c r="JM14" s="27">
        <v>88.2</v>
      </c>
      <c r="JN14" s="27">
        <v>87.9</v>
      </c>
      <c r="JO14" s="27">
        <v>89.35</v>
      </c>
      <c r="JP14" s="27">
        <v>90.5</v>
      </c>
      <c r="JQ14" s="27">
        <v>91.25</v>
      </c>
      <c r="JR14" s="27">
        <v>94.95</v>
      </c>
      <c r="JS14" s="27">
        <v>95</v>
      </c>
      <c r="JT14" s="27">
        <v>96.1</v>
      </c>
      <c r="JU14" s="27">
        <v>92.95</v>
      </c>
      <c r="JV14" s="27">
        <v>89.55</v>
      </c>
      <c r="JW14" s="27">
        <v>90.7</v>
      </c>
      <c r="JX14" s="27">
        <v>88.05</v>
      </c>
      <c r="JY14" s="27">
        <v>89.85</v>
      </c>
      <c r="JZ14" s="27">
        <v>91.9</v>
      </c>
      <c r="KA14" s="27">
        <v>91</v>
      </c>
      <c r="KB14" s="27">
        <v>93.4</v>
      </c>
      <c r="KC14" s="27">
        <v>94.7</v>
      </c>
      <c r="KD14" s="27">
        <v>94.15</v>
      </c>
      <c r="KE14" s="27">
        <v>89.75</v>
      </c>
      <c r="KF14" s="27">
        <v>86.8</v>
      </c>
      <c r="KG14" s="27">
        <v>88.9</v>
      </c>
      <c r="KH14" s="27">
        <v>89.55</v>
      </c>
      <c r="KI14" s="27">
        <v>87.25</v>
      </c>
      <c r="KJ14" s="27">
        <v>87.55</v>
      </c>
      <c r="KK14" s="27">
        <v>88.3</v>
      </c>
      <c r="KL14" s="27">
        <v>90.45</v>
      </c>
      <c r="KM14" s="27">
        <v>91.55</v>
      </c>
      <c r="KN14" s="27">
        <v>92.4</v>
      </c>
      <c r="KO14" s="27">
        <v>90.45</v>
      </c>
      <c r="KP14" s="27">
        <v>90.7</v>
      </c>
      <c r="KQ14" s="27">
        <v>93.4</v>
      </c>
      <c r="KR14" s="27">
        <v>91.85</v>
      </c>
      <c r="KS14" s="27">
        <v>92.15</v>
      </c>
      <c r="KT14" s="27">
        <v>94.2</v>
      </c>
      <c r="KU14" s="27">
        <v>93.1</v>
      </c>
      <c r="KV14" s="27">
        <v>89.15</v>
      </c>
      <c r="KW14" s="27">
        <v>87.2</v>
      </c>
      <c r="KX14" s="27">
        <v>86.2</v>
      </c>
      <c r="KY14" s="27">
        <v>87.25</v>
      </c>
      <c r="KZ14" s="27">
        <v>89.65</v>
      </c>
      <c r="LA14" s="27">
        <v>90.75</v>
      </c>
      <c r="LB14" s="27">
        <v>94.1</v>
      </c>
      <c r="LC14" s="27">
        <v>93.2</v>
      </c>
      <c r="LD14" s="27">
        <v>91.8</v>
      </c>
      <c r="LE14" s="27">
        <v>92.15</v>
      </c>
      <c r="LF14" s="27">
        <v>90.2</v>
      </c>
      <c r="LG14" s="27">
        <v>91</v>
      </c>
      <c r="LH14" s="27">
        <v>91.7</v>
      </c>
      <c r="LI14" s="27">
        <v>93.65</v>
      </c>
      <c r="LJ14" s="27">
        <v>88.85</v>
      </c>
      <c r="LK14" s="27">
        <v>91.9</v>
      </c>
      <c r="LL14" s="27">
        <v>95.6</v>
      </c>
      <c r="LM14" s="27">
        <v>89.65</v>
      </c>
      <c r="LN14" s="27">
        <v>86.6</v>
      </c>
      <c r="LO14" s="27">
        <v>85.95</v>
      </c>
      <c r="LP14" s="27">
        <v>86.8</v>
      </c>
      <c r="LQ14" s="27">
        <v>84.6</v>
      </c>
      <c r="LR14" s="27">
        <v>80.099999999999994</v>
      </c>
      <c r="LS14" s="27">
        <v>77.349999999999994</v>
      </c>
      <c r="LT14" s="27">
        <v>78.25</v>
      </c>
      <c r="LU14" s="27">
        <v>78.25</v>
      </c>
      <c r="LV14" s="27">
        <v>79.05</v>
      </c>
      <c r="LW14" s="27">
        <v>80</v>
      </c>
      <c r="LX14" s="27">
        <v>82.25</v>
      </c>
      <c r="LY14" s="27">
        <v>82.75</v>
      </c>
      <c r="LZ14" s="27">
        <v>83.05</v>
      </c>
      <c r="MA14" s="27">
        <v>81.95</v>
      </c>
      <c r="MB14" s="27">
        <v>82.55</v>
      </c>
      <c r="MC14" s="27">
        <v>80.3</v>
      </c>
      <c r="MD14" s="27">
        <v>80.75</v>
      </c>
      <c r="ME14" s="27">
        <v>83</v>
      </c>
      <c r="MF14" s="27">
        <v>80.5</v>
      </c>
      <c r="MG14" s="27">
        <v>79</v>
      </c>
      <c r="MH14" s="27">
        <v>77.650000000000006</v>
      </c>
      <c r="MI14" s="27">
        <v>77.599999999999994</v>
      </c>
      <c r="MJ14" s="27">
        <v>77</v>
      </c>
      <c r="MK14" s="27">
        <v>77</v>
      </c>
      <c r="ML14" s="27">
        <v>76.75</v>
      </c>
      <c r="MM14" s="27">
        <v>77.25</v>
      </c>
      <c r="MN14" s="27">
        <v>78.05</v>
      </c>
      <c r="MO14" s="27">
        <v>77.45</v>
      </c>
      <c r="MP14" s="27">
        <v>77.45</v>
      </c>
      <c r="MQ14" s="27">
        <v>78.3</v>
      </c>
      <c r="MR14" s="27">
        <v>79.55</v>
      </c>
      <c r="MS14" s="27">
        <v>79.05</v>
      </c>
      <c r="MT14" s="27">
        <v>78.5</v>
      </c>
      <c r="MU14" s="27">
        <v>79.8</v>
      </c>
      <c r="MV14" s="27">
        <v>78.25</v>
      </c>
      <c r="MW14" s="27">
        <v>79.599999999999994</v>
      </c>
      <c r="MX14" s="27">
        <v>79.2</v>
      </c>
      <c r="MY14" s="27">
        <v>80.2</v>
      </c>
      <c r="MZ14" s="27">
        <v>79.05</v>
      </c>
      <c r="NA14" s="27">
        <v>78</v>
      </c>
      <c r="NB14" s="43"/>
      <c r="ND14" s="45"/>
      <c r="NE14" s="43"/>
    </row>
    <row r="15" spans="1:369" x14ac:dyDescent="0.25">
      <c r="A15" s="28">
        <f t="shared" si="1"/>
        <v>13</v>
      </c>
      <c r="B15" s="28">
        <v>531381</v>
      </c>
      <c r="C15" s="28" t="s">
        <v>24</v>
      </c>
      <c r="D15" s="29" t="s">
        <v>92</v>
      </c>
      <c r="E15" s="27">
        <f t="shared" si="0"/>
        <v>56.4</v>
      </c>
      <c r="F15" s="27">
        <v>125.35</v>
      </c>
      <c r="G15" s="27">
        <v>53.75</v>
      </c>
      <c r="H15" s="27">
        <v>305.89999999999998</v>
      </c>
      <c r="I15" s="3"/>
      <c r="J15" s="27">
        <v>124</v>
      </c>
      <c r="K15" s="27">
        <v>39</v>
      </c>
      <c r="L15" s="27"/>
      <c r="M15" s="30"/>
      <c r="N15" s="28"/>
      <c r="P15" s="3">
        <v>56.4</v>
      </c>
      <c r="Q15" s="3">
        <v>56.4</v>
      </c>
      <c r="R15" s="3">
        <v>56.4</v>
      </c>
      <c r="S15" s="3">
        <v>58.85</v>
      </c>
      <c r="T15" s="3">
        <v>56</v>
      </c>
      <c r="U15" s="3">
        <v>58</v>
      </c>
      <c r="V15" s="3">
        <v>58</v>
      </c>
      <c r="W15" s="3">
        <v>58</v>
      </c>
      <c r="X15" s="3">
        <v>58</v>
      </c>
      <c r="Y15" s="3">
        <v>60</v>
      </c>
      <c r="Z15" s="3">
        <v>60</v>
      </c>
      <c r="AA15" s="3">
        <v>60.6</v>
      </c>
      <c r="AB15" s="3">
        <v>60.6</v>
      </c>
      <c r="AC15" s="3">
        <v>63.7</v>
      </c>
      <c r="AD15" s="3">
        <v>63.7</v>
      </c>
      <c r="AE15" s="3">
        <v>60.8</v>
      </c>
      <c r="AF15" s="3">
        <v>63.7</v>
      </c>
      <c r="AG15" s="3">
        <v>67</v>
      </c>
      <c r="AH15" s="3">
        <v>67</v>
      </c>
      <c r="AI15" s="3">
        <v>67.45</v>
      </c>
      <c r="AJ15" s="3">
        <v>67.45</v>
      </c>
      <c r="AK15" s="3">
        <v>67.45</v>
      </c>
      <c r="AL15" s="3">
        <v>70.95</v>
      </c>
      <c r="AM15" s="3">
        <v>70.95</v>
      </c>
      <c r="AN15" s="3">
        <v>68.5</v>
      </c>
      <c r="AO15" s="3">
        <v>72</v>
      </c>
      <c r="AP15" s="3">
        <v>72</v>
      </c>
      <c r="AQ15" s="3">
        <v>70</v>
      </c>
      <c r="AR15" s="3">
        <v>67.150000000000006</v>
      </c>
      <c r="AS15" s="3">
        <v>65.75</v>
      </c>
      <c r="AT15" s="3">
        <v>64.099999999999994</v>
      </c>
      <c r="AU15" s="3">
        <v>61.05</v>
      </c>
      <c r="AV15" s="3">
        <v>58.15</v>
      </c>
      <c r="AW15" s="3">
        <v>55.4</v>
      </c>
      <c r="AX15" s="3">
        <v>52.8</v>
      </c>
      <c r="AY15" s="3">
        <v>50.3</v>
      </c>
      <c r="AZ15" s="3">
        <v>47.95</v>
      </c>
      <c r="BA15" s="3">
        <v>45.7</v>
      </c>
      <c r="BB15" s="3">
        <v>43.55</v>
      </c>
      <c r="BC15" s="3">
        <v>41.5</v>
      </c>
      <c r="BD15" s="3">
        <v>39.549999999999997</v>
      </c>
      <c r="BE15" s="3">
        <v>39.549999999999997</v>
      </c>
      <c r="BF15" s="3">
        <v>39.549999999999997</v>
      </c>
      <c r="BG15" s="3">
        <v>37.700000000000003</v>
      </c>
      <c r="BH15" s="3">
        <v>40</v>
      </c>
      <c r="BI15" s="3">
        <v>39</v>
      </c>
      <c r="BJ15" s="3">
        <v>39</v>
      </c>
      <c r="BK15" s="3">
        <v>39</v>
      </c>
      <c r="BL15" s="3">
        <v>39</v>
      </c>
      <c r="BM15" s="3">
        <v>39</v>
      </c>
      <c r="BN15" s="3">
        <v>39</v>
      </c>
      <c r="BO15" s="3">
        <v>40.700000000000003</v>
      </c>
      <c r="BP15" s="3">
        <v>42.8</v>
      </c>
      <c r="BQ15" s="3">
        <v>45</v>
      </c>
      <c r="BR15" s="3">
        <v>45</v>
      </c>
      <c r="BS15" s="3">
        <v>46</v>
      </c>
      <c r="BT15" s="3">
        <v>48</v>
      </c>
      <c r="BU15" s="3">
        <v>48.5</v>
      </c>
      <c r="BV15" s="3">
        <v>48.5</v>
      </c>
      <c r="BW15" s="3">
        <v>48.5</v>
      </c>
      <c r="BX15" s="3">
        <v>51</v>
      </c>
      <c r="BY15" s="3">
        <v>50.65</v>
      </c>
      <c r="BZ15" s="3">
        <v>53.25</v>
      </c>
      <c r="CA15" s="3">
        <v>56</v>
      </c>
      <c r="CB15" s="3">
        <v>56</v>
      </c>
      <c r="CC15" s="3">
        <v>56</v>
      </c>
      <c r="CD15" s="3">
        <v>54.5</v>
      </c>
      <c r="CE15" s="3">
        <v>57</v>
      </c>
      <c r="CF15" s="3">
        <v>55</v>
      </c>
      <c r="CG15" s="3">
        <v>55.5</v>
      </c>
      <c r="CH15" s="3">
        <v>55.5</v>
      </c>
      <c r="CI15" s="3">
        <v>55.5</v>
      </c>
      <c r="CJ15" s="3">
        <v>55.5</v>
      </c>
      <c r="CK15" s="3">
        <v>55.5</v>
      </c>
      <c r="CL15" s="3">
        <v>55.5</v>
      </c>
      <c r="CM15" s="3">
        <v>55.5</v>
      </c>
      <c r="CN15" s="3">
        <v>57</v>
      </c>
      <c r="CO15" s="3">
        <v>59</v>
      </c>
      <c r="CP15" s="3">
        <v>58.6</v>
      </c>
      <c r="CQ15" s="3">
        <v>58.6</v>
      </c>
      <c r="CR15" s="3">
        <v>58.95</v>
      </c>
      <c r="CS15" s="3">
        <v>57</v>
      </c>
      <c r="CT15" s="3">
        <v>59</v>
      </c>
      <c r="CU15" s="3">
        <v>59.1</v>
      </c>
      <c r="CV15" s="3">
        <v>59.1</v>
      </c>
      <c r="CW15" s="3">
        <v>59.95</v>
      </c>
      <c r="CX15" s="3">
        <v>55.55</v>
      </c>
      <c r="CY15" s="3">
        <v>57.9</v>
      </c>
      <c r="CZ15" s="3">
        <v>60</v>
      </c>
      <c r="DA15" s="3">
        <v>59.85</v>
      </c>
      <c r="DB15" s="3">
        <v>59.85</v>
      </c>
      <c r="DC15" s="3">
        <v>59.85</v>
      </c>
      <c r="DD15" s="3">
        <v>60</v>
      </c>
      <c r="DE15" s="3">
        <v>60</v>
      </c>
      <c r="DF15" s="3">
        <v>62</v>
      </c>
      <c r="DG15" s="3">
        <v>59.05</v>
      </c>
      <c r="DH15" s="3">
        <v>59.05</v>
      </c>
      <c r="DI15" s="3">
        <v>58</v>
      </c>
      <c r="DJ15" s="3">
        <v>60</v>
      </c>
      <c r="DK15" s="3">
        <v>63.9</v>
      </c>
      <c r="DL15" s="3">
        <v>62.2</v>
      </c>
      <c r="DM15" s="3">
        <v>62.2</v>
      </c>
      <c r="DN15" s="3">
        <v>62.2</v>
      </c>
      <c r="DO15" s="3">
        <v>62.2</v>
      </c>
      <c r="DP15" s="3">
        <v>61.9</v>
      </c>
      <c r="DQ15" s="3">
        <v>61.9</v>
      </c>
      <c r="DR15" s="3">
        <v>60</v>
      </c>
      <c r="DS15" s="3">
        <v>63</v>
      </c>
      <c r="DT15" s="3">
        <v>62</v>
      </c>
      <c r="DU15" s="3">
        <v>62</v>
      </c>
      <c r="DV15" s="3">
        <v>60</v>
      </c>
      <c r="DW15" s="3">
        <v>62.05</v>
      </c>
      <c r="DX15" s="3">
        <v>62.05</v>
      </c>
      <c r="DY15" s="3">
        <v>62.05</v>
      </c>
      <c r="DZ15" s="3">
        <v>62.05</v>
      </c>
      <c r="EA15" s="3">
        <v>60</v>
      </c>
      <c r="EB15" s="3">
        <v>60</v>
      </c>
      <c r="EC15" s="3">
        <v>62</v>
      </c>
      <c r="ED15" s="3">
        <v>60.75</v>
      </c>
      <c r="EE15" s="3">
        <v>61</v>
      </c>
      <c r="EF15" s="3">
        <v>61.2</v>
      </c>
      <c r="EG15" s="3">
        <v>62</v>
      </c>
      <c r="EH15" s="3">
        <v>62.5</v>
      </c>
      <c r="EI15" s="3">
        <v>65</v>
      </c>
      <c r="EJ15" s="3">
        <v>63</v>
      </c>
      <c r="EK15" s="3">
        <v>63.1</v>
      </c>
      <c r="EL15" s="3">
        <v>68.7</v>
      </c>
      <c r="EM15" s="3">
        <v>68.7</v>
      </c>
      <c r="EN15" s="3">
        <v>68.900000000000006</v>
      </c>
      <c r="EO15" s="3">
        <v>68.900000000000006</v>
      </c>
      <c r="EP15" s="3">
        <v>68</v>
      </c>
      <c r="EQ15" s="3">
        <v>63.25</v>
      </c>
      <c r="ER15" s="3">
        <v>65.3</v>
      </c>
      <c r="ES15" s="3">
        <v>68.099999999999994</v>
      </c>
      <c r="ET15" s="3">
        <v>71</v>
      </c>
      <c r="EU15" s="3">
        <v>72</v>
      </c>
      <c r="EV15" s="3">
        <v>70</v>
      </c>
      <c r="EW15" s="3">
        <v>71</v>
      </c>
      <c r="EX15" s="3">
        <v>68.099999999999994</v>
      </c>
      <c r="EY15" s="3">
        <v>66</v>
      </c>
      <c r="EZ15" s="3">
        <v>67.099999999999994</v>
      </c>
      <c r="FA15" s="3">
        <v>70.7</v>
      </c>
      <c r="FB15" s="3">
        <v>73</v>
      </c>
      <c r="FC15" s="3">
        <v>73.900000000000006</v>
      </c>
      <c r="FD15" s="3">
        <v>72.099999999999994</v>
      </c>
      <c r="FE15" s="3">
        <v>73.900000000000006</v>
      </c>
      <c r="FF15" s="27">
        <v>69</v>
      </c>
      <c r="FG15" s="27">
        <v>69.95</v>
      </c>
      <c r="FH15" s="27">
        <v>68</v>
      </c>
      <c r="FI15" s="27">
        <v>63</v>
      </c>
      <c r="FJ15" s="27">
        <v>62.55</v>
      </c>
      <c r="FK15" s="27">
        <v>62.2</v>
      </c>
      <c r="FL15" s="27">
        <v>63</v>
      </c>
      <c r="FM15" s="27">
        <v>61</v>
      </c>
      <c r="FN15" s="27">
        <v>65.099999999999994</v>
      </c>
      <c r="FO15" s="27">
        <v>74.900000000000006</v>
      </c>
      <c r="FP15" s="27">
        <v>64.45</v>
      </c>
      <c r="FQ15" s="27">
        <v>67</v>
      </c>
      <c r="FR15" s="27">
        <v>66.05</v>
      </c>
      <c r="FS15" s="27">
        <v>68.95</v>
      </c>
      <c r="FT15" s="27"/>
      <c r="FU15" s="27">
        <v>61.3</v>
      </c>
      <c r="FV15" s="27">
        <v>60.9</v>
      </c>
      <c r="FW15" s="27">
        <v>61</v>
      </c>
      <c r="FX15" s="27">
        <v>60</v>
      </c>
      <c r="FY15" s="27">
        <v>61</v>
      </c>
      <c r="FZ15" s="27">
        <v>61</v>
      </c>
      <c r="GA15" s="27">
        <v>61.45</v>
      </c>
      <c r="GB15" s="27">
        <v>61.45</v>
      </c>
      <c r="GC15" s="27">
        <v>60</v>
      </c>
      <c r="GD15" s="27">
        <v>65</v>
      </c>
      <c r="GE15" s="27">
        <v>65</v>
      </c>
      <c r="GF15" s="27">
        <v>65</v>
      </c>
      <c r="GG15" s="27">
        <v>65</v>
      </c>
      <c r="GH15" s="27">
        <v>66.95</v>
      </c>
      <c r="GI15" s="27">
        <v>65.5</v>
      </c>
      <c r="GJ15" s="27">
        <v>68</v>
      </c>
      <c r="GK15" s="27">
        <v>68.400000000000006</v>
      </c>
      <c r="GL15" s="27">
        <v>68</v>
      </c>
      <c r="GM15" s="27">
        <v>75</v>
      </c>
      <c r="GN15" s="27">
        <v>70.5</v>
      </c>
      <c r="GO15" s="27">
        <v>70</v>
      </c>
      <c r="GP15" s="27">
        <v>74</v>
      </c>
      <c r="GQ15" s="27">
        <v>64.099999999999994</v>
      </c>
      <c r="GR15" s="27">
        <v>64.099999999999994</v>
      </c>
      <c r="GS15" s="27">
        <v>65.05</v>
      </c>
      <c r="GT15" s="27">
        <v>68</v>
      </c>
      <c r="GU15" s="27">
        <v>73.25</v>
      </c>
      <c r="GV15" s="27">
        <v>73</v>
      </c>
      <c r="GW15" s="27">
        <v>76.3</v>
      </c>
      <c r="GX15" s="27">
        <v>85</v>
      </c>
      <c r="GY15" s="27">
        <v>80</v>
      </c>
      <c r="GZ15" s="27">
        <v>80</v>
      </c>
      <c r="HA15" s="27">
        <v>85.9</v>
      </c>
      <c r="HB15" s="27">
        <v>85.1</v>
      </c>
      <c r="HC15" s="27">
        <v>94.45</v>
      </c>
      <c r="HD15" s="27">
        <v>88</v>
      </c>
      <c r="HE15" s="27">
        <v>88.9</v>
      </c>
      <c r="HF15" s="27">
        <v>89.85</v>
      </c>
      <c r="HG15" s="27">
        <v>81</v>
      </c>
      <c r="HH15" s="27">
        <v>91.95</v>
      </c>
      <c r="HI15" s="27">
        <v>85.5</v>
      </c>
      <c r="HJ15" s="27">
        <v>82.5</v>
      </c>
      <c r="HK15" s="27">
        <v>90</v>
      </c>
      <c r="HL15" s="27">
        <v>90</v>
      </c>
      <c r="HM15" s="27">
        <v>87</v>
      </c>
      <c r="HN15" s="27">
        <v>86</v>
      </c>
      <c r="HO15" s="27">
        <v>84.05</v>
      </c>
      <c r="HP15" s="27">
        <v>88</v>
      </c>
      <c r="HQ15" s="27">
        <v>93</v>
      </c>
      <c r="HR15" s="27">
        <v>92</v>
      </c>
      <c r="HS15" s="27">
        <v>92</v>
      </c>
      <c r="HT15" s="27">
        <v>92</v>
      </c>
      <c r="HU15" s="27">
        <v>96.5</v>
      </c>
      <c r="HV15" s="27">
        <v>94.5</v>
      </c>
      <c r="HW15" s="27">
        <v>93.2</v>
      </c>
      <c r="HX15" s="27">
        <v>94.8</v>
      </c>
      <c r="HY15" s="27">
        <v>85.2</v>
      </c>
      <c r="HZ15" s="27">
        <v>91.5</v>
      </c>
      <c r="IA15" s="27">
        <v>87.9</v>
      </c>
      <c r="IB15" s="27">
        <v>90.9</v>
      </c>
      <c r="IC15" s="27">
        <v>86.25</v>
      </c>
      <c r="ID15" s="27">
        <v>86.15</v>
      </c>
      <c r="IE15" s="27">
        <v>84.6</v>
      </c>
      <c r="IF15" s="27">
        <v>80.900000000000006</v>
      </c>
      <c r="IG15" s="27">
        <v>80.900000000000006</v>
      </c>
      <c r="IH15" s="27">
        <v>80.7</v>
      </c>
      <c r="II15" s="27">
        <v>85</v>
      </c>
      <c r="IJ15" s="27">
        <v>94</v>
      </c>
      <c r="IK15" s="27">
        <v>92.5</v>
      </c>
      <c r="IL15" s="27">
        <v>90.35</v>
      </c>
      <c r="IM15" s="27">
        <v>92</v>
      </c>
      <c r="IN15" s="27">
        <v>98.5</v>
      </c>
      <c r="IO15" s="27">
        <v>91.9</v>
      </c>
      <c r="IP15" s="27">
        <v>87.5</v>
      </c>
      <c r="IQ15" s="27">
        <v>90.05</v>
      </c>
      <c r="IR15" s="27">
        <v>87.65</v>
      </c>
      <c r="IS15" s="27">
        <v>96</v>
      </c>
      <c r="IT15" s="27">
        <v>99</v>
      </c>
      <c r="IU15" s="27">
        <v>99</v>
      </c>
      <c r="IV15" s="27">
        <v>108</v>
      </c>
      <c r="IW15" s="27">
        <v>102.15</v>
      </c>
      <c r="IX15" s="27">
        <v>102.5</v>
      </c>
      <c r="IY15" s="27">
        <v>107.5</v>
      </c>
      <c r="IZ15" s="27">
        <v>115</v>
      </c>
      <c r="JA15" s="27">
        <v>117</v>
      </c>
      <c r="JB15" s="27">
        <v>119</v>
      </c>
      <c r="JC15" s="27">
        <v>114</v>
      </c>
      <c r="JD15" s="27">
        <v>114</v>
      </c>
      <c r="JE15" s="27">
        <v>121.5</v>
      </c>
      <c r="JF15" s="27">
        <v>116.6</v>
      </c>
      <c r="JG15" s="27">
        <v>119.95</v>
      </c>
      <c r="JH15" s="27">
        <v>122.95</v>
      </c>
      <c r="JI15" s="27">
        <v>119</v>
      </c>
      <c r="JJ15" s="27">
        <v>113.5</v>
      </c>
      <c r="JK15" s="27">
        <v>114</v>
      </c>
      <c r="JL15" s="27">
        <v>115.35</v>
      </c>
      <c r="JM15" s="27">
        <v>115</v>
      </c>
      <c r="JN15" s="27">
        <v>114.45</v>
      </c>
      <c r="JO15" s="27">
        <v>115.1</v>
      </c>
      <c r="JP15" s="27">
        <v>119.25</v>
      </c>
      <c r="JQ15" s="27">
        <v>119</v>
      </c>
      <c r="JR15" s="27">
        <v>125.8</v>
      </c>
      <c r="JS15" s="27">
        <v>123</v>
      </c>
      <c r="JT15" s="27">
        <v>123.25</v>
      </c>
      <c r="JU15" s="27">
        <v>125</v>
      </c>
      <c r="JV15" s="27">
        <v>130</v>
      </c>
      <c r="JW15" s="27">
        <v>124</v>
      </c>
      <c r="JX15" s="27">
        <v>123.9</v>
      </c>
      <c r="JY15" s="27">
        <v>123</v>
      </c>
      <c r="JZ15" s="27">
        <v>125</v>
      </c>
      <c r="KA15" s="27">
        <v>125</v>
      </c>
      <c r="KB15" s="27">
        <v>123.15</v>
      </c>
      <c r="KC15" s="27">
        <v>124.1</v>
      </c>
      <c r="KD15" s="27">
        <v>126.8</v>
      </c>
      <c r="KE15" s="27">
        <v>125</v>
      </c>
      <c r="KF15" s="27">
        <v>131</v>
      </c>
      <c r="KG15" s="27">
        <v>123.15</v>
      </c>
      <c r="KH15" s="27">
        <v>121.4</v>
      </c>
      <c r="KI15" s="27">
        <v>125</v>
      </c>
      <c r="KJ15" s="27">
        <v>128.85</v>
      </c>
      <c r="KK15" s="27">
        <v>123.85</v>
      </c>
      <c r="KL15" s="27">
        <v>123</v>
      </c>
      <c r="KM15" s="27">
        <v>123</v>
      </c>
      <c r="KN15" s="27">
        <v>122</v>
      </c>
      <c r="KO15" s="27">
        <v>120.55</v>
      </c>
      <c r="KP15" s="27">
        <v>121.1</v>
      </c>
      <c r="KQ15" s="27">
        <v>116</v>
      </c>
      <c r="KR15" s="27">
        <v>120.05</v>
      </c>
      <c r="KS15" s="27">
        <v>125.45</v>
      </c>
      <c r="KT15" s="27">
        <v>118.2</v>
      </c>
      <c r="KU15" s="27">
        <v>115</v>
      </c>
      <c r="KV15" s="27">
        <v>115</v>
      </c>
      <c r="KW15" s="27">
        <v>115.25</v>
      </c>
      <c r="KX15" s="27">
        <v>117</v>
      </c>
      <c r="KY15" s="27">
        <v>115</v>
      </c>
      <c r="KZ15" s="27">
        <v>120</v>
      </c>
      <c r="LA15" s="27">
        <v>123</v>
      </c>
      <c r="LB15" s="27">
        <v>124.3</v>
      </c>
      <c r="LC15" s="27">
        <v>120</v>
      </c>
      <c r="LD15" s="27">
        <v>121.55</v>
      </c>
      <c r="LE15" s="27">
        <v>119.75</v>
      </c>
      <c r="LF15" s="27">
        <v>126</v>
      </c>
      <c r="LG15" s="27">
        <v>123.25</v>
      </c>
      <c r="LH15" s="27">
        <v>124</v>
      </c>
      <c r="LI15" s="27">
        <v>125</v>
      </c>
      <c r="LJ15" s="27">
        <v>127.2</v>
      </c>
      <c r="LK15" s="27">
        <v>121.35</v>
      </c>
      <c r="LL15" s="27">
        <v>126.5</v>
      </c>
      <c r="LM15" s="27">
        <v>125</v>
      </c>
      <c r="LN15" s="27">
        <v>128.1</v>
      </c>
      <c r="LO15" s="27">
        <v>128</v>
      </c>
      <c r="LP15" s="27">
        <v>128</v>
      </c>
      <c r="LQ15" s="27">
        <v>130</v>
      </c>
      <c r="LR15" s="27">
        <v>126.05</v>
      </c>
      <c r="LS15" s="27">
        <v>126</v>
      </c>
      <c r="LT15" s="27">
        <v>126</v>
      </c>
      <c r="LU15" s="27">
        <v>128</v>
      </c>
      <c r="LV15" s="27">
        <v>128</v>
      </c>
      <c r="LW15" s="27">
        <v>130</v>
      </c>
      <c r="LX15" s="27">
        <v>129.55000000000001</v>
      </c>
      <c r="LY15" s="27">
        <v>131.5</v>
      </c>
      <c r="LZ15" s="27">
        <v>128.19999999999999</v>
      </c>
      <c r="MA15" s="27">
        <v>132</v>
      </c>
      <c r="MB15" s="27">
        <v>130.1</v>
      </c>
      <c r="MC15" s="27">
        <v>129.75</v>
      </c>
      <c r="MD15" s="27">
        <v>132.94999999999999</v>
      </c>
      <c r="ME15" s="27">
        <v>130.19999999999999</v>
      </c>
      <c r="MF15" s="27">
        <v>129.75</v>
      </c>
      <c r="MG15" s="27">
        <v>131</v>
      </c>
      <c r="MH15" s="27">
        <v>131</v>
      </c>
      <c r="MI15" s="27">
        <v>134.5</v>
      </c>
      <c r="MJ15" s="27">
        <v>132.30000000000001</v>
      </c>
      <c r="MK15" s="27">
        <v>133</v>
      </c>
      <c r="ML15" s="27">
        <v>133.55000000000001</v>
      </c>
      <c r="MM15" s="27">
        <v>136.15</v>
      </c>
      <c r="MN15" s="27">
        <v>132.5</v>
      </c>
      <c r="MO15" s="27">
        <v>127.9</v>
      </c>
      <c r="MP15" s="27">
        <v>126.5</v>
      </c>
      <c r="MQ15" s="27">
        <v>128.9</v>
      </c>
      <c r="MR15" s="27">
        <v>127.3</v>
      </c>
      <c r="MS15" s="27">
        <v>131.1</v>
      </c>
      <c r="MT15" s="27">
        <v>122.35</v>
      </c>
      <c r="MU15" s="27">
        <v>102.35</v>
      </c>
      <c r="MV15" s="27" t="e">
        <v>#N/A</v>
      </c>
      <c r="MW15" s="27">
        <v>102.1</v>
      </c>
      <c r="MX15" s="27">
        <v>104.15</v>
      </c>
      <c r="MY15" s="27">
        <v>103.1</v>
      </c>
      <c r="MZ15" s="27">
        <v>103.75</v>
      </c>
      <c r="NA15" s="27">
        <v>104</v>
      </c>
      <c r="NB15" s="43"/>
      <c r="ND15" s="45"/>
      <c r="NE15" s="43"/>
    </row>
    <row r="16" spans="1:369" x14ac:dyDescent="0.25">
      <c r="A16" s="28">
        <f t="shared" si="1"/>
        <v>14</v>
      </c>
      <c r="B16" s="28">
        <v>523716</v>
      </c>
      <c r="C16" s="28" t="s">
        <v>25</v>
      </c>
      <c r="D16" s="29" t="s">
        <v>93</v>
      </c>
      <c r="E16" s="27">
        <f t="shared" si="0"/>
        <v>166</v>
      </c>
      <c r="F16" s="27">
        <v>97.3</v>
      </c>
      <c r="G16" s="27">
        <v>31.95</v>
      </c>
      <c r="H16" s="27">
        <v>89.7</v>
      </c>
      <c r="I16" s="3"/>
      <c r="J16" s="27">
        <v>190.8</v>
      </c>
      <c r="K16" s="27">
        <v>110.1</v>
      </c>
      <c r="L16" s="27"/>
      <c r="M16" s="30"/>
      <c r="N16" s="28"/>
      <c r="P16" s="3">
        <v>166</v>
      </c>
      <c r="Q16" s="3">
        <v>165</v>
      </c>
      <c r="R16" s="3">
        <v>161.85</v>
      </c>
      <c r="S16" s="3">
        <v>168.45</v>
      </c>
      <c r="T16" s="3">
        <v>163.9</v>
      </c>
      <c r="U16" s="3">
        <v>170</v>
      </c>
      <c r="V16" s="3">
        <v>157</v>
      </c>
      <c r="W16" s="3">
        <v>142.35</v>
      </c>
      <c r="X16" s="3">
        <v>141</v>
      </c>
      <c r="Y16" s="3">
        <v>137.65</v>
      </c>
      <c r="Z16" s="3">
        <v>142</v>
      </c>
      <c r="AA16" s="3">
        <v>142</v>
      </c>
      <c r="AB16" s="3">
        <v>140.4</v>
      </c>
      <c r="AC16" s="3">
        <v>141.5</v>
      </c>
      <c r="AD16" s="3">
        <v>136</v>
      </c>
      <c r="AE16" s="3">
        <v>145</v>
      </c>
      <c r="AF16" s="3">
        <v>141.5</v>
      </c>
      <c r="AG16" s="3">
        <v>135</v>
      </c>
      <c r="AH16" s="3">
        <v>134.94999999999999</v>
      </c>
      <c r="AI16" s="3">
        <v>132.94999999999999</v>
      </c>
      <c r="AJ16" s="3">
        <v>135.5</v>
      </c>
      <c r="AK16" s="3">
        <v>134.94999999999999</v>
      </c>
      <c r="AL16" s="3">
        <v>135</v>
      </c>
      <c r="AM16" s="3">
        <v>135</v>
      </c>
      <c r="AN16" s="3">
        <v>137.25</v>
      </c>
      <c r="AO16" s="3">
        <v>139</v>
      </c>
      <c r="AP16" s="3">
        <v>141.9</v>
      </c>
      <c r="AQ16" s="3">
        <v>140</v>
      </c>
      <c r="AR16" s="3">
        <v>142</v>
      </c>
      <c r="AS16" s="3">
        <v>140</v>
      </c>
      <c r="AT16" s="3">
        <v>144.05000000000001</v>
      </c>
      <c r="AU16" s="3">
        <v>149</v>
      </c>
      <c r="AV16" s="3">
        <v>152.05000000000001</v>
      </c>
      <c r="AW16" s="3">
        <v>152.05000000000001</v>
      </c>
      <c r="AX16" s="3">
        <v>148.5</v>
      </c>
      <c r="AY16" s="3">
        <v>147.85</v>
      </c>
      <c r="AZ16" s="3">
        <v>145</v>
      </c>
      <c r="BA16" s="3">
        <v>141.94999999999999</v>
      </c>
      <c r="BB16" s="3">
        <v>140</v>
      </c>
      <c r="BC16" s="3">
        <v>143.9</v>
      </c>
      <c r="BD16" s="3">
        <v>143</v>
      </c>
      <c r="BE16" s="3">
        <v>142.80000000000001</v>
      </c>
      <c r="BF16" s="3">
        <v>139</v>
      </c>
      <c r="BG16" s="3">
        <v>135.4</v>
      </c>
      <c r="BH16" s="3">
        <v>137</v>
      </c>
      <c r="BI16" s="3">
        <v>137.5</v>
      </c>
      <c r="BJ16" s="3">
        <v>137.55000000000001</v>
      </c>
      <c r="BK16" s="3">
        <v>139.6</v>
      </c>
      <c r="BL16" s="3">
        <v>133.9</v>
      </c>
      <c r="BM16" s="3">
        <v>139</v>
      </c>
      <c r="BN16" s="3">
        <v>135</v>
      </c>
      <c r="BO16" s="3">
        <v>139.85</v>
      </c>
      <c r="BP16" s="3">
        <v>139</v>
      </c>
      <c r="BQ16" s="3">
        <v>137</v>
      </c>
      <c r="BR16" s="3">
        <v>140</v>
      </c>
      <c r="BS16" s="3">
        <v>143.69999999999999</v>
      </c>
      <c r="BT16" s="3">
        <v>147</v>
      </c>
      <c r="BU16" s="3">
        <v>151.69999999999999</v>
      </c>
      <c r="BV16" s="3">
        <v>150.75</v>
      </c>
      <c r="BW16" s="3">
        <v>149.69999999999999</v>
      </c>
      <c r="BX16" s="3">
        <v>146.5</v>
      </c>
      <c r="BY16" s="3">
        <v>149.15</v>
      </c>
      <c r="BZ16" s="3">
        <v>150</v>
      </c>
      <c r="CA16" s="3">
        <v>150</v>
      </c>
      <c r="CB16" s="3">
        <v>150</v>
      </c>
      <c r="CC16" s="3">
        <v>152</v>
      </c>
      <c r="CD16" s="3">
        <v>154.1</v>
      </c>
      <c r="CE16" s="3">
        <v>152.5</v>
      </c>
      <c r="CF16" s="3">
        <v>152.94999999999999</v>
      </c>
      <c r="CG16" s="3">
        <v>154.9</v>
      </c>
      <c r="CH16" s="3">
        <v>151.69999999999999</v>
      </c>
      <c r="CI16" s="3">
        <v>149.5</v>
      </c>
      <c r="CJ16" s="3">
        <v>145.19999999999999</v>
      </c>
      <c r="CK16" s="3">
        <v>149.80000000000001</v>
      </c>
      <c r="CL16" s="3">
        <v>149</v>
      </c>
      <c r="CM16" s="3">
        <v>142</v>
      </c>
      <c r="CN16" s="3">
        <v>146</v>
      </c>
      <c r="CO16" s="3">
        <v>146.05000000000001</v>
      </c>
      <c r="CP16" s="3">
        <v>146.55000000000001</v>
      </c>
      <c r="CQ16" s="3">
        <v>147.5</v>
      </c>
      <c r="CR16" s="3">
        <v>150</v>
      </c>
      <c r="CS16" s="3">
        <v>145.25</v>
      </c>
      <c r="CT16" s="3">
        <v>150.9</v>
      </c>
      <c r="CU16" s="3">
        <v>146.1</v>
      </c>
      <c r="CV16" s="3">
        <v>148.25</v>
      </c>
      <c r="CW16" s="3">
        <v>151.9</v>
      </c>
      <c r="CX16" s="3">
        <v>145.69999999999999</v>
      </c>
      <c r="CY16" s="3">
        <v>145.69999999999999</v>
      </c>
      <c r="CZ16" s="3">
        <v>141</v>
      </c>
      <c r="DA16" s="3">
        <v>138</v>
      </c>
      <c r="DB16" s="3">
        <v>131.25</v>
      </c>
      <c r="DC16" s="3">
        <v>128.19999999999999</v>
      </c>
      <c r="DD16" s="3">
        <v>125.25</v>
      </c>
      <c r="DE16" s="3">
        <v>127.5</v>
      </c>
      <c r="DF16" s="3">
        <v>129</v>
      </c>
      <c r="DG16" s="3">
        <v>130.9</v>
      </c>
      <c r="DH16" s="3">
        <v>130.9</v>
      </c>
      <c r="DI16" s="3">
        <v>135</v>
      </c>
      <c r="DJ16" s="3">
        <v>137.85</v>
      </c>
      <c r="DK16" s="3">
        <v>134</v>
      </c>
      <c r="DL16" s="3">
        <v>136.9</v>
      </c>
      <c r="DM16" s="3">
        <v>134</v>
      </c>
      <c r="DN16" s="3">
        <v>135</v>
      </c>
      <c r="DO16" s="3">
        <v>134</v>
      </c>
      <c r="DP16" s="3">
        <v>135</v>
      </c>
      <c r="DQ16" s="3">
        <v>134</v>
      </c>
      <c r="DR16" s="3">
        <v>131.15</v>
      </c>
      <c r="DS16" s="3">
        <v>133</v>
      </c>
      <c r="DT16" s="3">
        <v>130</v>
      </c>
      <c r="DU16" s="3">
        <v>130</v>
      </c>
      <c r="DV16" s="3">
        <v>133.30000000000001</v>
      </c>
      <c r="DW16" s="3">
        <v>129.6</v>
      </c>
      <c r="DX16" s="3">
        <v>128.69999999999999</v>
      </c>
      <c r="DY16" s="3">
        <v>121</v>
      </c>
      <c r="DZ16" s="3">
        <v>121</v>
      </c>
      <c r="EA16" s="3">
        <v>120</v>
      </c>
      <c r="EB16" s="3">
        <v>116.5</v>
      </c>
      <c r="EC16" s="3">
        <v>115</v>
      </c>
      <c r="ED16" s="3">
        <v>113.3</v>
      </c>
      <c r="EE16" s="3">
        <v>114.9</v>
      </c>
      <c r="EF16" s="3">
        <v>114.9</v>
      </c>
      <c r="EG16" s="3">
        <v>115</v>
      </c>
      <c r="EH16" s="3">
        <v>117</v>
      </c>
      <c r="EI16" s="3">
        <v>115.1</v>
      </c>
      <c r="EJ16" s="3">
        <v>115.2</v>
      </c>
      <c r="EK16" s="3">
        <v>119.9</v>
      </c>
      <c r="EL16" s="3">
        <v>117</v>
      </c>
      <c r="EM16" s="3">
        <v>120</v>
      </c>
      <c r="EN16" s="3">
        <v>116.35</v>
      </c>
      <c r="EO16" s="3">
        <v>125.85</v>
      </c>
      <c r="EP16" s="3">
        <v>123.75</v>
      </c>
      <c r="EQ16" s="3">
        <v>124.9</v>
      </c>
      <c r="ER16" s="3">
        <v>123</v>
      </c>
      <c r="ES16" s="3">
        <v>125.6</v>
      </c>
      <c r="ET16" s="3">
        <v>127.1</v>
      </c>
      <c r="EU16" s="3">
        <v>129.94999999999999</v>
      </c>
      <c r="EV16" s="3">
        <v>131.85</v>
      </c>
      <c r="EW16" s="3">
        <v>134.19999999999999</v>
      </c>
      <c r="EX16" s="3">
        <v>135</v>
      </c>
      <c r="EY16" s="3">
        <v>132.05000000000001</v>
      </c>
      <c r="EZ16" s="3">
        <v>132.05000000000001</v>
      </c>
      <c r="FA16" s="3">
        <v>132</v>
      </c>
      <c r="FB16" s="3">
        <v>134.85</v>
      </c>
      <c r="FC16" s="3">
        <v>131</v>
      </c>
      <c r="FD16" s="3">
        <v>133.19999999999999</v>
      </c>
      <c r="FE16" s="3">
        <v>135</v>
      </c>
      <c r="FF16" s="27">
        <v>134.25</v>
      </c>
      <c r="FG16" s="27">
        <v>137</v>
      </c>
      <c r="FH16" s="27">
        <v>138.75</v>
      </c>
      <c r="FI16" s="27">
        <v>131.55000000000001</v>
      </c>
      <c r="FJ16" s="27">
        <v>131.19999999999999</v>
      </c>
      <c r="FK16" s="27">
        <v>134.75</v>
      </c>
      <c r="FL16" s="27">
        <v>129.1</v>
      </c>
      <c r="FM16" s="27">
        <v>125</v>
      </c>
      <c r="FN16" s="27">
        <v>125</v>
      </c>
      <c r="FO16" s="27">
        <v>121.25</v>
      </c>
      <c r="FP16" s="27">
        <v>120</v>
      </c>
      <c r="FQ16" s="27">
        <v>120</v>
      </c>
      <c r="FR16" s="27">
        <v>118.95</v>
      </c>
      <c r="FS16" s="27">
        <v>121.2</v>
      </c>
      <c r="FT16" s="27"/>
      <c r="FU16" s="27">
        <v>123.15</v>
      </c>
      <c r="FV16" s="27">
        <v>121.3</v>
      </c>
      <c r="FW16" s="27">
        <v>123</v>
      </c>
      <c r="FX16" s="27">
        <v>127</v>
      </c>
      <c r="FY16" s="27">
        <v>130</v>
      </c>
      <c r="FZ16" s="27">
        <v>133</v>
      </c>
      <c r="GA16" s="27">
        <v>134.75</v>
      </c>
      <c r="GB16" s="27">
        <v>131</v>
      </c>
      <c r="GC16" s="27">
        <v>132.05000000000001</v>
      </c>
      <c r="GD16" s="27">
        <v>132.15</v>
      </c>
      <c r="GE16" s="27">
        <v>128.5</v>
      </c>
      <c r="GF16" s="27">
        <v>125</v>
      </c>
      <c r="GG16" s="27">
        <v>122.2</v>
      </c>
      <c r="GH16" s="27">
        <v>126.7</v>
      </c>
      <c r="GI16" s="27">
        <v>129.5</v>
      </c>
      <c r="GJ16" s="27">
        <v>126.85</v>
      </c>
      <c r="GK16" s="27">
        <v>129.85</v>
      </c>
      <c r="GL16" s="27">
        <v>130.1</v>
      </c>
      <c r="GM16" s="27">
        <v>136.4</v>
      </c>
      <c r="GN16" s="27">
        <v>139.35</v>
      </c>
      <c r="GO16" s="27">
        <v>147</v>
      </c>
      <c r="GP16" s="27">
        <v>138.44999999999999</v>
      </c>
      <c r="GQ16" s="27">
        <v>131.25</v>
      </c>
      <c r="GR16" s="27">
        <v>115</v>
      </c>
      <c r="GS16" s="27">
        <v>119.9</v>
      </c>
      <c r="GT16" s="27">
        <v>122.5</v>
      </c>
      <c r="GU16" s="27">
        <v>134.9</v>
      </c>
      <c r="GV16" s="27">
        <v>135.05000000000001</v>
      </c>
      <c r="GW16" s="27">
        <v>137.1</v>
      </c>
      <c r="GX16" s="27">
        <v>135</v>
      </c>
      <c r="GY16" s="27">
        <v>136</v>
      </c>
      <c r="GZ16" s="27">
        <v>141</v>
      </c>
      <c r="HA16" s="27">
        <v>138.05000000000001</v>
      </c>
      <c r="HB16" s="27">
        <v>143.55000000000001</v>
      </c>
      <c r="HC16" s="27">
        <v>148</v>
      </c>
      <c r="HD16" s="27">
        <v>147.25</v>
      </c>
      <c r="HE16" s="27">
        <v>142.5</v>
      </c>
      <c r="HF16" s="27">
        <v>140.6</v>
      </c>
      <c r="HG16" s="27">
        <v>142.4</v>
      </c>
      <c r="HH16" s="27">
        <v>142.30000000000001</v>
      </c>
      <c r="HI16" s="27">
        <v>142.69999999999999</v>
      </c>
      <c r="HJ16" s="27">
        <v>140</v>
      </c>
      <c r="HK16" s="27">
        <v>140</v>
      </c>
      <c r="HL16" s="27">
        <v>141.80000000000001</v>
      </c>
      <c r="HM16" s="27">
        <v>152.6</v>
      </c>
      <c r="HN16" s="27">
        <v>150</v>
      </c>
      <c r="HO16" s="27">
        <v>149.94999999999999</v>
      </c>
      <c r="HP16" s="27">
        <v>154</v>
      </c>
      <c r="HQ16" s="27">
        <v>157</v>
      </c>
      <c r="HR16" s="27">
        <v>159.4</v>
      </c>
      <c r="HS16" s="27">
        <v>158</v>
      </c>
      <c r="HT16" s="27">
        <v>155.05000000000001</v>
      </c>
      <c r="HU16" s="27">
        <v>155</v>
      </c>
      <c r="HV16" s="27">
        <v>156.55000000000001</v>
      </c>
      <c r="HW16" s="27">
        <v>156</v>
      </c>
      <c r="HX16" s="27">
        <v>157.5</v>
      </c>
      <c r="HY16" s="27">
        <v>152.30000000000001</v>
      </c>
      <c r="HZ16" s="27">
        <v>157.25</v>
      </c>
      <c r="IA16" s="27">
        <v>155.15</v>
      </c>
      <c r="IB16" s="27">
        <v>157.5</v>
      </c>
      <c r="IC16" s="27">
        <v>160.9</v>
      </c>
      <c r="ID16" s="27">
        <v>175</v>
      </c>
      <c r="IE16" s="27">
        <v>155</v>
      </c>
      <c r="IF16" s="27">
        <v>154</v>
      </c>
      <c r="IG16" s="27">
        <v>156</v>
      </c>
      <c r="IH16" s="27">
        <v>150</v>
      </c>
      <c r="II16" s="27">
        <v>142.9</v>
      </c>
      <c r="IJ16" s="27">
        <v>143</v>
      </c>
      <c r="IK16" s="27">
        <v>150</v>
      </c>
      <c r="IL16" s="27">
        <v>153</v>
      </c>
      <c r="IM16" s="27">
        <v>155</v>
      </c>
      <c r="IN16" s="27">
        <v>161.5</v>
      </c>
      <c r="IO16" s="27">
        <v>152.44999999999999</v>
      </c>
      <c r="IP16" s="27">
        <v>154</v>
      </c>
      <c r="IQ16" s="27">
        <v>141.80000000000001</v>
      </c>
      <c r="IR16" s="27">
        <v>150</v>
      </c>
      <c r="IS16" s="27">
        <v>157</v>
      </c>
      <c r="IT16" s="27">
        <v>164</v>
      </c>
      <c r="IU16" s="27">
        <v>164.85</v>
      </c>
      <c r="IV16" s="27">
        <v>165</v>
      </c>
      <c r="IW16" s="27">
        <v>160</v>
      </c>
      <c r="IX16" s="27">
        <v>173</v>
      </c>
      <c r="IY16" s="27">
        <v>168.6</v>
      </c>
      <c r="IZ16" s="27">
        <v>178</v>
      </c>
      <c r="JA16" s="27">
        <v>182.6</v>
      </c>
      <c r="JB16" s="27">
        <v>186.25</v>
      </c>
      <c r="JC16" s="27">
        <v>179.45</v>
      </c>
      <c r="JD16" s="27">
        <v>174</v>
      </c>
      <c r="JE16" s="27">
        <v>169.6</v>
      </c>
      <c r="JF16" s="27">
        <v>165.6</v>
      </c>
      <c r="JG16" s="27">
        <v>170</v>
      </c>
      <c r="JH16" s="27">
        <v>172.75</v>
      </c>
      <c r="JI16" s="27">
        <v>174.45</v>
      </c>
      <c r="JJ16" s="27">
        <v>184</v>
      </c>
      <c r="JK16" s="27">
        <v>178.6</v>
      </c>
      <c r="JL16" s="27">
        <v>177.4</v>
      </c>
      <c r="JM16" s="27">
        <v>177.35</v>
      </c>
      <c r="JN16" s="27">
        <v>173.85</v>
      </c>
      <c r="JO16" s="27">
        <v>166.05</v>
      </c>
      <c r="JP16" s="27">
        <v>165</v>
      </c>
      <c r="JQ16" s="27">
        <v>163.30000000000001</v>
      </c>
      <c r="JR16" s="27">
        <v>171</v>
      </c>
      <c r="JS16" s="27">
        <v>169.15</v>
      </c>
      <c r="JT16" s="27">
        <v>172.85</v>
      </c>
      <c r="JU16" s="27">
        <v>176</v>
      </c>
      <c r="JV16" s="27">
        <v>170</v>
      </c>
      <c r="JW16" s="27">
        <v>169</v>
      </c>
      <c r="JX16" s="27">
        <v>169.95</v>
      </c>
      <c r="JY16" s="27">
        <v>169.95</v>
      </c>
      <c r="JZ16" s="27">
        <v>168</v>
      </c>
      <c r="KA16" s="27">
        <v>168.1</v>
      </c>
      <c r="KB16" s="27">
        <v>170.3</v>
      </c>
      <c r="KC16" s="27">
        <v>170.75</v>
      </c>
      <c r="KD16" s="27">
        <v>172.35</v>
      </c>
      <c r="KE16" s="27">
        <v>168</v>
      </c>
      <c r="KF16" s="27">
        <v>179.8</v>
      </c>
      <c r="KG16" s="27">
        <v>182</v>
      </c>
      <c r="KH16" s="27">
        <v>177.95</v>
      </c>
      <c r="KI16" s="27">
        <v>176.95</v>
      </c>
      <c r="KJ16" s="27">
        <v>174.7</v>
      </c>
      <c r="KK16" s="27">
        <v>179.95</v>
      </c>
      <c r="KL16" s="27">
        <v>175.6</v>
      </c>
      <c r="KM16" s="27">
        <v>177</v>
      </c>
      <c r="KN16" s="27">
        <v>177.5</v>
      </c>
      <c r="KO16" s="27">
        <v>182.9</v>
      </c>
      <c r="KP16" s="27">
        <v>183</v>
      </c>
      <c r="KQ16" s="27">
        <v>185.5</v>
      </c>
      <c r="KR16" s="27">
        <v>183.45</v>
      </c>
      <c r="KS16" s="27">
        <v>161.55000000000001</v>
      </c>
      <c r="KT16" s="27">
        <v>165.8</v>
      </c>
      <c r="KU16" s="27">
        <v>158.85</v>
      </c>
      <c r="KV16" s="27">
        <v>159</v>
      </c>
      <c r="KW16" s="27">
        <v>161.65</v>
      </c>
      <c r="KX16" s="27">
        <v>168</v>
      </c>
      <c r="KY16" s="27">
        <v>162.9</v>
      </c>
      <c r="KZ16" s="27">
        <v>158.80000000000001</v>
      </c>
      <c r="LA16" s="27">
        <v>165</v>
      </c>
      <c r="LB16" s="27">
        <v>169.25</v>
      </c>
      <c r="LC16" s="27">
        <v>169.1</v>
      </c>
      <c r="LD16" s="27">
        <v>172</v>
      </c>
      <c r="LE16" s="27">
        <v>170.6</v>
      </c>
      <c r="LF16" s="27">
        <v>172</v>
      </c>
      <c r="LG16" s="27">
        <v>172.25</v>
      </c>
      <c r="LH16" s="27">
        <v>178.05</v>
      </c>
      <c r="LI16" s="27">
        <v>176.25</v>
      </c>
      <c r="LJ16" s="27">
        <v>175.25</v>
      </c>
      <c r="LK16" s="27">
        <v>173.5</v>
      </c>
      <c r="LL16" s="27">
        <v>167.5</v>
      </c>
      <c r="LM16" s="27">
        <v>165.6</v>
      </c>
      <c r="LN16" s="27">
        <v>168.55</v>
      </c>
      <c r="LO16" s="27">
        <v>168</v>
      </c>
      <c r="LP16" s="27">
        <v>152.9</v>
      </c>
      <c r="LQ16" s="27">
        <v>154.30000000000001</v>
      </c>
      <c r="LR16" s="27">
        <v>146.80000000000001</v>
      </c>
      <c r="LS16" s="27">
        <v>145</v>
      </c>
      <c r="LT16" s="27">
        <v>145.5</v>
      </c>
      <c r="LU16" s="27">
        <v>148</v>
      </c>
      <c r="LV16" s="27">
        <v>146.94999999999999</v>
      </c>
      <c r="LW16" s="27">
        <v>144.9</v>
      </c>
      <c r="LX16" s="27">
        <v>145.30000000000001</v>
      </c>
      <c r="LY16" s="27">
        <v>145.94999999999999</v>
      </c>
      <c r="LZ16" s="27">
        <v>144</v>
      </c>
      <c r="MA16" s="27">
        <v>143.25</v>
      </c>
      <c r="MB16" s="27">
        <v>144.15</v>
      </c>
      <c r="MC16" s="27">
        <v>146.6</v>
      </c>
      <c r="MD16" s="27">
        <v>149.05000000000001</v>
      </c>
      <c r="ME16" s="27">
        <v>150</v>
      </c>
      <c r="MF16" s="27">
        <v>149.5</v>
      </c>
      <c r="MG16" s="27">
        <v>149.44999999999999</v>
      </c>
      <c r="MH16" s="27">
        <v>149.9</v>
      </c>
      <c r="MI16" s="27">
        <v>147.05000000000001</v>
      </c>
      <c r="MJ16" s="27">
        <v>146.5</v>
      </c>
      <c r="MK16" s="27">
        <v>146.5</v>
      </c>
      <c r="ML16" s="27">
        <v>143.65</v>
      </c>
      <c r="MM16" s="27">
        <v>143.35</v>
      </c>
      <c r="MN16" s="27">
        <v>148.35</v>
      </c>
      <c r="MO16" s="27">
        <v>143.1</v>
      </c>
      <c r="MP16" s="27">
        <v>149</v>
      </c>
      <c r="MQ16" s="27">
        <v>148.9</v>
      </c>
      <c r="MR16" s="27">
        <v>144.85</v>
      </c>
      <c r="MS16" s="27">
        <v>146.25</v>
      </c>
      <c r="MT16" s="27">
        <v>142.9</v>
      </c>
      <c r="MU16" s="27">
        <v>144</v>
      </c>
      <c r="MV16" s="27">
        <v>144.25</v>
      </c>
      <c r="MW16" s="27">
        <v>146</v>
      </c>
      <c r="MX16" s="27">
        <v>150</v>
      </c>
      <c r="MY16" s="27">
        <v>142.9</v>
      </c>
      <c r="MZ16" s="27">
        <v>144.9</v>
      </c>
      <c r="NA16" s="27">
        <v>136</v>
      </c>
      <c r="NB16" s="43"/>
      <c r="ND16" s="45"/>
      <c r="NE16" s="43"/>
    </row>
    <row r="17" spans="1:369" x14ac:dyDescent="0.25">
      <c r="A17" s="28">
        <f t="shared" si="1"/>
        <v>15</v>
      </c>
      <c r="B17" s="28">
        <v>526594</v>
      </c>
      <c r="C17" s="28" t="s">
        <v>26</v>
      </c>
      <c r="D17" s="29" t="s">
        <v>164</v>
      </c>
      <c r="E17" s="27">
        <f t="shared" si="0"/>
        <v>16.8</v>
      </c>
      <c r="F17" s="27">
        <v>16.75</v>
      </c>
      <c r="G17" s="27" t="e">
        <v>#N/A</v>
      </c>
      <c r="H17" s="27" t="e">
        <v>#N/A</v>
      </c>
      <c r="I17" s="3"/>
      <c r="J17" s="27">
        <v>27.55</v>
      </c>
      <c r="K17" s="27">
        <v>15.4</v>
      </c>
      <c r="L17" s="27"/>
      <c r="M17" s="30"/>
      <c r="N17" s="28"/>
      <c r="P17" s="3">
        <v>16.8</v>
      </c>
      <c r="Q17" s="3">
        <v>16.8</v>
      </c>
      <c r="R17" s="3">
        <v>16</v>
      </c>
      <c r="S17" s="3">
        <v>16.5</v>
      </c>
      <c r="T17" s="3">
        <v>15.9</v>
      </c>
      <c r="U17" s="3">
        <v>15.4</v>
      </c>
      <c r="V17" s="3">
        <v>15.4</v>
      </c>
      <c r="W17" s="3">
        <v>15.5</v>
      </c>
      <c r="X17" s="3">
        <v>16.3</v>
      </c>
      <c r="Y17" s="3">
        <v>17.2</v>
      </c>
      <c r="Z17" s="3">
        <v>18.100000000000001</v>
      </c>
      <c r="AA17" s="3">
        <v>18.100000000000001</v>
      </c>
      <c r="AB17" s="3">
        <v>18.100000000000001</v>
      </c>
      <c r="AC17" s="3">
        <v>18.100000000000001</v>
      </c>
      <c r="AD17" s="3">
        <v>18.100000000000001</v>
      </c>
      <c r="AE17" s="3">
        <v>18.100000000000001</v>
      </c>
      <c r="AF17" s="3">
        <v>18.100000000000001</v>
      </c>
      <c r="AG17" s="3">
        <v>18.100000000000001</v>
      </c>
      <c r="AH17" s="3">
        <v>18.100000000000001</v>
      </c>
      <c r="AI17" s="3">
        <v>18.100000000000001</v>
      </c>
      <c r="AJ17" s="3">
        <v>18.100000000000001</v>
      </c>
      <c r="AK17" s="3">
        <v>18.100000000000001</v>
      </c>
      <c r="AL17" s="3">
        <v>18.100000000000001</v>
      </c>
      <c r="AM17" s="3">
        <v>18.100000000000001</v>
      </c>
      <c r="AN17" s="3">
        <v>18.100000000000001</v>
      </c>
      <c r="AO17" s="3">
        <v>18.100000000000001</v>
      </c>
      <c r="AP17" s="3">
        <v>18.100000000000001</v>
      </c>
      <c r="AQ17" s="3">
        <v>18.100000000000001</v>
      </c>
      <c r="AR17" s="3">
        <v>18.100000000000001</v>
      </c>
      <c r="AS17" s="3">
        <v>19</v>
      </c>
      <c r="AT17" s="3">
        <v>19</v>
      </c>
      <c r="AU17" s="3">
        <v>18.2</v>
      </c>
      <c r="AV17" s="3">
        <v>18.2</v>
      </c>
      <c r="AW17" s="3">
        <v>18.2</v>
      </c>
      <c r="AX17" s="3">
        <v>18.2</v>
      </c>
      <c r="AY17" s="3">
        <v>18.2</v>
      </c>
      <c r="AZ17" s="3">
        <v>18.2</v>
      </c>
      <c r="BA17" s="3">
        <v>18.2</v>
      </c>
      <c r="BB17" s="3">
        <v>19.149999999999999</v>
      </c>
      <c r="BC17" s="3">
        <v>19.149999999999999</v>
      </c>
      <c r="BD17" s="3">
        <v>19.149999999999999</v>
      </c>
      <c r="BE17" s="3">
        <v>18.25</v>
      </c>
      <c r="BF17" s="3">
        <v>18.25</v>
      </c>
      <c r="BG17" s="3">
        <v>18.25</v>
      </c>
      <c r="BH17" s="3">
        <v>19.149999999999999</v>
      </c>
      <c r="BI17" s="3">
        <v>19.149999999999999</v>
      </c>
      <c r="BJ17" s="3">
        <v>19.149999999999999</v>
      </c>
      <c r="BK17" s="3">
        <v>19.149999999999999</v>
      </c>
      <c r="BL17" s="3">
        <v>19.149999999999999</v>
      </c>
      <c r="BM17" s="3">
        <v>19.05</v>
      </c>
      <c r="BN17" s="3">
        <v>20</v>
      </c>
      <c r="BO17" s="3">
        <v>20</v>
      </c>
      <c r="BP17" s="3">
        <v>20</v>
      </c>
      <c r="BQ17" s="3">
        <v>20</v>
      </c>
      <c r="BR17" s="3">
        <v>20</v>
      </c>
      <c r="BS17" s="3">
        <v>20</v>
      </c>
      <c r="BT17" s="3">
        <v>20</v>
      </c>
      <c r="BU17" s="3">
        <v>20</v>
      </c>
      <c r="BV17" s="3">
        <v>20</v>
      </c>
      <c r="BW17" s="3">
        <v>19.95</v>
      </c>
      <c r="BX17" s="3">
        <v>19</v>
      </c>
      <c r="BY17" s="3">
        <v>18.2</v>
      </c>
      <c r="BZ17" s="3">
        <v>17.350000000000001</v>
      </c>
      <c r="CA17" s="3">
        <v>18.25</v>
      </c>
      <c r="CB17" s="3">
        <v>18.25</v>
      </c>
      <c r="CC17" s="3">
        <v>18.25</v>
      </c>
      <c r="CD17" s="3">
        <v>18.25</v>
      </c>
      <c r="CE17" s="3">
        <v>18.25</v>
      </c>
      <c r="CF17" s="3">
        <v>19.05</v>
      </c>
      <c r="CG17" s="3">
        <v>19.05</v>
      </c>
      <c r="CH17" s="3">
        <v>20.05</v>
      </c>
      <c r="CI17" s="3">
        <v>19.100000000000001</v>
      </c>
      <c r="CJ17" s="3">
        <v>19.100000000000001</v>
      </c>
      <c r="CK17" s="3">
        <v>19.100000000000001</v>
      </c>
      <c r="CL17" s="3">
        <v>20.05</v>
      </c>
      <c r="CM17" s="3">
        <v>19.100000000000001</v>
      </c>
      <c r="CN17" s="3">
        <v>20</v>
      </c>
      <c r="CO17" s="3">
        <v>20</v>
      </c>
      <c r="CP17" s="3">
        <v>19.05</v>
      </c>
      <c r="CQ17" s="3">
        <v>19</v>
      </c>
      <c r="CR17" s="3">
        <v>19.95</v>
      </c>
      <c r="CS17" s="3">
        <v>19</v>
      </c>
      <c r="CT17" s="3">
        <v>19</v>
      </c>
      <c r="CU17" s="3">
        <v>19.600000000000001</v>
      </c>
      <c r="CV17" s="3">
        <v>19.600000000000001</v>
      </c>
      <c r="CW17" s="3">
        <v>19.600000000000001</v>
      </c>
      <c r="CX17" s="3">
        <v>19.600000000000001</v>
      </c>
      <c r="CY17" s="3">
        <v>20.05</v>
      </c>
      <c r="CZ17" s="3">
        <v>21.1</v>
      </c>
      <c r="DA17" s="3">
        <v>21.4</v>
      </c>
      <c r="DB17" s="3">
        <v>22.4</v>
      </c>
      <c r="DC17" s="3">
        <v>21.35</v>
      </c>
      <c r="DD17" s="3">
        <v>22.45</v>
      </c>
      <c r="DE17" s="3">
        <v>22.45</v>
      </c>
      <c r="DF17" s="3">
        <v>23.6</v>
      </c>
      <c r="DG17" s="3">
        <v>23.6</v>
      </c>
      <c r="DH17" s="3">
        <v>23.6</v>
      </c>
      <c r="DI17" s="3">
        <v>23.6</v>
      </c>
      <c r="DJ17" s="3">
        <v>22.5</v>
      </c>
      <c r="DK17" s="3">
        <v>21.6</v>
      </c>
      <c r="DL17" s="3">
        <v>20.65</v>
      </c>
      <c r="DM17" s="3">
        <v>19.7</v>
      </c>
      <c r="DN17" s="3">
        <v>18.899999999999999</v>
      </c>
      <c r="DO17" s="3">
        <v>18.899999999999999</v>
      </c>
      <c r="DP17" s="3">
        <v>18.899999999999999</v>
      </c>
      <c r="DQ17" s="3">
        <v>18</v>
      </c>
      <c r="DR17" s="3">
        <v>18.899999999999999</v>
      </c>
      <c r="DS17" s="3">
        <v>18.899999999999999</v>
      </c>
      <c r="DT17" s="3">
        <v>18</v>
      </c>
      <c r="DU17" s="3">
        <v>18.899999999999999</v>
      </c>
      <c r="DV17" s="3">
        <v>18.899999999999999</v>
      </c>
      <c r="DW17" s="3">
        <v>18</v>
      </c>
      <c r="DX17" s="3">
        <v>18.899999999999999</v>
      </c>
      <c r="DY17" s="3">
        <v>19.850000000000001</v>
      </c>
      <c r="DZ17" s="3">
        <v>19.850000000000001</v>
      </c>
      <c r="EA17" s="3">
        <v>19.850000000000001</v>
      </c>
      <c r="EB17" s="3">
        <v>19.850000000000001</v>
      </c>
      <c r="EC17" s="3">
        <v>19.850000000000001</v>
      </c>
      <c r="ED17" s="3">
        <v>20.85</v>
      </c>
      <c r="EE17" s="3">
        <v>19.899999999999999</v>
      </c>
      <c r="EF17" s="3">
        <v>19</v>
      </c>
      <c r="EG17" s="3">
        <v>19.05</v>
      </c>
      <c r="EH17" s="3">
        <v>18</v>
      </c>
      <c r="EI17" s="3">
        <v>18</v>
      </c>
      <c r="EJ17" s="3">
        <v>17.2</v>
      </c>
      <c r="EK17" s="3">
        <v>17.05</v>
      </c>
      <c r="EL17" s="3">
        <v>17.899999999999999</v>
      </c>
      <c r="EM17" s="3">
        <v>17.899999999999999</v>
      </c>
      <c r="EN17" s="3">
        <v>17.100000000000001</v>
      </c>
      <c r="EO17" s="3">
        <v>16.3</v>
      </c>
      <c r="EP17" s="3">
        <v>17.149999999999999</v>
      </c>
      <c r="EQ17" s="3">
        <v>18</v>
      </c>
      <c r="ER17" s="3">
        <v>18</v>
      </c>
      <c r="ES17" s="3">
        <v>18.5</v>
      </c>
      <c r="ET17" s="3">
        <v>18.5</v>
      </c>
      <c r="EU17" s="3">
        <v>18.899999999999999</v>
      </c>
      <c r="EV17" s="3">
        <v>18.350000000000001</v>
      </c>
      <c r="EW17" s="3">
        <v>19.3</v>
      </c>
      <c r="EX17" s="3">
        <v>20.25</v>
      </c>
      <c r="EY17" s="3">
        <v>19.350000000000001</v>
      </c>
      <c r="EZ17" s="3">
        <v>18.55</v>
      </c>
      <c r="FA17" s="3">
        <v>18.55</v>
      </c>
      <c r="FB17" s="3">
        <v>19.350000000000001</v>
      </c>
      <c r="FC17" s="3">
        <v>20.350000000000001</v>
      </c>
      <c r="FD17" s="3">
        <v>21.3</v>
      </c>
      <c r="FE17" s="3">
        <v>20.9</v>
      </c>
      <c r="FF17" s="27">
        <v>20.9</v>
      </c>
      <c r="FG17" s="27">
        <v>19.95</v>
      </c>
      <c r="FH17" s="27">
        <v>19</v>
      </c>
      <c r="FI17" s="27">
        <v>19</v>
      </c>
      <c r="FJ17" s="27">
        <v>18.100000000000001</v>
      </c>
      <c r="FK17" s="27">
        <v>18.100000000000001</v>
      </c>
      <c r="FL17" s="27">
        <v>18.899999999999999</v>
      </c>
      <c r="FM17" s="27">
        <v>19</v>
      </c>
      <c r="FN17" s="27">
        <v>19</v>
      </c>
      <c r="FO17" s="27">
        <v>18.100000000000001</v>
      </c>
      <c r="FP17" s="27">
        <v>19.05</v>
      </c>
      <c r="FQ17" s="27">
        <v>20</v>
      </c>
      <c r="FR17" s="27">
        <v>20</v>
      </c>
      <c r="FS17" s="27">
        <v>19.600000000000001</v>
      </c>
      <c r="FT17" s="27"/>
      <c r="FU17" s="27">
        <v>18.75</v>
      </c>
      <c r="FV17" s="27">
        <v>18.75</v>
      </c>
      <c r="FW17" s="27">
        <v>18.25</v>
      </c>
      <c r="FX17" s="27">
        <v>18.350000000000001</v>
      </c>
      <c r="FY17" s="27">
        <v>18.350000000000001</v>
      </c>
      <c r="FZ17" s="27">
        <v>18.45</v>
      </c>
      <c r="GA17" s="27">
        <v>19.350000000000001</v>
      </c>
      <c r="GB17" s="27">
        <v>18.45</v>
      </c>
      <c r="GC17" s="27">
        <v>19.399999999999999</v>
      </c>
      <c r="GD17" s="27">
        <v>18.55</v>
      </c>
      <c r="GE17" s="27">
        <v>19.5</v>
      </c>
      <c r="GF17" s="27">
        <v>20</v>
      </c>
      <c r="GG17" s="27">
        <v>20.45</v>
      </c>
      <c r="GH17" s="27">
        <v>20</v>
      </c>
      <c r="GI17" s="27">
        <v>20</v>
      </c>
      <c r="GJ17" s="27">
        <v>19.5</v>
      </c>
      <c r="GK17" s="27">
        <v>19.05</v>
      </c>
      <c r="GL17" s="27">
        <v>20</v>
      </c>
      <c r="GM17" s="27">
        <v>20</v>
      </c>
      <c r="GN17" s="27">
        <v>20.25</v>
      </c>
      <c r="GO17" s="27">
        <v>20.25</v>
      </c>
      <c r="GP17" s="27">
        <v>20.45</v>
      </c>
      <c r="GQ17" s="27">
        <v>19.5</v>
      </c>
      <c r="GR17" s="27">
        <v>20.5</v>
      </c>
      <c r="GS17" s="27">
        <v>20</v>
      </c>
      <c r="GT17" s="27">
        <v>19.850000000000001</v>
      </c>
      <c r="GU17" s="27">
        <v>20.5</v>
      </c>
      <c r="GV17" s="27">
        <v>21.55</v>
      </c>
      <c r="GW17" s="27">
        <v>20.55</v>
      </c>
      <c r="GX17" s="27">
        <v>19.600000000000001</v>
      </c>
      <c r="GY17" s="27">
        <v>18.7</v>
      </c>
      <c r="GZ17" s="27">
        <v>19.649999999999999</v>
      </c>
      <c r="HA17" s="27">
        <v>19.649999999999999</v>
      </c>
      <c r="HB17" s="27">
        <v>19.2</v>
      </c>
      <c r="HC17" s="27">
        <v>18.149999999999999</v>
      </c>
      <c r="HD17" s="27">
        <v>19</v>
      </c>
      <c r="HE17" s="27">
        <v>18.100000000000001</v>
      </c>
      <c r="HF17" s="27">
        <v>19</v>
      </c>
      <c r="HG17" s="27">
        <v>18</v>
      </c>
      <c r="HH17" s="27">
        <v>18.899999999999999</v>
      </c>
      <c r="HI17" s="27">
        <v>18.149999999999999</v>
      </c>
      <c r="HJ17" s="27">
        <v>17.3</v>
      </c>
      <c r="HK17" s="27">
        <v>18.149999999999999</v>
      </c>
      <c r="HL17" s="27">
        <v>19</v>
      </c>
      <c r="HM17" s="27">
        <v>18.149999999999999</v>
      </c>
      <c r="HN17" s="27">
        <v>19.100000000000001</v>
      </c>
      <c r="HO17" s="27">
        <v>19.100000000000001</v>
      </c>
      <c r="HP17" s="27">
        <v>20.100000000000001</v>
      </c>
      <c r="HQ17" s="27">
        <v>20.75</v>
      </c>
      <c r="HR17" s="27">
        <v>20.8</v>
      </c>
      <c r="HS17" s="27">
        <v>21.8</v>
      </c>
      <c r="HT17" s="27">
        <v>20.85</v>
      </c>
      <c r="HU17" s="27">
        <v>20.3</v>
      </c>
      <c r="HV17" s="27">
        <v>20.350000000000001</v>
      </c>
      <c r="HW17" s="27">
        <v>21.4</v>
      </c>
      <c r="HX17" s="27">
        <v>20.399999999999999</v>
      </c>
      <c r="HY17" s="27">
        <v>21.45</v>
      </c>
      <c r="HZ17" s="27">
        <v>21.45</v>
      </c>
      <c r="IA17" s="27">
        <v>22.5</v>
      </c>
      <c r="IB17" s="27">
        <v>23.3</v>
      </c>
      <c r="IC17" s="27">
        <v>22.35</v>
      </c>
      <c r="ID17" s="27">
        <v>23.5</v>
      </c>
      <c r="IE17" s="27">
        <v>23.5</v>
      </c>
      <c r="IF17" s="27">
        <v>24.7</v>
      </c>
      <c r="IG17" s="27">
        <v>24.7</v>
      </c>
      <c r="IH17" s="27">
        <v>25.95</v>
      </c>
      <c r="II17" s="27">
        <v>25.2</v>
      </c>
      <c r="IJ17" s="27">
        <v>25.2</v>
      </c>
      <c r="IK17" s="27">
        <v>25.2</v>
      </c>
      <c r="IL17" s="27">
        <v>24.05</v>
      </c>
      <c r="IM17" s="27">
        <v>25.3</v>
      </c>
      <c r="IN17" s="27">
        <v>25.3</v>
      </c>
      <c r="IO17" s="27">
        <v>26.5</v>
      </c>
      <c r="IP17" s="27">
        <v>25.75</v>
      </c>
      <c r="IQ17" s="27">
        <v>25.75</v>
      </c>
      <c r="IR17" s="27">
        <v>25</v>
      </c>
      <c r="IS17" s="27">
        <v>26.2</v>
      </c>
      <c r="IT17" s="27">
        <v>27.55</v>
      </c>
      <c r="IU17" s="27">
        <v>26.25</v>
      </c>
      <c r="IV17" s="27">
        <v>26.75</v>
      </c>
      <c r="IW17" s="27">
        <v>25.5</v>
      </c>
      <c r="IX17" s="27">
        <v>24.3</v>
      </c>
      <c r="IY17" s="27">
        <v>25.55</v>
      </c>
      <c r="IZ17" s="27">
        <v>25.35</v>
      </c>
      <c r="JA17" s="27">
        <v>25.35</v>
      </c>
      <c r="JB17" s="27">
        <v>25.35</v>
      </c>
      <c r="JC17" s="27">
        <v>24.15</v>
      </c>
      <c r="JD17" s="27">
        <v>23</v>
      </c>
      <c r="JE17" s="27">
        <v>23</v>
      </c>
      <c r="JF17" s="27">
        <v>23</v>
      </c>
      <c r="JG17" s="27">
        <v>23.6</v>
      </c>
      <c r="JH17" s="27">
        <v>24.8</v>
      </c>
      <c r="JI17" s="27">
        <v>24.8</v>
      </c>
      <c r="JJ17" s="27">
        <v>23.8</v>
      </c>
      <c r="JK17" s="27">
        <v>25</v>
      </c>
      <c r="JL17" s="27">
        <v>25</v>
      </c>
      <c r="JM17" s="27">
        <v>25</v>
      </c>
      <c r="JN17" s="27">
        <v>24.15</v>
      </c>
      <c r="JO17" s="27">
        <v>23</v>
      </c>
      <c r="JP17" s="27">
        <v>24.05</v>
      </c>
      <c r="JQ17" s="27">
        <v>24.55</v>
      </c>
      <c r="JR17" s="27">
        <v>25.65</v>
      </c>
      <c r="JS17" s="27">
        <v>26.95</v>
      </c>
      <c r="JT17" s="27">
        <v>25.7</v>
      </c>
      <c r="JU17" s="27">
        <v>24.5</v>
      </c>
      <c r="JV17" s="27">
        <v>24.5</v>
      </c>
      <c r="JW17" s="27">
        <v>24.7</v>
      </c>
      <c r="JX17" s="27">
        <v>25.95</v>
      </c>
      <c r="JY17" s="27">
        <v>25.95</v>
      </c>
      <c r="JZ17" s="27">
        <v>27.3</v>
      </c>
      <c r="KA17" s="27">
        <v>26</v>
      </c>
      <c r="KB17" s="27">
        <v>26.95</v>
      </c>
      <c r="KC17" s="27">
        <v>26.35</v>
      </c>
      <c r="KD17" s="27">
        <v>26.65</v>
      </c>
      <c r="KE17" s="27">
        <v>26.65</v>
      </c>
      <c r="KF17" s="27">
        <v>28</v>
      </c>
      <c r="KG17" s="27">
        <v>28</v>
      </c>
      <c r="KH17" s="27">
        <v>28</v>
      </c>
      <c r="KI17" s="27">
        <v>28</v>
      </c>
      <c r="KJ17" s="27">
        <v>28.8</v>
      </c>
      <c r="KK17" s="27">
        <v>27.45</v>
      </c>
      <c r="KL17" s="27">
        <v>27.4</v>
      </c>
      <c r="KM17" s="27">
        <v>26.1</v>
      </c>
      <c r="KN17" s="27">
        <v>27.4</v>
      </c>
      <c r="KO17" s="27">
        <v>26.2</v>
      </c>
      <c r="KP17" s="27">
        <v>27.55</v>
      </c>
      <c r="KQ17" s="27">
        <v>27.55</v>
      </c>
      <c r="KR17" s="27">
        <v>26.25</v>
      </c>
      <c r="KS17" s="27">
        <v>27.6</v>
      </c>
      <c r="KT17" s="27">
        <v>26.3</v>
      </c>
      <c r="KU17" s="27">
        <v>26.25</v>
      </c>
      <c r="KV17" s="27">
        <v>25</v>
      </c>
      <c r="KW17" s="27">
        <v>24.55</v>
      </c>
      <c r="KX17" s="27">
        <v>25.8</v>
      </c>
      <c r="KY17" s="27">
        <v>25.8</v>
      </c>
      <c r="KZ17" s="27">
        <v>26.05</v>
      </c>
      <c r="LA17" s="27">
        <v>26.05</v>
      </c>
      <c r="LB17" s="27">
        <v>25</v>
      </c>
      <c r="LC17" s="27">
        <v>25.6</v>
      </c>
      <c r="LD17" s="27">
        <v>26.9</v>
      </c>
      <c r="LE17" s="27">
        <v>26.15</v>
      </c>
      <c r="LF17" s="27">
        <v>26.4</v>
      </c>
      <c r="LG17" s="27">
        <v>27.75</v>
      </c>
      <c r="LH17" s="27">
        <v>26.25</v>
      </c>
      <c r="LI17" s="27">
        <v>27.6</v>
      </c>
      <c r="LJ17" s="27">
        <v>27.6</v>
      </c>
      <c r="LK17" s="27">
        <v>27.6</v>
      </c>
      <c r="LL17" s="27">
        <v>29</v>
      </c>
      <c r="LM17" s="27">
        <v>29</v>
      </c>
      <c r="LN17" s="27">
        <v>28.2</v>
      </c>
      <c r="LO17" s="27">
        <v>29.4</v>
      </c>
      <c r="LP17" s="27">
        <v>28</v>
      </c>
      <c r="LQ17" s="27">
        <v>28</v>
      </c>
      <c r="LR17" s="27">
        <v>28</v>
      </c>
      <c r="LS17" s="27">
        <v>28.55</v>
      </c>
      <c r="LT17" s="27">
        <v>30</v>
      </c>
      <c r="LU17" s="27">
        <v>30</v>
      </c>
      <c r="LV17" s="27">
        <v>30</v>
      </c>
      <c r="LW17" s="27">
        <v>30</v>
      </c>
      <c r="LX17" s="27">
        <v>29</v>
      </c>
      <c r="LY17" s="27">
        <v>29</v>
      </c>
      <c r="LZ17" s="27">
        <v>29</v>
      </c>
      <c r="MA17" s="27">
        <v>29.8</v>
      </c>
      <c r="MB17" s="27">
        <v>29.8</v>
      </c>
      <c r="MC17" s="27">
        <v>31.35</v>
      </c>
      <c r="MD17" s="27">
        <v>31.35</v>
      </c>
      <c r="ME17" s="27">
        <v>30.05</v>
      </c>
      <c r="MF17" s="27">
        <v>30.05</v>
      </c>
      <c r="MG17" s="27">
        <v>30.05</v>
      </c>
      <c r="MH17" s="27">
        <v>30.05</v>
      </c>
      <c r="MI17" s="27">
        <v>30.7</v>
      </c>
      <c r="MJ17" s="27">
        <v>30.7</v>
      </c>
      <c r="MK17" s="27">
        <v>30.7</v>
      </c>
      <c r="ML17" s="27">
        <v>30.5</v>
      </c>
      <c r="MM17" s="27">
        <v>31.9</v>
      </c>
      <c r="MN17" s="27">
        <v>31.85</v>
      </c>
      <c r="MO17" s="27">
        <v>30.5</v>
      </c>
      <c r="MP17" s="27">
        <v>31.5</v>
      </c>
      <c r="MQ17" s="27">
        <v>30.5</v>
      </c>
      <c r="MR17" s="27">
        <v>29.05</v>
      </c>
      <c r="MS17" s="27">
        <v>29.05</v>
      </c>
      <c r="MT17" s="27" t="e">
        <v>#N/A</v>
      </c>
      <c r="MU17" s="27" t="e">
        <v>#N/A</v>
      </c>
      <c r="MV17" s="27" t="e">
        <v>#N/A</v>
      </c>
      <c r="MW17" s="27">
        <v>30.55</v>
      </c>
      <c r="MX17" s="27">
        <v>32</v>
      </c>
      <c r="MY17" s="27">
        <v>32.75</v>
      </c>
      <c r="MZ17" s="27">
        <v>32.75</v>
      </c>
      <c r="NA17" s="27">
        <v>32.75</v>
      </c>
      <c r="NB17" s="43"/>
      <c r="ND17" s="45"/>
      <c r="NE17" s="43"/>
    </row>
    <row r="18" spans="1:369" x14ac:dyDescent="0.25">
      <c r="A18" s="28">
        <f t="shared" si="1"/>
        <v>16</v>
      </c>
      <c r="B18" s="28">
        <v>532719</v>
      </c>
      <c r="C18" s="28" t="s">
        <v>27</v>
      </c>
      <c r="D18" s="29" t="s">
        <v>168</v>
      </c>
      <c r="E18" s="27">
        <f t="shared" si="0"/>
        <v>10</v>
      </c>
      <c r="F18" s="27">
        <v>344.8</v>
      </c>
      <c r="G18" s="27">
        <v>130.65</v>
      </c>
      <c r="H18" s="27">
        <v>1636.75</v>
      </c>
      <c r="I18" s="3"/>
      <c r="J18" s="27">
        <v>41.2</v>
      </c>
      <c r="K18" s="27">
        <v>8.6</v>
      </c>
      <c r="L18" s="27"/>
      <c r="M18" s="30"/>
      <c r="N18" s="28"/>
      <c r="P18" s="3">
        <v>10</v>
      </c>
      <c r="Q18" s="3">
        <v>10.25</v>
      </c>
      <c r="R18" s="3">
        <v>10.8</v>
      </c>
      <c r="S18" s="3">
        <v>10.85</v>
      </c>
      <c r="T18" s="3">
        <v>10.7</v>
      </c>
      <c r="U18" s="3">
        <v>10.9</v>
      </c>
      <c r="V18" s="3">
        <v>11.1</v>
      </c>
      <c r="W18" s="3">
        <v>11.45</v>
      </c>
      <c r="X18" s="3">
        <v>11.85</v>
      </c>
      <c r="Y18" s="3">
        <v>11.25</v>
      </c>
      <c r="Z18" s="3">
        <v>11.7</v>
      </c>
      <c r="AA18" s="3">
        <v>12.1</v>
      </c>
      <c r="AB18" s="3">
        <v>12.1</v>
      </c>
      <c r="AC18" s="3">
        <v>11.4</v>
      </c>
      <c r="AD18" s="3">
        <v>11.65</v>
      </c>
      <c r="AE18" s="3">
        <v>12.45</v>
      </c>
      <c r="AF18" s="3">
        <v>11</v>
      </c>
      <c r="AG18" s="3">
        <v>9.25</v>
      </c>
      <c r="AH18" s="3">
        <v>9</v>
      </c>
      <c r="AI18" s="3">
        <v>8.85</v>
      </c>
      <c r="AJ18" s="3">
        <v>8.85</v>
      </c>
      <c r="AK18" s="3">
        <v>8.75</v>
      </c>
      <c r="AL18" s="3">
        <v>8.75</v>
      </c>
      <c r="AM18" s="3">
        <v>8.6999999999999993</v>
      </c>
      <c r="AN18" s="3">
        <v>8.9499999999999993</v>
      </c>
      <c r="AO18" s="3">
        <v>9.1</v>
      </c>
      <c r="AP18" s="3">
        <v>9.35</v>
      </c>
      <c r="AQ18" s="3">
        <v>10</v>
      </c>
      <c r="AR18" s="3">
        <v>10.1</v>
      </c>
      <c r="AS18" s="3">
        <v>10.1</v>
      </c>
      <c r="AT18" s="3">
        <v>10.35</v>
      </c>
      <c r="AU18" s="3">
        <v>10.85</v>
      </c>
      <c r="AV18" s="3">
        <v>11.6</v>
      </c>
      <c r="AW18" s="3">
        <v>10.75</v>
      </c>
      <c r="AX18" s="3">
        <v>10.8</v>
      </c>
      <c r="AY18" s="3">
        <v>10.8</v>
      </c>
      <c r="AZ18" s="3">
        <v>10.85</v>
      </c>
      <c r="BA18" s="3">
        <v>10.8</v>
      </c>
      <c r="BB18" s="3">
        <v>10.85</v>
      </c>
      <c r="BC18" s="3">
        <v>10.8</v>
      </c>
      <c r="BD18" s="3">
        <v>11</v>
      </c>
      <c r="BE18" s="3">
        <v>11.4</v>
      </c>
      <c r="BF18" s="3">
        <v>11.15</v>
      </c>
      <c r="BG18" s="3">
        <v>10.9</v>
      </c>
      <c r="BH18" s="3">
        <v>10.55</v>
      </c>
      <c r="BI18" s="3">
        <v>11</v>
      </c>
      <c r="BJ18" s="3">
        <v>11.4</v>
      </c>
      <c r="BK18" s="3">
        <v>11.4</v>
      </c>
      <c r="BL18" s="3">
        <v>11.15</v>
      </c>
      <c r="BM18" s="3">
        <v>11.55</v>
      </c>
      <c r="BN18" s="3">
        <v>11.65</v>
      </c>
      <c r="BO18" s="3">
        <v>12.05</v>
      </c>
      <c r="BP18" s="3">
        <v>11.95</v>
      </c>
      <c r="BQ18" s="3">
        <v>11.4</v>
      </c>
      <c r="BR18" s="3">
        <v>12.5</v>
      </c>
      <c r="BS18" s="3">
        <v>13.05</v>
      </c>
      <c r="BT18" s="3">
        <v>13.15</v>
      </c>
      <c r="BU18" s="3">
        <v>13.85</v>
      </c>
      <c r="BV18" s="3">
        <v>13.95</v>
      </c>
      <c r="BW18" s="3">
        <v>14.2</v>
      </c>
      <c r="BX18" s="3">
        <v>13.9</v>
      </c>
      <c r="BY18" s="3">
        <v>13.6</v>
      </c>
      <c r="BZ18" s="3">
        <v>13.4</v>
      </c>
      <c r="CA18" s="3">
        <v>15.2</v>
      </c>
      <c r="CB18" s="3">
        <v>19</v>
      </c>
      <c r="CC18" s="3">
        <v>19.149999999999999</v>
      </c>
      <c r="CD18" s="3">
        <v>19</v>
      </c>
      <c r="CE18" s="3">
        <v>18.95</v>
      </c>
      <c r="CF18" s="3">
        <v>18.95</v>
      </c>
      <c r="CG18" s="3">
        <v>19.05</v>
      </c>
      <c r="CH18" s="3">
        <v>19</v>
      </c>
      <c r="CI18" s="3">
        <v>19.3</v>
      </c>
      <c r="CJ18" s="3">
        <v>19.25</v>
      </c>
      <c r="CK18" s="3">
        <v>19.5</v>
      </c>
      <c r="CL18" s="3">
        <v>19.5</v>
      </c>
      <c r="CM18" s="3">
        <v>19.5</v>
      </c>
      <c r="CN18" s="3">
        <v>19.2</v>
      </c>
      <c r="CO18" s="3">
        <v>19</v>
      </c>
      <c r="CP18" s="3">
        <v>19</v>
      </c>
      <c r="CQ18" s="3">
        <v>19.25</v>
      </c>
      <c r="CR18" s="3">
        <v>19</v>
      </c>
      <c r="CS18" s="3">
        <v>19.25</v>
      </c>
      <c r="CT18" s="3">
        <v>19.25</v>
      </c>
      <c r="CU18" s="3">
        <v>19</v>
      </c>
      <c r="CV18" s="3">
        <v>19.7</v>
      </c>
      <c r="CW18" s="3">
        <v>19.75</v>
      </c>
      <c r="CX18" s="3">
        <v>19.45</v>
      </c>
      <c r="CY18" s="3">
        <v>18.95</v>
      </c>
      <c r="CZ18" s="3">
        <v>19</v>
      </c>
      <c r="DA18" s="3">
        <v>19.149999999999999</v>
      </c>
      <c r="DB18" s="3">
        <v>19</v>
      </c>
      <c r="DC18" s="3">
        <v>19.399999999999999</v>
      </c>
      <c r="DD18" s="3">
        <v>19</v>
      </c>
      <c r="DE18" s="3">
        <v>18.399999999999999</v>
      </c>
      <c r="DF18" s="3">
        <v>18.45</v>
      </c>
      <c r="DG18" s="3">
        <v>19.100000000000001</v>
      </c>
      <c r="DH18" s="3">
        <v>19.350000000000001</v>
      </c>
      <c r="DI18" s="3">
        <v>20.05</v>
      </c>
      <c r="DJ18" s="3">
        <v>20.100000000000001</v>
      </c>
      <c r="DK18" s="3">
        <v>20.399999999999999</v>
      </c>
      <c r="DL18" s="3">
        <v>20.65</v>
      </c>
      <c r="DM18" s="3">
        <v>20.45</v>
      </c>
      <c r="DN18" s="3">
        <v>20.65</v>
      </c>
      <c r="DO18" s="3">
        <v>20.7</v>
      </c>
      <c r="DP18" s="3">
        <v>21.15</v>
      </c>
      <c r="DQ18" s="3">
        <v>21.45</v>
      </c>
      <c r="DR18" s="3">
        <v>21.65</v>
      </c>
      <c r="DS18" s="3">
        <v>21.65</v>
      </c>
      <c r="DT18" s="3">
        <v>21</v>
      </c>
      <c r="DU18" s="3">
        <v>22.35</v>
      </c>
      <c r="DV18" s="3">
        <v>21.85</v>
      </c>
      <c r="DW18" s="3">
        <v>21.7</v>
      </c>
      <c r="DX18" s="3">
        <v>21.25</v>
      </c>
      <c r="DY18" s="3">
        <v>20.55</v>
      </c>
      <c r="DZ18" s="3">
        <v>20.399999999999999</v>
      </c>
      <c r="EA18" s="3">
        <v>20.75</v>
      </c>
      <c r="EB18" s="3">
        <v>21.5</v>
      </c>
      <c r="EC18" s="3">
        <v>21.85</v>
      </c>
      <c r="ED18" s="3">
        <v>21.8</v>
      </c>
      <c r="EE18" s="3">
        <v>23.25</v>
      </c>
      <c r="EF18" s="3">
        <v>21.3</v>
      </c>
      <c r="EG18" s="3">
        <v>21.8</v>
      </c>
      <c r="EH18" s="3">
        <v>21.9</v>
      </c>
      <c r="EI18" s="3">
        <v>21.75</v>
      </c>
      <c r="EJ18" s="3">
        <v>22.3</v>
      </c>
      <c r="EK18" s="3">
        <v>22.4</v>
      </c>
      <c r="EL18" s="3">
        <v>22.7</v>
      </c>
      <c r="EM18" s="3">
        <v>22</v>
      </c>
      <c r="EN18" s="3">
        <v>21.85</v>
      </c>
      <c r="EO18" s="3">
        <v>22.5</v>
      </c>
      <c r="EP18" s="3">
        <v>21.95</v>
      </c>
      <c r="EQ18" s="3">
        <v>22.95</v>
      </c>
      <c r="ER18" s="3">
        <v>23.4</v>
      </c>
      <c r="ES18" s="3">
        <v>23.55</v>
      </c>
      <c r="ET18" s="3">
        <v>24</v>
      </c>
      <c r="EU18" s="3">
        <v>24.7</v>
      </c>
      <c r="EV18" s="3">
        <v>25.45</v>
      </c>
      <c r="EW18" s="3">
        <v>25.4</v>
      </c>
      <c r="EX18" s="3">
        <v>25.9</v>
      </c>
      <c r="EY18" s="3">
        <v>25.75</v>
      </c>
      <c r="EZ18" s="3">
        <v>25.9</v>
      </c>
      <c r="FA18" s="3">
        <v>26.3</v>
      </c>
      <c r="FB18" s="3">
        <v>26.3</v>
      </c>
      <c r="FC18" s="3">
        <v>26.25</v>
      </c>
      <c r="FD18" s="3">
        <v>26.2</v>
      </c>
      <c r="FE18" s="3">
        <v>26.2</v>
      </c>
      <c r="FF18" s="27">
        <v>25.75</v>
      </c>
      <c r="FG18" s="27">
        <v>26.35</v>
      </c>
      <c r="FH18" s="27">
        <v>26.5</v>
      </c>
      <c r="FI18" s="27">
        <v>24.6</v>
      </c>
      <c r="FJ18" s="27">
        <v>23.15</v>
      </c>
      <c r="FK18" s="27">
        <v>22.4</v>
      </c>
      <c r="FL18" s="27">
        <v>21.1</v>
      </c>
      <c r="FM18" s="27">
        <v>20.149999999999999</v>
      </c>
      <c r="FN18" s="27">
        <v>19.5</v>
      </c>
      <c r="FO18" s="27">
        <v>19.5</v>
      </c>
      <c r="FP18" s="27">
        <v>19.350000000000001</v>
      </c>
      <c r="FQ18" s="27">
        <v>19.2</v>
      </c>
      <c r="FR18" s="27">
        <v>19.350000000000001</v>
      </c>
      <c r="FS18" s="27">
        <v>19.350000000000001</v>
      </c>
      <c r="FT18" s="27"/>
      <c r="FU18" s="27">
        <v>19.649999999999999</v>
      </c>
      <c r="FV18" s="27">
        <v>19.600000000000001</v>
      </c>
      <c r="FW18" s="27">
        <v>20</v>
      </c>
      <c r="FX18" s="27">
        <v>19.850000000000001</v>
      </c>
      <c r="FY18" s="27">
        <v>19.850000000000001</v>
      </c>
      <c r="FZ18" s="27">
        <v>20.05</v>
      </c>
      <c r="GA18" s="27">
        <v>19.95</v>
      </c>
      <c r="GB18" s="27">
        <v>20.5</v>
      </c>
      <c r="GC18" s="27">
        <v>20.95</v>
      </c>
      <c r="GD18" s="27">
        <v>21.5</v>
      </c>
      <c r="GE18" s="27">
        <v>21.6</v>
      </c>
      <c r="GF18" s="27">
        <v>21.3</v>
      </c>
      <c r="GG18" s="27">
        <v>21.75</v>
      </c>
      <c r="GH18" s="27">
        <v>22.9</v>
      </c>
      <c r="GI18" s="27">
        <v>23.8</v>
      </c>
      <c r="GJ18" s="27">
        <v>23.2</v>
      </c>
      <c r="GK18" s="27">
        <v>23.85</v>
      </c>
      <c r="GL18" s="27">
        <v>23.8</v>
      </c>
      <c r="GM18" s="27">
        <v>24.55</v>
      </c>
      <c r="GN18" s="27">
        <v>24.75</v>
      </c>
      <c r="GO18" s="27">
        <v>25.25</v>
      </c>
      <c r="GP18" s="27">
        <v>25.55</v>
      </c>
      <c r="GQ18" s="27">
        <v>22.6</v>
      </c>
      <c r="GR18" s="27">
        <v>21.95</v>
      </c>
      <c r="GS18" s="27">
        <v>22.75</v>
      </c>
      <c r="GT18" s="27">
        <v>25.25</v>
      </c>
      <c r="GU18" s="27">
        <v>25.9</v>
      </c>
      <c r="GV18" s="27">
        <v>26.05</v>
      </c>
      <c r="GW18" s="27">
        <v>25.75</v>
      </c>
      <c r="GX18" s="27">
        <v>25.4</v>
      </c>
      <c r="GY18" s="27">
        <v>26.05</v>
      </c>
      <c r="GZ18" s="27">
        <v>26</v>
      </c>
      <c r="HA18" s="27">
        <v>26.95</v>
      </c>
      <c r="HB18" s="27">
        <v>27.25</v>
      </c>
      <c r="HC18" s="27">
        <v>27.2</v>
      </c>
      <c r="HD18" s="27">
        <v>27.55</v>
      </c>
      <c r="HE18" s="27">
        <v>27.4</v>
      </c>
      <c r="HF18" s="27">
        <v>27.5</v>
      </c>
      <c r="HG18" s="27">
        <v>27.1</v>
      </c>
      <c r="HH18" s="27">
        <v>27.35</v>
      </c>
      <c r="HI18" s="27">
        <v>27.3</v>
      </c>
      <c r="HJ18" s="27">
        <v>28.1</v>
      </c>
      <c r="HK18" s="27">
        <v>28.7</v>
      </c>
      <c r="HL18" s="27">
        <v>29.25</v>
      </c>
      <c r="HM18" s="27">
        <v>28.65</v>
      </c>
      <c r="HN18" s="27">
        <v>29</v>
      </c>
      <c r="HO18" s="27">
        <v>29.85</v>
      </c>
      <c r="HP18" s="27">
        <v>30.8</v>
      </c>
      <c r="HQ18" s="27">
        <v>31.1</v>
      </c>
      <c r="HR18" s="27">
        <v>32.799999999999997</v>
      </c>
      <c r="HS18" s="27">
        <v>33.049999999999997</v>
      </c>
      <c r="HT18" s="27">
        <v>30.7</v>
      </c>
      <c r="HU18" s="27">
        <v>30.1</v>
      </c>
      <c r="HV18" s="27">
        <v>30.05</v>
      </c>
      <c r="HW18" s="27">
        <v>29.8</v>
      </c>
      <c r="HX18" s="27">
        <v>29.7</v>
      </c>
      <c r="HY18" s="27">
        <v>28.65</v>
      </c>
      <c r="HZ18" s="27">
        <v>29.05</v>
      </c>
      <c r="IA18" s="27">
        <v>29.3</v>
      </c>
      <c r="IB18" s="27">
        <v>29.65</v>
      </c>
      <c r="IC18" s="27">
        <v>29.65</v>
      </c>
      <c r="ID18" s="27">
        <v>30.35</v>
      </c>
      <c r="IE18" s="27">
        <v>30.55</v>
      </c>
      <c r="IF18" s="27">
        <v>30.9</v>
      </c>
      <c r="IG18" s="27">
        <v>31.65</v>
      </c>
      <c r="IH18" s="27">
        <v>29.75</v>
      </c>
      <c r="II18" s="27">
        <v>28.95</v>
      </c>
      <c r="IJ18" s="27">
        <v>30.55</v>
      </c>
      <c r="IK18" s="27">
        <v>32</v>
      </c>
      <c r="IL18" s="27">
        <v>32.75</v>
      </c>
      <c r="IM18" s="27">
        <v>33.25</v>
      </c>
      <c r="IN18" s="27">
        <v>34.35</v>
      </c>
      <c r="IO18" s="27">
        <v>34.75</v>
      </c>
      <c r="IP18" s="27">
        <v>33.9</v>
      </c>
      <c r="IQ18" s="27">
        <v>32.4</v>
      </c>
      <c r="IR18" s="27">
        <v>33.049999999999997</v>
      </c>
      <c r="IS18" s="27">
        <v>36</v>
      </c>
      <c r="IT18" s="27">
        <v>36</v>
      </c>
      <c r="IU18" s="27">
        <v>36.25</v>
      </c>
      <c r="IV18" s="27">
        <v>36.1</v>
      </c>
      <c r="IW18" s="27">
        <v>35.5</v>
      </c>
      <c r="IX18" s="27">
        <v>34.549999999999997</v>
      </c>
      <c r="IY18" s="27">
        <v>34.700000000000003</v>
      </c>
      <c r="IZ18" s="27">
        <v>37.25</v>
      </c>
      <c r="JA18" s="27">
        <v>37.75</v>
      </c>
      <c r="JB18" s="27">
        <v>37.4</v>
      </c>
      <c r="JC18" s="27">
        <v>38.6</v>
      </c>
      <c r="JD18" s="27">
        <v>38.950000000000003</v>
      </c>
      <c r="JE18" s="27">
        <v>39.65</v>
      </c>
      <c r="JF18" s="27">
        <v>39.299999999999997</v>
      </c>
      <c r="JG18" s="27">
        <v>35.299999999999997</v>
      </c>
      <c r="JH18" s="27">
        <v>36.299999999999997</v>
      </c>
      <c r="JI18" s="27">
        <v>36.049999999999997</v>
      </c>
      <c r="JJ18" s="27">
        <v>36</v>
      </c>
      <c r="JK18" s="27">
        <v>38.450000000000003</v>
      </c>
      <c r="JL18" s="27">
        <v>38.25</v>
      </c>
      <c r="JM18" s="27">
        <v>38.549999999999997</v>
      </c>
      <c r="JN18" s="27">
        <v>39.049999999999997</v>
      </c>
      <c r="JO18" s="27">
        <v>40</v>
      </c>
      <c r="JP18" s="27">
        <v>40</v>
      </c>
      <c r="JQ18" s="27">
        <v>40.049999999999997</v>
      </c>
      <c r="JR18" s="27">
        <v>38.9</v>
      </c>
      <c r="JS18" s="27">
        <v>38.6</v>
      </c>
      <c r="JT18" s="27">
        <v>39.700000000000003</v>
      </c>
      <c r="JU18" s="27">
        <v>38.75</v>
      </c>
      <c r="JV18" s="27">
        <v>39.700000000000003</v>
      </c>
      <c r="JW18" s="27">
        <v>40.450000000000003</v>
      </c>
      <c r="JX18" s="27">
        <v>40.549999999999997</v>
      </c>
      <c r="JY18" s="27">
        <v>40.549999999999997</v>
      </c>
      <c r="JZ18" s="27">
        <v>42</v>
      </c>
      <c r="KA18" s="27">
        <v>42.75</v>
      </c>
      <c r="KB18" s="27">
        <v>43.35</v>
      </c>
      <c r="KC18" s="27">
        <v>45.45</v>
      </c>
      <c r="KD18" s="27">
        <v>45.85</v>
      </c>
      <c r="KE18" s="27">
        <v>46.8</v>
      </c>
      <c r="KF18" s="27">
        <v>443.5</v>
      </c>
      <c r="KG18" s="27">
        <v>446.25</v>
      </c>
      <c r="KH18" s="27">
        <v>441</v>
      </c>
      <c r="KI18" s="27">
        <v>435.8</v>
      </c>
      <c r="KJ18" s="27">
        <v>454.75</v>
      </c>
      <c r="KK18" s="27">
        <v>413.75</v>
      </c>
      <c r="KL18" s="27">
        <v>417.1</v>
      </c>
      <c r="KM18" s="27">
        <v>411.6</v>
      </c>
      <c r="KN18" s="27">
        <v>410.05</v>
      </c>
      <c r="KO18" s="27">
        <v>400.65</v>
      </c>
      <c r="KP18" s="27">
        <v>408.25</v>
      </c>
      <c r="KQ18" s="27">
        <v>384.05</v>
      </c>
      <c r="KR18" s="27">
        <v>381.85</v>
      </c>
      <c r="KS18" s="27">
        <v>379.9</v>
      </c>
      <c r="KT18" s="27">
        <v>377.7</v>
      </c>
      <c r="KU18" s="27">
        <v>379.4</v>
      </c>
      <c r="KV18" s="27">
        <v>373.05</v>
      </c>
      <c r="KW18" s="27">
        <v>375</v>
      </c>
      <c r="KX18" s="27">
        <v>367.85</v>
      </c>
      <c r="KY18" s="27">
        <v>373.4</v>
      </c>
      <c r="KZ18" s="27">
        <v>373.9</v>
      </c>
      <c r="LA18" s="27">
        <v>371.3</v>
      </c>
      <c r="LB18" s="27">
        <v>380.45</v>
      </c>
      <c r="LC18" s="27">
        <v>377.4</v>
      </c>
      <c r="LD18" s="27">
        <v>374.5</v>
      </c>
      <c r="LE18" s="27">
        <v>375.1</v>
      </c>
      <c r="LF18" s="27">
        <v>375.4</v>
      </c>
      <c r="LG18" s="27">
        <v>372.6</v>
      </c>
      <c r="LH18" s="27">
        <v>376.4</v>
      </c>
      <c r="LI18" s="27">
        <v>370.35</v>
      </c>
      <c r="LJ18" s="27">
        <v>373.35</v>
      </c>
      <c r="LK18" s="27">
        <v>372.15</v>
      </c>
      <c r="LL18" s="27">
        <v>388.05</v>
      </c>
      <c r="LM18" s="27">
        <v>333.7</v>
      </c>
      <c r="LN18" s="27">
        <v>331.7</v>
      </c>
      <c r="LO18" s="27">
        <v>332.4</v>
      </c>
      <c r="LP18" s="27">
        <v>339.5</v>
      </c>
      <c r="LQ18" s="27">
        <v>332.65</v>
      </c>
      <c r="LR18" s="27">
        <v>330.15</v>
      </c>
      <c r="LS18" s="27">
        <v>331.8</v>
      </c>
      <c r="LT18" s="27">
        <v>331.65</v>
      </c>
      <c r="LU18" s="27">
        <v>332.05</v>
      </c>
      <c r="LV18" s="27">
        <v>337.8</v>
      </c>
      <c r="LW18" s="27">
        <v>349.4</v>
      </c>
      <c r="LX18" s="27">
        <v>345.4</v>
      </c>
      <c r="LY18" s="27">
        <v>336.2</v>
      </c>
      <c r="LZ18" s="27">
        <v>330.1</v>
      </c>
      <c r="MA18" s="27">
        <v>334.3</v>
      </c>
      <c r="MB18" s="27">
        <v>333.15</v>
      </c>
      <c r="MC18" s="27">
        <v>347.3</v>
      </c>
      <c r="MD18" s="27">
        <v>351.6</v>
      </c>
      <c r="ME18" s="27">
        <v>345.3</v>
      </c>
      <c r="MF18" s="27">
        <v>340.15</v>
      </c>
      <c r="MG18" s="27">
        <v>330.35</v>
      </c>
      <c r="MH18" s="27">
        <v>331.35</v>
      </c>
      <c r="MI18" s="27">
        <v>329.45</v>
      </c>
      <c r="MJ18" s="27">
        <v>329.85</v>
      </c>
      <c r="MK18" s="27">
        <v>337.6</v>
      </c>
      <c r="ML18" s="27">
        <v>340.1</v>
      </c>
      <c r="MM18" s="27">
        <v>342.75</v>
      </c>
      <c r="MN18" s="27">
        <v>340.35</v>
      </c>
      <c r="MO18" s="27">
        <v>339.85</v>
      </c>
      <c r="MP18" s="27">
        <v>344.5</v>
      </c>
      <c r="MQ18" s="27">
        <v>342.8</v>
      </c>
      <c r="MR18" s="27">
        <v>345.75</v>
      </c>
      <c r="MS18" s="27">
        <v>345.7</v>
      </c>
      <c r="MT18" s="27">
        <v>342.15</v>
      </c>
      <c r="MU18" s="27">
        <v>349.4</v>
      </c>
      <c r="MV18" s="27">
        <v>342.4</v>
      </c>
      <c r="MW18" s="27">
        <v>345.5</v>
      </c>
      <c r="MX18" s="27">
        <v>340.45</v>
      </c>
      <c r="MY18" s="27">
        <v>343.15</v>
      </c>
      <c r="MZ18" s="27">
        <v>335.65</v>
      </c>
      <c r="NA18" s="27">
        <v>339.95</v>
      </c>
      <c r="NB18" s="43"/>
      <c r="ND18" s="45"/>
      <c r="NE18" s="43"/>
    </row>
    <row r="19" spans="1:369" x14ac:dyDescent="0.25">
      <c r="A19" s="28">
        <f t="shared" si="1"/>
        <v>17</v>
      </c>
      <c r="B19" s="28">
        <v>532929</v>
      </c>
      <c r="C19" s="28" t="s">
        <v>28</v>
      </c>
      <c r="D19" s="29" t="s">
        <v>94</v>
      </c>
      <c r="E19" s="27">
        <f t="shared" si="0"/>
        <v>60</v>
      </c>
      <c r="F19" s="27">
        <v>137.80000000000001</v>
      </c>
      <c r="G19" s="27">
        <v>34.4</v>
      </c>
      <c r="H19" s="27">
        <v>168.65</v>
      </c>
      <c r="I19" s="3"/>
      <c r="J19" s="27">
        <v>148</v>
      </c>
      <c r="K19" s="27">
        <v>59.1</v>
      </c>
      <c r="L19" s="27"/>
      <c r="M19" s="30"/>
      <c r="N19" s="28"/>
      <c r="P19" s="3">
        <v>60</v>
      </c>
      <c r="Q19" s="3">
        <v>62.5</v>
      </c>
      <c r="R19" s="3">
        <v>63.15</v>
      </c>
      <c r="S19" s="3">
        <v>64.099999999999994</v>
      </c>
      <c r="T19" s="3">
        <v>65.75</v>
      </c>
      <c r="U19" s="3">
        <v>63.95</v>
      </c>
      <c r="V19" s="3">
        <v>64.05</v>
      </c>
      <c r="W19" s="3">
        <v>63.95</v>
      </c>
      <c r="X19" s="3">
        <v>64.55</v>
      </c>
      <c r="Y19" s="3">
        <v>63</v>
      </c>
      <c r="Z19" s="3">
        <v>61.7</v>
      </c>
      <c r="AA19" s="3">
        <v>62</v>
      </c>
      <c r="AB19" s="3">
        <v>62.2</v>
      </c>
      <c r="AC19" s="3">
        <v>63.45</v>
      </c>
      <c r="AD19" s="3">
        <v>62.9</v>
      </c>
      <c r="AE19" s="3">
        <v>64.349999999999994</v>
      </c>
      <c r="AF19" s="3">
        <v>63.6</v>
      </c>
      <c r="AG19" s="3">
        <v>65.349999999999994</v>
      </c>
      <c r="AH19" s="3">
        <v>64.55</v>
      </c>
      <c r="AI19" s="3">
        <v>62.45</v>
      </c>
      <c r="AJ19" s="3">
        <v>62.3</v>
      </c>
      <c r="AK19" s="3">
        <v>62.6</v>
      </c>
      <c r="AL19" s="3">
        <v>63.3</v>
      </c>
      <c r="AM19" s="3">
        <v>64.5</v>
      </c>
      <c r="AN19" s="3">
        <v>65</v>
      </c>
      <c r="AO19" s="3">
        <v>64.900000000000006</v>
      </c>
      <c r="AP19" s="3">
        <v>65.5</v>
      </c>
      <c r="AQ19" s="3">
        <v>66.05</v>
      </c>
      <c r="AR19" s="3">
        <v>67.349999999999994</v>
      </c>
      <c r="AS19" s="3">
        <v>64.7</v>
      </c>
      <c r="AT19" s="3">
        <v>66.05</v>
      </c>
      <c r="AU19" s="3">
        <v>68</v>
      </c>
      <c r="AV19" s="3">
        <v>72.349999999999994</v>
      </c>
      <c r="AW19" s="3">
        <v>69.55</v>
      </c>
      <c r="AX19" s="3">
        <v>68.099999999999994</v>
      </c>
      <c r="AY19" s="3">
        <v>67.849999999999994</v>
      </c>
      <c r="AZ19" s="3">
        <v>68.2</v>
      </c>
      <c r="BA19" s="3">
        <v>66.5</v>
      </c>
      <c r="BB19" s="3">
        <v>68</v>
      </c>
      <c r="BC19" s="3">
        <v>67.3</v>
      </c>
      <c r="BD19" s="3">
        <v>68.45</v>
      </c>
      <c r="BE19" s="3">
        <v>70.75</v>
      </c>
      <c r="BF19" s="3">
        <v>70</v>
      </c>
      <c r="BG19" s="3">
        <v>68.25</v>
      </c>
      <c r="BH19" s="3">
        <v>67.75</v>
      </c>
      <c r="BI19" s="3">
        <v>68.349999999999994</v>
      </c>
      <c r="BJ19" s="3">
        <v>65.95</v>
      </c>
      <c r="BK19" s="3">
        <v>64.900000000000006</v>
      </c>
      <c r="BL19" s="3">
        <v>63</v>
      </c>
      <c r="BM19" s="3">
        <v>62.65</v>
      </c>
      <c r="BN19" s="3">
        <v>64.2</v>
      </c>
      <c r="BO19" s="3">
        <v>63.7</v>
      </c>
      <c r="BP19" s="3">
        <v>63.2</v>
      </c>
      <c r="BQ19" s="3">
        <v>60.9</v>
      </c>
      <c r="BR19" s="3">
        <v>61.55</v>
      </c>
      <c r="BS19" s="3">
        <v>62.75</v>
      </c>
      <c r="BT19" s="3">
        <v>65.55</v>
      </c>
      <c r="BU19" s="3">
        <v>69.7</v>
      </c>
      <c r="BV19" s="3">
        <v>63.2</v>
      </c>
      <c r="BW19" s="3">
        <v>63.2</v>
      </c>
      <c r="BX19" s="3">
        <v>62</v>
      </c>
      <c r="BY19" s="3">
        <v>63.95</v>
      </c>
      <c r="BZ19" s="3">
        <v>66.8</v>
      </c>
      <c r="CA19" s="3">
        <v>68.2</v>
      </c>
      <c r="CB19" s="3">
        <v>67.7</v>
      </c>
      <c r="CC19" s="3">
        <v>68.3</v>
      </c>
      <c r="CD19" s="3">
        <v>69.5</v>
      </c>
      <c r="CE19" s="3">
        <v>70.25</v>
      </c>
      <c r="CF19" s="3">
        <v>70.2</v>
      </c>
      <c r="CG19" s="3">
        <v>70.400000000000006</v>
      </c>
      <c r="CH19" s="3">
        <v>70.95</v>
      </c>
      <c r="CI19" s="3">
        <v>71.75</v>
      </c>
      <c r="CJ19" s="3">
        <v>71.5</v>
      </c>
      <c r="CK19" s="3">
        <v>71</v>
      </c>
      <c r="CL19" s="3">
        <v>72.349999999999994</v>
      </c>
      <c r="CM19" s="3">
        <v>73.75</v>
      </c>
      <c r="CN19" s="3">
        <v>74.099999999999994</v>
      </c>
      <c r="CO19" s="3">
        <v>75.25</v>
      </c>
      <c r="CP19" s="3">
        <v>76.8</v>
      </c>
      <c r="CQ19" s="3">
        <v>73.849999999999994</v>
      </c>
      <c r="CR19" s="3">
        <v>73</v>
      </c>
      <c r="CS19" s="3">
        <v>75.099999999999994</v>
      </c>
      <c r="CT19" s="3">
        <v>74.650000000000006</v>
      </c>
      <c r="CU19" s="3">
        <v>73.7</v>
      </c>
      <c r="CV19" s="3">
        <v>72.3</v>
      </c>
      <c r="CW19" s="3">
        <v>73.099999999999994</v>
      </c>
      <c r="CX19" s="3">
        <v>73.25</v>
      </c>
      <c r="CY19" s="3">
        <v>71.900000000000006</v>
      </c>
      <c r="CZ19" s="3">
        <v>72.599999999999994</v>
      </c>
      <c r="DA19" s="3">
        <v>71.150000000000006</v>
      </c>
      <c r="DB19" s="3">
        <v>71.599999999999994</v>
      </c>
      <c r="DC19" s="3">
        <v>74</v>
      </c>
      <c r="DD19" s="3">
        <v>71.55</v>
      </c>
      <c r="DE19" s="3">
        <v>71.3</v>
      </c>
      <c r="DF19" s="3">
        <v>71.95</v>
      </c>
      <c r="DG19" s="3">
        <v>73.05</v>
      </c>
      <c r="DH19" s="3">
        <v>72.900000000000006</v>
      </c>
      <c r="DI19" s="3">
        <v>75.7</v>
      </c>
      <c r="DJ19" s="3">
        <v>77.400000000000006</v>
      </c>
      <c r="DK19" s="3">
        <v>78</v>
      </c>
      <c r="DL19" s="3">
        <v>78.150000000000006</v>
      </c>
      <c r="DM19" s="3">
        <v>77.95</v>
      </c>
      <c r="DN19" s="3">
        <v>79.099999999999994</v>
      </c>
      <c r="DO19" s="3">
        <v>79.5</v>
      </c>
      <c r="DP19" s="3">
        <v>80.150000000000006</v>
      </c>
      <c r="DQ19" s="3">
        <v>80.099999999999994</v>
      </c>
      <c r="DR19" s="3">
        <v>79.55</v>
      </c>
      <c r="DS19" s="3">
        <v>82.15</v>
      </c>
      <c r="DT19" s="3">
        <v>82.45</v>
      </c>
      <c r="DU19" s="3">
        <v>80.900000000000006</v>
      </c>
      <c r="DV19" s="3">
        <v>81</v>
      </c>
      <c r="DW19" s="3">
        <v>81.400000000000006</v>
      </c>
      <c r="DX19" s="3">
        <v>82.85</v>
      </c>
      <c r="DY19" s="3">
        <v>83.9</v>
      </c>
      <c r="DZ19" s="3">
        <v>83.8</v>
      </c>
      <c r="EA19" s="3">
        <v>87</v>
      </c>
      <c r="EB19" s="3">
        <v>87.8</v>
      </c>
      <c r="EC19" s="3">
        <v>88.4</v>
      </c>
      <c r="ED19" s="3">
        <v>88.5</v>
      </c>
      <c r="EE19" s="3">
        <v>88.55</v>
      </c>
      <c r="EF19" s="3">
        <v>89</v>
      </c>
      <c r="EG19" s="3">
        <v>89</v>
      </c>
      <c r="EH19" s="3">
        <v>89.7</v>
      </c>
      <c r="EI19" s="3">
        <v>89</v>
      </c>
      <c r="EJ19" s="3">
        <v>90.1</v>
      </c>
      <c r="EK19" s="3">
        <v>89.35</v>
      </c>
      <c r="EL19" s="3">
        <v>89.35</v>
      </c>
      <c r="EM19" s="3">
        <v>89.35</v>
      </c>
      <c r="EN19" s="3">
        <v>89.6</v>
      </c>
      <c r="EO19" s="3">
        <v>91.8</v>
      </c>
      <c r="EP19" s="3">
        <v>90.45</v>
      </c>
      <c r="EQ19" s="3">
        <v>93</v>
      </c>
      <c r="ER19" s="3">
        <v>92.9</v>
      </c>
      <c r="ES19" s="3">
        <v>94.4</v>
      </c>
      <c r="ET19" s="3">
        <v>97.45</v>
      </c>
      <c r="EU19" s="3">
        <v>96.95</v>
      </c>
      <c r="EV19" s="3">
        <v>96.7</v>
      </c>
      <c r="EW19" s="3">
        <v>97.4</v>
      </c>
      <c r="EX19" s="3">
        <v>99.15</v>
      </c>
      <c r="EY19" s="3">
        <v>94.65</v>
      </c>
      <c r="EZ19" s="3">
        <v>95.15</v>
      </c>
      <c r="FA19" s="3">
        <v>98</v>
      </c>
      <c r="FB19" s="3">
        <v>99.5</v>
      </c>
      <c r="FC19" s="3">
        <v>98.8</v>
      </c>
      <c r="FD19" s="3">
        <v>99.05</v>
      </c>
      <c r="FE19" s="3">
        <v>102</v>
      </c>
      <c r="FF19" s="27">
        <v>100.1</v>
      </c>
      <c r="FG19" s="27">
        <v>102.3</v>
      </c>
      <c r="FH19" s="27">
        <v>95.75</v>
      </c>
      <c r="FI19" s="27">
        <v>89.9</v>
      </c>
      <c r="FJ19" s="27">
        <v>89.25</v>
      </c>
      <c r="FK19" s="27">
        <v>89.8</v>
      </c>
      <c r="FL19" s="27">
        <v>88.7</v>
      </c>
      <c r="FM19" s="27">
        <v>89.3</v>
      </c>
      <c r="FN19" s="27">
        <v>91.95</v>
      </c>
      <c r="FO19" s="27">
        <v>91.35</v>
      </c>
      <c r="FP19" s="27">
        <v>88.45</v>
      </c>
      <c r="FQ19" s="27">
        <v>88.1</v>
      </c>
      <c r="FR19" s="27">
        <v>90</v>
      </c>
      <c r="FS19" s="27">
        <v>90.55</v>
      </c>
      <c r="FT19" s="27"/>
      <c r="FU19" s="27">
        <v>92.1</v>
      </c>
      <c r="FV19" s="27">
        <v>92.9</v>
      </c>
      <c r="FW19" s="27">
        <v>95.05</v>
      </c>
      <c r="FX19" s="27">
        <v>96.95</v>
      </c>
      <c r="FY19" s="27">
        <v>96.1</v>
      </c>
      <c r="FZ19" s="27">
        <v>96.4</v>
      </c>
      <c r="GA19" s="27">
        <v>96</v>
      </c>
      <c r="GB19" s="27">
        <v>96.55</v>
      </c>
      <c r="GC19" s="27">
        <v>97.3</v>
      </c>
      <c r="GD19" s="27">
        <v>97.25</v>
      </c>
      <c r="GE19" s="27">
        <v>96.75</v>
      </c>
      <c r="GF19" s="27">
        <v>96.4</v>
      </c>
      <c r="GG19" s="27">
        <v>95.25</v>
      </c>
      <c r="GH19" s="27">
        <v>94.1</v>
      </c>
      <c r="GI19" s="27">
        <v>96.65</v>
      </c>
      <c r="GJ19" s="27">
        <v>96.85</v>
      </c>
      <c r="GK19" s="27">
        <v>96.1</v>
      </c>
      <c r="GL19" s="27">
        <v>96.95</v>
      </c>
      <c r="GM19" s="27">
        <v>97.9</v>
      </c>
      <c r="GN19" s="27">
        <v>98.35</v>
      </c>
      <c r="GO19" s="27">
        <v>99.45</v>
      </c>
      <c r="GP19" s="27">
        <v>98.85</v>
      </c>
      <c r="GQ19" s="27">
        <v>95.35</v>
      </c>
      <c r="GR19" s="27">
        <v>92.4</v>
      </c>
      <c r="GS19" s="27">
        <v>94.9</v>
      </c>
      <c r="GT19" s="27">
        <v>104</v>
      </c>
      <c r="GU19" s="27">
        <v>100.7</v>
      </c>
      <c r="GV19" s="27">
        <v>111.6</v>
      </c>
      <c r="GW19" s="27">
        <v>96.95</v>
      </c>
      <c r="GX19" s="27">
        <v>95.5</v>
      </c>
      <c r="GY19" s="27">
        <v>92</v>
      </c>
      <c r="GZ19" s="27">
        <v>93</v>
      </c>
      <c r="HA19" s="27">
        <v>94.5</v>
      </c>
      <c r="HB19" s="27">
        <v>99</v>
      </c>
      <c r="HC19" s="27">
        <v>100.1</v>
      </c>
      <c r="HD19" s="27">
        <v>100.05</v>
      </c>
      <c r="HE19" s="27">
        <v>100.55</v>
      </c>
      <c r="HF19" s="27">
        <v>100.55</v>
      </c>
      <c r="HG19" s="27">
        <v>102.2</v>
      </c>
      <c r="HH19" s="27">
        <v>101.5</v>
      </c>
      <c r="HI19" s="27">
        <v>101.55</v>
      </c>
      <c r="HJ19" s="27">
        <v>103.4</v>
      </c>
      <c r="HK19" s="27">
        <v>104.65</v>
      </c>
      <c r="HL19" s="27">
        <v>106</v>
      </c>
      <c r="HM19" s="27">
        <v>105.5</v>
      </c>
      <c r="HN19" s="27">
        <v>105.55</v>
      </c>
      <c r="HO19" s="27">
        <v>109.05</v>
      </c>
      <c r="HP19" s="27">
        <v>111.7</v>
      </c>
      <c r="HQ19" s="27">
        <v>113.7</v>
      </c>
      <c r="HR19" s="27">
        <v>117.3</v>
      </c>
      <c r="HS19" s="27">
        <v>115.25</v>
      </c>
      <c r="HT19" s="27">
        <v>113.65</v>
      </c>
      <c r="HU19" s="27">
        <v>110.1</v>
      </c>
      <c r="HV19" s="27">
        <v>109.5</v>
      </c>
      <c r="HW19" s="27">
        <v>109.4</v>
      </c>
      <c r="HX19" s="27">
        <v>109.4</v>
      </c>
      <c r="HY19" s="27">
        <v>108.15</v>
      </c>
      <c r="HZ19" s="27">
        <v>109.05</v>
      </c>
      <c r="IA19" s="27">
        <v>110.1</v>
      </c>
      <c r="IB19" s="27">
        <v>109.6</v>
      </c>
      <c r="IC19" s="27">
        <v>107.8</v>
      </c>
      <c r="ID19" s="27">
        <v>111.45</v>
      </c>
      <c r="IE19" s="27">
        <v>114.05</v>
      </c>
      <c r="IF19" s="27">
        <v>115.9</v>
      </c>
      <c r="IG19" s="27">
        <v>113.1</v>
      </c>
      <c r="IH19" s="27">
        <v>107.2</v>
      </c>
      <c r="II19" s="27">
        <v>107.05</v>
      </c>
      <c r="IJ19" s="27">
        <v>109.15</v>
      </c>
      <c r="IK19" s="27">
        <v>112.3</v>
      </c>
      <c r="IL19" s="27">
        <v>116</v>
      </c>
      <c r="IM19" s="27">
        <v>117.55</v>
      </c>
      <c r="IN19" s="27">
        <v>122.05</v>
      </c>
      <c r="IO19" s="27">
        <v>119.35</v>
      </c>
      <c r="IP19" s="27">
        <v>115.7</v>
      </c>
      <c r="IQ19" s="27">
        <v>111.5</v>
      </c>
      <c r="IR19" s="27">
        <v>114.9</v>
      </c>
      <c r="IS19" s="27">
        <v>114.3</v>
      </c>
      <c r="IT19" s="27">
        <v>124.75</v>
      </c>
      <c r="IU19" s="27">
        <v>126.5</v>
      </c>
      <c r="IV19" s="27">
        <v>128.30000000000001</v>
      </c>
      <c r="IW19" s="27">
        <v>129.30000000000001</v>
      </c>
      <c r="IX19" s="27">
        <v>132.6</v>
      </c>
      <c r="IY19" s="27">
        <v>132.30000000000001</v>
      </c>
      <c r="IZ19" s="27">
        <v>137.05000000000001</v>
      </c>
      <c r="JA19" s="27">
        <v>140.55000000000001</v>
      </c>
      <c r="JB19" s="27">
        <v>142.5</v>
      </c>
      <c r="JC19" s="27">
        <v>138.6</v>
      </c>
      <c r="JD19" s="27">
        <v>138.9</v>
      </c>
      <c r="JE19" s="27">
        <v>140.94999999999999</v>
      </c>
      <c r="JF19" s="27">
        <v>134.69999999999999</v>
      </c>
      <c r="JG19" s="27">
        <v>135.4</v>
      </c>
      <c r="JH19" s="27">
        <v>135.5</v>
      </c>
      <c r="JI19" s="27">
        <v>135.1</v>
      </c>
      <c r="JJ19" s="27">
        <v>136.1</v>
      </c>
      <c r="JK19" s="27">
        <v>138</v>
      </c>
      <c r="JL19" s="27">
        <v>138.35</v>
      </c>
      <c r="JM19" s="27">
        <v>136.94999999999999</v>
      </c>
      <c r="JN19" s="27">
        <v>139.44999999999999</v>
      </c>
      <c r="JO19" s="27">
        <v>138.9</v>
      </c>
      <c r="JP19" s="27">
        <v>138.25</v>
      </c>
      <c r="JQ19" s="27">
        <v>141.69999999999999</v>
      </c>
      <c r="JR19" s="27">
        <v>141.15</v>
      </c>
      <c r="JS19" s="27">
        <v>140.35</v>
      </c>
      <c r="JT19" s="27">
        <v>144.6</v>
      </c>
      <c r="JU19" s="27">
        <v>145</v>
      </c>
      <c r="JV19" s="27">
        <v>144.9</v>
      </c>
      <c r="JW19" s="27">
        <v>146.6</v>
      </c>
      <c r="JX19" s="27">
        <v>145</v>
      </c>
      <c r="JY19" s="27">
        <v>144.19999999999999</v>
      </c>
      <c r="JZ19" s="27">
        <v>147</v>
      </c>
      <c r="KA19" s="27">
        <v>147.4</v>
      </c>
      <c r="KB19" s="27">
        <v>147.80000000000001</v>
      </c>
      <c r="KC19" s="27">
        <v>149.1</v>
      </c>
      <c r="KD19" s="27">
        <v>145.94999999999999</v>
      </c>
      <c r="KE19" s="27">
        <v>148.9</v>
      </c>
      <c r="KF19" s="27">
        <v>147.55000000000001</v>
      </c>
      <c r="KG19" s="27">
        <v>151.1</v>
      </c>
      <c r="KH19" s="27">
        <v>149.44999999999999</v>
      </c>
      <c r="KI19" s="27">
        <v>145.05000000000001</v>
      </c>
      <c r="KJ19" s="27">
        <v>145.1</v>
      </c>
      <c r="KK19" s="27">
        <v>152.55000000000001</v>
      </c>
      <c r="KL19" s="27">
        <v>152.5</v>
      </c>
      <c r="KM19" s="27">
        <v>144.85</v>
      </c>
      <c r="KN19" s="27">
        <v>138.55000000000001</v>
      </c>
      <c r="KO19" s="27">
        <v>140.4</v>
      </c>
      <c r="KP19" s="27">
        <v>138.85</v>
      </c>
      <c r="KQ19" s="27">
        <v>140.69999999999999</v>
      </c>
      <c r="KR19" s="27">
        <v>139.5</v>
      </c>
      <c r="KS19" s="27">
        <v>140.44999999999999</v>
      </c>
      <c r="KT19" s="27">
        <v>140.9</v>
      </c>
      <c r="KU19" s="27">
        <v>137.9</v>
      </c>
      <c r="KV19" s="27">
        <v>136.85</v>
      </c>
      <c r="KW19" s="27">
        <v>137.30000000000001</v>
      </c>
      <c r="KX19" s="27">
        <v>138.6</v>
      </c>
      <c r="KY19" s="27">
        <v>136.94999999999999</v>
      </c>
      <c r="KZ19" s="27">
        <v>142.55000000000001</v>
      </c>
      <c r="LA19" s="27">
        <v>145.19999999999999</v>
      </c>
      <c r="LB19" s="27">
        <v>147</v>
      </c>
      <c r="LC19" s="27">
        <v>143.69999999999999</v>
      </c>
      <c r="LD19" s="27">
        <v>134.4</v>
      </c>
      <c r="LE19" s="27">
        <v>133.9</v>
      </c>
      <c r="LF19" s="27">
        <v>134.15</v>
      </c>
      <c r="LG19" s="27">
        <v>135.5</v>
      </c>
      <c r="LH19" s="27">
        <v>134.69999999999999</v>
      </c>
      <c r="LI19" s="27">
        <v>133.69999999999999</v>
      </c>
      <c r="LJ19" s="27">
        <v>133.94999999999999</v>
      </c>
      <c r="LK19" s="27">
        <v>135.30000000000001</v>
      </c>
      <c r="LL19" s="27">
        <v>136.55000000000001</v>
      </c>
      <c r="LM19" s="27">
        <v>132.9</v>
      </c>
      <c r="LN19" s="27">
        <v>133.75</v>
      </c>
      <c r="LO19" s="27">
        <v>135.6</v>
      </c>
      <c r="LP19" s="27">
        <v>134.75</v>
      </c>
      <c r="LQ19" s="27">
        <v>135.35</v>
      </c>
      <c r="LR19" s="27">
        <v>133.25</v>
      </c>
      <c r="LS19" s="27">
        <v>134.44999999999999</v>
      </c>
      <c r="LT19" s="27">
        <v>134.4</v>
      </c>
      <c r="LU19" s="27">
        <v>137.15</v>
      </c>
      <c r="LV19" s="27">
        <v>137.15</v>
      </c>
      <c r="LW19" s="27">
        <v>135.69999999999999</v>
      </c>
      <c r="LX19" s="27">
        <v>137.35</v>
      </c>
      <c r="LY19" s="27">
        <v>135.9</v>
      </c>
      <c r="LZ19" s="27">
        <v>135.85</v>
      </c>
      <c r="MA19" s="27">
        <v>135.80000000000001</v>
      </c>
      <c r="MB19" s="27">
        <v>135.65</v>
      </c>
      <c r="MC19" s="27">
        <v>137</v>
      </c>
      <c r="MD19" s="27">
        <v>138.05000000000001</v>
      </c>
      <c r="ME19" s="27">
        <v>141</v>
      </c>
      <c r="MF19" s="27">
        <v>137.65</v>
      </c>
      <c r="MG19" s="27">
        <v>135.44999999999999</v>
      </c>
      <c r="MH19" s="27">
        <v>133.75</v>
      </c>
      <c r="MI19" s="27">
        <v>134.15</v>
      </c>
      <c r="MJ19" s="27">
        <v>133.35</v>
      </c>
      <c r="MK19" s="27">
        <v>130.5</v>
      </c>
      <c r="ML19" s="27">
        <v>132.5</v>
      </c>
      <c r="MM19" s="27">
        <v>133.4</v>
      </c>
      <c r="MN19" s="27">
        <v>135</v>
      </c>
      <c r="MO19" s="27">
        <v>136.19999999999999</v>
      </c>
      <c r="MP19" s="27">
        <v>135.5</v>
      </c>
      <c r="MQ19" s="27">
        <v>134</v>
      </c>
      <c r="MR19" s="27">
        <v>135.15</v>
      </c>
      <c r="MS19" s="27">
        <v>135.5</v>
      </c>
      <c r="MT19" s="27">
        <v>136.19999999999999</v>
      </c>
      <c r="MU19" s="27">
        <v>138.5</v>
      </c>
      <c r="MV19" s="27">
        <v>138.25</v>
      </c>
      <c r="MW19" s="27">
        <v>138.1</v>
      </c>
      <c r="MX19" s="27">
        <v>138.35</v>
      </c>
      <c r="MY19" s="27">
        <v>141.35</v>
      </c>
      <c r="MZ19" s="27">
        <v>139.05000000000001</v>
      </c>
      <c r="NA19" s="27">
        <v>138.5</v>
      </c>
      <c r="NB19" s="43"/>
      <c r="ND19" s="45"/>
      <c r="NE19" s="43"/>
    </row>
    <row r="20" spans="1:369" x14ac:dyDescent="0.25">
      <c r="A20" s="28">
        <f t="shared" si="1"/>
        <v>18</v>
      </c>
      <c r="B20" s="28">
        <v>532123</v>
      </c>
      <c r="C20" s="28" t="s">
        <v>29</v>
      </c>
      <c r="D20" s="29" t="s">
        <v>169</v>
      </c>
      <c r="E20" s="27">
        <f t="shared" si="0"/>
        <v>3.35</v>
      </c>
      <c r="F20" s="27">
        <v>13.46</v>
      </c>
      <c r="G20" s="27">
        <v>9.1999999999999993</v>
      </c>
      <c r="H20" s="27">
        <v>43.9</v>
      </c>
      <c r="I20" s="3"/>
      <c r="J20" s="27">
        <v>10.1</v>
      </c>
      <c r="K20" s="27">
        <v>3.19</v>
      </c>
      <c r="L20" s="27"/>
      <c r="M20" s="30"/>
      <c r="N20" s="28"/>
      <c r="P20" s="3">
        <v>3.35</v>
      </c>
      <c r="Q20" s="3">
        <v>3.42</v>
      </c>
      <c r="R20" s="3">
        <v>3.45</v>
      </c>
      <c r="S20" s="3">
        <v>3.5</v>
      </c>
      <c r="T20" s="3">
        <v>3.6</v>
      </c>
      <c r="U20" s="3">
        <v>3.65</v>
      </c>
      <c r="V20" s="3">
        <v>3.56</v>
      </c>
      <c r="W20" s="3">
        <v>3.6</v>
      </c>
      <c r="X20" s="3">
        <v>3.58</v>
      </c>
      <c r="Y20" s="3">
        <v>3.44</v>
      </c>
      <c r="Z20" s="3">
        <v>3.4</v>
      </c>
      <c r="AA20" s="3">
        <v>3.35</v>
      </c>
      <c r="AB20" s="3">
        <v>3.5</v>
      </c>
      <c r="AC20" s="3">
        <v>3.58</v>
      </c>
      <c r="AD20" s="3">
        <v>3.52</v>
      </c>
      <c r="AE20" s="3">
        <v>3.63</v>
      </c>
      <c r="AF20" s="3">
        <v>3.53</v>
      </c>
      <c r="AG20" s="3">
        <v>3.7</v>
      </c>
      <c r="AH20" s="3">
        <v>3.53</v>
      </c>
      <c r="AI20" s="3">
        <v>3.53</v>
      </c>
      <c r="AJ20" s="3">
        <v>3.48</v>
      </c>
      <c r="AK20" s="3">
        <v>3.46</v>
      </c>
      <c r="AL20" s="3">
        <v>3.47</v>
      </c>
      <c r="AM20" s="3">
        <v>3.45</v>
      </c>
      <c r="AN20" s="3">
        <v>3.45</v>
      </c>
      <c r="AO20" s="3">
        <v>3.71</v>
      </c>
      <c r="AP20" s="3">
        <v>3.6</v>
      </c>
      <c r="AQ20" s="3">
        <v>3.67</v>
      </c>
      <c r="AR20" s="3">
        <v>3.76</v>
      </c>
      <c r="AS20" s="3">
        <v>3.53</v>
      </c>
      <c r="AT20" s="3">
        <v>3.72</v>
      </c>
      <c r="AU20" s="3">
        <v>3.82</v>
      </c>
      <c r="AV20" s="3">
        <v>4.0599999999999996</v>
      </c>
      <c r="AW20" s="3">
        <v>4.0999999999999996</v>
      </c>
      <c r="AX20" s="3">
        <v>4.05</v>
      </c>
      <c r="AY20" s="3">
        <v>4.0199999999999996</v>
      </c>
      <c r="AZ20" s="3">
        <v>4.16</v>
      </c>
      <c r="BA20" s="3">
        <v>4.25</v>
      </c>
      <c r="BB20" s="3">
        <v>4.3099999999999996</v>
      </c>
      <c r="BC20" s="3">
        <v>4.1900000000000004</v>
      </c>
      <c r="BD20" s="3">
        <v>4.24</v>
      </c>
      <c r="BE20" s="3">
        <v>4.08</v>
      </c>
      <c r="BF20" s="3">
        <v>3.98</v>
      </c>
      <c r="BG20" s="3">
        <v>3.68</v>
      </c>
      <c r="BH20" s="3">
        <v>3.77</v>
      </c>
      <c r="BI20" s="3">
        <v>3.6</v>
      </c>
      <c r="BJ20" s="3">
        <v>3.7</v>
      </c>
      <c r="BK20" s="3">
        <v>3.67</v>
      </c>
      <c r="BL20" s="3">
        <v>3.5</v>
      </c>
      <c r="BM20" s="3">
        <v>3.49</v>
      </c>
      <c r="BN20" s="3">
        <v>3.88</v>
      </c>
      <c r="BO20" s="3">
        <v>3.53</v>
      </c>
      <c r="BP20" s="3">
        <v>3.35</v>
      </c>
      <c r="BQ20" s="3">
        <v>3.24</v>
      </c>
      <c r="BR20" s="3">
        <v>3.57</v>
      </c>
      <c r="BS20" s="3">
        <v>3.56</v>
      </c>
      <c r="BT20" s="3">
        <v>3.77</v>
      </c>
      <c r="BU20" s="3">
        <v>3.9</v>
      </c>
      <c r="BV20" s="3">
        <v>3.91</v>
      </c>
      <c r="BW20" s="3">
        <v>3.9</v>
      </c>
      <c r="BX20" s="3">
        <v>3.71</v>
      </c>
      <c r="BY20" s="3">
        <v>3.8</v>
      </c>
      <c r="BZ20" s="3">
        <v>4.0599999999999996</v>
      </c>
      <c r="CA20" s="3">
        <v>4.33</v>
      </c>
      <c r="CB20" s="3">
        <v>4.3899999999999997</v>
      </c>
      <c r="CC20" s="3">
        <v>4.45</v>
      </c>
      <c r="CD20" s="3">
        <v>4.41</v>
      </c>
      <c r="CE20" s="3">
        <v>4.46</v>
      </c>
      <c r="CF20" s="3">
        <v>4.47</v>
      </c>
      <c r="CG20" s="3">
        <v>4.67</v>
      </c>
      <c r="CH20" s="3">
        <v>4.67</v>
      </c>
      <c r="CI20" s="3">
        <v>4.79</v>
      </c>
      <c r="CJ20" s="3">
        <v>4.92</v>
      </c>
      <c r="CK20" s="3">
        <v>4.84</v>
      </c>
      <c r="CL20" s="3">
        <v>4.83</v>
      </c>
      <c r="CM20" s="3">
        <v>5.03</v>
      </c>
      <c r="CN20" s="3">
        <v>4.9000000000000004</v>
      </c>
      <c r="CO20" s="3">
        <v>4.9000000000000004</v>
      </c>
      <c r="CP20" s="3">
        <v>4.88</v>
      </c>
      <c r="CQ20" s="3">
        <v>5.05</v>
      </c>
      <c r="CR20" s="3">
        <v>4.8899999999999997</v>
      </c>
      <c r="CS20" s="3">
        <v>5.08</v>
      </c>
      <c r="CT20" s="3">
        <v>5.0999999999999996</v>
      </c>
      <c r="CU20" s="3">
        <v>5.14</v>
      </c>
      <c r="CV20" s="3">
        <v>4.96</v>
      </c>
      <c r="CW20" s="3">
        <v>4.88</v>
      </c>
      <c r="CX20" s="3">
        <v>5</v>
      </c>
      <c r="CY20" s="3">
        <v>4.8</v>
      </c>
      <c r="CZ20" s="3">
        <v>4.67</v>
      </c>
      <c r="DA20" s="3">
        <v>4.67</v>
      </c>
      <c r="DB20" s="3">
        <v>4.8899999999999997</v>
      </c>
      <c r="DC20" s="3">
        <v>4.76</v>
      </c>
      <c r="DD20" s="3">
        <v>4.6900000000000004</v>
      </c>
      <c r="DE20" s="3">
        <v>4.47</v>
      </c>
      <c r="DF20" s="3">
        <v>4.63</v>
      </c>
      <c r="DG20" s="3">
        <v>4.87</v>
      </c>
      <c r="DH20" s="3">
        <v>5.07</v>
      </c>
      <c r="DI20" s="3">
        <v>5.33</v>
      </c>
      <c r="DJ20" s="3">
        <v>5.04</v>
      </c>
      <c r="DK20" s="3">
        <v>5.19</v>
      </c>
      <c r="DL20" s="3">
        <v>5.21</v>
      </c>
      <c r="DM20" s="3">
        <v>5.26</v>
      </c>
      <c r="DN20" s="3">
        <v>5.55</v>
      </c>
      <c r="DO20" s="3">
        <v>5.49</v>
      </c>
      <c r="DP20" s="3">
        <v>5.42</v>
      </c>
      <c r="DQ20" s="3">
        <v>5.44</v>
      </c>
      <c r="DR20" s="3">
        <v>5.49</v>
      </c>
      <c r="DS20" s="3">
        <v>5.48</v>
      </c>
      <c r="DT20" s="3">
        <v>5.22</v>
      </c>
      <c r="DU20" s="3">
        <v>5.29</v>
      </c>
      <c r="DV20" s="3">
        <v>5.14</v>
      </c>
      <c r="DW20" s="3">
        <v>5.1100000000000003</v>
      </c>
      <c r="DX20" s="3">
        <v>5.33</v>
      </c>
      <c r="DY20" s="3">
        <v>5.15</v>
      </c>
      <c r="DZ20" s="3">
        <v>5.12</v>
      </c>
      <c r="EA20" s="3">
        <v>5.15</v>
      </c>
      <c r="EB20" s="3">
        <v>5.15</v>
      </c>
      <c r="EC20" s="3">
        <v>5.2</v>
      </c>
      <c r="ED20" s="3">
        <v>5.28</v>
      </c>
      <c r="EE20" s="3">
        <v>5.3</v>
      </c>
      <c r="EF20" s="3">
        <v>5.4</v>
      </c>
      <c r="EG20" s="3">
        <v>5.26</v>
      </c>
      <c r="EH20" s="3">
        <v>5.38</v>
      </c>
      <c r="EI20" s="3">
        <v>5.51</v>
      </c>
      <c r="EJ20" s="3">
        <v>5.36</v>
      </c>
      <c r="EK20" s="3">
        <v>5.41</v>
      </c>
      <c r="EL20" s="3">
        <v>5.52</v>
      </c>
      <c r="EM20" s="3">
        <v>5.58</v>
      </c>
      <c r="EN20" s="3">
        <v>5.51</v>
      </c>
      <c r="EO20" s="3">
        <v>5.61</v>
      </c>
      <c r="EP20" s="3">
        <v>5.81</v>
      </c>
      <c r="EQ20" s="3">
        <v>6</v>
      </c>
      <c r="ER20" s="3">
        <v>6.29</v>
      </c>
      <c r="ES20" s="3">
        <v>6.47</v>
      </c>
      <c r="ET20" s="3">
        <v>6.57</v>
      </c>
      <c r="EU20" s="3">
        <v>6.8</v>
      </c>
      <c r="EV20" s="3">
        <v>6.9</v>
      </c>
      <c r="EW20" s="3">
        <v>6.65</v>
      </c>
      <c r="EX20" s="3">
        <v>6.45</v>
      </c>
      <c r="EY20" s="3">
        <v>6.45</v>
      </c>
      <c r="EZ20" s="3">
        <v>6.75</v>
      </c>
      <c r="FA20" s="3">
        <v>6.95</v>
      </c>
      <c r="FB20" s="3">
        <v>7.01</v>
      </c>
      <c r="FC20" s="3">
        <v>7.01</v>
      </c>
      <c r="FD20" s="3">
        <v>7.1</v>
      </c>
      <c r="FE20" s="3">
        <v>7.75</v>
      </c>
      <c r="FF20" s="27">
        <v>6.62</v>
      </c>
      <c r="FG20" s="27">
        <v>6.39</v>
      </c>
      <c r="FH20" s="27">
        <v>6.25</v>
      </c>
      <c r="FI20" s="27">
        <v>5.94</v>
      </c>
      <c r="FJ20" s="27">
        <v>5.4</v>
      </c>
      <c r="FK20" s="27">
        <v>5.38</v>
      </c>
      <c r="FL20" s="27">
        <v>5.3</v>
      </c>
      <c r="FM20" s="27">
        <v>5.37</v>
      </c>
      <c r="FN20" s="27">
        <v>5.59</v>
      </c>
      <c r="FO20" s="27">
        <v>5.26</v>
      </c>
      <c r="FP20" s="27">
        <v>5.2</v>
      </c>
      <c r="FQ20" s="27">
        <v>5.25</v>
      </c>
      <c r="FR20" s="27">
        <v>5.31</v>
      </c>
      <c r="FS20" s="27">
        <v>5.3</v>
      </c>
      <c r="FT20" s="27"/>
      <c r="FU20" s="27">
        <v>5.48</v>
      </c>
      <c r="FV20" s="27">
        <v>5.31</v>
      </c>
      <c r="FW20" s="27">
        <v>5.5</v>
      </c>
      <c r="FX20" s="27">
        <v>5.5</v>
      </c>
      <c r="FY20" s="27">
        <v>5.59</v>
      </c>
      <c r="FZ20" s="27">
        <v>5.68</v>
      </c>
      <c r="GA20" s="27">
        <v>5.74</v>
      </c>
      <c r="GB20" s="27">
        <v>5.64</v>
      </c>
      <c r="GC20" s="27">
        <v>5.68</v>
      </c>
      <c r="GD20" s="27">
        <v>5.68</v>
      </c>
      <c r="GE20" s="27">
        <v>5.73</v>
      </c>
      <c r="GF20" s="27">
        <v>5.6</v>
      </c>
      <c r="GG20" s="27">
        <v>5.47</v>
      </c>
      <c r="GH20" s="27">
        <v>5.56</v>
      </c>
      <c r="GI20" s="27">
        <v>5.79</v>
      </c>
      <c r="GJ20" s="27">
        <v>5.7</v>
      </c>
      <c r="GK20" s="27">
        <v>5.79</v>
      </c>
      <c r="GL20" s="27">
        <v>5.85</v>
      </c>
      <c r="GM20" s="27">
        <v>6.14</v>
      </c>
      <c r="GN20" s="27">
        <v>6.16</v>
      </c>
      <c r="GO20" s="27">
        <v>6.06</v>
      </c>
      <c r="GP20" s="27">
        <v>6.11</v>
      </c>
      <c r="GQ20" s="27">
        <v>5.69</v>
      </c>
      <c r="GR20" s="27">
        <v>5.0999999999999996</v>
      </c>
      <c r="GS20" s="27">
        <v>5.27</v>
      </c>
      <c r="GT20" s="27">
        <v>6.04</v>
      </c>
      <c r="GU20" s="27">
        <v>6.25</v>
      </c>
      <c r="GV20" s="27">
        <v>6.45</v>
      </c>
      <c r="GW20" s="27">
        <v>6.41</v>
      </c>
      <c r="GX20" s="27">
        <v>6.51</v>
      </c>
      <c r="GY20" s="27">
        <v>6.45</v>
      </c>
      <c r="GZ20" s="27">
        <v>6.58</v>
      </c>
      <c r="HA20" s="27">
        <v>6.53</v>
      </c>
      <c r="HB20" s="27">
        <v>6.73</v>
      </c>
      <c r="HC20" s="27">
        <v>6.86</v>
      </c>
      <c r="HD20" s="27">
        <v>7.03</v>
      </c>
      <c r="HE20" s="27">
        <v>7</v>
      </c>
      <c r="HF20" s="27">
        <v>6.8</v>
      </c>
      <c r="HG20" s="27">
        <v>6.79</v>
      </c>
      <c r="HH20" s="27">
        <v>6.86</v>
      </c>
      <c r="HI20" s="27">
        <v>6.84</v>
      </c>
      <c r="HJ20" s="27">
        <v>6.93</v>
      </c>
      <c r="HK20" s="27">
        <v>7.17</v>
      </c>
      <c r="HL20" s="27">
        <v>7.19</v>
      </c>
      <c r="HM20" s="27">
        <v>7.15</v>
      </c>
      <c r="HN20" s="27">
        <v>7.16</v>
      </c>
      <c r="HO20" s="27">
        <v>7.55</v>
      </c>
      <c r="HP20" s="27">
        <v>7.66</v>
      </c>
      <c r="HQ20" s="27">
        <v>7.78</v>
      </c>
      <c r="HR20" s="27">
        <v>8.09</v>
      </c>
      <c r="HS20" s="27">
        <v>8.17</v>
      </c>
      <c r="HT20" s="27">
        <v>7.99</v>
      </c>
      <c r="HU20" s="27">
        <v>7.44</v>
      </c>
      <c r="HV20" s="27">
        <v>7.26</v>
      </c>
      <c r="HW20" s="27">
        <v>7.31</v>
      </c>
      <c r="HX20" s="27">
        <v>7.34</v>
      </c>
      <c r="HY20" s="27">
        <v>7.24</v>
      </c>
      <c r="HZ20" s="27">
        <v>7.29</v>
      </c>
      <c r="IA20" s="27">
        <v>7.38</v>
      </c>
      <c r="IB20" s="27">
        <v>7.45</v>
      </c>
      <c r="IC20" s="27">
        <v>7.5</v>
      </c>
      <c r="ID20" s="27">
        <v>7.54</v>
      </c>
      <c r="IE20" s="27">
        <v>7.19</v>
      </c>
      <c r="IF20" s="27">
        <v>7.09</v>
      </c>
      <c r="IG20" s="27">
        <v>6.97</v>
      </c>
      <c r="IH20" s="27">
        <v>6.99</v>
      </c>
      <c r="II20" s="27">
        <v>7</v>
      </c>
      <c r="IJ20" s="27">
        <v>7.41</v>
      </c>
      <c r="IK20" s="27">
        <v>7.48</v>
      </c>
      <c r="IL20" s="27">
        <v>7.66</v>
      </c>
      <c r="IM20" s="27">
        <v>7.55</v>
      </c>
      <c r="IN20" s="27">
        <v>7.97</v>
      </c>
      <c r="IO20" s="27">
        <v>7.87</v>
      </c>
      <c r="IP20" s="27">
        <v>7.07</v>
      </c>
      <c r="IQ20" s="27">
        <v>6.84</v>
      </c>
      <c r="IR20" s="27">
        <v>6.97</v>
      </c>
      <c r="IS20" s="27">
        <v>7.5</v>
      </c>
      <c r="IT20" s="27">
        <v>7.79</v>
      </c>
      <c r="IU20" s="27">
        <v>7.95</v>
      </c>
      <c r="IV20" s="27">
        <v>8.1999999999999993</v>
      </c>
      <c r="IW20" s="27">
        <v>8.36</v>
      </c>
      <c r="IX20" s="27">
        <v>8.5299999999999994</v>
      </c>
      <c r="IY20" s="27">
        <v>8.8800000000000008</v>
      </c>
      <c r="IZ20" s="27">
        <v>9.4</v>
      </c>
      <c r="JA20" s="27">
        <v>9.59</v>
      </c>
      <c r="JB20" s="27">
        <v>9.75</v>
      </c>
      <c r="JC20" s="27">
        <v>9.43</v>
      </c>
      <c r="JD20" s="27">
        <v>9.39</v>
      </c>
      <c r="JE20" s="27">
        <v>9.24</v>
      </c>
      <c r="JF20" s="27">
        <v>9.24</v>
      </c>
      <c r="JG20" s="27">
        <v>9.26</v>
      </c>
      <c r="JH20" s="27">
        <v>9.25</v>
      </c>
      <c r="JI20" s="27">
        <v>9.19</v>
      </c>
      <c r="JJ20" s="27">
        <v>9.48</v>
      </c>
      <c r="JK20" s="27">
        <v>9.57</v>
      </c>
      <c r="JL20" s="27">
        <v>9.5500000000000007</v>
      </c>
      <c r="JM20" s="27">
        <v>9.4700000000000006</v>
      </c>
      <c r="JN20" s="27">
        <v>9.4</v>
      </c>
      <c r="JO20" s="27">
        <v>9.39</v>
      </c>
      <c r="JP20" s="27">
        <v>9.43</v>
      </c>
      <c r="JQ20" s="27">
        <v>9.5299999999999994</v>
      </c>
      <c r="JR20" s="27">
        <v>9.56</v>
      </c>
      <c r="JS20" s="27">
        <v>9.6199999999999992</v>
      </c>
      <c r="JT20" s="27">
        <v>9.65</v>
      </c>
      <c r="JU20" s="27">
        <v>9.86</v>
      </c>
      <c r="JV20" s="27">
        <v>9.8699999999999992</v>
      </c>
      <c r="JW20" s="27">
        <v>9.9499999999999993</v>
      </c>
      <c r="JX20" s="27">
        <v>10.050000000000001</v>
      </c>
      <c r="JY20" s="27">
        <v>10.28</v>
      </c>
      <c r="JZ20" s="27">
        <v>10.4</v>
      </c>
      <c r="KA20" s="27">
        <v>9.98</v>
      </c>
      <c r="KB20" s="27">
        <v>9.93</v>
      </c>
      <c r="KC20" s="27">
        <v>10.24</v>
      </c>
      <c r="KD20" s="27">
        <v>10.31</v>
      </c>
      <c r="KE20" s="27">
        <v>10.79</v>
      </c>
      <c r="KF20" s="27">
        <v>9.5</v>
      </c>
      <c r="KG20" s="27">
        <v>9.6</v>
      </c>
      <c r="KH20" s="27">
        <v>9.76</v>
      </c>
      <c r="KI20" s="27">
        <v>9.98</v>
      </c>
      <c r="KJ20" s="27">
        <v>9.3699999999999992</v>
      </c>
      <c r="KK20" s="27">
        <v>9.4</v>
      </c>
      <c r="KL20" s="27">
        <v>9.5299999999999994</v>
      </c>
      <c r="KM20" s="27">
        <v>9.4</v>
      </c>
      <c r="KN20" s="27">
        <v>9.49</v>
      </c>
      <c r="KO20" s="27">
        <v>9.56</v>
      </c>
      <c r="KP20" s="27">
        <v>9.77</v>
      </c>
      <c r="KQ20" s="27">
        <v>9.9600000000000009</v>
      </c>
      <c r="KR20" s="27">
        <v>9.39</v>
      </c>
      <c r="KS20" s="27">
        <v>9.43</v>
      </c>
      <c r="KT20" s="27">
        <v>9.34</v>
      </c>
      <c r="KU20" s="27">
        <v>9.31</v>
      </c>
      <c r="KV20" s="27">
        <v>9.31</v>
      </c>
      <c r="KW20" s="27">
        <v>9.25</v>
      </c>
      <c r="KX20" s="27">
        <v>8.9499999999999993</v>
      </c>
      <c r="KY20" s="27">
        <v>9.17</v>
      </c>
      <c r="KZ20" s="27">
        <v>9.77</v>
      </c>
      <c r="LA20" s="27">
        <v>9.8800000000000008</v>
      </c>
      <c r="LB20" s="27">
        <v>9.9499999999999993</v>
      </c>
      <c r="LC20" s="27">
        <v>10.07</v>
      </c>
      <c r="LD20" s="27">
        <v>10.01</v>
      </c>
      <c r="LE20" s="27">
        <v>9.9499999999999993</v>
      </c>
      <c r="LF20" s="27">
        <v>10.039999999999999</v>
      </c>
      <c r="LG20" s="27">
        <v>10.1</v>
      </c>
      <c r="LH20" s="27">
        <v>10.220000000000001</v>
      </c>
      <c r="LI20" s="27">
        <v>10.41</v>
      </c>
      <c r="LJ20" s="27">
        <v>10.48</v>
      </c>
      <c r="LK20" s="27">
        <v>10.53</v>
      </c>
      <c r="LL20" s="27">
        <v>10.89</v>
      </c>
      <c r="LM20" s="27">
        <v>10.54</v>
      </c>
      <c r="LN20" s="27">
        <v>10.33</v>
      </c>
      <c r="LO20" s="27">
        <v>10.09</v>
      </c>
      <c r="LP20" s="27">
        <v>9.9700000000000006</v>
      </c>
      <c r="LQ20" s="27">
        <v>10.11</v>
      </c>
      <c r="LR20" s="27">
        <v>10.16</v>
      </c>
      <c r="LS20" s="27">
        <v>10.26</v>
      </c>
      <c r="LT20" s="27">
        <v>10.15</v>
      </c>
      <c r="LU20" s="27">
        <v>10.17</v>
      </c>
      <c r="LV20" s="27">
        <v>10.26</v>
      </c>
      <c r="LW20" s="27">
        <v>10.46</v>
      </c>
      <c r="LX20" s="27">
        <v>10.44</v>
      </c>
      <c r="LY20" s="27">
        <v>10.37</v>
      </c>
      <c r="LZ20" s="27">
        <v>10.54</v>
      </c>
      <c r="MA20" s="27">
        <v>10.58</v>
      </c>
      <c r="MB20" s="27">
        <v>10.69</v>
      </c>
      <c r="MC20" s="27">
        <v>10.53</v>
      </c>
      <c r="MD20" s="27">
        <v>10.66</v>
      </c>
      <c r="ME20" s="27">
        <v>11.06</v>
      </c>
      <c r="MF20" s="27">
        <v>11.12</v>
      </c>
      <c r="MG20" s="27">
        <v>11.03</v>
      </c>
      <c r="MH20" s="27">
        <v>11.19</v>
      </c>
      <c r="MI20" s="27">
        <v>11.26</v>
      </c>
      <c r="MJ20" s="27">
        <v>11.14</v>
      </c>
      <c r="MK20" s="27">
        <v>11.13</v>
      </c>
      <c r="ML20" s="27">
        <v>11.47</v>
      </c>
      <c r="MM20" s="27">
        <v>11.45</v>
      </c>
      <c r="MN20" s="27">
        <v>11.61</v>
      </c>
      <c r="MO20" s="27">
        <v>11.59</v>
      </c>
      <c r="MP20" s="27">
        <v>11.81</v>
      </c>
      <c r="MQ20" s="27">
        <v>11.76</v>
      </c>
      <c r="MR20" s="27">
        <v>11.79</v>
      </c>
      <c r="MS20" s="27">
        <v>11.86</v>
      </c>
      <c r="MT20" s="27">
        <v>11.74</v>
      </c>
      <c r="MU20" s="27">
        <v>11.95</v>
      </c>
      <c r="MV20" s="27">
        <v>11.71</v>
      </c>
      <c r="MW20" s="27">
        <v>11.7</v>
      </c>
      <c r="MX20" s="27">
        <v>11.99</v>
      </c>
      <c r="MY20" s="27">
        <v>11.61</v>
      </c>
      <c r="MZ20" s="27">
        <v>10.59</v>
      </c>
      <c r="NA20" s="27">
        <v>10.28</v>
      </c>
      <c r="NB20" s="43"/>
      <c r="ND20" s="45"/>
      <c r="NE20" s="43"/>
    </row>
    <row r="21" spans="1:369" x14ac:dyDescent="0.25">
      <c r="A21" s="28">
        <f t="shared" si="1"/>
        <v>19</v>
      </c>
      <c r="B21" s="28">
        <v>526917</v>
      </c>
      <c r="C21" s="28" t="s">
        <v>30</v>
      </c>
      <c r="D21" s="29" t="s">
        <v>170</v>
      </c>
      <c r="E21" s="27">
        <f t="shared" si="0"/>
        <v>4.7</v>
      </c>
      <c r="F21" s="27">
        <v>5.48</v>
      </c>
      <c r="G21" s="27">
        <v>4.18</v>
      </c>
      <c r="H21" s="27">
        <v>14.55</v>
      </c>
      <c r="I21" s="3"/>
      <c r="J21" s="27">
        <v>12.69</v>
      </c>
      <c r="K21" s="27">
        <v>4.2699999999999996</v>
      </c>
      <c r="L21" s="27"/>
      <c r="M21" s="30"/>
      <c r="N21" s="28"/>
      <c r="P21" s="3">
        <v>4.7</v>
      </c>
      <c r="Q21" s="3">
        <v>4.8</v>
      </c>
      <c r="R21" s="3">
        <v>4.8099999999999996</v>
      </c>
      <c r="S21" s="3">
        <v>4.74</v>
      </c>
      <c r="T21" s="3">
        <v>4.5199999999999996</v>
      </c>
      <c r="U21" s="3">
        <v>4.66</v>
      </c>
      <c r="V21" s="3">
        <v>4.75</v>
      </c>
      <c r="W21" s="3">
        <v>4.82</v>
      </c>
      <c r="X21" s="3">
        <v>4.5999999999999996</v>
      </c>
      <c r="Y21" s="3">
        <v>4.46</v>
      </c>
      <c r="Z21" s="3">
        <v>4.6500000000000004</v>
      </c>
      <c r="AA21" s="3">
        <v>4.5999999999999996</v>
      </c>
      <c r="AB21" s="3">
        <v>4.66</v>
      </c>
      <c r="AC21" s="3">
        <v>4.9000000000000004</v>
      </c>
      <c r="AD21" s="3">
        <v>5.0199999999999996</v>
      </c>
      <c r="AE21" s="3">
        <v>4.75</v>
      </c>
      <c r="AF21" s="3">
        <v>4.9000000000000004</v>
      </c>
      <c r="AG21" s="3">
        <v>4.72</v>
      </c>
      <c r="AH21" s="3">
        <v>4.51</v>
      </c>
      <c r="AI21" s="3">
        <v>4.55</v>
      </c>
      <c r="AJ21" s="3">
        <v>4.45</v>
      </c>
      <c r="AK21" s="3">
        <v>4.5199999999999996</v>
      </c>
      <c r="AL21" s="3">
        <v>4.55</v>
      </c>
      <c r="AM21" s="3">
        <v>4.53</v>
      </c>
      <c r="AN21" s="3">
        <v>4.5999999999999996</v>
      </c>
      <c r="AO21" s="3">
        <v>4.7</v>
      </c>
      <c r="AP21" s="3">
        <v>4.76</v>
      </c>
      <c r="AQ21" s="3">
        <v>4.95</v>
      </c>
      <c r="AR21" s="3">
        <v>4.8899999999999997</v>
      </c>
      <c r="AS21" s="3">
        <v>5</v>
      </c>
      <c r="AT21" s="3">
        <v>4.95</v>
      </c>
      <c r="AU21" s="3">
        <v>5.0599999999999996</v>
      </c>
      <c r="AV21" s="3">
        <v>5.09</v>
      </c>
      <c r="AW21" s="3">
        <v>4.9800000000000004</v>
      </c>
      <c r="AX21" s="3">
        <v>4.79</v>
      </c>
      <c r="AY21" s="3">
        <v>4.8</v>
      </c>
      <c r="AZ21" s="3">
        <v>5.08</v>
      </c>
      <c r="BA21" s="3">
        <v>5.15</v>
      </c>
      <c r="BB21" s="3">
        <v>5.19</v>
      </c>
      <c r="BC21" s="3">
        <v>5.22</v>
      </c>
      <c r="BD21" s="3">
        <v>5.07</v>
      </c>
      <c r="BE21" s="3">
        <v>5.29</v>
      </c>
      <c r="BF21" s="3">
        <v>5.15</v>
      </c>
      <c r="BG21" s="3">
        <v>5.18</v>
      </c>
      <c r="BH21" s="3">
        <v>5.21</v>
      </c>
      <c r="BI21" s="3">
        <v>5.22</v>
      </c>
      <c r="BJ21" s="3">
        <v>5.18</v>
      </c>
      <c r="BK21" s="3">
        <v>5.5</v>
      </c>
      <c r="BL21" s="3">
        <v>5.21</v>
      </c>
      <c r="BM21" s="3">
        <v>5.05</v>
      </c>
      <c r="BN21" s="3">
        <v>4.8</v>
      </c>
      <c r="BO21" s="3">
        <v>4.8499999999999996</v>
      </c>
      <c r="BP21" s="3">
        <v>4.6900000000000004</v>
      </c>
      <c r="BQ21" s="3">
        <v>4.62</v>
      </c>
      <c r="BR21" s="3">
        <v>4.93</v>
      </c>
      <c r="BS21" s="3">
        <v>4.49</v>
      </c>
      <c r="BT21" s="3">
        <v>4.74</v>
      </c>
      <c r="BU21" s="3">
        <v>5</v>
      </c>
      <c r="BV21" s="3">
        <v>5.12</v>
      </c>
      <c r="BW21" s="3">
        <v>5.15</v>
      </c>
      <c r="BX21" s="3">
        <v>5.14</v>
      </c>
      <c r="BY21" s="3">
        <v>5.44</v>
      </c>
      <c r="BZ21" s="3">
        <v>5.49</v>
      </c>
      <c r="CA21" s="3">
        <v>5.6</v>
      </c>
      <c r="CB21" s="3">
        <v>5.99</v>
      </c>
      <c r="CC21" s="3">
        <v>5.53</v>
      </c>
      <c r="CD21" s="3">
        <v>5.74</v>
      </c>
      <c r="CE21" s="3">
        <v>5.68</v>
      </c>
      <c r="CF21" s="3">
        <v>5.5</v>
      </c>
      <c r="CG21" s="3">
        <v>5.62</v>
      </c>
      <c r="CH21" s="3">
        <v>5.88</v>
      </c>
      <c r="CI21" s="3">
        <v>5.89</v>
      </c>
      <c r="CJ21" s="3">
        <v>6.05</v>
      </c>
      <c r="CK21" s="3">
        <v>6.19</v>
      </c>
      <c r="CL21" s="3">
        <v>6.1</v>
      </c>
      <c r="CM21" s="3">
        <v>6.38</v>
      </c>
      <c r="CN21" s="3">
        <v>6.17</v>
      </c>
      <c r="CO21" s="3">
        <v>6.05</v>
      </c>
      <c r="CP21" s="3">
        <v>6.04</v>
      </c>
      <c r="CQ21" s="3">
        <v>6</v>
      </c>
      <c r="CR21" s="3">
        <v>6.15</v>
      </c>
      <c r="CS21" s="3">
        <v>6.3</v>
      </c>
      <c r="CT21" s="3">
        <v>6.4</v>
      </c>
      <c r="CU21" s="3">
        <v>6.48</v>
      </c>
      <c r="CV21" s="3">
        <v>6.4</v>
      </c>
      <c r="CW21" s="3">
        <v>6.51</v>
      </c>
      <c r="CX21" s="3">
        <v>6.55</v>
      </c>
      <c r="CY21" s="3">
        <v>6.72</v>
      </c>
      <c r="CZ21" s="3">
        <v>6.81</v>
      </c>
      <c r="DA21" s="3">
        <v>6.77</v>
      </c>
      <c r="DB21" s="3">
        <v>6.96</v>
      </c>
      <c r="DC21" s="3">
        <v>7</v>
      </c>
      <c r="DD21" s="3">
        <v>7.22</v>
      </c>
      <c r="DE21" s="3">
        <v>7.36</v>
      </c>
      <c r="DF21" s="3">
        <v>7.32</v>
      </c>
      <c r="DG21" s="3">
        <v>7.45</v>
      </c>
      <c r="DH21" s="3">
        <v>7.68</v>
      </c>
      <c r="DI21" s="3">
        <v>7.7</v>
      </c>
      <c r="DJ21" s="3">
        <v>7.56</v>
      </c>
      <c r="DK21" s="3">
        <v>7.89</v>
      </c>
      <c r="DL21" s="3">
        <v>8</v>
      </c>
      <c r="DM21" s="3">
        <v>7.85</v>
      </c>
      <c r="DN21" s="3">
        <v>7.6</v>
      </c>
      <c r="DO21" s="3">
        <v>7.5</v>
      </c>
      <c r="DP21" s="3">
        <v>7.44</v>
      </c>
      <c r="DQ21" s="3">
        <v>7.77</v>
      </c>
      <c r="DR21" s="3">
        <v>7.9</v>
      </c>
      <c r="DS21" s="3">
        <v>7.6</v>
      </c>
      <c r="DT21" s="3">
        <v>7.98</v>
      </c>
      <c r="DU21" s="3">
        <v>7.85</v>
      </c>
      <c r="DV21" s="3">
        <v>7.67</v>
      </c>
      <c r="DW21" s="3">
        <v>7.69</v>
      </c>
      <c r="DX21" s="3">
        <v>7.79</v>
      </c>
      <c r="DY21" s="3">
        <v>7.85</v>
      </c>
      <c r="DZ21" s="3">
        <v>8.1199999999999992</v>
      </c>
      <c r="EA21" s="3">
        <v>8.25</v>
      </c>
      <c r="EB21" s="3">
        <v>8.2899999999999991</v>
      </c>
      <c r="EC21" s="3">
        <v>7.96</v>
      </c>
      <c r="ED21" s="3">
        <v>7.59</v>
      </c>
      <c r="EE21" s="3">
        <v>7.75</v>
      </c>
      <c r="EF21" s="3">
        <v>7.95</v>
      </c>
      <c r="EG21" s="3">
        <v>7.85</v>
      </c>
      <c r="EH21" s="3">
        <v>8.15</v>
      </c>
      <c r="EI21" s="3">
        <v>8</v>
      </c>
      <c r="EJ21" s="3">
        <v>7.95</v>
      </c>
      <c r="EK21" s="3">
        <v>7.72</v>
      </c>
      <c r="EL21" s="3">
        <v>7.84</v>
      </c>
      <c r="EM21" s="3">
        <v>7.8</v>
      </c>
      <c r="EN21" s="3">
        <v>7.88</v>
      </c>
      <c r="EO21" s="3">
        <v>7.7</v>
      </c>
      <c r="EP21" s="3">
        <v>7.7</v>
      </c>
      <c r="EQ21" s="3">
        <v>7.92</v>
      </c>
      <c r="ER21" s="3">
        <v>7.81</v>
      </c>
      <c r="ES21" s="3">
        <v>7.93</v>
      </c>
      <c r="ET21" s="3">
        <v>7.72</v>
      </c>
      <c r="EU21" s="3">
        <v>7.92</v>
      </c>
      <c r="EV21" s="3">
        <v>7.82</v>
      </c>
      <c r="EW21" s="3">
        <v>8.01</v>
      </c>
      <c r="EX21" s="3">
        <v>8.0500000000000007</v>
      </c>
      <c r="EY21" s="3">
        <v>8</v>
      </c>
      <c r="EZ21" s="3">
        <v>8</v>
      </c>
      <c r="FA21" s="3">
        <v>7.94</v>
      </c>
      <c r="FB21" s="3">
        <v>8.06</v>
      </c>
      <c r="FC21" s="3">
        <v>8.2100000000000009</v>
      </c>
      <c r="FD21" s="3">
        <v>8.3000000000000007</v>
      </c>
      <c r="FE21" s="3">
        <v>8.5</v>
      </c>
      <c r="FF21" s="27">
        <v>8.44</v>
      </c>
      <c r="FG21" s="27">
        <v>8.34</v>
      </c>
      <c r="FH21" s="27">
        <v>8.5500000000000007</v>
      </c>
      <c r="FI21" s="27">
        <v>8.41</v>
      </c>
      <c r="FJ21" s="27">
        <v>8.11</v>
      </c>
      <c r="FK21" s="27">
        <v>8.0299999999999994</v>
      </c>
      <c r="FL21" s="27">
        <v>8.0500000000000007</v>
      </c>
      <c r="FM21" s="27">
        <v>8.0500000000000007</v>
      </c>
      <c r="FN21" s="27">
        <v>8.41</v>
      </c>
      <c r="FO21" s="27">
        <v>8.5399999999999991</v>
      </c>
      <c r="FP21" s="27">
        <v>7.12</v>
      </c>
      <c r="FQ21" s="27">
        <v>6.9</v>
      </c>
      <c r="FR21" s="27">
        <v>6.6</v>
      </c>
      <c r="FS21" s="27">
        <v>6.55</v>
      </c>
      <c r="FT21" s="27"/>
      <c r="FU21" s="27">
        <v>6.4</v>
      </c>
      <c r="FV21" s="27">
        <v>6.22</v>
      </c>
      <c r="FW21" s="27">
        <v>6.25</v>
      </c>
      <c r="FX21" s="27">
        <v>6.35</v>
      </c>
      <c r="FY21" s="27">
        <v>6.45</v>
      </c>
      <c r="FZ21" s="27">
        <v>6.71</v>
      </c>
      <c r="GA21" s="27">
        <v>6.38</v>
      </c>
      <c r="GB21" s="27">
        <v>6.4</v>
      </c>
      <c r="GC21" s="27">
        <v>6.4</v>
      </c>
      <c r="GD21" s="27">
        <v>6.5</v>
      </c>
      <c r="GE21" s="27">
        <v>6.52</v>
      </c>
      <c r="GF21" s="27">
        <v>6.49</v>
      </c>
      <c r="GG21" s="27">
        <v>6.37</v>
      </c>
      <c r="GH21" s="27">
        <v>6.27</v>
      </c>
      <c r="GI21" s="27">
        <v>6.14</v>
      </c>
      <c r="GJ21" s="27">
        <v>6.16</v>
      </c>
      <c r="GK21" s="27">
        <v>6.1</v>
      </c>
      <c r="GL21" s="27">
        <v>6.1</v>
      </c>
      <c r="GM21" s="27">
        <v>6.68</v>
      </c>
      <c r="GN21" s="27">
        <v>6.36</v>
      </c>
      <c r="GO21" s="27">
        <v>6.33</v>
      </c>
      <c r="GP21" s="27">
        <v>6.1</v>
      </c>
      <c r="GQ21" s="27">
        <v>5.94</v>
      </c>
      <c r="GR21" s="27">
        <v>6</v>
      </c>
      <c r="GS21" s="27">
        <v>6</v>
      </c>
      <c r="GT21" s="27">
        <v>6.47</v>
      </c>
      <c r="GU21" s="27">
        <v>6.48</v>
      </c>
      <c r="GV21" s="27">
        <v>6.65</v>
      </c>
      <c r="GW21" s="27">
        <v>6.55</v>
      </c>
      <c r="GX21" s="27">
        <v>6.55</v>
      </c>
      <c r="GY21" s="27">
        <v>6.74</v>
      </c>
      <c r="GZ21" s="27">
        <v>6.91</v>
      </c>
      <c r="HA21" s="27">
        <v>6.88</v>
      </c>
      <c r="HB21" s="27">
        <v>7.05</v>
      </c>
      <c r="HC21" s="27">
        <v>7.17</v>
      </c>
      <c r="HD21" s="27">
        <v>7.09</v>
      </c>
      <c r="HE21" s="27">
        <v>7.67</v>
      </c>
      <c r="HF21" s="27">
        <v>7.2</v>
      </c>
      <c r="HG21" s="27">
        <v>7.06</v>
      </c>
      <c r="HH21" s="27">
        <v>7.03</v>
      </c>
      <c r="HI21" s="27">
        <v>7.39</v>
      </c>
      <c r="HJ21" s="27">
        <v>7.85</v>
      </c>
      <c r="HK21" s="27">
        <v>7.95</v>
      </c>
      <c r="HL21" s="27">
        <v>8.1</v>
      </c>
      <c r="HM21" s="27">
        <v>8.15</v>
      </c>
      <c r="HN21" s="27">
        <v>8.0500000000000007</v>
      </c>
      <c r="HO21" s="27">
        <v>8.4</v>
      </c>
      <c r="HP21" s="27">
        <v>8.32</v>
      </c>
      <c r="HQ21" s="27">
        <v>8.34</v>
      </c>
      <c r="HR21" s="27">
        <v>8.77</v>
      </c>
      <c r="HS21" s="27">
        <v>8.7100000000000009</v>
      </c>
      <c r="HT21" s="27">
        <v>8.3000000000000007</v>
      </c>
      <c r="HU21" s="27">
        <v>8.1</v>
      </c>
      <c r="HV21" s="27">
        <v>8.11</v>
      </c>
      <c r="HW21" s="27">
        <v>8.25</v>
      </c>
      <c r="HX21" s="27">
        <v>8.5</v>
      </c>
      <c r="HY21" s="27">
        <v>8</v>
      </c>
      <c r="HZ21" s="27">
        <v>8.16</v>
      </c>
      <c r="IA21" s="27">
        <v>8.15</v>
      </c>
      <c r="IB21" s="27">
        <v>8.34</v>
      </c>
      <c r="IC21" s="27">
        <v>8.43</v>
      </c>
      <c r="ID21" s="27">
        <v>8.76</v>
      </c>
      <c r="IE21" s="27">
        <v>8.4499999999999993</v>
      </c>
      <c r="IF21" s="27">
        <v>8.84</v>
      </c>
      <c r="IG21" s="27">
        <v>8.42</v>
      </c>
      <c r="IH21" s="27">
        <v>8.33</v>
      </c>
      <c r="II21" s="27">
        <v>8.76</v>
      </c>
      <c r="IJ21" s="27">
        <v>9.2200000000000006</v>
      </c>
      <c r="IK21" s="27">
        <v>9.6999999999999993</v>
      </c>
      <c r="IL21" s="27">
        <v>10.199999999999999</v>
      </c>
      <c r="IM21" s="27">
        <v>9.7200000000000006</v>
      </c>
      <c r="IN21" s="27">
        <v>9.26</v>
      </c>
      <c r="IO21" s="27">
        <v>8.82</v>
      </c>
      <c r="IP21" s="27">
        <v>8.4</v>
      </c>
      <c r="IQ21" s="27">
        <v>8.14</v>
      </c>
      <c r="IR21" s="27">
        <v>7.76</v>
      </c>
      <c r="IS21" s="27">
        <v>8.16</v>
      </c>
      <c r="IT21" s="27">
        <v>8.58</v>
      </c>
      <c r="IU21" s="27">
        <v>9</v>
      </c>
      <c r="IV21" s="27">
        <v>9.4</v>
      </c>
      <c r="IW21" s="27">
        <v>9.43</v>
      </c>
      <c r="IX21" s="27">
        <v>9.92</v>
      </c>
      <c r="IY21" s="27">
        <v>10.4</v>
      </c>
      <c r="IZ21" s="27">
        <v>10.87</v>
      </c>
      <c r="JA21" s="27">
        <v>11.37</v>
      </c>
      <c r="JB21" s="27">
        <v>11.96</v>
      </c>
      <c r="JC21" s="27">
        <v>11.8</v>
      </c>
      <c r="JD21" s="27">
        <v>12.15</v>
      </c>
      <c r="JE21" s="27">
        <v>12.14</v>
      </c>
      <c r="JF21" s="27">
        <v>12.6</v>
      </c>
      <c r="JG21" s="27">
        <v>12.71</v>
      </c>
      <c r="JH21" s="27">
        <v>12.11</v>
      </c>
      <c r="JI21" s="27">
        <v>11.54</v>
      </c>
      <c r="JJ21" s="27">
        <v>12.14</v>
      </c>
      <c r="JK21" s="27">
        <v>12.77</v>
      </c>
      <c r="JL21" s="27">
        <v>13.44</v>
      </c>
      <c r="JM21" s="27">
        <v>14.14</v>
      </c>
      <c r="JN21" s="27">
        <v>14.88</v>
      </c>
      <c r="JO21" s="27">
        <v>14.18</v>
      </c>
      <c r="JP21" s="27">
        <v>13.51</v>
      </c>
      <c r="JQ21" s="27">
        <v>12.87</v>
      </c>
      <c r="JR21" s="27">
        <v>12.26</v>
      </c>
      <c r="JS21" s="27">
        <v>11.68</v>
      </c>
      <c r="JT21" s="27">
        <v>11.13</v>
      </c>
      <c r="JU21" s="27">
        <v>10.6</v>
      </c>
      <c r="JV21" s="27">
        <v>10.1</v>
      </c>
      <c r="JW21" s="27">
        <v>9.6199999999999992</v>
      </c>
      <c r="JX21" s="27">
        <v>9.33</v>
      </c>
      <c r="JY21" s="27">
        <v>9.16</v>
      </c>
      <c r="JZ21" s="27">
        <v>9.6300000000000008</v>
      </c>
      <c r="KA21" s="27">
        <v>9.18</v>
      </c>
      <c r="KB21" s="27">
        <v>8.75</v>
      </c>
      <c r="KC21" s="27">
        <v>8.34</v>
      </c>
      <c r="KD21" s="27">
        <v>7.95</v>
      </c>
      <c r="KE21" s="27">
        <v>7.58</v>
      </c>
      <c r="KF21" s="27">
        <v>7.35</v>
      </c>
      <c r="KG21" s="27">
        <v>7.54</v>
      </c>
      <c r="KH21" s="27">
        <v>7.53</v>
      </c>
      <c r="KI21" s="27">
        <v>7.62</v>
      </c>
      <c r="KJ21" s="27">
        <v>7.26</v>
      </c>
      <c r="KK21" s="27">
        <v>7.4</v>
      </c>
      <c r="KL21" s="27">
        <v>7.05</v>
      </c>
      <c r="KM21" s="27">
        <v>6.72</v>
      </c>
      <c r="KN21" s="27">
        <v>6.4</v>
      </c>
      <c r="KO21" s="27">
        <v>6.1</v>
      </c>
      <c r="KP21" s="27">
        <v>6.39</v>
      </c>
      <c r="KQ21" s="27">
        <v>6.71</v>
      </c>
      <c r="KR21" s="27">
        <v>6.8</v>
      </c>
      <c r="KS21" s="27">
        <v>6.79</v>
      </c>
      <c r="KT21" s="27">
        <v>7.05</v>
      </c>
      <c r="KU21" s="27">
        <v>6.84</v>
      </c>
      <c r="KV21" s="27">
        <v>7.08</v>
      </c>
      <c r="KW21" s="27">
        <v>7.45</v>
      </c>
      <c r="KX21" s="27">
        <v>6.32</v>
      </c>
      <c r="KY21" s="27">
        <v>6.72</v>
      </c>
      <c r="KZ21" s="27">
        <v>6.36</v>
      </c>
      <c r="LA21" s="27">
        <v>5.3</v>
      </c>
      <c r="LB21" s="27">
        <v>5.3</v>
      </c>
      <c r="LC21" s="27">
        <v>5.2</v>
      </c>
      <c r="LD21" s="27">
        <v>5.25</v>
      </c>
      <c r="LE21" s="27">
        <v>5.29</v>
      </c>
      <c r="LF21" s="27">
        <v>5.19</v>
      </c>
      <c r="LG21" s="27">
        <v>5.35</v>
      </c>
      <c r="LH21" s="27">
        <v>5.29</v>
      </c>
      <c r="LI21" s="27">
        <v>5.29</v>
      </c>
      <c r="LJ21" s="27">
        <v>5.15</v>
      </c>
      <c r="LK21" s="27">
        <v>5.28</v>
      </c>
      <c r="LL21" s="27">
        <v>5.37</v>
      </c>
      <c r="LM21" s="27">
        <v>5.16</v>
      </c>
      <c r="LN21" s="27">
        <v>5.0599999999999996</v>
      </c>
      <c r="LO21" s="27">
        <v>5.25</v>
      </c>
      <c r="LP21" s="27">
        <v>5.49</v>
      </c>
      <c r="LQ21" s="27">
        <v>5.12</v>
      </c>
      <c r="LR21" s="27">
        <v>5.05</v>
      </c>
      <c r="LS21" s="27">
        <v>5.09</v>
      </c>
      <c r="LT21" s="27">
        <v>5.05</v>
      </c>
      <c r="LU21" s="27">
        <v>5.14</v>
      </c>
      <c r="LV21" s="27">
        <v>5.39</v>
      </c>
      <c r="LW21" s="27">
        <v>5.34</v>
      </c>
      <c r="LX21" s="27">
        <v>5.5</v>
      </c>
      <c r="LY21" s="27">
        <v>5.56</v>
      </c>
      <c r="LZ21" s="27">
        <v>5.86</v>
      </c>
      <c r="MA21" s="27">
        <v>4.8899999999999997</v>
      </c>
      <c r="MB21" s="27">
        <v>4.8099999999999996</v>
      </c>
      <c r="MC21" s="27">
        <v>4.79</v>
      </c>
      <c r="MD21" s="27">
        <v>4.84</v>
      </c>
      <c r="ME21" s="27">
        <v>4.9800000000000004</v>
      </c>
      <c r="MF21" s="27">
        <v>4.76</v>
      </c>
      <c r="MG21" s="27">
        <v>4.8</v>
      </c>
      <c r="MH21" s="27">
        <v>4.74</v>
      </c>
      <c r="MI21" s="27">
        <v>4.78</v>
      </c>
      <c r="MJ21" s="27">
        <v>4.8499999999999996</v>
      </c>
      <c r="MK21" s="27">
        <v>4.79</v>
      </c>
      <c r="ML21" s="27">
        <v>4.6399999999999997</v>
      </c>
      <c r="MM21" s="27">
        <v>4.84</v>
      </c>
      <c r="MN21" s="27">
        <v>4.8</v>
      </c>
      <c r="MO21" s="27">
        <v>4.76</v>
      </c>
      <c r="MP21" s="27">
        <v>4.8499999999999996</v>
      </c>
      <c r="MQ21" s="27">
        <v>4.83</v>
      </c>
      <c r="MR21" s="27">
        <v>4.9000000000000004</v>
      </c>
      <c r="MS21" s="27">
        <v>4.79</v>
      </c>
      <c r="MT21" s="27">
        <v>4.78</v>
      </c>
      <c r="MU21" s="27">
        <v>4.75</v>
      </c>
      <c r="MV21" s="27">
        <v>4.63</v>
      </c>
      <c r="MW21" s="27">
        <v>4.74</v>
      </c>
      <c r="MX21" s="27">
        <v>4.74</v>
      </c>
      <c r="MY21" s="27">
        <v>4.7</v>
      </c>
      <c r="MZ21" s="27">
        <v>4.9000000000000004</v>
      </c>
      <c r="NA21" s="27">
        <v>4.79</v>
      </c>
      <c r="NB21" s="43"/>
      <c r="ND21" s="45"/>
      <c r="NE21" s="43"/>
    </row>
    <row r="22" spans="1:369" x14ac:dyDescent="0.25">
      <c r="A22" s="28">
        <f t="shared" si="1"/>
        <v>20</v>
      </c>
      <c r="B22" s="28">
        <v>507917</v>
      </c>
      <c r="C22" s="28" t="s">
        <v>6</v>
      </c>
      <c r="D22" s="29" t="s">
        <v>165</v>
      </c>
      <c r="E22" s="27">
        <f t="shared" si="0"/>
        <v>3.8</v>
      </c>
      <c r="F22" s="27" t="e">
        <v>#N/A</v>
      </c>
      <c r="G22" s="27" t="e">
        <v>#N/A</v>
      </c>
      <c r="H22" s="27" t="e">
        <v>#N/A</v>
      </c>
      <c r="I22" s="3"/>
      <c r="J22" s="27"/>
      <c r="K22" s="27"/>
      <c r="L22" s="27"/>
      <c r="M22" s="30"/>
      <c r="N22" s="28"/>
      <c r="P22" s="3">
        <v>3.8</v>
      </c>
      <c r="Q22" s="3">
        <v>3.8</v>
      </c>
      <c r="R22" s="3">
        <v>3.8</v>
      </c>
      <c r="S22" s="3">
        <v>3.8</v>
      </c>
      <c r="T22" s="3">
        <v>3.8</v>
      </c>
      <c r="U22" s="3">
        <v>3.8</v>
      </c>
      <c r="V22" s="3">
        <v>3.8</v>
      </c>
      <c r="W22" s="3">
        <v>3.8</v>
      </c>
      <c r="X22" s="3">
        <v>3.8</v>
      </c>
      <c r="Y22" s="3">
        <v>3.8</v>
      </c>
      <c r="Z22" s="3">
        <v>3.8</v>
      </c>
      <c r="AA22" s="3">
        <v>3.8</v>
      </c>
      <c r="AB22" s="3">
        <v>3.8</v>
      </c>
      <c r="AC22" s="3">
        <v>3.8</v>
      </c>
      <c r="AD22" s="3">
        <v>3.8</v>
      </c>
      <c r="AE22" s="3">
        <v>3.8</v>
      </c>
      <c r="AF22" s="3">
        <v>3.8</v>
      </c>
      <c r="AG22" s="3">
        <v>3.8</v>
      </c>
      <c r="AH22" s="3">
        <v>3.8</v>
      </c>
      <c r="AI22" s="3">
        <v>3.8</v>
      </c>
      <c r="AJ22" s="3">
        <v>3.8</v>
      </c>
      <c r="AK22" s="3">
        <v>3.8</v>
      </c>
      <c r="AL22" s="3">
        <v>3.8</v>
      </c>
      <c r="AM22" s="3">
        <v>3.8</v>
      </c>
      <c r="AN22" s="3">
        <v>3.8</v>
      </c>
      <c r="AO22" s="3">
        <v>3.8</v>
      </c>
      <c r="AP22" s="3">
        <v>3.8</v>
      </c>
      <c r="AQ22" s="3">
        <v>3.8</v>
      </c>
      <c r="AR22" s="3">
        <v>3.8</v>
      </c>
      <c r="AS22" s="3">
        <v>3.8</v>
      </c>
      <c r="AT22" s="3">
        <v>3.8</v>
      </c>
      <c r="AU22" s="3">
        <v>3.8</v>
      </c>
      <c r="AV22" s="3">
        <v>3.8</v>
      </c>
      <c r="AW22" s="3">
        <v>3.8</v>
      </c>
      <c r="AX22" s="3">
        <v>3.8</v>
      </c>
      <c r="AY22" s="3">
        <v>3.8</v>
      </c>
      <c r="AZ22" s="3">
        <v>3.8</v>
      </c>
      <c r="BA22" s="3">
        <v>3.8</v>
      </c>
      <c r="BB22" s="3">
        <v>3.8</v>
      </c>
      <c r="BC22" s="3">
        <v>3.8</v>
      </c>
      <c r="BD22" s="3">
        <v>3.8</v>
      </c>
      <c r="BE22" s="3">
        <v>3.8</v>
      </c>
      <c r="BF22" s="3">
        <v>3.8</v>
      </c>
      <c r="BG22" s="3">
        <v>3.8</v>
      </c>
      <c r="BH22" s="3">
        <v>3.8</v>
      </c>
      <c r="BI22" s="3">
        <v>3.8</v>
      </c>
      <c r="BJ22" s="3">
        <v>3.8</v>
      </c>
      <c r="BK22" s="3">
        <v>3.8</v>
      </c>
      <c r="BL22" s="3">
        <v>3.8</v>
      </c>
      <c r="BM22" s="3">
        <v>3.8</v>
      </c>
      <c r="BN22" s="3">
        <v>3.8</v>
      </c>
      <c r="BO22" s="3">
        <v>3.8</v>
      </c>
      <c r="BP22" s="3">
        <v>3.8</v>
      </c>
      <c r="BQ22" s="3">
        <v>3.8</v>
      </c>
      <c r="BR22" s="3">
        <v>3.8</v>
      </c>
      <c r="BS22" s="3">
        <v>3.8</v>
      </c>
      <c r="BT22" s="3">
        <v>3.8</v>
      </c>
      <c r="BU22" s="3">
        <v>3.8</v>
      </c>
      <c r="BV22" s="3">
        <v>3.8</v>
      </c>
      <c r="BW22" s="3">
        <v>3.8</v>
      </c>
      <c r="BX22" s="3">
        <v>3.8</v>
      </c>
      <c r="BY22" s="3">
        <v>3.8</v>
      </c>
      <c r="BZ22" s="3">
        <v>3.8</v>
      </c>
      <c r="CA22" s="3">
        <v>3.8</v>
      </c>
      <c r="CB22" s="3">
        <v>3.8</v>
      </c>
      <c r="CC22" s="3">
        <v>3.8</v>
      </c>
      <c r="CD22" s="3">
        <v>3.8</v>
      </c>
      <c r="CE22" s="3">
        <v>3.8</v>
      </c>
      <c r="CF22" s="3">
        <v>3.8</v>
      </c>
      <c r="CG22" s="3">
        <v>3.8</v>
      </c>
      <c r="CH22" s="3">
        <v>3.8</v>
      </c>
      <c r="CI22" s="3">
        <v>3.8</v>
      </c>
      <c r="CJ22" s="3">
        <v>3.8</v>
      </c>
      <c r="CK22" s="3">
        <v>3.8</v>
      </c>
      <c r="CL22" s="3">
        <v>3.8</v>
      </c>
      <c r="CM22" s="3">
        <v>3.8</v>
      </c>
      <c r="CN22" s="3">
        <v>3.8</v>
      </c>
      <c r="CO22" s="3">
        <v>3.8</v>
      </c>
      <c r="CP22" s="3">
        <v>3.8</v>
      </c>
      <c r="CQ22" s="3">
        <v>3.8</v>
      </c>
      <c r="CR22" s="3">
        <v>3.8</v>
      </c>
      <c r="CS22" s="3">
        <v>3.8</v>
      </c>
      <c r="CT22" s="3">
        <v>3.8</v>
      </c>
      <c r="CU22" s="3">
        <v>3.8</v>
      </c>
      <c r="CV22" s="3">
        <v>3.8</v>
      </c>
      <c r="CW22" s="3">
        <v>3.8</v>
      </c>
      <c r="CX22" s="3">
        <v>3.8</v>
      </c>
      <c r="CY22" s="3">
        <v>3.8</v>
      </c>
      <c r="CZ22" s="3">
        <v>3.8</v>
      </c>
      <c r="DA22" s="3">
        <v>3.8</v>
      </c>
      <c r="DB22" s="3">
        <v>3.8</v>
      </c>
      <c r="DC22" s="3">
        <v>3.8</v>
      </c>
      <c r="DD22" s="3">
        <v>3.8</v>
      </c>
      <c r="DE22" s="3">
        <v>3.8</v>
      </c>
      <c r="DF22" s="3">
        <v>3.8</v>
      </c>
      <c r="DG22" s="3">
        <v>3.8</v>
      </c>
      <c r="DH22" s="3">
        <v>3.8</v>
      </c>
      <c r="DI22" s="3">
        <v>3.8</v>
      </c>
      <c r="DJ22" s="3">
        <v>3.8</v>
      </c>
      <c r="DK22" s="3">
        <v>3.8</v>
      </c>
      <c r="DL22" s="3">
        <v>3.8</v>
      </c>
      <c r="DM22" s="3">
        <v>3.8</v>
      </c>
      <c r="DN22" s="3">
        <v>3.8</v>
      </c>
      <c r="DO22" s="3">
        <v>3.8</v>
      </c>
      <c r="DP22" s="3">
        <v>3.8</v>
      </c>
      <c r="DQ22" s="3">
        <v>3.8</v>
      </c>
      <c r="DR22" s="3">
        <v>3.8</v>
      </c>
      <c r="DS22" s="3">
        <v>3.8</v>
      </c>
      <c r="DT22" s="3">
        <v>3.8</v>
      </c>
      <c r="DU22" s="3">
        <v>3.8</v>
      </c>
      <c r="DV22" s="3">
        <v>3.8</v>
      </c>
      <c r="DW22" s="3">
        <v>3.8</v>
      </c>
      <c r="DX22" s="3">
        <v>3.8</v>
      </c>
      <c r="DY22" s="3">
        <v>3.8</v>
      </c>
      <c r="DZ22" s="3">
        <v>3.8</v>
      </c>
      <c r="EA22" s="3">
        <v>3.8</v>
      </c>
      <c r="EB22" s="3">
        <v>3.8</v>
      </c>
      <c r="EC22" s="3">
        <v>3.8</v>
      </c>
      <c r="ED22" s="3">
        <v>3.8</v>
      </c>
      <c r="EE22" s="3">
        <v>3.8</v>
      </c>
      <c r="EF22" s="3">
        <v>3.8</v>
      </c>
      <c r="EG22" s="3">
        <v>3.8</v>
      </c>
      <c r="EH22" s="3">
        <v>3.8</v>
      </c>
      <c r="EI22" s="3">
        <v>3.8</v>
      </c>
      <c r="EJ22" s="3">
        <v>3.8</v>
      </c>
      <c r="EK22" s="3">
        <v>3.8</v>
      </c>
      <c r="EL22" s="3">
        <v>3.8</v>
      </c>
      <c r="EM22" s="3">
        <v>3.8</v>
      </c>
      <c r="EN22" s="3">
        <v>3.8</v>
      </c>
      <c r="EO22" s="3">
        <v>3.8</v>
      </c>
      <c r="EP22" s="3">
        <v>3.8</v>
      </c>
      <c r="EQ22" s="3">
        <v>3.8</v>
      </c>
      <c r="ER22" s="3">
        <v>3.8</v>
      </c>
      <c r="ES22" s="3">
        <v>3.8</v>
      </c>
      <c r="ET22" s="3">
        <v>3.8</v>
      </c>
      <c r="EU22" s="3">
        <v>3.8</v>
      </c>
      <c r="EV22" s="3">
        <v>3.8</v>
      </c>
      <c r="EW22" s="3">
        <v>3.8</v>
      </c>
      <c r="EX22" s="3">
        <v>3.8</v>
      </c>
      <c r="EY22" s="3">
        <v>3.8</v>
      </c>
      <c r="EZ22" s="3">
        <v>3.8</v>
      </c>
      <c r="FA22" s="3">
        <v>3.8</v>
      </c>
      <c r="FB22" s="3">
        <v>3.8</v>
      </c>
      <c r="FC22" s="3">
        <v>3.8</v>
      </c>
      <c r="FD22" s="3">
        <v>3.8</v>
      </c>
      <c r="FE22" s="3">
        <v>3.8</v>
      </c>
      <c r="FF22" s="27">
        <v>3.8</v>
      </c>
      <c r="FG22" s="27">
        <v>3.8</v>
      </c>
      <c r="FH22" s="27">
        <v>3.8</v>
      </c>
      <c r="FI22" s="27">
        <v>3.8</v>
      </c>
      <c r="FJ22" s="27">
        <v>3.8</v>
      </c>
      <c r="FK22" s="27">
        <v>3.8</v>
      </c>
      <c r="FL22" s="27">
        <v>3.8</v>
      </c>
      <c r="FM22" s="27">
        <v>3.8</v>
      </c>
      <c r="FN22" s="27">
        <v>3.8</v>
      </c>
      <c r="FO22" s="27">
        <v>3.8</v>
      </c>
      <c r="FP22" s="27">
        <v>3.8</v>
      </c>
      <c r="FQ22" s="27">
        <v>3.8</v>
      </c>
      <c r="FR22" s="27">
        <v>3.8</v>
      </c>
      <c r="FS22" s="27">
        <v>3.8</v>
      </c>
      <c r="FT22" s="27"/>
      <c r="FU22" s="27">
        <v>3.8</v>
      </c>
      <c r="FV22" s="27">
        <v>3.8</v>
      </c>
      <c r="FW22" s="27">
        <v>3.8</v>
      </c>
      <c r="FX22" s="27">
        <v>3.8</v>
      </c>
      <c r="FY22" s="27">
        <v>3.8</v>
      </c>
      <c r="FZ22" s="27">
        <v>3.8</v>
      </c>
      <c r="GA22" s="27">
        <v>3.8</v>
      </c>
      <c r="GB22" s="27">
        <v>3.8</v>
      </c>
      <c r="GC22" s="27">
        <v>3.8</v>
      </c>
      <c r="GD22" s="27">
        <v>3.8</v>
      </c>
      <c r="GE22" s="27">
        <v>3.8</v>
      </c>
      <c r="GF22" s="27">
        <v>3.8</v>
      </c>
      <c r="GG22" s="27">
        <v>3.8</v>
      </c>
      <c r="GH22" s="27">
        <v>3.8</v>
      </c>
      <c r="GI22" s="27">
        <v>3.8</v>
      </c>
      <c r="GJ22" s="27">
        <v>3.8</v>
      </c>
      <c r="GK22" s="27">
        <v>3.8</v>
      </c>
      <c r="GL22" s="27">
        <v>3.8</v>
      </c>
      <c r="GM22" s="27">
        <v>3.8</v>
      </c>
      <c r="GN22" s="27">
        <v>3.8</v>
      </c>
      <c r="GO22" s="27">
        <v>3.8</v>
      </c>
      <c r="GP22" s="27">
        <v>3.8</v>
      </c>
      <c r="GQ22" s="27">
        <v>3.8</v>
      </c>
      <c r="GR22" s="27">
        <v>3.8</v>
      </c>
      <c r="GS22" s="27">
        <v>3.8</v>
      </c>
      <c r="GT22" s="27">
        <v>3.8</v>
      </c>
      <c r="GU22" s="27">
        <v>3.8</v>
      </c>
      <c r="GV22" s="27">
        <v>3.8</v>
      </c>
      <c r="GW22" s="27">
        <v>3.8</v>
      </c>
      <c r="GX22" s="27">
        <v>3.8</v>
      </c>
      <c r="GY22" s="27">
        <v>3.8</v>
      </c>
      <c r="GZ22" s="27">
        <v>3.8</v>
      </c>
      <c r="HA22" s="27">
        <v>3.8</v>
      </c>
      <c r="HB22" s="27">
        <v>3.8</v>
      </c>
      <c r="HC22" s="27">
        <v>3.8</v>
      </c>
      <c r="HD22" s="27">
        <v>3.8</v>
      </c>
      <c r="HE22" s="27">
        <v>3.8</v>
      </c>
      <c r="HF22" s="27">
        <v>3.8</v>
      </c>
      <c r="HG22" s="27">
        <v>3.8</v>
      </c>
      <c r="HH22" s="27">
        <v>3.8</v>
      </c>
      <c r="HI22" s="27">
        <v>3.8</v>
      </c>
      <c r="HJ22" s="27">
        <v>3.8</v>
      </c>
      <c r="HK22" s="27">
        <v>3.8</v>
      </c>
      <c r="HL22" s="27">
        <v>3.8</v>
      </c>
      <c r="HM22" s="27">
        <v>3.8</v>
      </c>
      <c r="HN22" s="27">
        <v>3.8</v>
      </c>
      <c r="HO22" s="27">
        <v>3.8</v>
      </c>
      <c r="HP22" s="27">
        <v>3.8</v>
      </c>
      <c r="HQ22" s="27">
        <v>3.8</v>
      </c>
      <c r="HR22" s="27">
        <v>3.8</v>
      </c>
      <c r="HS22" s="27">
        <v>3.8</v>
      </c>
      <c r="HT22" s="27">
        <v>3.8</v>
      </c>
      <c r="HU22" s="27">
        <v>3.8</v>
      </c>
      <c r="HV22" s="27">
        <v>3.8</v>
      </c>
      <c r="HW22" s="27">
        <v>3.8</v>
      </c>
      <c r="HX22" s="27">
        <v>3.8</v>
      </c>
      <c r="HY22" s="27">
        <v>3.8</v>
      </c>
      <c r="HZ22" s="27">
        <v>3.8</v>
      </c>
      <c r="IA22" s="27">
        <v>3.8</v>
      </c>
      <c r="IB22" s="27">
        <v>3.8</v>
      </c>
      <c r="IC22" s="27">
        <v>3.8</v>
      </c>
      <c r="ID22" s="27">
        <v>3.8</v>
      </c>
      <c r="IE22" s="27">
        <v>3.8</v>
      </c>
      <c r="IF22" s="27">
        <v>3.8</v>
      </c>
      <c r="IG22" s="27">
        <v>3.8</v>
      </c>
      <c r="IH22" s="27">
        <v>3.8</v>
      </c>
      <c r="II22" s="27">
        <v>3.8</v>
      </c>
      <c r="IJ22" s="27">
        <v>3.8</v>
      </c>
      <c r="IK22" s="27">
        <v>3.8</v>
      </c>
      <c r="IL22" s="27">
        <v>3.8</v>
      </c>
      <c r="IM22" s="27">
        <v>3.8</v>
      </c>
      <c r="IN22" s="27">
        <v>3.8</v>
      </c>
      <c r="IO22" s="27">
        <v>3.8</v>
      </c>
      <c r="IP22" s="27">
        <v>3.8</v>
      </c>
      <c r="IQ22" s="27">
        <v>3.8</v>
      </c>
      <c r="IR22" s="27">
        <v>3.8</v>
      </c>
      <c r="IS22" s="27">
        <v>3.8</v>
      </c>
      <c r="IT22" s="27">
        <v>3.8</v>
      </c>
      <c r="IU22" s="27">
        <v>3.8</v>
      </c>
      <c r="IV22" s="27">
        <v>3.8</v>
      </c>
      <c r="IW22" s="27">
        <v>3.8</v>
      </c>
      <c r="IX22" s="27">
        <v>3.8</v>
      </c>
      <c r="IY22" s="27">
        <v>3.8</v>
      </c>
      <c r="IZ22" s="27">
        <v>3.8</v>
      </c>
      <c r="JA22" s="27">
        <v>3.8</v>
      </c>
      <c r="JB22" s="27">
        <v>3.8</v>
      </c>
      <c r="JC22" s="27">
        <v>3.8</v>
      </c>
      <c r="JD22" s="27">
        <v>3.8</v>
      </c>
      <c r="JE22" s="27">
        <v>3.8</v>
      </c>
      <c r="JF22" s="27">
        <v>3.8</v>
      </c>
      <c r="JG22" s="27">
        <v>3.8</v>
      </c>
      <c r="JH22" s="27">
        <v>3.8</v>
      </c>
      <c r="JI22" s="27">
        <v>3.8</v>
      </c>
      <c r="JJ22" s="27">
        <v>3.8</v>
      </c>
      <c r="JK22" s="27">
        <v>3.8</v>
      </c>
      <c r="JL22" s="27">
        <v>3.8</v>
      </c>
      <c r="JM22" s="27">
        <v>3.8</v>
      </c>
      <c r="JN22" s="27">
        <v>3.8</v>
      </c>
      <c r="JO22" s="27">
        <v>3.8</v>
      </c>
      <c r="JP22" s="27">
        <v>3.8</v>
      </c>
      <c r="JQ22" s="27">
        <v>3.8</v>
      </c>
      <c r="JR22" s="27">
        <v>3.8</v>
      </c>
      <c r="JS22" s="27">
        <v>3.8</v>
      </c>
      <c r="JT22" s="27">
        <v>3.8</v>
      </c>
      <c r="JU22" s="27">
        <v>3.8</v>
      </c>
      <c r="JV22" s="27">
        <v>3.8</v>
      </c>
      <c r="JW22" s="27">
        <v>3.8</v>
      </c>
      <c r="JX22" s="27">
        <v>3.8</v>
      </c>
      <c r="JY22" s="27">
        <v>3.8</v>
      </c>
      <c r="JZ22" s="27">
        <v>3.8</v>
      </c>
      <c r="KA22" s="27">
        <v>3.8</v>
      </c>
      <c r="KB22" s="27">
        <v>3.8</v>
      </c>
      <c r="KC22" s="27">
        <v>3.8</v>
      </c>
      <c r="KD22" s="27">
        <v>3.8</v>
      </c>
      <c r="KE22" s="27">
        <v>3.8</v>
      </c>
      <c r="KF22" s="27">
        <v>3.8</v>
      </c>
      <c r="KG22" s="27">
        <v>3.8</v>
      </c>
      <c r="KH22" s="27">
        <v>3.8</v>
      </c>
      <c r="KI22" s="27">
        <v>3.8</v>
      </c>
      <c r="KJ22" s="27">
        <v>3.8</v>
      </c>
      <c r="KK22" s="27">
        <v>3.8</v>
      </c>
      <c r="KL22" s="27">
        <v>3.8</v>
      </c>
      <c r="KM22" s="27">
        <v>3.8</v>
      </c>
      <c r="KN22" s="27">
        <v>3.8</v>
      </c>
      <c r="KO22" s="27">
        <v>3.8</v>
      </c>
      <c r="KP22" s="27">
        <v>3.8</v>
      </c>
      <c r="KQ22" s="27">
        <v>3.8</v>
      </c>
      <c r="KR22" s="27">
        <v>3.8</v>
      </c>
      <c r="KS22" s="27">
        <v>3.8</v>
      </c>
      <c r="KT22" s="27">
        <v>3.8</v>
      </c>
      <c r="KU22" s="27">
        <v>3.8</v>
      </c>
      <c r="KV22" s="27">
        <v>3.8</v>
      </c>
      <c r="KW22" s="27">
        <v>3.8</v>
      </c>
      <c r="KX22" s="27">
        <v>3.8</v>
      </c>
      <c r="KY22" s="27">
        <v>3.8</v>
      </c>
      <c r="KZ22" s="27">
        <v>3.8</v>
      </c>
      <c r="LA22" s="27">
        <v>3.8</v>
      </c>
      <c r="LB22" s="27">
        <v>3.8</v>
      </c>
      <c r="LC22" s="27">
        <v>3.8</v>
      </c>
      <c r="LD22" s="27">
        <v>3.8</v>
      </c>
      <c r="LE22" s="27">
        <v>3.8</v>
      </c>
      <c r="LF22" s="27">
        <v>3.8</v>
      </c>
      <c r="LG22" s="27">
        <v>3.8</v>
      </c>
      <c r="LH22" s="27">
        <v>3.8</v>
      </c>
      <c r="LI22" s="27">
        <v>3.8</v>
      </c>
      <c r="LJ22" s="27">
        <v>3.8</v>
      </c>
      <c r="LK22" s="27">
        <v>3.8</v>
      </c>
      <c r="LL22" s="27">
        <v>3.8</v>
      </c>
      <c r="LM22" s="27">
        <v>3.8</v>
      </c>
      <c r="LN22" s="27">
        <v>3.8</v>
      </c>
      <c r="LO22" s="27">
        <v>3.8</v>
      </c>
      <c r="LP22" s="27">
        <v>3.8</v>
      </c>
      <c r="LQ22" s="27">
        <v>3.8</v>
      </c>
      <c r="LR22" s="27">
        <v>3.8</v>
      </c>
      <c r="LS22" s="27">
        <v>3.8</v>
      </c>
      <c r="LT22" s="27">
        <v>3.8</v>
      </c>
      <c r="LU22" s="27">
        <v>3.8</v>
      </c>
      <c r="LV22" s="27">
        <v>3.8</v>
      </c>
      <c r="LW22" s="27">
        <v>3.8</v>
      </c>
      <c r="LX22" s="27">
        <v>3.8</v>
      </c>
      <c r="LY22" s="27">
        <v>3.8</v>
      </c>
      <c r="LZ22" s="27">
        <v>3.8</v>
      </c>
      <c r="MA22" s="27">
        <v>3.8</v>
      </c>
      <c r="MB22" s="27">
        <v>3.8</v>
      </c>
      <c r="MC22" s="27">
        <v>3.8</v>
      </c>
      <c r="MD22" s="27">
        <v>3.8</v>
      </c>
      <c r="ME22" s="27">
        <v>3.8</v>
      </c>
      <c r="MF22" s="27">
        <v>3.8</v>
      </c>
      <c r="MG22" s="27">
        <v>3.8</v>
      </c>
      <c r="MH22" s="27">
        <v>3.8</v>
      </c>
      <c r="MI22" s="27">
        <v>3.8</v>
      </c>
      <c r="MJ22" s="27">
        <v>3.8</v>
      </c>
      <c r="MK22" s="27">
        <v>3.8</v>
      </c>
      <c r="ML22" s="27">
        <v>3.8</v>
      </c>
      <c r="MM22" s="27">
        <v>3.8</v>
      </c>
      <c r="MN22" s="27">
        <v>3.8</v>
      </c>
      <c r="MO22" s="27">
        <v>3.8</v>
      </c>
      <c r="MP22" s="27">
        <v>3.8</v>
      </c>
      <c r="MQ22" s="27">
        <v>3.8</v>
      </c>
      <c r="MR22" s="27">
        <v>3.8</v>
      </c>
      <c r="MS22" s="27">
        <v>3.8</v>
      </c>
      <c r="MT22" s="27">
        <v>3.8</v>
      </c>
      <c r="MU22" s="27">
        <v>3.8</v>
      </c>
      <c r="MV22" s="27">
        <v>3.8</v>
      </c>
      <c r="MW22" s="27">
        <v>3.8</v>
      </c>
      <c r="MX22" s="27">
        <v>3.8</v>
      </c>
      <c r="MY22" s="27">
        <v>3.8</v>
      </c>
      <c r="MZ22" s="27">
        <v>3.8</v>
      </c>
      <c r="NA22" s="27">
        <v>3.8</v>
      </c>
      <c r="NB22" s="43"/>
      <c r="ND22" s="45"/>
      <c r="NE22" s="43"/>
    </row>
    <row r="23" spans="1:369" x14ac:dyDescent="0.25">
      <c r="A23" s="28">
        <f t="shared" si="1"/>
        <v>21</v>
      </c>
      <c r="B23" s="28">
        <v>532902</v>
      </c>
      <c r="C23" s="28" t="s">
        <v>31</v>
      </c>
      <c r="D23" s="29" t="s">
        <v>95</v>
      </c>
      <c r="E23" s="27">
        <f t="shared" si="0"/>
        <v>20.399999999999999</v>
      </c>
      <c r="F23" s="27">
        <v>83</v>
      </c>
      <c r="G23" s="27">
        <v>116.1</v>
      </c>
      <c r="H23" s="27">
        <v>710.25</v>
      </c>
      <c r="I23" s="3"/>
      <c r="J23" s="27">
        <v>82</v>
      </c>
      <c r="K23" s="27">
        <v>17.25</v>
      </c>
      <c r="L23" s="27">
        <v>510</v>
      </c>
      <c r="M23" s="30">
        <v>39370</v>
      </c>
      <c r="N23" s="47">
        <f>((E23-L23)/L23)*365/($E$2-M23)</f>
        <v>-0.24265927977839338</v>
      </c>
      <c r="P23" s="3">
        <v>20.399999999999999</v>
      </c>
      <c r="Q23" s="3">
        <v>20.75</v>
      </c>
      <c r="R23" s="3">
        <v>20.95</v>
      </c>
      <c r="S23" s="3">
        <v>20.350000000000001</v>
      </c>
      <c r="T23" s="3">
        <v>20.5</v>
      </c>
      <c r="U23" s="3">
        <v>20</v>
      </c>
      <c r="V23" s="3">
        <v>19.75</v>
      </c>
      <c r="W23" s="3">
        <v>19.649999999999999</v>
      </c>
      <c r="X23" s="3">
        <v>19.399999999999999</v>
      </c>
      <c r="Y23" s="3">
        <v>18.75</v>
      </c>
      <c r="Z23" s="3">
        <v>19.149999999999999</v>
      </c>
      <c r="AA23" s="3">
        <v>18.75</v>
      </c>
      <c r="AB23" s="3">
        <v>19.2</v>
      </c>
      <c r="AC23" s="3">
        <v>19</v>
      </c>
      <c r="AD23" s="3">
        <v>18.600000000000001</v>
      </c>
      <c r="AE23" s="3">
        <v>18.5</v>
      </c>
      <c r="AF23" s="3">
        <v>18.95</v>
      </c>
      <c r="AG23" s="3">
        <v>19</v>
      </c>
      <c r="AH23" s="3">
        <v>19.05</v>
      </c>
      <c r="AI23" s="3">
        <v>18.95</v>
      </c>
      <c r="AJ23" s="3">
        <v>19.45</v>
      </c>
      <c r="AK23" s="3">
        <v>19.399999999999999</v>
      </c>
      <c r="AL23" s="3">
        <v>19.100000000000001</v>
      </c>
      <c r="AM23" s="3">
        <v>19.399999999999999</v>
      </c>
      <c r="AN23" s="3">
        <v>19.3</v>
      </c>
      <c r="AO23" s="3">
        <v>20</v>
      </c>
      <c r="AP23" s="3">
        <v>20.75</v>
      </c>
      <c r="AQ23" s="3">
        <v>20.05</v>
      </c>
      <c r="AR23" s="3">
        <v>21.3</v>
      </c>
      <c r="AS23" s="3">
        <v>20.5</v>
      </c>
      <c r="AT23" s="3">
        <v>21.15</v>
      </c>
      <c r="AU23" s="3">
        <v>19.8</v>
      </c>
      <c r="AV23" s="3">
        <v>20.2</v>
      </c>
      <c r="AW23" s="3">
        <v>20.25</v>
      </c>
      <c r="AX23" s="3">
        <v>20.399999999999999</v>
      </c>
      <c r="AY23" s="3">
        <v>19.600000000000001</v>
      </c>
      <c r="AZ23" s="3">
        <v>20</v>
      </c>
      <c r="BA23" s="3">
        <v>19.8</v>
      </c>
      <c r="BB23" s="3">
        <v>20.2</v>
      </c>
      <c r="BC23" s="3">
        <v>20</v>
      </c>
      <c r="BD23" s="3">
        <v>20.75</v>
      </c>
      <c r="BE23" s="3">
        <v>20.95</v>
      </c>
      <c r="BF23" s="3">
        <v>19.95</v>
      </c>
      <c r="BG23" s="3">
        <v>18.649999999999999</v>
      </c>
      <c r="BH23" s="3">
        <v>18.55</v>
      </c>
      <c r="BI23" s="3">
        <v>18.350000000000001</v>
      </c>
      <c r="BJ23" s="3">
        <v>18</v>
      </c>
      <c r="BK23" s="3">
        <v>18.350000000000001</v>
      </c>
      <c r="BL23" s="3">
        <v>20.3</v>
      </c>
      <c r="BM23" s="3">
        <v>20.350000000000001</v>
      </c>
      <c r="BN23" s="3">
        <v>20.85</v>
      </c>
      <c r="BO23" s="3">
        <v>20.399999999999999</v>
      </c>
      <c r="BP23" s="3">
        <v>21.05</v>
      </c>
      <c r="BQ23" s="3">
        <v>21.7</v>
      </c>
      <c r="BR23" s="3">
        <v>21</v>
      </c>
      <c r="BS23" s="3">
        <v>21.8</v>
      </c>
      <c r="BT23" s="3">
        <v>22.2</v>
      </c>
      <c r="BU23" s="3">
        <v>23.35</v>
      </c>
      <c r="BV23" s="3">
        <v>25</v>
      </c>
      <c r="BW23" s="3">
        <v>24.5</v>
      </c>
      <c r="BX23" s="3">
        <v>23.55</v>
      </c>
      <c r="BY23" s="3">
        <v>24.65</v>
      </c>
      <c r="BZ23" s="3">
        <v>23.8</v>
      </c>
      <c r="CA23" s="3">
        <v>25.7</v>
      </c>
      <c r="CB23" s="3">
        <v>25.9</v>
      </c>
      <c r="CC23" s="3">
        <v>26</v>
      </c>
      <c r="CD23" s="3">
        <v>26.1</v>
      </c>
      <c r="CE23" s="3">
        <v>27.9</v>
      </c>
      <c r="CF23" s="3">
        <v>29.75</v>
      </c>
      <c r="CG23" s="3">
        <v>30.25</v>
      </c>
      <c r="CH23" s="3">
        <v>30.6</v>
      </c>
      <c r="CI23" s="3">
        <v>30.65</v>
      </c>
      <c r="CJ23" s="3">
        <v>31</v>
      </c>
      <c r="CK23" s="3">
        <v>31.95</v>
      </c>
      <c r="CL23" s="3">
        <v>31.65</v>
      </c>
      <c r="CM23" s="3">
        <v>33.5</v>
      </c>
      <c r="CN23" s="3">
        <v>33.25</v>
      </c>
      <c r="CO23" s="3">
        <v>33.049999999999997</v>
      </c>
      <c r="CP23" s="3">
        <v>33.15</v>
      </c>
      <c r="CQ23" s="3">
        <v>32.9</v>
      </c>
      <c r="CR23" s="3">
        <v>33.35</v>
      </c>
      <c r="CS23" s="3">
        <v>34.049999999999997</v>
      </c>
      <c r="CT23" s="3">
        <v>33.9</v>
      </c>
      <c r="CU23" s="3">
        <v>33.700000000000003</v>
      </c>
      <c r="CV23" s="3">
        <v>33.15</v>
      </c>
      <c r="CW23" s="3">
        <v>33.75</v>
      </c>
      <c r="CX23" s="3">
        <v>34</v>
      </c>
      <c r="CY23" s="3">
        <v>31.85</v>
      </c>
      <c r="CZ23" s="3">
        <v>31</v>
      </c>
      <c r="DA23" s="3">
        <v>31.8</v>
      </c>
      <c r="DB23" s="3">
        <v>32</v>
      </c>
      <c r="DC23" s="3">
        <v>31.4</v>
      </c>
      <c r="DD23" s="3">
        <v>31.9</v>
      </c>
      <c r="DE23" s="3">
        <v>30.95</v>
      </c>
      <c r="DF23" s="3">
        <v>30.6</v>
      </c>
      <c r="DG23" s="3">
        <v>31.4</v>
      </c>
      <c r="DH23" s="3">
        <v>32.85</v>
      </c>
      <c r="DI23" s="3">
        <v>34.049999999999997</v>
      </c>
      <c r="DJ23" s="3">
        <v>35.299999999999997</v>
      </c>
      <c r="DK23" s="3">
        <v>34.6</v>
      </c>
      <c r="DL23" s="3">
        <v>34.6</v>
      </c>
      <c r="DM23" s="3">
        <v>35.25</v>
      </c>
      <c r="DN23" s="3">
        <v>34.700000000000003</v>
      </c>
      <c r="DO23" s="3">
        <v>36.049999999999997</v>
      </c>
      <c r="DP23" s="3">
        <v>34.75</v>
      </c>
      <c r="DQ23" s="3">
        <v>32.5</v>
      </c>
      <c r="DR23" s="3">
        <v>33.049999999999997</v>
      </c>
      <c r="DS23" s="3">
        <v>32</v>
      </c>
      <c r="DT23" s="3">
        <v>32.549999999999997</v>
      </c>
      <c r="DU23" s="3">
        <v>31.85</v>
      </c>
      <c r="DV23" s="3">
        <v>30.2</v>
      </c>
      <c r="DW23" s="3">
        <v>33.1</v>
      </c>
      <c r="DX23" s="3">
        <v>27.9</v>
      </c>
      <c r="DY23" s="3">
        <v>29</v>
      </c>
      <c r="DZ23" s="3">
        <v>29.7</v>
      </c>
      <c r="EA23" s="3">
        <v>30.75</v>
      </c>
      <c r="EB23" s="3">
        <v>31.6</v>
      </c>
      <c r="EC23" s="3">
        <v>33.9</v>
      </c>
      <c r="ED23" s="3">
        <v>34.049999999999997</v>
      </c>
      <c r="EE23" s="3">
        <v>35.549999999999997</v>
      </c>
      <c r="EF23" s="3">
        <v>35.299999999999997</v>
      </c>
      <c r="EG23" s="3">
        <v>34.9</v>
      </c>
      <c r="EH23" s="3">
        <v>34.5</v>
      </c>
      <c r="EI23" s="3">
        <v>35</v>
      </c>
      <c r="EJ23" s="3">
        <v>36.799999999999997</v>
      </c>
      <c r="EK23" s="3">
        <v>36.549999999999997</v>
      </c>
      <c r="EL23" s="3">
        <v>35.65</v>
      </c>
      <c r="EM23" s="3">
        <v>37.799999999999997</v>
      </c>
      <c r="EN23" s="3">
        <v>38.549999999999997</v>
      </c>
      <c r="EO23" s="3">
        <v>39.75</v>
      </c>
      <c r="EP23" s="3">
        <v>42.5</v>
      </c>
      <c r="EQ23" s="3">
        <v>44</v>
      </c>
      <c r="ER23" s="3">
        <v>47.3</v>
      </c>
      <c r="ES23" s="3">
        <v>51.25</v>
      </c>
      <c r="ET23" s="3">
        <v>51.05</v>
      </c>
      <c r="EU23" s="3">
        <v>51.85</v>
      </c>
      <c r="EV23" s="3">
        <v>49.9</v>
      </c>
      <c r="EW23" s="3">
        <v>51.5</v>
      </c>
      <c r="EX23" s="3">
        <v>51.1</v>
      </c>
      <c r="EY23" s="3">
        <v>51.5</v>
      </c>
      <c r="EZ23" s="3">
        <v>51.5</v>
      </c>
      <c r="FA23" s="3">
        <v>50.9</v>
      </c>
      <c r="FB23" s="3">
        <v>51</v>
      </c>
      <c r="FC23" s="3">
        <v>51.45</v>
      </c>
      <c r="FD23" s="3">
        <v>51.2</v>
      </c>
      <c r="FE23" s="3">
        <v>52.9</v>
      </c>
      <c r="FF23" s="27">
        <v>51.8</v>
      </c>
      <c r="FG23" s="27">
        <v>50.7</v>
      </c>
      <c r="FH23" s="27">
        <v>52.6</v>
      </c>
      <c r="FI23" s="27">
        <v>52.55</v>
      </c>
      <c r="FJ23" s="27">
        <v>50.5</v>
      </c>
      <c r="FK23" s="27">
        <v>50</v>
      </c>
      <c r="FL23" s="27">
        <v>49.3</v>
      </c>
      <c r="FM23" s="27">
        <v>50.2</v>
      </c>
      <c r="FN23" s="27">
        <v>50.05</v>
      </c>
      <c r="FO23" s="27">
        <v>49.6</v>
      </c>
      <c r="FP23" s="27">
        <v>49</v>
      </c>
      <c r="FQ23" s="27">
        <v>50.05</v>
      </c>
      <c r="FR23" s="27">
        <v>50.2</v>
      </c>
      <c r="FS23" s="27">
        <v>51</v>
      </c>
      <c r="FT23" s="27"/>
      <c r="FU23" s="27">
        <v>51.5</v>
      </c>
      <c r="FV23" s="27">
        <v>51</v>
      </c>
      <c r="FW23" s="27">
        <v>51.5</v>
      </c>
      <c r="FX23" s="27">
        <v>51.95</v>
      </c>
      <c r="FY23" s="27">
        <v>51.25</v>
      </c>
      <c r="FZ23" s="27">
        <v>51.5</v>
      </c>
      <c r="GA23" s="27">
        <v>51.5</v>
      </c>
      <c r="GB23" s="27">
        <v>51.5</v>
      </c>
      <c r="GC23" s="27">
        <v>52</v>
      </c>
      <c r="GD23" s="27">
        <v>52.05</v>
      </c>
      <c r="GE23" s="27">
        <v>52.5</v>
      </c>
      <c r="GF23" s="27">
        <v>53.1</v>
      </c>
      <c r="GG23" s="27">
        <v>52.35</v>
      </c>
      <c r="GH23" s="27">
        <v>52.25</v>
      </c>
      <c r="GI23" s="27">
        <v>53</v>
      </c>
      <c r="GJ23" s="27">
        <v>52.7</v>
      </c>
      <c r="GK23" s="27">
        <v>52.4</v>
      </c>
      <c r="GL23" s="27">
        <v>52.1</v>
      </c>
      <c r="GM23" s="27">
        <v>54.2</v>
      </c>
      <c r="GN23" s="27">
        <v>54.05</v>
      </c>
      <c r="GO23" s="27">
        <v>54.9</v>
      </c>
      <c r="GP23" s="27">
        <v>53.55</v>
      </c>
      <c r="GQ23" s="27">
        <v>53</v>
      </c>
      <c r="GR23" s="27">
        <v>52.8</v>
      </c>
      <c r="GS23" s="27">
        <v>53</v>
      </c>
      <c r="GT23" s="27">
        <v>52.35</v>
      </c>
      <c r="GU23" s="27">
        <v>54.3</v>
      </c>
      <c r="GV23" s="27">
        <v>54.05</v>
      </c>
      <c r="GW23" s="27">
        <v>54.55</v>
      </c>
      <c r="GX23" s="27">
        <v>52.5</v>
      </c>
      <c r="GY23" s="27">
        <v>52.25</v>
      </c>
      <c r="GZ23" s="27">
        <v>53.4</v>
      </c>
      <c r="HA23" s="27">
        <v>53</v>
      </c>
      <c r="HB23" s="27">
        <v>54.25</v>
      </c>
      <c r="HC23" s="27">
        <v>54.3</v>
      </c>
      <c r="HD23" s="27">
        <v>53.95</v>
      </c>
      <c r="HE23" s="27">
        <v>53.15</v>
      </c>
      <c r="HF23" s="27">
        <v>51.75</v>
      </c>
      <c r="HG23" s="27">
        <v>49.6</v>
      </c>
      <c r="HH23" s="27">
        <v>49.7</v>
      </c>
      <c r="HI23" s="27">
        <v>51.5</v>
      </c>
      <c r="HJ23" s="27">
        <v>52.9</v>
      </c>
      <c r="HK23" s="27">
        <v>53.5</v>
      </c>
      <c r="HL23" s="27">
        <v>56.9</v>
      </c>
      <c r="HM23" s="27">
        <v>56.25</v>
      </c>
      <c r="HN23" s="27">
        <v>58.3</v>
      </c>
      <c r="HO23" s="27">
        <v>58.2</v>
      </c>
      <c r="HP23" s="27">
        <v>59.8</v>
      </c>
      <c r="HQ23" s="27">
        <v>61.7</v>
      </c>
      <c r="HR23" s="27">
        <v>61.7</v>
      </c>
      <c r="HS23" s="27">
        <v>63.7</v>
      </c>
      <c r="HT23" s="27">
        <v>64.2</v>
      </c>
      <c r="HU23" s="27">
        <v>60</v>
      </c>
      <c r="HV23" s="27">
        <v>59.55</v>
      </c>
      <c r="HW23" s="27">
        <v>58</v>
      </c>
      <c r="HX23" s="27">
        <v>59.5</v>
      </c>
      <c r="HY23" s="27">
        <v>54</v>
      </c>
      <c r="HZ23" s="27">
        <v>60</v>
      </c>
      <c r="IA23" s="27">
        <v>60.9</v>
      </c>
      <c r="IB23" s="27">
        <v>61.65</v>
      </c>
      <c r="IC23" s="27">
        <v>62.25</v>
      </c>
      <c r="ID23" s="27">
        <v>64.05</v>
      </c>
      <c r="IE23" s="27">
        <v>65.25</v>
      </c>
      <c r="IF23" s="27">
        <v>65.8</v>
      </c>
      <c r="IG23" s="27">
        <v>64.900000000000006</v>
      </c>
      <c r="IH23" s="27">
        <v>65.8</v>
      </c>
      <c r="II23" s="27">
        <v>63.6</v>
      </c>
      <c r="IJ23" s="27">
        <v>62</v>
      </c>
      <c r="IK23" s="27">
        <v>65.150000000000006</v>
      </c>
      <c r="IL23" s="27">
        <v>67</v>
      </c>
      <c r="IM23" s="27">
        <v>65.05</v>
      </c>
      <c r="IN23" s="27">
        <v>69.95</v>
      </c>
      <c r="IO23" s="27">
        <v>69.650000000000006</v>
      </c>
      <c r="IP23" s="27">
        <v>68.849999999999994</v>
      </c>
      <c r="IQ23" s="27">
        <v>65.45</v>
      </c>
      <c r="IR23" s="27">
        <v>68</v>
      </c>
      <c r="IS23" s="27">
        <v>67.599999999999994</v>
      </c>
      <c r="IT23" s="27">
        <v>69.8</v>
      </c>
      <c r="IU23" s="27">
        <v>69.900000000000006</v>
      </c>
      <c r="IV23" s="27">
        <v>71.2</v>
      </c>
      <c r="IW23" s="27">
        <v>69.650000000000006</v>
      </c>
      <c r="IX23" s="27">
        <v>66.05</v>
      </c>
      <c r="IY23" s="27">
        <v>68.95</v>
      </c>
      <c r="IZ23" s="27">
        <v>72</v>
      </c>
      <c r="JA23" s="27">
        <v>71.3</v>
      </c>
      <c r="JB23" s="27">
        <v>72.05</v>
      </c>
      <c r="JC23" s="27">
        <v>71.900000000000006</v>
      </c>
      <c r="JD23" s="27">
        <v>73.150000000000006</v>
      </c>
      <c r="JE23" s="27">
        <v>76</v>
      </c>
      <c r="JF23" s="27">
        <v>75.900000000000006</v>
      </c>
      <c r="JG23" s="27">
        <v>76.3</v>
      </c>
      <c r="JH23" s="27">
        <v>78.25</v>
      </c>
      <c r="JI23" s="27">
        <v>77.5</v>
      </c>
      <c r="JJ23" s="27">
        <v>81.099999999999994</v>
      </c>
      <c r="JK23" s="27">
        <v>84.4</v>
      </c>
      <c r="JL23" s="27">
        <v>82.6</v>
      </c>
      <c r="JM23" s="27">
        <v>83.5</v>
      </c>
      <c r="JN23" s="27">
        <v>83.5</v>
      </c>
      <c r="JO23" s="27">
        <v>84</v>
      </c>
      <c r="JP23" s="27">
        <v>84.3</v>
      </c>
      <c r="JQ23" s="27">
        <v>83.75</v>
      </c>
      <c r="JR23" s="27">
        <v>84.85</v>
      </c>
      <c r="JS23" s="27">
        <v>84.3</v>
      </c>
      <c r="JT23" s="27">
        <v>84.95</v>
      </c>
      <c r="JU23" s="27">
        <v>83.95</v>
      </c>
      <c r="JV23" s="27">
        <v>84.2</v>
      </c>
      <c r="JW23" s="27">
        <v>84.15</v>
      </c>
      <c r="JX23" s="27">
        <v>84.85</v>
      </c>
      <c r="JY23" s="27">
        <v>86</v>
      </c>
      <c r="JZ23" s="27">
        <v>83.5</v>
      </c>
      <c r="KA23" s="27">
        <v>80.05</v>
      </c>
      <c r="KB23" s="27">
        <v>80</v>
      </c>
      <c r="KC23" s="27">
        <v>80.55</v>
      </c>
      <c r="KD23" s="27">
        <v>80</v>
      </c>
      <c r="KE23" s="27">
        <v>79.75</v>
      </c>
      <c r="KF23" s="27">
        <v>80.349999999999994</v>
      </c>
      <c r="KG23" s="27">
        <v>81.3</v>
      </c>
      <c r="KH23" s="27">
        <v>81.400000000000006</v>
      </c>
      <c r="KI23" s="27">
        <v>80.900000000000006</v>
      </c>
      <c r="KJ23" s="27">
        <v>82.9</v>
      </c>
      <c r="KK23" s="27">
        <v>81.25</v>
      </c>
      <c r="KL23" s="27">
        <v>82.8</v>
      </c>
      <c r="KM23" s="27">
        <v>82.45</v>
      </c>
      <c r="KN23" s="27">
        <v>83</v>
      </c>
      <c r="KO23" s="27">
        <v>84</v>
      </c>
      <c r="KP23" s="27">
        <v>86.45</v>
      </c>
      <c r="KQ23" s="27">
        <v>85.85</v>
      </c>
      <c r="KR23" s="27">
        <v>82.25</v>
      </c>
      <c r="KS23" s="27">
        <v>83.05</v>
      </c>
      <c r="KT23" s="27">
        <v>83.8</v>
      </c>
      <c r="KU23" s="27">
        <v>82.8</v>
      </c>
      <c r="KV23" s="27">
        <v>82.1</v>
      </c>
      <c r="KW23" s="27">
        <v>82.4</v>
      </c>
      <c r="KX23" s="27">
        <v>80.5</v>
      </c>
      <c r="KY23" s="27">
        <v>79.650000000000006</v>
      </c>
      <c r="KZ23" s="27">
        <v>82.2</v>
      </c>
      <c r="LA23" s="27">
        <v>84.1</v>
      </c>
      <c r="LB23" s="27">
        <v>88</v>
      </c>
      <c r="LC23" s="27">
        <v>87.5</v>
      </c>
      <c r="LD23" s="27">
        <v>89</v>
      </c>
      <c r="LE23" s="27">
        <v>87.65</v>
      </c>
      <c r="LF23" s="27">
        <v>85.8</v>
      </c>
      <c r="LG23" s="27">
        <v>88.9</v>
      </c>
      <c r="LH23" s="27">
        <v>85.05</v>
      </c>
      <c r="LI23" s="27">
        <v>86.15</v>
      </c>
      <c r="LJ23" s="27">
        <v>86</v>
      </c>
      <c r="LK23" s="27">
        <v>89.95</v>
      </c>
      <c r="LL23" s="27">
        <v>89.65</v>
      </c>
      <c r="LM23" s="27">
        <v>87.2</v>
      </c>
      <c r="LN23" s="27">
        <v>84.15</v>
      </c>
      <c r="LO23" s="27">
        <v>84.55</v>
      </c>
      <c r="LP23" s="27">
        <v>84.9</v>
      </c>
      <c r="LQ23" s="27">
        <v>84.4</v>
      </c>
      <c r="LR23" s="27">
        <v>83.5</v>
      </c>
      <c r="LS23" s="27">
        <v>83.2</v>
      </c>
      <c r="LT23" s="27">
        <v>86.5</v>
      </c>
      <c r="LU23" s="27">
        <v>86.2</v>
      </c>
      <c r="LV23" s="27">
        <v>88.55</v>
      </c>
      <c r="LW23" s="27">
        <v>87.65</v>
      </c>
      <c r="LX23" s="27">
        <v>89.7</v>
      </c>
      <c r="LY23" s="27">
        <v>90</v>
      </c>
      <c r="LZ23" s="27">
        <v>91.5</v>
      </c>
      <c r="MA23" s="27">
        <v>90.6</v>
      </c>
      <c r="MB23" s="27">
        <v>90.7</v>
      </c>
      <c r="MC23" s="27">
        <v>91.45</v>
      </c>
      <c r="MD23" s="27">
        <v>93.45</v>
      </c>
      <c r="ME23" s="27">
        <v>92.2</v>
      </c>
      <c r="MF23" s="27">
        <v>92.35</v>
      </c>
      <c r="MG23" s="27">
        <v>93.05</v>
      </c>
      <c r="MH23" s="27">
        <v>91.1</v>
      </c>
      <c r="MI23" s="27">
        <v>91</v>
      </c>
      <c r="MJ23" s="27">
        <v>90.2</v>
      </c>
      <c r="MK23" s="27">
        <v>91.5</v>
      </c>
      <c r="ML23" s="27">
        <v>89</v>
      </c>
      <c r="MM23" s="27">
        <v>90.25</v>
      </c>
      <c r="MN23" s="27">
        <v>89.1</v>
      </c>
      <c r="MO23" s="27">
        <v>88.5</v>
      </c>
      <c r="MP23" s="27">
        <v>87.45</v>
      </c>
      <c r="MQ23" s="27">
        <v>86.35</v>
      </c>
      <c r="MR23" s="27">
        <v>88.4</v>
      </c>
      <c r="MS23" s="27">
        <v>86.6</v>
      </c>
      <c r="MT23" s="27">
        <v>86.45</v>
      </c>
      <c r="MU23" s="27">
        <v>85.15</v>
      </c>
      <c r="MV23" s="27">
        <v>87</v>
      </c>
      <c r="MW23" s="27">
        <v>87</v>
      </c>
      <c r="MX23" s="27">
        <v>89.55</v>
      </c>
      <c r="MY23" s="27">
        <v>88.65</v>
      </c>
      <c r="MZ23" s="27">
        <v>85.8</v>
      </c>
      <c r="NA23" s="27">
        <v>85.7</v>
      </c>
      <c r="NB23" s="43"/>
      <c r="ND23" s="45"/>
      <c r="NE23" s="43"/>
    </row>
    <row r="24" spans="1:369" x14ac:dyDescent="0.25">
      <c r="A24" s="33">
        <f t="shared" si="1"/>
        <v>22</v>
      </c>
      <c r="B24" s="33">
        <v>533160</v>
      </c>
      <c r="C24" s="33" t="s">
        <v>32</v>
      </c>
      <c r="D24" s="34" t="s">
        <v>202</v>
      </c>
      <c r="E24" s="35">
        <f t="shared" si="0"/>
        <v>61.3</v>
      </c>
      <c r="F24" s="35">
        <v>458.5</v>
      </c>
      <c r="G24" s="35" t="e">
        <v>#N/A</v>
      </c>
      <c r="H24" s="35" t="e">
        <v>#N/A</v>
      </c>
      <c r="I24" s="36"/>
      <c r="J24" s="35">
        <v>452</v>
      </c>
      <c r="K24" s="35">
        <v>47.5</v>
      </c>
      <c r="L24" s="35">
        <v>468</v>
      </c>
      <c r="M24" s="37">
        <v>40233</v>
      </c>
      <c r="N24" s="46">
        <f>((E24-L24)/L24)*365/($E$2-M24)</f>
        <v>-0.545940170940171</v>
      </c>
      <c r="O24" s="38"/>
      <c r="P24" s="36">
        <v>61.3</v>
      </c>
      <c r="Q24" s="36">
        <v>65.150000000000006</v>
      </c>
      <c r="R24" s="36">
        <v>68.75</v>
      </c>
      <c r="S24" s="36">
        <v>70.45</v>
      </c>
      <c r="T24" s="36">
        <v>70.75</v>
      </c>
      <c r="U24" s="36">
        <v>71.8</v>
      </c>
      <c r="V24" s="36">
        <v>73.3</v>
      </c>
      <c r="W24" s="36">
        <v>70.8</v>
      </c>
      <c r="X24" s="36">
        <v>72.150000000000006</v>
      </c>
      <c r="Y24" s="36">
        <v>70.650000000000006</v>
      </c>
      <c r="Z24" s="36">
        <v>67.25</v>
      </c>
      <c r="AA24" s="36">
        <v>56.05</v>
      </c>
      <c r="AB24" s="36">
        <v>56.4</v>
      </c>
      <c r="AC24" s="36">
        <v>56.85</v>
      </c>
      <c r="AD24" s="36">
        <v>56.65</v>
      </c>
      <c r="AE24" s="36">
        <v>58.05</v>
      </c>
      <c r="AF24" s="36">
        <v>54.25</v>
      </c>
      <c r="AG24" s="36">
        <v>53.2</v>
      </c>
      <c r="AH24" s="36">
        <v>53.85</v>
      </c>
      <c r="AI24" s="36">
        <v>52.05</v>
      </c>
      <c r="AJ24" s="36">
        <v>51.85</v>
      </c>
      <c r="AK24" s="36">
        <v>51</v>
      </c>
      <c r="AL24" s="36">
        <v>50.8</v>
      </c>
      <c r="AM24" s="36">
        <v>48.9</v>
      </c>
      <c r="AN24" s="36">
        <v>49.5</v>
      </c>
      <c r="AO24" s="36">
        <v>49.6</v>
      </c>
      <c r="AP24" s="36">
        <v>51.95</v>
      </c>
      <c r="AQ24" s="36">
        <v>52.4</v>
      </c>
      <c r="AR24" s="36">
        <v>52.9</v>
      </c>
      <c r="AS24" s="36">
        <v>52.85</v>
      </c>
      <c r="AT24" s="36">
        <v>55.55</v>
      </c>
      <c r="AU24" s="36">
        <v>56.35</v>
      </c>
      <c r="AV24" s="36">
        <v>59.85</v>
      </c>
      <c r="AW24" s="36">
        <v>60.55</v>
      </c>
      <c r="AX24" s="36">
        <v>59</v>
      </c>
      <c r="AY24" s="36">
        <v>57.85</v>
      </c>
      <c r="AZ24" s="36">
        <v>59.25</v>
      </c>
      <c r="BA24" s="36">
        <v>56</v>
      </c>
      <c r="BB24" s="36">
        <v>57.1</v>
      </c>
      <c r="BC24" s="36">
        <v>56.45</v>
      </c>
      <c r="BD24" s="36">
        <v>58.15</v>
      </c>
      <c r="BE24" s="36">
        <v>59.3</v>
      </c>
      <c r="BF24" s="36">
        <v>60</v>
      </c>
      <c r="BG24" s="36">
        <v>59</v>
      </c>
      <c r="BH24" s="36">
        <v>60.15</v>
      </c>
      <c r="BI24" s="36">
        <v>59.45</v>
      </c>
      <c r="BJ24" s="36">
        <v>60</v>
      </c>
      <c r="BK24" s="36">
        <v>61.4</v>
      </c>
      <c r="BL24" s="36">
        <v>60</v>
      </c>
      <c r="BM24" s="36">
        <v>61.95</v>
      </c>
      <c r="BN24" s="36">
        <v>63.95</v>
      </c>
      <c r="BO24" s="36">
        <v>65.900000000000006</v>
      </c>
      <c r="BP24" s="36">
        <v>66.45</v>
      </c>
      <c r="BQ24" s="36">
        <v>65.7</v>
      </c>
      <c r="BR24" s="36">
        <v>66.8</v>
      </c>
      <c r="BS24" s="36">
        <v>67.55</v>
      </c>
      <c r="BT24" s="36">
        <v>68.150000000000006</v>
      </c>
      <c r="BU24" s="36">
        <v>68.349999999999994</v>
      </c>
      <c r="BV24" s="36">
        <v>68.25</v>
      </c>
      <c r="BW24" s="36">
        <v>68.45</v>
      </c>
      <c r="BX24" s="36">
        <v>68.3</v>
      </c>
      <c r="BY24" s="36">
        <v>71.2</v>
      </c>
      <c r="BZ24" s="36">
        <v>72.599999999999994</v>
      </c>
      <c r="CA24" s="36">
        <v>75.25</v>
      </c>
      <c r="CB24" s="36">
        <v>74.599999999999994</v>
      </c>
      <c r="CC24" s="36">
        <v>74.150000000000006</v>
      </c>
      <c r="CD24" s="36">
        <v>74.75</v>
      </c>
      <c r="CE24" s="36">
        <v>78.2</v>
      </c>
      <c r="CF24" s="36">
        <v>79.3</v>
      </c>
      <c r="CG24" s="36">
        <v>81.099999999999994</v>
      </c>
      <c r="CH24" s="36">
        <v>80.650000000000006</v>
      </c>
      <c r="CI24" s="36">
        <v>83.1</v>
      </c>
      <c r="CJ24" s="36">
        <v>83.05</v>
      </c>
      <c r="CK24" s="36">
        <v>82.85</v>
      </c>
      <c r="CL24" s="36">
        <v>83.5</v>
      </c>
      <c r="CM24" s="36">
        <v>81.900000000000006</v>
      </c>
      <c r="CN24" s="36">
        <v>81.8</v>
      </c>
      <c r="CO24" s="36">
        <v>81.95</v>
      </c>
      <c r="CP24" s="36">
        <v>82.6</v>
      </c>
      <c r="CQ24" s="36">
        <v>82.15</v>
      </c>
      <c r="CR24" s="36">
        <v>80.7</v>
      </c>
      <c r="CS24" s="36">
        <v>80.150000000000006</v>
      </c>
      <c r="CT24" s="36">
        <v>85.6</v>
      </c>
      <c r="CU24" s="36">
        <v>76.5</v>
      </c>
      <c r="CV24" s="36">
        <v>70.2</v>
      </c>
      <c r="CW24" s="36">
        <v>69.849999999999994</v>
      </c>
      <c r="CX24" s="36">
        <v>70.400000000000006</v>
      </c>
      <c r="CY24" s="36">
        <v>69.75</v>
      </c>
      <c r="CZ24" s="36">
        <v>70.099999999999994</v>
      </c>
      <c r="DA24" s="36">
        <v>70</v>
      </c>
      <c r="DB24" s="36">
        <v>69.7</v>
      </c>
      <c r="DC24" s="36">
        <v>70.099999999999994</v>
      </c>
      <c r="DD24" s="36">
        <v>71.150000000000006</v>
      </c>
      <c r="DE24" s="36">
        <v>72.650000000000006</v>
      </c>
      <c r="DF24" s="36">
        <v>71.95</v>
      </c>
      <c r="DG24" s="36">
        <v>72.05</v>
      </c>
      <c r="DH24" s="36">
        <v>74.05</v>
      </c>
      <c r="DI24" s="36">
        <v>77.849999999999994</v>
      </c>
      <c r="DJ24" s="36">
        <v>78.099999999999994</v>
      </c>
      <c r="DK24" s="36">
        <v>74.150000000000006</v>
      </c>
      <c r="DL24" s="36">
        <v>74.650000000000006</v>
      </c>
      <c r="DM24" s="36">
        <v>76.5</v>
      </c>
      <c r="DN24" s="36">
        <v>78.400000000000006</v>
      </c>
      <c r="DO24" s="36">
        <v>80</v>
      </c>
      <c r="DP24" s="36">
        <v>80.599999999999994</v>
      </c>
      <c r="DQ24" s="36">
        <v>75.400000000000006</v>
      </c>
      <c r="DR24" s="36">
        <v>73.8</v>
      </c>
      <c r="DS24" s="36">
        <v>74.650000000000006</v>
      </c>
      <c r="DT24" s="36">
        <v>74.150000000000006</v>
      </c>
      <c r="DU24" s="36">
        <v>78.2</v>
      </c>
      <c r="DV24" s="36">
        <v>77.05</v>
      </c>
      <c r="DW24" s="36">
        <v>76.95</v>
      </c>
      <c r="DX24" s="36">
        <v>75.400000000000006</v>
      </c>
      <c r="DY24" s="36">
        <v>75</v>
      </c>
      <c r="DZ24" s="36">
        <v>76.599999999999994</v>
      </c>
      <c r="EA24" s="36">
        <v>69.150000000000006</v>
      </c>
      <c r="EB24" s="36">
        <v>75.5</v>
      </c>
      <c r="EC24" s="36">
        <v>81.849999999999994</v>
      </c>
      <c r="ED24" s="36">
        <v>82.45</v>
      </c>
      <c r="EE24" s="36">
        <v>82.85</v>
      </c>
      <c r="EF24" s="36">
        <v>84.65</v>
      </c>
      <c r="EG24" s="36">
        <v>86.35</v>
      </c>
      <c r="EH24" s="36">
        <v>87.4</v>
      </c>
      <c r="EI24" s="36">
        <v>88.95</v>
      </c>
      <c r="EJ24" s="36">
        <v>93.5</v>
      </c>
      <c r="EK24" s="36">
        <v>85.05</v>
      </c>
      <c r="EL24" s="36">
        <v>87.45</v>
      </c>
      <c r="EM24" s="36">
        <v>86.55</v>
      </c>
      <c r="EN24" s="36">
        <v>86.25</v>
      </c>
      <c r="EO24" s="36">
        <v>89.15</v>
      </c>
      <c r="EP24" s="36">
        <v>90.95</v>
      </c>
      <c r="EQ24" s="36">
        <v>96.05</v>
      </c>
      <c r="ER24" s="36">
        <v>97.05</v>
      </c>
      <c r="ES24" s="36">
        <v>98.85</v>
      </c>
      <c r="ET24" s="36">
        <v>103.2</v>
      </c>
      <c r="EU24" s="36">
        <v>103.9</v>
      </c>
      <c r="EV24" s="36">
        <v>104.5</v>
      </c>
      <c r="EW24" s="36">
        <v>105.55</v>
      </c>
      <c r="EX24" s="36">
        <v>102.25</v>
      </c>
      <c r="EY24" s="36">
        <v>106.75</v>
      </c>
      <c r="EZ24" s="36">
        <v>109.85</v>
      </c>
      <c r="FA24" s="36">
        <v>110.2</v>
      </c>
      <c r="FB24" s="36">
        <v>114.6</v>
      </c>
      <c r="FC24" s="36">
        <v>113.85</v>
      </c>
      <c r="FD24" s="36">
        <v>110.3</v>
      </c>
      <c r="FE24" s="36">
        <v>112.6</v>
      </c>
      <c r="FF24" s="35">
        <v>113</v>
      </c>
      <c r="FG24" s="35">
        <v>117.15</v>
      </c>
      <c r="FH24" s="35">
        <v>113.8</v>
      </c>
      <c r="FI24" s="35">
        <v>116.5</v>
      </c>
      <c r="FJ24" s="35">
        <v>118.45</v>
      </c>
      <c r="FK24" s="35">
        <v>118.55</v>
      </c>
      <c r="FL24" s="35">
        <v>99.8</v>
      </c>
      <c r="FM24" s="35">
        <v>83.4</v>
      </c>
      <c r="FN24" s="35">
        <v>97</v>
      </c>
      <c r="FO24" s="35">
        <v>100.4</v>
      </c>
      <c r="FP24" s="35">
        <v>98.4</v>
      </c>
      <c r="FQ24" s="35">
        <v>107.95</v>
      </c>
      <c r="FR24" s="35">
        <v>109.45</v>
      </c>
      <c r="FS24" s="35">
        <v>112.4</v>
      </c>
      <c r="FT24" s="35"/>
      <c r="FU24" s="35">
        <v>112.65</v>
      </c>
      <c r="FV24" s="35">
        <v>110.95</v>
      </c>
      <c r="FW24" s="35">
        <v>115.5</v>
      </c>
      <c r="FX24" s="35">
        <v>117.2</v>
      </c>
      <c r="FY24" s="35">
        <v>109.2</v>
      </c>
      <c r="FZ24" s="35">
        <v>109.8</v>
      </c>
      <c r="GA24" s="35">
        <v>109</v>
      </c>
      <c r="GB24" s="35">
        <v>113.25</v>
      </c>
      <c r="GC24" s="35">
        <v>117.65</v>
      </c>
      <c r="GD24" s="35">
        <v>118.95</v>
      </c>
      <c r="GE24" s="35">
        <v>116.85</v>
      </c>
      <c r="GF24" s="35">
        <v>109.65</v>
      </c>
      <c r="GG24" s="35">
        <v>106.95</v>
      </c>
      <c r="GH24" s="35">
        <v>105.4</v>
      </c>
      <c r="GI24" s="35">
        <v>117.1</v>
      </c>
      <c r="GJ24" s="35">
        <v>120.1</v>
      </c>
      <c r="GK24" s="35">
        <v>124.3</v>
      </c>
      <c r="GL24" s="35">
        <v>129.1</v>
      </c>
      <c r="GM24" s="35">
        <v>137.25</v>
      </c>
      <c r="GN24" s="35">
        <v>140.69999999999999</v>
      </c>
      <c r="GO24" s="35">
        <v>138</v>
      </c>
      <c r="GP24" s="35">
        <v>139.30000000000001</v>
      </c>
      <c r="GQ24" s="35">
        <v>139.69999999999999</v>
      </c>
      <c r="GR24" s="35">
        <v>126.6</v>
      </c>
      <c r="GS24" s="35">
        <v>129.05000000000001</v>
      </c>
      <c r="GT24" s="35">
        <v>137.1</v>
      </c>
      <c r="GU24" s="35">
        <v>137.25</v>
      </c>
      <c r="GV24" s="35">
        <v>139.85</v>
      </c>
      <c r="GW24" s="35">
        <v>155.44999999999999</v>
      </c>
      <c r="GX24" s="35">
        <v>152.9</v>
      </c>
      <c r="GY24" s="35">
        <v>152.85</v>
      </c>
      <c r="GZ24" s="35">
        <v>152</v>
      </c>
      <c r="HA24" s="35">
        <v>149.94999999999999</v>
      </c>
      <c r="HB24" s="35">
        <v>157.19999999999999</v>
      </c>
      <c r="HC24" s="35">
        <v>160.5</v>
      </c>
      <c r="HD24" s="35">
        <v>163.44999999999999</v>
      </c>
      <c r="HE24" s="35">
        <v>165.1</v>
      </c>
      <c r="HF24" s="35">
        <v>168.3</v>
      </c>
      <c r="HG24" s="35">
        <v>170.45</v>
      </c>
      <c r="HH24" s="35">
        <v>183.55</v>
      </c>
      <c r="HI24" s="35">
        <v>186.4</v>
      </c>
      <c r="HJ24" s="35">
        <v>191.15</v>
      </c>
      <c r="HK24" s="35">
        <v>194.75</v>
      </c>
      <c r="HL24" s="35">
        <v>194.85</v>
      </c>
      <c r="HM24" s="35">
        <v>190.5</v>
      </c>
      <c r="HN24" s="35">
        <v>195.35</v>
      </c>
      <c r="HO24" s="35">
        <v>197.85</v>
      </c>
      <c r="HP24" s="35">
        <v>200</v>
      </c>
      <c r="HQ24" s="35">
        <v>201.1</v>
      </c>
      <c r="HR24" s="35">
        <v>206.15</v>
      </c>
      <c r="HS24" s="35">
        <v>197.35</v>
      </c>
      <c r="HT24" s="35">
        <v>195.6</v>
      </c>
      <c r="HU24" s="35">
        <v>197.45</v>
      </c>
      <c r="HV24" s="35">
        <v>194.35</v>
      </c>
      <c r="HW24" s="35">
        <v>195.65</v>
      </c>
      <c r="HX24" s="35">
        <v>195.6</v>
      </c>
      <c r="HY24" s="35">
        <v>201.05</v>
      </c>
      <c r="HZ24" s="35">
        <v>198.5</v>
      </c>
      <c r="IA24" s="35">
        <v>189.05</v>
      </c>
      <c r="IB24" s="35">
        <v>186.6</v>
      </c>
      <c r="IC24" s="35">
        <v>186.1</v>
      </c>
      <c r="ID24" s="35">
        <v>190.45</v>
      </c>
      <c r="IE24" s="35">
        <v>193.75</v>
      </c>
      <c r="IF24" s="35">
        <v>203.75</v>
      </c>
      <c r="IG24" s="35">
        <v>194.05</v>
      </c>
      <c r="IH24" s="35">
        <v>198.4</v>
      </c>
      <c r="II24" s="35">
        <v>208.05</v>
      </c>
      <c r="IJ24" s="35">
        <v>218.95</v>
      </c>
      <c r="IK24" s="35">
        <v>228.1</v>
      </c>
      <c r="IL24" s="35">
        <v>238.85</v>
      </c>
      <c r="IM24" s="35">
        <v>240.15</v>
      </c>
      <c r="IN24" s="35">
        <v>229.15</v>
      </c>
      <c r="IO24" s="35">
        <v>218.25</v>
      </c>
      <c r="IP24" s="35">
        <v>207.9</v>
      </c>
      <c r="IQ24" s="35">
        <v>198</v>
      </c>
      <c r="IR24" s="35">
        <v>211.75</v>
      </c>
      <c r="IS24" s="35">
        <v>235.25</v>
      </c>
      <c r="IT24" s="35">
        <v>261.35000000000002</v>
      </c>
      <c r="IU24" s="35">
        <v>312</v>
      </c>
      <c r="IV24" s="35">
        <v>339.85</v>
      </c>
      <c r="IW24" s="35">
        <v>359.6</v>
      </c>
      <c r="IX24" s="35">
        <v>377.1</v>
      </c>
      <c r="IY24" s="35">
        <v>396.25</v>
      </c>
      <c r="IZ24" s="35">
        <v>397.35</v>
      </c>
      <c r="JA24" s="35">
        <v>421.5</v>
      </c>
      <c r="JB24" s="35">
        <v>414.45</v>
      </c>
      <c r="JC24" s="35">
        <v>419.1</v>
      </c>
      <c r="JD24" s="35">
        <v>419.45</v>
      </c>
      <c r="JE24" s="35">
        <v>422.9</v>
      </c>
      <c r="JF24" s="35">
        <v>415.35</v>
      </c>
      <c r="JG24" s="35">
        <v>420.3</v>
      </c>
      <c r="JH24" s="35">
        <v>430.75</v>
      </c>
      <c r="JI24" s="35">
        <v>418.8</v>
      </c>
      <c r="JJ24" s="35">
        <v>432.4</v>
      </c>
      <c r="JK24" s="35">
        <v>432.2</v>
      </c>
      <c r="JL24" s="35">
        <v>437.25</v>
      </c>
      <c r="JM24" s="35">
        <v>446.25</v>
      </c>
      <c r="JN24" s="35">
        <v>446.85</v>
      </c>
      <c r="JO24" s="35">
        <v>440.9</v>
      </c>
      <c r="JP24" s="35">
        <v>432.85</v>
      </c>
      <c r="JQ24" s="35">
        <v>430.1</v>
      </c>
      <c r="JR24" s="35">
        <v>433.85</v>
      </c>
      <c r="JS24" s="35">
        <v>436.75</v>
      </c>
      <c r="JT24" s="35">
        <v>435.7</v>
      </c>
      <c r="JU24" s="35">
        <v>435.35</v>
      </c>
      <c r="JV24" s="35">
        <v>422.55</v>
      </c>
      <c r="JW24" s="35">
        <v>431.45</v>
      </c>
      <c r="JX24" s="35">
        <v>423</v>
      </c>
      <c r="JY24" s="35">
        <v>419</v>
      </c>
      <c r="JZ24" s="35">
        <v>412.5</v>
      </c>
      <c r="KA24" s="35">
        <v>410.4</v>
      </c>
      <c r="KB24" s="35">
        <v>409.9</v>
      </c>
      <c r="KC24" s="35">
        <v>410</v>
      </c>
      <c r="KD24" s="35">
        <v>405.75</v>
      </c>
      <c r="KE24" s="35">
        <v>411.65</v>
      </c>
      <c r="KF24" s="35">
        <v>420.05</v>
      </c>
      <c r="KG24" s="35">
        <v>429.3</v>
      </c>
      <c r="KH24" s="35">
        <v>421.6</v>
      </c>
      <c r="KI24" s="35">
        <v>427.65</v>
      </c>
      <c r="KJ24" s="35">
        <v>432.85</v>
      </c>
      <c r="KK24" s="35">
        <v>440.4</v>
      </c>
      <c r="KL24" s="35">
        <v>452.35</v>
      </c>
      <c r="KM24" s="35">
        <v>452.25</v>
      </c>
      <c r="KN24" s="35">
        <v>441.15</v>
      </c>
      <c r="KO24" s="35">
        <v>442.25</v>
      </c>
      <c r="KP24" s="35">
        <v>440.55</v>
      </c>
      <c r="KQ24" s="35">
        <v>443</v>
      </c>
      <c r="KR24" s="35">
        <v>431.35</v>
      </c>
      <c r="KS24" s="35">
        <v>439.05</v>
      </c>
      <c r="KT24" s="35">
        <v>446.15</v>
      </c>
      <c r="KU24" s="35">
        <v>460</v>
      </c>
      <c r="KV24" s="35">
        <v>466.6</v>
      </c>
      <c r="KW24" s="35">
        <v>457.9</v>
      </c>
      <c r="KX24" s="35">
        <v>429</v>
      </c>
      <c r="KY24" s="35">
        <v>442.55</v>
      </c>
      <c r="KZ24" s="35">
        <v>425.8</v>
      </c>
      <c r="LA24" s="35">
        <v>431.65</v>
      </c>
      <c r="LB24" s="35">
        <v>455</v>
      </c>
      <c r="LC24" s="35">
        <v>454.45</v>
      </c>
      <c r="LD24" s="35">
        <v>439.65</v>
      </c>
      <c r="LE24" s="35">
        <v>439.15</v>
      </c>
      <c r="LF24" s="35">
        <v>436.1</v>
      </c>
      <c r="LG24" s="35">
        <v>421.8</v>
      </c>
      <c r="LH24" s="35">
        <v>448.7</v>
      </c>
      <c r="LI24" s="35">
        <v>407.95</v>
      </c>
      <c r="LJ24" s="35">
        <v>409.9</v>
      </c>
      <c r="LK24" s="35">
        <v>416.85</v>
      </c>
      <c r="LL24" s="35">
        <v>397.3</v>
      </c>
      <c r="LM24" s="35">
        <v>396</v>
      </c>
      <c r="LN24" s="35">
        <v>400.5</v>
      </c>
      <c r="LO24" s="35">
        <v>400.25</v>
      </c>
      <c r="LP24" s="35">
        <v>405.2</v>
      </c>
      <c r="LQ24" s="35">
        <v>419.65</v>
      </c>
      <c r="LR24" s="35">
        <v>425.15</v>
      </c>
      <c r="LS24" s="35">
        <v>424.4</v>
      </c>
      <c r="LT24" s="35">
        <v>415.5</v>
      </c>
      <c r="LU24" s="35">
        <v>403.3</v>
      </c>
      <c r="LV24" s="35">
        <v>382.15</v>
      </c>
      <c r="LW24" s="35">
        <v>379.45</v>
      </c>
      <c r="LX24" s="35">
        <v>373.5</v>
      </c>
      <c r="LY24" s="35">
        <v>365.7</v>
      </c>
      <c r="LZ24" s="35">
        <v>363.85</v>
      </c>
      <c r="MA24" s="35">
        <v>379.9</v>
      </c>
      <c r="MB24" s="35">
        <v>377</v>
      </c>
      <c r="MC24" s="35">
        <v>378.05</v>
      </c>
      <c r="MD24" s="35">
        <v>376.05</v>
      </c>
      <c r="ME24" s="35">
        <v>378.6</v>
      </c>
      <c r="MF24" s="35">
        <v>372.15</v>
      </c>
      <c r="MG24" s="35">
        <v>376.1</v>
      </c>
      <c r="MH24" s="35">
        <v>360.95</v>
      </c>
      <c r="MI24" s="35">
        <v>366</v>
      </c>
      <c r="MJ24" s="35">
        <v>373.2</v>
      </c>
      <c r="MK24" s="35">
        <v>370</v>
      </c>
      <c r="ML24" s="35">
        <v>374.8</v>
      </c>
      <c r="MM24" s="35">
        <v>375</v>
      </c>
      <c r="MN24" s="35">
        <v>377.3</v>
      </c>
      <c r="MO24" s="35">
        <v>384.65</v>
      </c>
      <c r="MP24" s="35">
        <v>372.9</v>
      </c>
      <c r="MQ24" s="35">
        <v>372.85</v>
      </c>
      <c r="MR24" s="35">
        <v>379.75</v>
      </c>
      <c r="MS24" s="35">
        <v>382.8</v>
      </c>
      <c r="MT24" s="35">
        <v>381.75</v>
      </c>
      <c r="MU24" s="35">
        <v>373.5</v>
      </c>
      <c r="MV24" s="35">
        <v>381.3</v>
      </c>
      <c r="MW24" s="35">
        <v>389</v>
      </c>
      <c r="MX24" s="35">
        <v>388.5</v>
      </c>
      <c r="MY24" s="35">
        <v>392.3</v>
      </c>
      <c r="MZ24" s="35">
        <v>394</v>
      </c>
      <c r="NA24" s="35">
        <v>400</v>
      </c>
      <c r="NB24" s="43"/>
      <c r="ND24" s="45"/>
      <c r="NE24" s="43"/>
    </row>
    <row r="25" spans="1:369" x14ac:dyDescent="0.25">
      <c r="A25" s="28">
        <f t="shared" si="1"/>
        <v>23</v>
      </c>
      <c r="B25" s="28">
        <v>507886</v>
      </c>
      <c r="C25" s="28" t="s">
        <v>7</v>
      </c>
      <c r="D25" s="29" t="s">
        <v>166</v>
      </c>
      <c r="E25" s="27">
        <f t="shared" si="0"/>
        <v>19.399999999999999</v>
      </c>
      <c r="F25" s="27" t="e">
        <v>#N/A</v>
      </c>
      <c r="G25" s="27" t="e">
        <v>#N/A</v>
      </c>
      <c r="H25" s="27">
        <v>41.6</v>
      </c>
      <c r="I25" s="3"/>
      <c r="J25" s="27">
        <v>25.55</v>
      </c>
      <c r="K25" s="27">
        <v>13.78</v>
      </c>
      <c r="L25" s="27"/>
      <c r="M25" s="30"/>
      <c r="N25" s="28"/>
      <c r="P25" s="3">
        <v>19.399999999999999</v>
      </c>
      <c r="Q25" s="3">
        <v>18.5</v>
      </c>
      <c r="R25" s="3">
        <v>17.649999999999999</v>
      </c>
      <c r="S25" s="3">
        <v>16.850000000000001</v>
      </c>
      <c r="T25" s="3">
        <v>16.05</v>
      </c>
      <c r="U25" s="3">
        <v>15.3</v>
      </c>
      <c r="V25" s="3">
        <v>15.3</v>
      </c>
      <c r="W25" s="3">
        <v>15.3</v>
      </c>
      <c r="X25" s="3">
        <v>15.3</v>
      </c>
      <c r="Y25" s="3">
        <v>15.3</v>
      </c>
      <c r="Z25" s="3">
        <v>15.13</v>
      </c>
      <c r="AA25" s="3">
        <v>15.92</v>
      </c>
      <c r="AB25" s="3">
        <v>15.92</v>
      </c>
      <c r="AC25" s="3">
        <v>15.17</v>
      </c>
      <c r="AD25" s="3">
        <v>15.17</v>
      </c>
      <c r="AE25" s="3">
        <v>14.46</v>
      </c>
      <c r="AF25" s="3">
        <v>14.46</v>
      </c>
      <c r="AG25" s="3">
        <v>14.46</v>
      </c>
      <c r="AH25" s="3">
        <v>13.78</v>
      </c>
      <c r="AI25" s="3">
        <v>13.78</v>
      </c>
      <c r="AJ25" s="3">
        <v>13.78</v>
      </c>
      <c r="AK25" s="3">
        <v>13.78</v>
      </c>
      <c r="AL25" s="3">
        <v>13.81</v>
      </c>
      <c r="AM25" s="3">
        <v>13.81</v>
      </c>
      <c r="AN25" s="3">
        <v>14.5</v>
      </c>
      <c r="AO25" s="3">
        <v>14.5</v>
      </c>
      <c r="AP25" s="3">
        <v>14.5</v>
      </c>
      <c r="AQ25" s="3">
        <v>14.5</v>
      </c>
      <c r="AR25" s="3">
        <v>14.5</v>
      </c>
      <c r="AS25" s="3">
        <v>14.6</v>
      </c>
      <c r="AT25" s="3">
        <v>14.6</v>
      </c>
      <c r="AU25" s="3">
        <v>14.6</v>
      </c>
      <c r="AV25" s="3">
        <v>15.3</v>
      </c>
      <c r="AW25" s="3">
        <v>14.7</v>
      </c>
      <c r="AX25" s="3">
        <v>14.7</v>
      </c>
      <c r="AY25" s="3">
        <v>15.4</v>
      </c>
      <c r="AZ25" s="3">
        <v>15.4</v>
      </c>
      <c r="BA25" s="3">
        <v>15.4</v>
      </c>
      <c r="BB25" s="3">
        <v>16.149999999999999</v>
      </c>
      <c r="BC25" s="3">
        <v>16.149999999999999</v>
      </c>
      <c r="BD25" s="3">
        <v>15.4</v>
      </c>
      <c r="BE25" s="3">
        <v>16.2</v>
      </c>
      <c r="BF25" s="3">
        <v>16.2</v>
      </c>
      <c r="BG25" s="3">
        <v>16.5</v>
      </c>
      <c r="BH25" s="3">
        <v>16.5</v>
      </c>
      <c r="BI25" s="3">
        <v>16.5</v>
      </c>
      <c r="BJ25" s="3">
        <v>16.5</v>
      </c>
      <c r="BK25" s="3">
        <v>16.5</v>
      </c>
      <c r="BL25" s="3">
        <v>16.5</v>
      </c>
      <c r="BM25" s="3">
        <v>16.5</v>
      </c>
      <c r="BN25" s="3">
        <v>16.5</v>
      </c>
      <c r="BO25" s="3">
        <v>16.5</v>
      </c>
      <c r="BP25" s="3">
        <v>16.5</v>
      </c>
      <c r="BQ25" s="3">
        <v>17</v>
      </c>
      <c r="BR25" s="3">
        <v>17</v>
      </c>
      <c r="BS25" s="3">
        <v>16.55</v>
      </c>
      <c r="BT25" s="3">
        <v>17.2</v>
      </c>
      <c r="BU25" s="3">
        <v>16.5</v>
      </c>
      <c r="BV25" s="3">
        <v>16.5</v>
      </c>
      <c r="BW25" s="3">
        <v>16.5</v>
      </c>
      <c r="BX25" s="3">
        <v>16.5</v>
      </c>
      <c r="BY25" s="3">
        <v>16.5</v>
      </c>
      <c r="BZ25" s="3">
        <v>16.5</v>
      </c>
      <c r="CA25" s="3">
        <v>16.5</v>
      </c>
      <c r="CB25" s="3">
        <v>16.5</v>
      </c>
      <c r="CC25" s="3">
        <v>16.55</v>
      </c>
      <c r="CD25" s="3">
        <v>16.55</v>
      </c>
      <c r="CE25" s="3">
        <v>16.850000000000001</v>
      </c>
      <c r="CF25" s="3">
        <v>17.7</v>
      </c>
      <c r="CG25" s="3">
        <v>18.600000000000001</v>
      </c>
      <c r="CH25" s="3">
        <v>18.600000000000001</v>
      </c>
      <c r="CI25" s="3">
        <v>19.55</v>
      </c>
      <c r="CJ25" s="3">
        <v>19.55</v>
      </c>
      <c r="CK25" s="3">
        <v>19.2</v>
      </c>
      <c r="CL25" s="3">
        <v>19.95</v>
      </c>
      <c r="CM25" s="3">
        <v>19.05</v>
      </c>
      <c r="CN25" s="3">
        <v>18.149999999999999</v>
      </c>
      <c r="CO25" s="3">
        <v>17.3</v>
      </c>
      <c r="CP25" s="3">
        <v>17.3</v>
      </c>
      <c r="CQ25" s="3">
        <v>17.3</v>
      </c>
      <c r="CR25" s="3">
        <v>17.3</v>
      </c>
      <c r="CS25" s="3">
        <v>17.3</v>
      </c>
      <c r="CT25" s="3">
        <v>17.3</v>
      </c>
      <c r="CU25" s="3">
        <v>17.55</v>
      </c>
      <c r="CV25" s="3">
        <v>18</v>
      </c>
      <c r="CW25" s="3">
        <v>18</v>
      </c>
      <c r="CX25" s="3">
        <v>18.899999999999999</v>
      </c>
      <c r="CY25" s="3">
        <v>18</v>
      </c>
      <c r="CZ25" s="3">
        <v>17.899999999999999</v>
      </c>
      <c r="DA25" s="3">
        <v>18.600000000000001</v>
      </c>
      <c r="DB25" s="3">
        <v>17.75</v>
      </c>
      <c r="DC25" s="3">
        <v>17.75</v>
      </c>
      <c r="DD25" s="3">
        <v>17.75</v>
      </c>
      <c r="DE25" s="3">
        <v>17.75</v>
      </c>
      <c r="DF25" s="3">
        <v>17.75</v>
      </c>
      <c r="DG25" s="3">
        <v>17.75</v>
      </c>
      <c r="DH25" s="3">
        <v>18.399999999999999</v>
      </c>
      <c r="DI25" s="3">
        <v>19.05</v>
      </c>
      <c r="DJ25" s="3">
        <v>19.95</v>
      </c>
      <c r="DK25" s="3">
        <v>19.95</v>
      </c>
      <c r="DL25" s="3">
        <v>20.9</v>
      </c>
      <c r="DM25" s="3">
        <v>20.75</v>
      </c>
      <c r="DN25" s="3">
        <v>19.8</v>
      </c>
      <c r="DO25" s="3">
        <v>18.899999999999999</v>
      </c>
      <c r="DP25" s="3">
        <v>18.899999999999999</v>
      </c>
      <c r="DQ25" s="3">
        <v>18</v>
      </c>
      <c r="DR25" s="3">
        <v>18</v>
      </c>
      <c r="DS25" s="3">
        <v>17.399999999999999</v>
      </c>
      <c r="DT25" s="3">
        <v>16.600000000000001</v>
      </c>
      <c r="DU25" s="3">
        <v>16.600000000000001</v>
      </c>
      <c r="DV25" s="3">
        <v>16.5</v>
      </c>
      <c r="DW25" s="3">
        <v>16.5</v>
      </c>
      <c r="DX25" s="3">
        <v>16.5</v>
      </c>
      <c r="DY25" s="3">
        <v>16.5</v>
      </c>
      <c r="DZ25" s="3">
        <v>16.5</v>
      </c>
      <c r="EA25" s="3">
        <v>16.5</v>
      </c>
      <c r="EB25" s="3">
        <v>16.5</v>
      </c>
      <c r="EC25" s="3">
        <v>16.5</v>
      </c>
      <c r="ED25" s="3">
        <v>16.5</v>
      </c>
      <c r="EE25" s="3">
        <v>16.5</v>
      </c>
      <c r="EF25" s="3">
        <v>16.5</v>
      </c>
      <c r="EG25" s="3">
        <v>16.5</v>
      </c>
      <c r="EH25" s="3">
        <v>15.75</v>
      </c>
      <c r="EI25" s="3">
        <v>15.75</v>
      </c>
      <c r="EJ25" s="3">
        <v>15.75</v>
      </c>
      <c r="EK25" s="3">
        <v>15.75</v>
      </c>
      <c r="EL25" s="3">
        <v>15.75</v>
      </c>
      <c r="EM25" s="3">
        <v>15.75</v>
      </c>
      <c r="EN25" s="3">
        <v>15.75</v>
      </c>
      <c r="EO25" s="3">
        <v>15.75</v>
      </c>
      <c r="EP25" s="3">
        <v>15.75</v>
      </c>
      <c r="EQ25" s="3">
        <v>15.75</v>
      </c>
      <c r="ER25" s="3">
        <v>15.75</v>
      </c>
      <c r="ES25" s="3">
        <v>15.75</v>
      </c>
      <c r="ET25" s="3">
        <v>15.75</v>
      </c>
      <c r="EU25" s="3">
        <v>15.75</v>
      </c>
      <c r="EV25" s="3">
        <v>15.75</v>
      </c>
      <c r="EW25" s="3">
        <v>15.75</v>
      </c>
      <c r="EX25" s="3">
        <v>15.75</v>
      </c>
      <c r="EY25" s="3">
        <v>15.75</v>
      </c>
      <c r="EZ25" s="3">
        <v>15</v>
      </c>
      <c r="FA25" s="3">
        <v>15</v>
      </c>
      <c r="FB25" s="3">
        <v>15</v>
      </c>
      <c r="FC25" s="3">
        <v>15</v>
      </c>
      <c r="FD25" s="3">
        <v>15</v>
      </c>
      <c r="FE25" s="3">
        <v>15</v>
      </c>
      <c r="FF25" s="27">
        <v>15</v>
      </c>
      <c r="FG25" s="27">
        <v>15</v>
      </c>
      <c r="FH25" s="27">
        <v>15</v>
      </c>
      <c r="FI25" s="27">
        <v>15</v>
      </c>
      <c r="FJ25" s="27">
        <v>15</v>
      </c>
      <c r="FK25" s="27">
        <v>15</v>
      </c>
      <c r="FL25" s="27">
        <v>15</v>
      </c>
      <c r="FM25" s="27">
        <v>15</v>
      </c>
      <c r="FN25" s="27">
        <v>15</v>
      </c>
      <c r="FO25" s="27">
        <v>15</v>
      </c>
      <c r="FP25" s="27">
        <v>15</v>
      </c>
      <c r="FQ25" s="27">
        <v>15</v>
      </c>
      <c r="FR25" s="27">
        <v>15</v>
      </c>
      <c r="FS25" s="27">
        <v>15</v>
      </c>
      <c r="FT25" s="27"/>
      <c r="FU25" s="27">
        <v>15</v>
      </c>
      <c r="FV25" s="27">
        <v>15</v>
      </c>
      <c r="FW25" s="27">
        <v>15</v>
      </c>
      <c r="FX25" s="27">
        <v>15</v>
      </c>
      <c r="FY25" s="27">
        <v>15</v>
      </c>
      <c r="FZ25" s="27">
        <v>14.75</v>
      </c>
      <c r="GA25" s="27">
        <v>14.75</v>
      </c>
      <c r="GB25" s="27">
        <v>15.4</v>
      </c>
      <c r="GC25" s="27">
        <v>15.4</v>
      </c>
      <c r="GD25" s="27">
        <v>15.4</v>
      </c>
      <c r="GE25" s="27">
        <v>15.4</v>
      </c>
      <c r="GF25" s="27">
        <v>15.4</v>
      </c>
      <c r="GG25" s="27">
        <v>15.4</v>
      </c>
      <c r="GH25" s="27">
        <v>15.4</v>
      </c>
      <c r="GI25" s="27">
        <v>15.4</v>
      </c>
      <c r="GJ25" s="27">
        <v>15.4</v>
      </c>
      <c r="GK25" s="27">
        <v>15.4</v>
      </c>
      <c r="GL25" s="27">
        <v>15.4</v>
      </c>
      <c r="GM25" s="27">
        <v>15.4</v>
      </c>
      <c r="GN25" s="27">
        <v>16.2</v>
      </c>
      <c r="GO25" s="27">
        <v>16.2</v>
      </c>
      <c r="GP25" s="27">
        <v>16.2</v>
      </c>
      <c r="GQ25" s="27">
        <v>16.2</v>
      </c>
      <c r="GR25" s="27">
        <v>17.05</v>
      </c>
      <c r="GS25" s="27">
        <v>17.600000000000001</v>
      </c>
      <c r="GT25" s="27">
        <v>16.8</v>
      </c>
      <c r="GU25" s="27">
        <v>16.8</v>
      </c>
      <c r="GV25" s="27">
        <v>16.8</v>
      </c>
      <c r="GW25" s="27">
        <v>16.8</v>
      </c>
      <c r="GX25" s="27">
        <v>16.8</v>
      </c>
      <c r="GY25" s="27">
        <v>16.8</v>
      </c>
      <c r="GZ25" s="27">
        <v>16.8</v>
      </c>
      <c r="HA25" s="27">
        <v>16.8</v>
      </c>
      <c r="HB25" s="27">
        <v>16</v>
      </c>
      <c r="HC25" s="27">
        <v>16</v>
      </c>
      <c r="HD25" s="27">
        <v>16</v>
      </c>
      <c r="HE25" s="27">
        <v>16</v>
      </c>
      <c r="HF25" s="27">
        <v>16</v>
      </c>
      <c r="HG25" s="27">
        <v>16</v>
      </c>
      <c r="HH25" s="27">
        <v>16</v>
      </c>
      <c r="HI25" s="27">
        <v>16</v>
      </c>
      <c r="HJ25" s="27">
        <v>16</v>
      </c>
      <c r="HK25" s="27">
        <v>16</v>
      </c>
      <c r="HL25" s="27">
        <v>16</v>
      </c>
      <c r="HM25" s="27">
        <v>15.25</v>
      </c>
      <c r="HN25" s="27">
        <v>15.25</v>
      </c>
      <c r="HO25" s="27">
        <v>15.25</v>
      </c>
      <c r="HP25" s="27">
        <v>15.25</v>
      </c>
      <c r="HQ25" s="27">
        <v>15.25</v>
      </c>
      <c r="HR25" s="27">
        <v>15.9</v>
      </c>
      <c r="HS25" s="27">
        <v>15.9</v>
      </c>
      <c r="HT25" s="27">
        <v>15.9</v>
      </c>
      <c r="HU25" s="27">
        <v>15.9</v>
      </c>
      <c r="HV25" s="27">
        <v>16</v>
      </c>
      <c r="HW25" s="27">
        <v>15.55</v>
      </c>
      <c r="HX25" s="27">
        <v>15.55</v>
      </c>
      <c r="HY25" s="27">
        <v>16</v>
      </c>
      <c r="HZ25" s="27">
        <v>15.55</v>
      </c>
      <c r="IA25" s="27">
        <v>15.55</v>
      </c>
      <c r="IB25" s="27">
        <v>15.55</v>
      </c>
      <c r="IC25" s="27">
        <v>16</v>
      </c>
      <c r="ID25" s="27">
        <v>16</v>
      </c>
      <c r="IE25" s="27">
        <v>16</v>
      </c>
      <c r="IF25" s="27">
        <v>16</v>
      </c>
      <c r="IG25" s="27">
        <v>16.5</v>
      </c>
      <c r="IH25" s="27">
        <v>16.5</v>
      </c>
      <c r="II25" s="27">
        <v>17.3</v>
      </c>
      <c r="IJ25" s="27">
        <v>17.3</v>
      </c>
      <c r="IK25" s="27">
        <v>17.3</v>
      </c>
      <c r="IL25" s="27">
        <v>17.850000000000001</v>
      </c>
      <c r="IM25" s="27">
        <v>17</v>
      </c>
      <c r="IN25" s="27">
        <v>17</v>
      </c>
      <c r="IO25" s="27">
        <v>17</v>
      </c>
      <c r="IP25" s="27">
        <v>17</v>
      </c>
      <c r="IQ25" s="27">
        <v>17</v>
      </c>
      <c r="IR25" s="27">
        <v>17</v>
      </c>
      <c r="IS25" s="27">
        <v>17</v>
      </c>
      <c r="IT25" s="27">
        <v>17.55</v>
      </c>
      <c r="IU25" s="27">
        <v>18.2</v>
      </c>
      <c r="IV25" s="27">
        <v>18.2</v>
      </c>
      <c r="IW25" s="27">
        <v>18.2</v>
      </c>
      <c r="IX25" s="27">
        <v>18.2</v>
      </c>
      <c r="IY25" s="27">
        <v>19</v>
      </c>
      <c r="IZ25" s="27">
        <v>18.3</v>
      </c>
      <c r="JA25" s="27">
        <v>18.3</v>
      </c>
      <c r="JB25" s="27">
        <v>18.3</v>
      </c>
      <c r="JC25" s="27">
        <v>18.8</v>
      </c>
      <c r="JD25" s="27">
        <v>19.100000000000001</v>
      </c>
      <c r="JE25" s="27">
        <v>19.100000000000001</v>
      </c>
      <c r="JF25" s="27">
        <v>20.100000000000001</v>
      </c>
      <c r="JG25" s="27">
        <v>20.100000000000001</v>
      </c>
      <c r="JH25" s="27">
        <v>21</v>
      </c>
      <c r="JI25" s="27">
        <v>22.05</v>
      </c>
      <c r="JJ25" s="27">
        <v>23.1</v>
      </c>
      <c r="JK25" s="27">
        <v>22</v>
      </c>
      <c r="JL25" s="27">
        <v>23.15</v>
      </c>
      <c r="JM25" s="27">
        <v>24.35</v>
      </c>
      <c r="JN25" s="27">
        <v>25.6</v>
      </c>
      <c r="JO25" s="27">
        <v>26.9</v>
      </c>
      <c r="JP25" s="27">
        <v>28.3</v>
      </c>
      <c r="JQ25" s="27">
        <v>27</v>
      </c>
      <c r="JR25" s="27">
        <v>27</v>
      </c>
      <c r="JS25" s="27">
        <v>26.15</v>
      </c>
      <c r="JT25" s="27">
        <v>25.25</v>
      </c>
      <c r="JU25" s="27">
        <v>24.5</v>
      </c>
      <c r="JV25" s="27">
        <v>24.25</v>
      </c>
      <c r="JW25" s="27">
        <v>24.5</v>
      </c>
      <c r="JX25" s="27">
        <v>23.35</v>
      </c>
      <c r="JY25" s="27">
        <v>22.3</v>
      </c>
      <c r="JZ25" s="27">
        <v>21.25</v>
      </c>
      <c r="KA25" s="27">
        <v>22.25</v>
      </c>
      <c r="KB25" s="27">
        <v>22.3</v>
      </c>
      <c r="KC25" s="27">
        <v>22.3</v>
      </c>
      <c r="KD25" s="27">
        <v>22.5</v>
      </c>
      <c r="KE25" s="27">
        <v>22.5</v>
      </c>
      <c r="KF25" s="27">
        <v>21.45</v>
      </c>
      <c r="KG25" s="27">
        <v>22.5</v>
      </c>
      <c r="KH25" s="27">
        <v>22.5</v>
      </c>
      <c r="KI25" s="27">
        <v>23.45</v>
      </c>
      <c r="KJ25" s="27">
        <v>24.65</v>
      </c>
      <c r="KK25" s="27">
        <v>24.15</v>
      </c>
      <c r="KL25" s="27">
        <v>25.35</v>
      </c>
      <c r="KM25" s="27">
        <v>26.35</v>
      </c>
      <c r="KN25" s="27">
        <v>27.7</v>
      </c>
      <c r="KO25" s="27">
        <v>26.45</v>
      </c>
      <c r="KP25" s="27">
        <v>26.45</v>
      </c>
      <c r="KQ25" s="27">
        <v>25.55</v>
      </c>
      <c r="KR25" s="27">
        <v>25.85</v>
      </c>
      <c r="KS25" s="27">
        <v>24.7</v>
      </c>
      <c r="KT25" s="27">
        <v>25.95</v>
      </c>
      <c r="KU25" s="27">
        <v>25.95</v>
      </c>
      <c r="KV25" s="27">
        <v>24.85</v>
      </c>
      <c r="KW25" s="27">
        <v>23.7</v>
      </c>
      <c r="KX25" s="27">
        <v>21.55</v>
      </c>
      <c r="KY25" s="27">
        <v>20.55</v>
      </c>
      <c r="KZ25" s="27">
        <v>18.7</v>
      </c>
      <c r="LA25" s="27">
        <v>17.850000000000001</v>
      </c>
      <c r="LB25" s="27">
        <v>16.8</v>
      </c>
      <c r="LC25" s="27">
        <v>16.8</v>
      </c>
      <c r="LD25" s="27">
        <v>16.8</v>
      </c>
      <c r="LE25" s="27">
        <v>16.8</v>
      </c>
      <c r="LF25" s="27">
        <v>17.5</v>
      </c>
      <c r="LG25" s="27">
        <v>17.5</v>
      </c>
      <c r="LH25" s="27">
        <v>17.5</v>
      </c>
      <c r="LI25" s="27">
        <v>18.149999999999999</v>
      </c>
      <c r="LJ25" s="27">
        <v>17.3</v>
      </c>
      <c r="LK25" s="27">
        <v>16.5</v>
      </c>
      <c r="LL25" s="27">
        <v>16.5</v>
      </c>
      <c r="LM25" s="27">
        <v>17.05</v>
      </c>
      <c r="LN25" s="27">
        <v>17.149999999999999</v>
      </c>
      <c r="LO25" s="27">
        <v>17.149999999999999</v>
      </c>
      <c r="LP25" s="27">
        <v>17.149999999999999</v>
      </c>
      <c r="LQ25" s="27">
        <v>17.149999999999999</v>
      </c>
      <c r="LR25" s="27">
        <v>17.149999999999999</v>
      </c>
      <c r="LS25" s="27">
        <v>17.850000000000001</v>
      </c>
      <c r="LT25" s="27">
        <v>17.850000000000001</v>
      </c>
      <c r="LU25" s="27">
        <v>17.850000000000001</v>
      </c>
      <c r="LV25" s="27">
        <v>18.600000000000001</v>
      </c>
      <c r="LW25" s="27">
        <v>19.55</v>
      </c>
      <c r="LX25" s="27">
        <v>19.55</v>
      </c>
      <c r="LY25" s="27">
        <v>19.55</v>
      </c>
      <c r="LZ25" s="27">
        <v>19.55</v>
      </c>
      <c r="MA25" s="27">
        <v>19.55</v>
      </c>
      <c r="MB25" s="27">
        <v>20.2</v>
      </c>
      <c r="MC25" s="27">
        <v>19.25</v>
      </c>
      <c r="MD25" s="27">
        <v>19.25</v>
      </c>
      <c r="ME25" s="27">
        <v>18.350000000000001</v>
      </c>
      <c r="MF25" s="27">
        <v>18.350000000000001</v>
      </c>
      <c r="MG25" s="27">
        <v>19.2</v>
      </c>
      <c r="MH25" s="27">
        <v>18.899999999999999</v>
      </c>
      <c r="MI25" s="27">
        <v>18</v>
      </c>
      <c r="MJ25" s="27">
        <v>18</v>
      </c>
      <c r="MK25" s="27">
        <v>17.350000000000001</v>
      </c>
      <c r="ML25" s="27">
        <v>16.55</v>
      </c>
      <c r="MM25" s="27">
        <v>16.55</v>
      </c>
      <c r="MN25" s="27">
        <v>16.55</v>
      </c>
      <c r="MO25" s="27">
        <v>16.55</v>
      </c>
      <c r="MP25" s="27">
        <v>16.55</v>
      </c>
      <c r="MQ25" s="27">
        <v>16.55</v>
      </c>
      <c r="MR25" s="27">
        <v>16.55</v>
      </c>
      <c r="MS25" s="27">
        <v>16.55</v>
      </c>
      <c r="MT25" s="27">
        <v>17.05</v>
      </c>
      <c r="MU25" s="27">
        <v>17.05</v>
      </c>
      <c r="MV25" s="27" t="e">
        <v>#N/A</v>
      </c>
      <c r="MW25" s="27">
        <v>16.25</v>
      </c>
      <c r="MX25" s="27">
        <v>15.5</v>
      </c>
      <c r="MY25" s="27">
        <v>16.05</v>
      </c>
      <c r="MZ25" s="27">
        <v>16.05</v>
      </c>
      <c r="NA25" s="27">
        <v>16.05</v>
      </c>
      <c r="NB25" s="43"/>
      <c r="ND25" s="45"/>
      <c r="NE25" s="43"/>
    </row>
    <row r="26" spans="1:369" x14ac:dyDescent="0.25">
      <c r="A26" s="33">
        <f t="shared" si="1"/>
        <v>24</v>
      </c>
      <c r="B26" s="33">
        <v>532868</v>
      </c>
      <c r="C26" s="33" t="s">
        <v>33</v>
      </c>
      <c r="D26" s="34" t="s">
        <v>203</v>
      </c>
      <c r="E26" s="35">
        <f t="shared" si="0"/>
        <v>223.1</v>
      </c>
      <c r="F26" s="35">
        <v>308.89999999999998</v>
      </c>
      <c r="G26" s="35">
        <v>167.2</v>
      </c>
      <c r="H26" s="35">
        <v>646.5</v>
      </c>
      <c r="I26" s="36"/>
      <c r="J26" s="35">
        <v>387.4</v>
      </c>
      <c r="K26" s="35">
        <v>173.4</v>
      </c>
      <c r="L26" s="35">
        <v>525</v>
      </c>
      <c r="M26" s="37">
        <v>39268</v>
      </c>
      <c r="N26" s="46">
        <f>((E26-L26)/L26)*365/($E$2-M26)</f>
        <v>-0.13576480009856465</v>
      </c>
      <c r="O26" s="38"/>
      <c r="P26" s="36">
        <v>223.1</v>
      </c>
      <c r="Q26" s="36">
        <v>228.35</v>
      </c>
      <c r="R26" s="36">
        <v>233.75</v>
      </c>
      <c r="S26" s="36">
        <v>242.45</v>
      </c>
      <c r="T26" s="36">
        <v>246.8</v>
      </c>
      <c r="U26" s="36">
        <v>245.15</v>
      </c>
      <c r="V26" s="36">
        <v>235.9</v>
      </c>
      <c r="W26" s="36">
        <v>236.75</v>
      </c>
      <c r="X26" s="36">
        <v>242.05</v>
      </c>
      <c r="Y26" s="36">
        <v>247.7</v>
      </c>
      <c r="Z26" s="36">
        <v>228.1</v>
      </c>
      <c r="AA26" s="36">
        <v>225.05</v>
      </c>
      <c r="AB26" s="36">
        <v>231.2</v>
      </c>
      <c r="AC26" s="36">
        <v>239.2</v>
      </c>
      <c r="AD26" s="36">
        <v>229.65</v>
      </c>
      <c r="AE26" s="36">
        <v>235.85</v>
      </c>
      <c r="AF26" s="36">
        <v>232.3</v>
      </c>
      <c r="AG26" s="36">
        <v>238.7</v>
      </c>
      <c r="AH26" s="36">
        <v>236.6</v>
      </c>
      <c r="AI26" s="36">
        <v>229.7</v>
      </c>
      <c r="AJ26" s="36">
        <v>228.8</v>
      </c>
      <c r="AK26" s="36">
        <v>218.45</v>
      </c>
      <c r="AL26" s="36">
        <v>206.45</v>
      </c>
      <c r="AM26" s="36">
        <v>201.15</v>
      </c>
      <c r="AN26" s="36">
        <v>201.55</v>
      </c>
      <c r="AO26" s="36">
        <v>218.65</v>
      </c>
      <c r="AP26" s="36">
        <v>223.6</v>
      </c>
      <c r="AQ26" s="36">
        <v>224.05</v>
      </c>
      <c r="AR26" s="36">
        <v>217.35</v>
      </c>
      <c r="AS26" s="36">
        <v>200.4</v>
      </c>
      <c r="AT26" s="36">
        <v>198</v>
      </c>
      <c r="AU26" s="36">
        <v>197.85</v>
      </c>
      <c r="AV26" s="36">
        <v>213.1</v>
      </c>
      <c r="AW26" s="36">
        <v>212.2</v>
      </c>
      <c r="AX26" s="36">
        <v>205.1</v>
      </c>
      <c r="AY26" s="36">
        <v>209.45</v>
      </c>
      <c r="AZ26" s="36">
        <v>208.1</v>
      </c>
      <c r="BA26" s="36">
        <v>200.05</v>
      </c>
      <c r="BB26" s="36">
        <v>198.95</v>
      </c>
      <c r="BC26" s="36">
        <v>195.4</v>
      </c>
      <c r="BD26" s="36">
        <v>199.6</v>
      </c>
      <c r="BE26" s="36">
        <v>204.85</v>
      </c>
      <c r="BF26" s="36">
        <v>204</v>
      </c>
      <c r="BG26" s="36">
        <v>198.65</v>
      </c>
      <c r="BH26" s="36">
        <v>207.85</v>
      </c>
      <c r="BI26" s="36">
        <v>208</v>
      </c>
      <c r="BJ26" s="36">
        <v>196.35</v>
      </c>
      <c r="BK26" s="36">
        <v>184.5</v>
      </c>
      <c r="BL26" s="36">
        <v>175.85</v>
      </c>
      <c r="BM26" s="36">
        <v>186.6</v>
      </c>
      <c r="BN26" s="36">
        <v>181.75</v>
      </c>
      <c r="BO26" s="36">
        <v>182.6</v>
      </c>
      <c r="BP26" s="36">
        <v>182.7</v>
      </c>
      <c r="BQ26" s="36">
        <v>186.9</v>
      </c>
      <c r="BR26" s="36">
        <v>182.4</v>
      </c>
      <c r="BS26" s="36">
        <v>177.6</v>
      </c>
      <c r="BT26" s="36">
        <v>189</v>
      </c>
      <c r="BU26" s="36">
        <v>200.9</v>
      </c>
      <c r="BV26" s="36">
        <v>206.6</v>
      </c>
      <c r="BW26" s="36">
        <v>209.35</v>
      </c>
      <c r="BX26" s="36">
        <v>200.7</v>
      </c>
      <c r="BY26" s="36">
        <v>195.85</v>
      </c>
      <c r="BZ26" s="36">
        <v>210.25</v>
      </c>
      <c r="CA26" s="36">
        <v>218.05</v>
      </c>
      <c r="CB26" s="36">
        <v>222.95</v>
      </c>
      <c r="CC26" s="36">
        <v>227.85</v>
      </c>
      <c r="CD26" s="36">
        <v>230.75</v>
      </c>
      <c r="CE26" s="36">
        <v>230.9</v>
      </c>
      <c r="CF26" s="36">
        <v>233.1</v>
      </c>
      <c r="CG26" s="36">
        <v>236.6</v>
      </c>
      <c r="CH26" s="36">
        <v>233.6</v>
      </c>
      <c r="CI26" s="36">
        <v>244</v>
      </c>
      <c r="CJ26" s="36">
        <v>240.6</v>
      </c>
      <c r="CK26" s="36">
        <v>241.65</v>
      </c>
      <c r="CL26" s="36">
        <v>243.75</v>
      </c>
      <c r="CM26" s="36">
        <v>239.85</v>
      </c>
      <c r="CN26" s="36">
        <v>234.95</v>
      </c>
      <c r="CO26" s="36">
        <v>233.05</v>
      </c>
      <c r="CP26" s="36">
        <v>234</v>
      </c>
      <c r="CQ26" s="36">
        <v>226.85</v>
      </c>
      <c r="CR26" s="36">
        <v>220.35</v>
      </c>
      <c r="CS26" s="36">
        <v>229.15</v>
      </c>
      <c r="CT26" s="36">
        <v>236.85</v>
      </c>
      <c r="CU26" s="36">
        <v>234</v>
      </c>
      <c r="CV26" s="36">
        <v>230.05</v>
      </c>
      <c r="CW26" s="36">
        <v>230.8</v>
      </c>
      <c r="CX26" s="36">
        <v>233.6</v>
      </c>
      <c r="CY26" s="36">
        <v>220.35</v>
      </c>
      <c r="CZ26" s="36">
        <v>210.55</v>
      </c>
      <c r="DA26" s="36">
        <v>209.5</v>
      </c>
      <c r="DB26" s="36">
        <v>210.15</v>
      </c>
      <c r="DC26" s="36">
        <v>214.9</v>
      </c>
      <c r="DD26" s="36">
        <v>216.5</v>
      </c>
      <c r="DE26" s="36">
        <v>210.5</v>
      </c>
      <c r="DF26" s="36">
        <v>210.4</v>
      </c>
      <c r="DG26" s="36">
        <v>212.6</v>
      </c>
      <c r="DH26" s="36">
        <v>219</v>
      </c>
      <c r="DI26" s="36">
        <v>224.4</v>
      </c>
      <c r="DJ26" s="36">
        <v>224.2</v>
      </c>
      <c r="DK26" s="36">
        <v>225.45</v>
      </c>
      <c r="DL26" s="36">
        <v>231.95</v>
      </c>
      <c r="DM26" s="36">
        <v>229.3</v>
      </c>
      <c r="DN26" s="36">
        <v>230.9</v>
      </c>
      <c r="DO26" s="36">
        <v>235.2</v>
      </c>
      <c r="DP26" s="36">
        <v>235.05</v>
      </c>
      <c r="DQ26" s="36">
        <v>234.45</v>
      </c>
      <c r="DR26" s="36">
        <v>232.7</v>
      </c>
      <c r="DS26" s="36">
        <v>233.6</v>
      </c>
      <c r="DT26" s="36">
        <v>236.1</v>
      </c>
      <c r="DU26" s="36">
        <v>236.4</v>
      </c>
      <c r="DV26" s="36">
        <v>238.55</v>
      </c>
      <c r="DW26" s="36">
        <v>231</v>
      </c>
      <c r="DX26" s="36">
        <v>225.2</v>
      </c>
      <c r="DY26" s="36">
        <v>216.3</v>
      </c>
      <c r="DZ26" s="36">
        <v>210.1</v>
      </c>
      <c r="EA26" s="36">
        <v>218.95</v>
      </c>
      <c r="EB26" s="36">
        <v>223.05</v>
      </c>
      <c r="EC26" s="36">
        <v>227.65</v>
      </c>
      <c r="ED26" s="36">
        <v>222.1</v>
      </c>
      <c r="EE26" s="36">
        <v>229.8</v>
      </c>
      <c r="EF26" s="36">
        <v>227.65</v>
      </c>
      <c r="EG26" s="36">
        <v>226.2</v>
      </c>
      <c r="EH26" s="36">
        <v>232.2</v>
      </c>
      <c r="EI26" s="36">
        <v>227.6</v>
      </c>
      <c r="EJ26" s="36">
        <v>227.2</v>
      </c>
      <c r="EK26" s="36">
        <v>221.75</v>
      </c>
      <c r="EL26" s="36">
        <v>219.1</v>
      </c>
      <c r="EM26" s="36">
        <v>219.3</v>
      </c>
      <c r="EN26" s="36">
        <v>215.2</v>
      </c>
      <c r="EO26" s="36">
        <v>219.35</v>
      </c>
      <c r="EP26" s="36">
        <v>220.8</v>
      </c>
      <c r="EQ26" s="36">
        <v>226.6</v>
      </c>
      <c r="ER26" s="36">
        <v>222.9</v>
      </c>
      <c r="ES26" s="36">
        <v>228.3</v>
      </c>
      <c r="ET26" s="36">
        <v>234.65</v>
      </c>
      <c r="EU26" s="36">
        <v>238.4</v>
      </c>
      <c r="EV26" s="36">
        <v>241.5</v>
      </c>
      <c r="EW26" s="36">
        <v>247.05</v>
      </c>
      <c r="EX26" s="36">
        <v>242.75</v>
      </c>
      <c r="EY26" s="36">
        <v>236.45</v>
      </c>
      <c r="EZ26" s="36">
        <v>233.55</v>
      </c>
      <c r="FA26" s="36">
        <v>245.05</v>
      </c>
      <c r="FB26" s="36">
        <v>251.15</v>
      </c>
      <c r="FC26" s="36">
        <v>250.35</v>
      </c>
      <c r="FD26" s="36">
        <v>259.45</v>
      </c>
      <c r="FE26" s="36">
        <v>269.5</v>
      </c>
      <c r="FF26" s="35">
        <v>270.60000000000002</v>
      </c>
      <c r="FG26" s="35">
        <v>268.89999999999998</v>
      </c>
      <c r="FH26" s="35">
        <v>271.55</v>
      </c>
      <c r="FI26" s="35">
        <v>271.3</v>
      </c>
      <c r="FJ26" s="35">
        <v>267.2</v>
      </c>
      <c r="FK26" s="35">
        <v>263.05</v>
      </c>
      <c r="FL26" s="35">
        <v>253.35</v>
      </c>
      <c r="FM26" s="35">
        <v>246.95</v>
      </c>
      <c r="FN26" s="35">
        <v>248.6</v>
      </c>
      <c r="FO26" s="35">
        <v>234.15</v>
      </c>
      <c r="FP26" s="35">
        <v>234.45</v>
      </c>
      <c r="FQ26" s="35">
        <v>228.1</v>
      </c>
      <c r="FR26" s="35">
        <v>221.1</v>
      </c>
      <c r="FS26" s="35">
        <v>219.7</v>
      </c>
      <c r="FT26" s="35"/>
      <c r="FU26" s="35">
        <v>226.5</v>
      </c>
      <c r="FV26" s="35">
        <v>221.1</v>
      </c>
      <c r="FW26" s="35">
        <v>228.3</v>
      </c>
      <c r="FX26" s="35">
        <v>225.1</v>
      </c>
      <c r="FY26" s="35">
        <v>228.5</v>
      </c>
      <c r="FZ26" s="35">
        <v>225.3</v>
      </c>
      <c r="GA26" s="35">
        <v>222.35</v>
      </c>
      <c r="GB26" s="35">
        <v>218.2</v>
      </c>
      <c r="GC26" s="35">
        <v>222.45</v>
      </c>
      <c r="GD26" s="35">
        <v>223.85</v>
      </c>
      <c r="GE26" s="35">
        <v>222.05</v>
      </c>
      <c r="GF26" s="35">
        <v>212.05</v>
      </c>
      <c r="GG26" s="35">
        <v>212.85</v>
      </c>
      <c r="GH26" s="35">
        <v>213.45</v>
      </c>
      <c r="GI26" s="35">
        <v>220.2</v>
      </c>
      <c r="GJ26" s="35">
        <v>227.7</v>
      </c>
      <c r="GK26" s="35">
        <v>231.55</v>
      </c>
      <c r="GL26" s="35">
        <v>232.8</v>
      </c>
      <c r="GM26" s="35">
        <v>237.65</v>
      </c>
      <c r="GN26" s="35">
        <v>238.3</v>
      </c>
      <c r="GO26" s="35">
        <v>239.7</v>
      </c>
      <c r="GP26" s="35">
        <v>246.6</v>
      </c>
      <c r="GQ26" s="35">
        <v>247.55</v>
      </c>
      <c r="GR26" s="35">
        <v>245.5</v>
      </c>
      <c r="GS26" s="35">
        <v>242</v>
      </c>
      <c r="GT26" s="35">
        <v>239.3</v>
      </c>
      <c r="GU26" s="35">
        <v>242.7</v>
      </c>
      <c r="GV26" s="35">
        <v>237.2</v>
      </c>
      <c r="GW26" s="35">
        <v>243.95</v>
      </c>
      <c r="GX26" s="35">
        <v>227.1</v>
      </c>
      <c r="GY26" s="35">
        <v>220.8</v>
      </c>
      <c r="GZ26" s="35">
        <v>223.9</v>
      </c>
      <c r="HA26" s="35">
        <v>223.1</v>
      </c>
      <c r="HB26" s="35">
        <v>239.95</v>
      </c>
      <c r="HC26" s="35">
        <v>253.7</v>
      </c>
      <c r="HD26" s="35">
        <v>255.4</v>
      </c>
      <c r="HE26" s="35">
        <v>252.35</v>
      </c>
      <c r="HF26" s="35">
        <v>256.35000000000002</v>
      </c>
      <c r="HG26" s="35">
        <v>257</v>
      </c>
      <c r="HH26" s="35">
        <v>249.2</v>
      </c>
      <c r="HI26" s="35">
        <v>250.75</v>
      </c>
      <c r="HJ26" s="35">
        <v>259</v>
      </c>
      <c r="HK26" s="35">
        <v>265.10000000000002</v>
      </c>
      <c r="HL26" s="35">
        <v>263.5</v>
      </c>
      <c r="HM26" s="35">
        <v>257.5</v>
      </c>
      <c r="HN26" s="35">
        <v>259.8</v>
      </c>
      <c r="HO26" s="35">
        <v>268.75</v>
      </c>
      <c r="HP26" s="35">
        <v>277.25</v>
      </c>
      <c r="HQ26" s="35">
        <v>281.89999999999998</v>
      </c>
      <c r="HR26" s="35">
        <v>291.45</v>
      </c>
      <c r="HS26" s="35">
        <v>295.45</v>
      </c>
      <c r="HT26" s="35">
        <v>291.95</v>
      </c>
      <c r="HU26" s="35">
        <v>287</v>
      </c>
      <c r="HV26" s="35">
        <v>286.8</v>
      </c>
      <c r="HW26" s="35">
        <v>284.7</v>
      </c>
      <c r="HX26" s="35">
        <v>284.60000000000002</v>
      </c>
      <c r="HY26" s="35">
        <v>283.45</v>
      </c>
      <c r="HZ26" s="35">
        <v>281.45</v>
      </c>
      <c r="IA26" s="35">
        <v>285.05</v>
      </c>
      <c r="IB26" s="35">
        <v>284.89999999999998</v>
      </c>
      <c r="IC26" s="35">
        <v>279.39999999999998</v>
      </c>
      <c r="ID26" s="35">
        <v>282.35000000000002</v>
      </c>
      <c r="IE26" s="35">
        <v>278</v>
      </c>
      <c r="IF26" s="35">
        <v>293.10000000000002</v>
      </c>
      <c r="IG26" s="35">
        <v>291.25</v>
      </c>
      <c r="IH26" s="35">
        <v>283.3</v>
      </c>
      <c r="II26" s="35">
        <v>283.85000000000002</v>
      </c>
      <c r="IJ26" s="35">
        <v>290.64999999999998</v>
      </c>
      <c r="IK26" s="35">
        <v>299.05</v>
      </c>
      <c r="IL26" s="35">
        <v>308.14999999999998</v>
      </c>
      <c r="IM26" s="35">
        <v>306.55</v>
      </c>
      <c r="IN26" s="35">
        <v>321.10000000000002</v>
      </c>
      <c r="IO26" s="35">
        <v>318.89999999999998</v>
      </c>
      <c r="IP26" s="35">
        <v>307.25</v>
      </c>
      <c r="IQ26" s="35">
        <v>287.14999999999998</v>
      </c>
      <c r="IR26" s="35">
        <v>287.75</v>
      </c>
      <c r="IS26" s="35">
        <v>292.75</v>
      </c>
      <c r="IT26" s="35">
        <v>305.35000000000002</v>
      </c>
      <c r="IU26" s="35">
        <v>314.8</v>
      </c>
      <c r="IV26" s="35">
        <v>318.35000000000002</v>
      </c>
      <c r="IW26" s="35">
        <v>307.8</v>
      </c>
      <c r="IX26" s="35">
        <v>319.05</v>
      </c>
      <c r="IY26" s="35">
        <v>314.14999999999998</v>
      </c>
      <c r="IZ26" s="35">
        <v>327.55</v>
      </c>
      <c r="JA26" s="35">
        <v>346.45</v>
      </c>
      <c r="JB26" s="35">
        <v>362.45</v>
      </c>
      <c r="JC26" s="35">
        <v>362.9</v>
      </c>
      <c r="JD26" s="35">
        <v>358.5</v>
      </c>
      <c r="JE26" s="35">
        <v>354.85</v>
      </c>
      <c r="JF26" s="35">
        <v>349.1</v>
      </c>
      <c r="JG26" s="35">
        <v>349.1</v>
      </c>
      <c r="JH26" s="35">
        <v>360.95</v>
      </c>
      <c r="JI26" s="35">
        <v>350.1</v>
      </c>
      <c r="JJ26" s="35">
        <v>355.15</v>
      </c>
      <c r="JK26" s="35">
        <v>363.2</v>
      </c>
      <c r="JL26" s="35">
        <v>369.5</v>
      </c>
      <c r="JM26" s="35">
        <v>366.6</v>
      </c>
      <c r="JN26" s="35">
        <v>363.25</v>
      </c>
      <c r="JO26" s="35">
        <v>371.65</v>
      </c>
      <c r="JP26" s="35">
        <v>364.05</v>
      </c>
      <c r="JQ26" s="35">
        <v>369.3</v>
      </c>
      <c r="JR26" s="35">
        <v>377.55</v>
      </c>
      <c r="JS26" s="35">
        <v>374.05</v>
      </c>
      <c r="JT26" s="35">
        <v>383.65</v>
      </c>
      <c r="JU26" s="35">
        <v>386.6</v>
      </c>
      <c r="JV26" s="35">
        <v>374.45</v>
      </c>
      <c r="JW26" s="35">
        <v>382.35</v>
      </c>
      <c r="JX26" s="35">
        <v>382.6</v>
      </c>
      <c r="JY26" s="35">
        <v>380</v>
      </c>
      <c r="JZ26" s="35">
        <v>393</v>
      </c>
      <c r="KA26" s="35">
        <v>389.95</v>
      </c>
      <c r="KB26" s="35">
        <v>390.75</v>
      </c>
      <c r="KC26" s="35">
        <v>387.8</v>
      </c>
      <c r="KD26" s="35">
        <v>377.3</v>
      </c>
      <c r="KE26" s="35">
        <v>372.8</v>
      </c>
      <c r="KF26" s="35">
        <v>378</v>
      </c>
      <c r="KG26" s="35">
        <v>369.25</v>
      </c>
      <c r="KH26" s="35">
        <v>365.65</v>
      </c>
      <c r="KI26" s="35">
        <v>347.65</v>
      </c>
      <c r="KJ26" s="35">
        <v>352.6</v>
      </c>
      <c r="KK26" s="35">
        <v>358.8</v>
      </c>
      <c r="KL26" s="35">
        <v>363.6</v>
      </c>
      <c r="KM26" s="35">
        <v>352.2</v>
      </c>
      <c r="KN26" s="35">
        <v>349.7</v>
      </c>
      <c r="KO26" s="35">
        <v>340.65</v>
      </c>
      <c r="KP26" s="35">
        <v>341.25</v>
      </c>
      <c r="KQ26" s="35">
        <v>332.85</v>
      </c>
      <c r="KR26" s="35">
        <v>321.85000000000002</v>
      </c>
      <c r="KS26" s="35">
        <v>317.75</v>
      </c>
      <c r="KT26" s="35">
        <v>316.7</v>
      </c>
      <c r="KU26" s="35">
        <v>318.35000000000002</v>
      </c>
      <c r="KV26" s="35">
        <v>313.14999999999998</v>
      </c>
      <c r="KW26" s="35">
        <v>310.95</v>
      </c>
      <c r="KX26" s="35">
        <v>301.75</v>
      </c>
      <c r="KY26" s="35">
        <v>307.35000000000002</v>
      </c>
      <c r="KZ26" s="35">
        <v>318.25</v>
      </c>
      <c r="LA26" s="35">
        <v>311.45</v>
      </c>
      <c r="LB26" s="35">
        <v>329.05</v>
      </c>
      <c r="LC26" s="35">
        <v>332.7</v>
      </c>
      <c r="LD26" s="35">
        <v>321.3</v>
      </c>
      <c r="LE26" s="35">
        <v>319.85000000000002</v>
      </c>
      <c r="LF26" s="35">
        <v>318.3</v>
      </c>
      <c r="LG26" s="35">
        <v>319.95</v>
      </c>
      <c r="LH26" s="35">
        <v>322.45</v>
      </c>
      <c r="LI26" s="35">
        <v>315.75</v>
      </c>
      <c r="LJ26" s="35">
        <v>315.45</v>
      </c>
      <c r="LK26" s="35">
        <v>320.25</v>
      </c>
      <c r="LL26" s="35">
        <v>319.8</v>
      </c>
      <c r="LM26" s="35">
        <v>307.60000000000002</v>
      </c>
      <c r="LN26" s="35">
        <v>310.7</v>
      </c>
      <c r="LO26" s="35">
        <v>309.85000000000002</v>
      </c>
      <c r="LP26" s="35">
        <v>305.45</v>
      </c>
      <c r="LQ26" s="35">
        <v>303.7</v>
      </c>
      <c r="LR26" s="35">
        <v>301.3</v>
      </c>
      <c r="LS26" s="35">
        <v>309.3</v>
      </c>
      <c r="LT26" s="35">
        <v>311.85000000000002</v>
      </c>
      <c r="LU26" s="35">
        <v>319.5</v>
      </c>
      <c r="LV26" s="35">
        <v>313.05</v>
      </c>
      <c r="LW26" s="35">
        <v>322.35000000000002</v>
      </c>
      <c r="LX26" s="35">
        <v>326.75</v>
      </c>
      <c r="LY26" s="35">
        <v>323.14999999999998</v>
      </c>
      <c r="LZ26" s="35">
        <v>321.5</v>
      </c>
      <c r="MA26" s="35">
        <v>315.14999999999998</v>
      </c>
      <c r="MB26" s="35">
        <v>319.64999999999998</v>
      </c>
      <c r="MC26" s="35">
        <v>318.55</v>
      </c>
      <c r="MD26" s="35">
        <v>319.05</v>
      </c>
      <c r="ME26" s="35">
        <v>315.64999999999998</v>
      </c>
      <c r="MF26" s="35">
        <v>302.75</v>
      </c>
      <c r="MG26" s="35">
        <v>295.7</v>
      </c>
      <c r="MH26" s="35">
        <v>282.35000000000002</v>
      </c>
      <c r="MI26" s="35">
        <v>283.55</v>
      </c>
      <c r="MJ26" s="35">
        <v>282.3</v>
      </c>
      <c r="MK26" s="35">
        <v>281.14999999999998</v>
      </c>
      <c r="ML26" s="35">
        <v>282.3</v>
      </c>
      <c r="MM26" s="35">
        <v>283.8</v>
      </c>
      <c r="MN26" s="35">
        <v>288.2</v>
      </c>
      <c r="MO26" s="35">
        <v>286.10000000000002</v>
      </c>
      <c r="MP26" s="35">
        <v>291.5</v>
      </c>
      <c r="MQ26" s="35">
        <v>286.05</v>
      </c>
      <c r="MR26" s="35">
        <v>288.60000000000002</v>
      </c>
      <c r="MS26" s="35">
        <v>291.75</v>
      </c>
      <c r="MT26" s="35">
        <v>287.85000000000002</v>
      </c>
      <c r="MU26" s="35">
        <v>290.25</v>
      </c>
      <c r="MV26" s="35">
        <v>282.45</v>
      </c>
      <c r="MW26" s="35">
        <v>283.10000000000002</v>
      </c>
      <c r="MX26" s="35">
        <v>277.60000000000002</v>
      </c>
      <c r="MY26" s="35">
        <v>272.25</v>
      </c>
      <c r="MZ26" s="35">
        <v>264.35000000000002</v>
      </c>
      <c r="NA26" s="35">
        <v>266</v>
      </c>
      <c r="NB26" s="43"/>
      <c r="ND26" s="45"/>
      <c r="NE26" s="43"/>
    </row>
    <row r="27" spans="1:369" x14ac:dyDescent="0.25">
      <c r="A27" s="28">
        <f t="shared" si="1"/>
        <v>25</v>
      </c>
      <c r="B27" s="28">
        <v>517973</v>
      </c>
      <c r="C27" s="28" t="s">
        <v>34</v>
      </c>
      <c r="D27" s="29" t="s">
        <v>171</v>
      </c>
      <c r="E27" s="27">
        <f t="shared" si="0"/>
        <v>7.13</v>
      </c>
      <c r="F27" s="27">
        <v>17.3</v>
      </c>
      <c r="G27" s="27">
        <v>2.19</v>
      </c>
      <c r="H27" s="27">
        <v>12.25</v>
      </c>
      <c r="I27" s="3"/>
      <c r="J27" s="27">
        <v>26.7</v>
      </c>
      <c r="K27" s="27">
        <v>5.75</v>
      </c>
      <c r="L27" s="27"/>
      <c r="M27" s="30"/>
      <c r="N27" s="28"/>
      <c r="P27" s="3">
        <v>7.13</v>
      </c>
      <c r="Q27" s="3">
        <v>7.45</v>
      </c>
      <c r="R27" s="3">
        <v>7.7</v>
      </c>
      <c r="S27" s="3">
        <v>7.45</v>
      </c>
      <c r="T27" s="3">
        <v>7.81</v>
      </c>
      <c r="U27" s="3">
        <v>7.66</v>
      </c>
      <c r="V27" s="3">
        <v>8.0299999999999994</v>
      </c>
      <c r="W27" s="3">
        <v>7.3</v>
      </c>
      <c r="X27" s="3">
        <v>7.29</v>
      </c>
      <c r="Y27" s="3">
        <v>7.34</v>
      </c>
      <c r="Z27" s="3">
        <v>7.3</v>
      </c>
      <c r="AA27" s="3">
        <v>7.32</v>
      </c>
      <c r="AB27" s="3">
        <v>7.28</v>
      </c>
      <c r="AC27" s="3">
        <v>7.36</v>
      </c>
      <c r="AD27" s="3">
        <v>7.48</v>
      </c>
      <c r="AE27" s="3">
        <v>7.5</v>
      </c>
      <c r="AF27" s="3">
        <v>7.26</v>
      </c>
      <c r="AG27" s="3">
        <v>7.6</v>
      </c>
      <c r="AH27" s="3">
        <v>7.6</v>
      </c>
      <c r="AI27" s="3">
        <v>7.81</v>
      </c>
      <c r="AJ27" s="3">
        <v>7.59</v>
      </c>
      <c r="AK27" s="3">
        <v>7.86</v>
      </c>
      <c r="AL27" s="3">
        <v>7.57</v>
      </c>
      <c r="AM27" s="3">
        <v>7.96</v>
      </c>
      <c r="AN27" s="3">
        <v>7.87</v>
      </c>
      <c r="AO27" s="3">
        <v>7.85</v>
      </c>
      <c r="AP27" s="3">
        <v>7.6</v>
      </c>
      <c r="AQ27" s="3">
        <v>8.02</v>
      </c>
      <c r="AR27" s="3">
        <v>8.0399999999999991</v>
      </c>
      <c r="AS27" s="3">
        <v>8.26</v>
      </c>
      <c r="AT27" s="3">
        <v>8.1999999999999993</v>
      </c>
      <c r="AU27" s="3">
        <v>8.7200000000000006</v>
      </c>
      <c r="AV27" s="3">
        <v>9.66</v>
      </c>
      <c r="AW27" s="3">
        <v>9.1</v>
      </c>
      <c r="AX27" s="3">
        <v>8.4499999999999993</v>
      </c>
      <c r="AY27" s="3">
        <v>8.1999999999999993</v>
      </c>
      <c r="AZ27" s="3">
        <v>8.2200000000000006</v>
      </c>
      <c r="BA27" s="3">
        <v>8.01</v>
      </c>
      <c r="BB27" s="3">
        <v>8.02</v>
      </c>
      <c r="BC27" s="3">
        <v>8.07</v>
      </c>
      <c r="BD27" s="3">
        <v>8.5</v>
      </c>
      <c r="BE27" s="3">
        <v>8.64</v>
      </c>
      <c r="BF27" s="3">
        <v>8.52</v>
      </c>
      <c r="BG27" s="3">
        <v>9.17</v>
      </c>
      <c r="BH27" s="3">
        <v>9.58</v>
      </c>
      <c r="BI27" s="3">
        <v>8.74</v>
      </c>
      <c r="BJ27" s="3">
        <v>7.29</v>
      </c>
      <c r="BK27" s="3">
        <v>7</v>
      </c>
      <c r="BL27" s="3">
        <v>6.63</v>
      </c>
      <c r="BM27" s="3">
        <v>6.56</v>
      </c>
      <c r="BN27" s="3">
        <v>6.31</v>
      </c>
      <c r="BO27" s="3">
        <v>6.21</v>
      </c>
      <c r="BP27" s="3">
        <v>6.68</v>
      </c>
      <c r="BQ27" s="3">
        <v>6.3</v>
      </c>
      <c r="BR27" s="3">
        <v>6.98</v>
      </c>
      <c r="BS27" s="3">
        <v>7.55</v>
      </c>
      <c r="BT27" s="3">
        <v>7.86</v>
      </c>
      <c r="BU27" s="3">
        <v>7.79</v>
      </c>
      <c r="BV27" s="3">
        <v>7.76</v>
      </c>
      <c r="BW27" s="3">
        <v>7.94</v>
      </c>
      <c r="BX27" s="3">
        <v>7.85</v>
      </c>
      <c r="BY27" s="3">
        <v>8.1</v>
      </c>
      <c r="BZ27" s="3">
        <v>8.1999999999999993</v>
      </c>
      <c r="CA27" s="3">
        <v>8.9</v>
      </c>
      <c r="CB27" s="3">
        <v>9.1</v>
      </c>
      <c r="CC27" s="3">
        <v>9.17</v>
      </c>
      <c r="CD27" s="3">
        <v>8.9499999999999993</v>
      </c>
      <c r="CE27" s="3">
        <v>9.3699999999999992</v>
      </c>
      <c r="CF27" s="3">
        <v>9.75</v>
      </c>
      <c r="CG27" s="3">
        <v>9.86</v>
      </c>
      <c r="CH27" s="3">
        <v>9.6999999999999993</v>
      </c>
      <c r="CI27" s="3">
        <v>9.61</v>
      </c>
      <c r="CJ27" s="3">
        <v>9.7799999999999994</v>
      </c>
      <c r="CK27" s="3">
        <v>10.24</v>
      </c>
      <c r="CL27" s="3">
        <v>10.3</v>
      </c>
      <c r="CM27" s="3">
        <v>10.35</v>
      </c>
      <c r="CN27" s="3">
        <v>10.31</v>
      </c>
      <c r="CO27" s="3">
        <v>10.31</v>
      </c>
      <c r="CP27" s="3">
        <v>10.55</v>
      </c>
      <c r="CQ27" s="3">
        <v>10.51</v>
      </c>
      <c r="CR27" s="3">
        <v>10.59</v>
      </c>
      <c r="CS27" s="3">
        <v>10.71</v>
      </c>
      <c r="CT27" s="3">
        <v>10.41</v>
      </c>
      <c r="CU27" s="3">
        <v>10.61</v>
      </c>
      <c r="CV27" s="3">
        <v>10.84</v>
      </c>
      <c r="CW27" s="3">
        <v>10.89</v>
      </c>
      <c r="CX27" s="3">
        <v>11</v>
      </c>
      <c r="CY27" s="3">
        <v>10.7</v>
      </c>
      <c r="CZ27" s="3">
        <v>11</v>
      </c>
      <c r="DA27" s="3">
        <v>10.88</v>
      </c>
      <c r="DB27" s="3">
        <v>10.28</v>
      </c>
      <c r="DC27" s="3">
        <v>10.3</v>
      </c>
      <c r="DD27" s="3">
        <v>10.34</v>
      </c>
      <c r="DE27" s="3">
        <v>10.31</v>
      </c>
      <c r="DF27" s="3">
        <v>10.66</v>
      </c>
      <c r="DG27" s="3">
        <v>10.9</v>
      </c>
      <c r="DH27" s="3">
        <v>11</v>
      </c>
      <c r="DI27" s="3">
        <v>11.15</v>
      </c>
      <c r="DJ27" s="3">
        <v>11.03</v>
      </c>
      <c r="DK27" s="3">
        <v>11.56</v>
      </c>
      <c r="DL27" s="3">
        <v>11.28</v>
      </c>
      <c r="DM27" s="3">
        <v>10.98</v>
      </c>
      <c r="DN27" s="3">
        <v>11.09</v>
      </c>
      <c r="DO27" s="3">
        <v>11.07</v>
      </c>
      <c r="DP27" s="3">
        <v>11.13</v>
      </c>
      <c r="DQ27" s="3">
        <v>11.32</v>
      </c>
      <c r="DR27" s="3">
        <v>12</v>
      </c>
      <c r="DS27" s="3">
        <v>12.02</v>
      </c>
      <c r="DT27" s="3">
        <v>11.78</v>
      </c>
      <c r="DU27" s="3">
        <v>11.66</v>
      </c>
      <c r="DV27" s="3">
        <v>12.4</v>
      </c>
      <c r="DW27" s="3">
        <v>12.76</v>
      </c>
      <c r="DX27" s="3">
        <v>11.82</v>
      </c>
      <c r="DY27" s="3">
        <v>11.01</v>
      </c>
      <c r="DZ27" s="3">
        <v>10.61</v>
      </c>
      <c r="EA27" s="3">
        <v>10.99</v>
      </c>
      <c r="EB27" s="3">
        <v>10.7</v>
      </c>
      <c r="EC27" s="3">
        <v>10.6</v>
      </c>
      <c r="ED27" s="3">
        <v>10.52</v>
      </c>
      <c r="EE27" s="3">
        <v>10.3</v>
      </c>
      <c r="EF27" s="3">
        <v>10.7</v>
      </c>
      <c r="EG27" s="3">
        <v>10.85</v>
      </c>
      <c r="EH27" s="3">
        <v>10.88</v>
      </c>
      <c r="EI27" s="3">
        <v>10.67</v>
      </c>
      <c r="EJ27" s="3">
        <v>10.75</v>
      </c>
      <c r="EK27" s="3">
        <v>11</v>
      </c>
      <c r="EL27" s="3">
        <v>11.1</v>
      </c>
      <c r="EM27" s="3">
        <v>11.19</v>
      </c>
      <c r="EN27" s="3">
        <v>10.65</v>
      </c>
      <c r="EO27" s="3">
        <v>10.75</v>
      </c>
      <c r="EP27" s="3">
        <v>11.15</v>
      </c>
      <c r="EQ27" s="3">
        <v>11.12</v>
      </c>
      <c r="ER27" s="3">
        <v>11.2</v>
      </c>
      <c r="ES27" s="3">
        <v>11.38</v>
      </c>
      <c r="ET27" s="3">
        <v>11.26</v>
      </c>
      <c r="EU27" s="3">
        <v>11.4</v>
      </c>
      <c r="EV27" s="3">
        <v>11.24</v>
      </c>
      <c r="EW27" s="3">
        <v>11.45</v>
      </c>
      <c r="EX27" s="3">
        <v>11.91</v>
      </c>
      <c r="EY27" s="3">
        <v>11.5</v>
      </c>
      <c r="EZ27" s="3">
        <v>11.6</v>
      </c>
      <c r="FA27" s="3">
        <v>11.72</v>
      </c>
      <c r="FB27" s="3">
        <v>11.48</v>
      </c>
      <c r="FC27" s="3">
        <v>11.38</v>
      </c>
      <c r="FD27" s="3">
        <v>11.95</v>
      </c>
      <c r="FE27" s="3">
        <v>12.45</v>
      </c>
      <c r="FF27" s="27">
        <v>12.51</v>
      </c>
      <c r="FG27" s="27">
        <v>13.07</v>
      </c>
      <c r="FH27" s="27">
        <v>12.3</v>
      </c>
      <c r="FI27" s="27">
        <v>11.19</v>
      </c>
      <c r="FJ27" s="27">
        <v>10.31</v>
      </c>
      <c r="FK27" s="27">
        <v>10.45</v>
      </c>
      <c r="FL27" s="27">
        <v>10.130000000000001</v>
      </c>
      <c r="FM27" s="27">
        <v>10.49</v>
      </c>
      <c r="FN27" s="27">
        <v>10.79</v>
      </c>
      <c r="FO27" s="27">
        <v>10.57</v>
      </c>
      <c r="FP27" s="27">
        <v>10.56</v>
      </c>
      <c r="FQ27" s="27">
        <v>10.84</v>
      </c>
      <c r="FR27" s="27">
        <v>11.11</v>
      </c>
      <c r="FS27" s="27">
        <v>11.35</v>
      </c>
      <c r="FT27" s="27"/>
      <c r="FU27" s="27">
        <v>11.56</v>
      </c>
      <c r="FV27" s="27">
        <v>11.51</v>
      </c>
      <c r="FW27" s="27">
        <v>12.01</v>
      </c>
      <c r="FX27" s="27">
        <v>11.93</v>
      </c>
      <c r="FY27" s="27">
        <v>12.23</v>
      </c>
      <c r="FZ27" s="27">
        <v>12.37</v>
      </c>
      <c r="GA27" s="27">
        <v>12.63</v>
      </c>
      <c r="GB27" s="27">
        <v>12.45</v>
      </c>
      <c r="GC27" s="27">
        <v>13.14</v>
      </c>
      <c r="GD27" s="27">
        <v>13.35</v>
      </c>
      <c r="GE27" s="27">
        <v>13.51</v>
      </c>
      <c r="GF27" s="27">
        <v>13.34</v>
      </c>
      <c r="GG27" s="27">
        <v>12.9</v>
      </c>
      <c r="GH27" s="27">
        <v>12.6</v>
      </c>
      <c r="GI27" s="27">
        <v>12.94</v>
      </c>
      <c r="GJ27" s="27">
        <v>13.39</v>
      </c>
      <c r="GK27" s="27">
        <v>13.72</v>
      </c>
      <c r="GL27" s="27">
        <v>14.24</v>
      </c>
      <c r="GM27" s="27">
        <v>13.76</v>
      </c>
      <c r="GN27" s="27">
        <v>13.46</v>
      </c>
      <c r="GO27" s="27">
        <v>12.76</v>
      </c>
      <c r="GP27" s="27">
        <v>11.86</v>
      </c>
      <c r="GQ27" s="27">
        <v>10.79</v>
      </c>
      <c r="GR27" s="27">
        <v>10.67</v>
      </c>
      <c r="GS27" s="27">
        <v>11.23</v>
      </c>
      <c r="GT27" s="27">
        <v>11.88</v>
      </c>
      <c r="GU27" s="27">
        <v>12.18</v>
      </c>
      <c r="GV27" s="27">
        <v>12.38</v>
      </c>
      <c r="GW27" s="27">
        <v>12.55</v>
      </c>
      <c r="GX27" s="27">
        <v>12.89</v>
      </c>
      <c r="GY27" s="27">
        <v>12.43</v>
      </c>
      <c r="GZ27" s="27">
        <v>12.2</v>
      </c>
      <c r="HA27" s="27">
        <v>12.55</v>
      </c>
      <c r="HB27" s="27">
        <v>13.5</v>
      </c>
      <c r="HC27" s="27">
        <v>13.6</v>
      </c>
      <c r="HD27" s="27">
        <v>13.65</v>
      </c>
      <c r="HE27" s="27">
        <v>14.1</v>
      </c>
      <c r="HF27" s="27">
        <v>13.9</v>
      </c>
      <c r="HG27" s="27">
        <v>14.15</v>
      </c>
      <c r="HH27" s="27">
        <v>14</v>
      </c>
      <c r="HI27" s="27">
        <v>13.4</v>
      </c>
      <c r="HJ27" s="27">
        <v>13.75</v>
      </c>
      <c r="HK27" s="27">
        <v>14.35</v>
      </c>
      <c r="HL27" s="27">
        <v>14.65</v>
      </c>
      <c r="HM27" s="27">
        <v>14.9</v>
      </c>
      <c r="HN27" s="27">
        <v>13.7</v>
      </c>
      <c r="HO27" s="27">
        <v>15.1</v>
      </c>
      <c r="HP27" s="27">
        <v>15.4</v>
      </c>
      <c r="HQ27" s="27">
        <v>15.4</v>
      </c>
      <c r="HR27" s="27">
        <v>16.100000000000001</v>
      </c>
      <c r="HS27" s="27">
        <v>16.149999999999999</v>
      </c>
      <c r="HT27" s="27">
        <v>16.100000000000001</v>
      </c>
      <c r="HU27" s="27">
        <v>16.25</v>
      </c>
      <c r="HV27" s="27">
        <v>16.100000000000001</v>
      </c>
      <c r="HW27" s="27">
        <v>16.45</v>
      </c>
      <c r="HX27" s="27">
        <v>16</v>
      </c>
      <c r="HY27" s="27">
        <v>15.05</v>
      </c>
      <c r="HZ27" s="27">
        <v>15.45</v>
      </c>
      <c r="IA27" s="27">
        <v>15.6</v>
      </c>
      <c r="IB27" s="27">
        <v>16</v>
      </c>
      <c r="IC27" s="27">
        <v>15.2</v>
      </c>
      <c r="ID27" s="27">
        <v>16</v>
      </c>
      <c r="IE27" s="27">
        <v>16.05</v>
      </c>
      <c r="IF27" s="27">
        <v>16.100000000000001</v>
      </c>
      <c r="IG27" s="27">
        <v>15.35</v>
      </c>
      <c r="IH27" s="27">
        <v>14.65</v>
      </c>
      <c r="II27" s="27">
        <v>15.05</v>
      </c>
      <c r="IJ27" s="27">
        <v>15.8</v>
      </c>
      <c r="IK27" s="27">
        <v>16.5</v>
      </c>
      <c r="IL27" s="27">
        <v>17.350000000000001</v>
      </c>
      <c r="IM27" s="27">
        <v>18.25</v>
      </c>
      <c r="IN27" s="27">
        <v>19.2</v>
      </c>
      <c r="IO27" s="27">
        <v>18.3</v>
      </c>
      <c r="IP27" s="27">
        <v>17.45</v>
      </c>
      <c r="IQ27" s="27">
        <v>16.649999999999999</v>
      </c>
      <c r="IR27" s="27">
        <v>15.95</v>
      </c>
      <c r="IS27" s="27">
        <v>16.75</v>
      </c>
      <c r="IT27" s="27">
        <v>17.600000000000001</v>
      </c>
      <c r="IU27" s="27">
        <v>18.399999999999999</v>
      </c>
      <c r="IV27" s="27">
        <v>19.350000000000001</v>
      </c>
      <c r="IW27" s="27">
        <v>19.899999999999999</v>
      </c>
      <c r="IX27" s="27">
        <v>20.9</v>
      </c>
      <c r="IY27" s="27">
        <v>21.95</v>
      </c>
      <c r="IZ27" s="27">
        <v>24.3</v>
      </c>
      <c r="JA27" s="27">
        <v>25.55</v>
      </c>
      <c r="JB27" s="27">
        <v>24.35</v>
      </c>
      <c r="JC27" s="27">
        <v>23.2</v>
      </c>
      <c r="JD27" s="27">
        <v>21.1</v>
      </c>
      <c r="JE27" s="27">
        <v>18.149999999999999</v>
      </c>
      <c r="JF27" s="27">
        <v>17.649999999999999</v>
      </c>
      <c r="JG27" s="27">
        <v>16.850000000000001</v>
      </c>
      <c r="JH27" s="27">
        <v>16.05</v>
      </c>
      <c r="JI27" s="27">
        <v>16.18</v>
      </c>
      <c r="JJ27" s="27">
        <v>17.03</v>
      </c>
      <c r="JK27" s="27">
        <v>17.920000000000002</v>
      </c>
      <c r="JL27" s="27">
        <v>17.13</v>
      </c>
      <c r="JM27" s="27">
        <v>16.32</v>
      </c>
      <c r="JN27" s="27">
        <v>15.55</v>
      </c>
      <c r="JO27" s="27">
        <v>15.53</v>
      </c>
      <c r="JP27" s="27">
        <v>15.36</v>
      </c>
      <c r="JQ27" s="27">
        <v>15.94</v>
      </c>
      <c r="JR27" s="27">
        <v>15.58</v>
      </c>
      <c r="JS27" s="27">
        <v>14.84</v>
      </c>
      <c r="JT27" s="27">
        <v>15.38</v>
      </c>
      <c r="JU27" s="27">
        <v>16.18</v>
      </c>
      <c r="JV27" s="27">
        <v>15.41</v>
      </c>
      <c r="JW27" s="27">
        <v>14.68</v>
      </c>
      <c r="JX27" s="27">
        <v>13.99</v>
      </c>
      <c r="JY27" s="27">
        <v>12.72</v>
      </c>
      <c r="JZ27" s="27">
        <v>11.46</v>
      </c>
      <c r="KA27" s="27">
        <v>11.12</v>
      </c>
      <c r="KB27" s="27">
        <v>11.42</v>
      </c>
      <c r="KC27" s="27">
        <v>10.56</v>
      </c>
      <c r="KD27" s="27">
        <v>11.43</v>
      </c>
      <c r="KE27" s="27">
        <v>11.34</v>
      </c>
      <c r="KF27" s="27">
        <v>11.9</v>
      </c>
      <c r="KG27" s="27">
        <v>11.95</v>
      </c>
      <c r="KH27" s="27">
        <v>12.14</v>
      </c>
      <c r="KI27" s="27">
        <v>11.9</v>
      </c>
      <c r="KJ27" s="27">
        <v>10.93</v>
      </c>
      <c r="KK27" s="27">
        <v>10.61</v>
      </c>
      <c r="KL27" s="27">
        <v>10.83</v>
      </c>
      <c r="KM27" s="27">
        <v>10.98</v>
      </c>
      <c r="KN27" s="27">
        <v>10.65</v>
      </c>
      <c r="KO27" s="27">
        <v>11.5</v>
      </c>
      <c r="KP27" s="27">
        <v>11.44</v>
      </c>
      <c r="KQ27" s="27">
        <v>10.65</v>
      </c>
      <c r="KR27" s="27">
        <v>11.58</v>
      </c>
      <c r="KS27" s="27">
        <v>11.5</v>
      </c>
      <c r="KT27" s="27">
        <v>11.64</v>
      </c>
      <c r="KU27" s="27">
        <v>11.6</v>
      </c>
      <c r="KV27" s="27">
        <v>11.81</v>
      </c>
      <c r="KW27" s="27">
        <v>11.43</v>
      </c>
      <c r="KX27" s="27">
        <v>10.85</v>
      </c>
      <c r="KY27" s="27">
        <v>10.93</v>
      </c>
      <c r="KZ27" s="27">
        <v>11.1</v>
      </c>
      <c r="LA27" s="27">
        <v>11.7</v>
      </c>
      <c r="LB27" s="27">
        <v>11.89</v>
      </c>
      <c r="LC27" s="27">
        <v>11.71</v>
      </c>
      <c r="LD27" s="27">
        <v>11.98</v>
      </c>
      <c r="LE27" s="27">
        <v>11.69</v>
      </c>
      <c r="LF27" s="27">
        <v>12.29</v>
      </c>
      <c r="LG27" s="27">
        <v>11.92</v>
      </c>
      <c r="LH27" s="27">
        <v>11.36</v>
      </c>
      <c r="LI27" s="27">
        <v>11.01</v>
      </c>
      <c r="LJ27" s="27">
        <v>11.58</v>
      </c>
      <c r="LK27" s="27">
        <v>12.18</v>
      </c>
      <c r="LL27" s="27">
        <v>12.82</v>
      </c>
      <c r="LM27" s="27">
        <v>12.21</v>
      </c>
      <c r="LN27" s="27">
        <v>11.63</v>
      </c>
      <c r="LO27" s="27">
        <v>11.08</v>
      </c>
      <c r="LP27" s="27">
        <v>10.56</v>
      </c>
      <c r="LQ27" s="27">
        <v>10.49</v>
      </c>
      <c r="LR27" s="27">
        <v>10.46</v>
      </c>
      <c r="LS27" s="27">
        <v>10.5</v>
      </c>
      <c r="LT27" s="27">
        <v>10.27</v>
      </c>
      <c r="LU27" s="27">
        <v>10.81</v>
      </c>
      <c r="LV27" s="27">
        <v>11.37</v>
      </c>
      <c r="LW27" s="27">
        <v>11.41</v>
      </c>
      <c r="LX27" s="27">
        <v>12</v>
      </c>
      <c r="LY27" s="27">
        <v>12.63</v>
      </c>
      <c r="LZ27" s="27">
        <v>13.27</v>
      </c>
      <c r="MA27" s="27">
        <v>13.93</v>
      </c>
      <c r="MB27" s="27">
        <v>14.66</v>
      </c>
      <c r="MC27" s="27">
        <v>14.12</v>
      </c>
      <c r="MD27" s="27">
        <v>13.91</v>
      </c>
      <c r="ME27" s="27">
        <v>14.59</v>
      </c>
      <c r="MF27" s="27">
        <v>14.33</v>
      </c>
      <c r="MG27" s="27">
        <v>14.12</v>
      </c>
      <c r="MH27" s="27">
        <v>14.48</v>
      </c>
      <c r="MI27" s="27">
        <v>14.53</v>
      </c>
      <c r="MJ27" s="27">
        <v>14.67</v>
      </c>
      <c r="MK27" s="27">
        <v>14.45</v>
      </c>
      <c r="ML27" s="27">
        <v>14.34</v>
      </c>
      <c r="MM27" s="27">
        <v>13.96</v>
      </c>
      <c r="MN27" s="27">
        <v>13.33</v>
      </c>
      <c r="MO27" s="27">
        <v>13.84</v>
      </c>
      <c r="MP27" s="27">
        <v>13.42</v>
      </c>
      <c r="MQ27" s="27">
        <v>12.79</v>
      </c>
      <c r="MR27" s="27">
        <v>12.2</v>
      </c>
      <c r="MS27" s="27">
        <v>11.63</v>
      </c>
      <c r="MT27" s="27">
        <v>11.08</v>
      </c>
      <c r="MU27" s="27">
        <v>10.56</v>
      </c>
      <c r="MV27" s="27">
        <v>10.06</v>
      </c>
      <c r="MW27" s="27">
        <v>9.59</v>
      </c>
      <c r="MX27" s="27">
        <v>9.14</v>
      </c>
      <c r="MY27" s="27">
        <v>9.6199999999999992</v>
      </c>
      <c r="MZ27" s="27">
        <v>10.119999999999999</v>
      </c>
      <c r="NA27" s="27">
        <v>10.119999999999999</v>
      </c>
      <c r="NB27" s="43"/>
      <c r="ND27" s="45"/>
      <c r="NE27" s="43"/>
    </row>
    <row r="28" spans="1:369" x14ac:dyDescent="0.25">
      <c r="A28" s="28">
        <f t="shared" si="1"/>
        <v>26</v>
      </c>
      <c r="B28" s="28">
        <v>523890</v>
      </c>
      <c r="C28" s="28" t="s">
        <v>35</v>
      </c>
      <c r="D28" s="29" t="s">
        <v>172</v>
      </c>
      <c r="E28" s="27">
        <f t="shared" si="0"/>
        <v>56.7</v>
      </c>
      <c r="F28" s="27">
        <v>61</v>
      </c>
      <c r="G28" s="27">
        <v>20.2</v>
      </c>
      <c r="H28" s="27">
        <v>162.6</v>
      </c>
      <c r="I28" s="3"/>
      <c r="J28" s="27">
        <v>76.5</v>
      </c>
      <c r="K28" s="27">
        <v>46.1</v>
      </c>
      <c r="L28" s="27"/>
      <c r="M28" s="30"/>
      <c r="N28" s="28"/>
      <c r="P28" s="3">
        <v>56.7</v>
      </c>
      <c r="Q28" s="3">
        <v>57.65</v>
      </c>
      <c r="R28" s="3">
        <v>58.25</v>
      </c>
      <c r="S28" s="3">
        <v>58.45</v>
      </c>
      <c r="T28" s="3">
        <v>58.75</v>
      </c>
      <c r="U28" s="3">
        <v>58.9</v>
      </c>
      <c r="V28" s="3">
        <v>58.85</v>
      </c>
      <c r="W28" s="3">
        <v>56.25</v>
      </c>
      <c r="X28" s="3">
        <v>55</v>
      </c>
      <c r="Y28" s="3">
        <v>54.8</v>
      </c>
      <c r="Z28" s="3">
        <v>53.2</v>
      </c>
      <c r="AA28" s="3">
        <v>54.8</v>
      </c>
      <c r="AB28" s="3">
        <v>55.4</v>
      </c>
      <c r="AC28" s="3">
        <v>55</v>
      </c>
      <c r="AD28" s="3">
        <v>54.7</v>
      </c>
      <c r="AE28" s="3">
        <v>54.75</v>
      </c>
      <c r="AF28" s="3">
        <v>54.45</v>
      </c>
      <c r="AG28" s="3">
        <v>55.25</v>
      </c>
      <c r="AH28" s="3">
        <v>56.65</v>
      </c>
      <c r="AI28" s="3">
        <v>56.85</v>
      </c>
      <c r="AJ28" s="3">
        <v>55.65</v>
      </c>
      <c r="AK28" s="3">
        <v>53.65</v>
      </c>
      <c r="AL28" s="3">
        <v>53.45</v>
      </c>
      <c r="AM28" s="3">
        <v>55</v>
      </c>
      <c r="AN28" s="3">
        <v>55</v>
      </c>
      <c r="AO28" s="3">
        <v>54</v>
      </c>
      <c r="AP28" s="3">
        <v>55.9</v>
      </c>
      <c r="AQ28" s="3">
        <v>54.6</v>
      </c>
      <c r="AR28" s="3">
        <v>57.05</v>
      </c>
      <c r="AS28" s="3">
        <v>55.05</v>
      </c>
      <c r="AT28" s="3">
        <v>57.65</v>
      </c>
      <c r="AU28" s="3">
        <v>59.25</v>
      </c>
      <c r="AV28" s="3">
        <v>60.6</v>
      </c>
      <c r="AW28" s="3">
        <v>59.65</v>
      </c>
      <c r="AX28" s="3">
        <v>59.2</v>
      </c>
      <c r="AY28" s="3">
        <v>59.2</v>
      </c>
      <c r="AZ28" s="3">
        <v>60.8</v>
      </c>
      <c r="BA28" s="3">
        <v>60.05</v>
      </c>
      <c r="BB28" s="3">
        <v>60.6</v>
      </c>
      <c r="BC28" s="3">
        <v>59.1</v>
      </c>
      <c r="BD28" s="3">
        <v>56.1</v>
      </c>
      <c r="BE28" s="3">
        <v>57.7</v>
      </c>
      <c r="BF28" s="3">
        <v>58.2</v>
      </c>
      <c r="BG28" s="3">
        <v>55.9</v>
      </c>
      <c r="BH28" s="3">
        <v>56.45</v>
      </c>
      <c r="BI28" s="3">
        <v>55.5</v>
      </c>
      <c r="BJ28" s="3">
        <v>55.4</v>
      </c>
      <c r="BK28" s="3">
        <v>55.75</v>
      </c>
      <c r="BL28" s="3">
        <v>55.2</v>
      </c>
      <c r="BM28" s="3">
        <v>55</v>
      </c>
      <c r="BN28" s="3">
        <v>55.7</v>
      </c>
      <c r="BO28" s="3">
        <v>55.55</v>
      </c>
      <c r="BP28" s="3">
        <v>56.3</v>
      </c>
      <c r="BQ28" s="3">
        <v>57.75</v>
      </c>
      <c r="BR28" s="3">
        <v>57.2</v>
      </c>
      <c r="BS28" s="3">
        <v>58.1</v>
      </c>
      <c r="BT28" s="3">
        <v>58</v>
      </c>
      <c r="BU28" s="3">
        <v>59.2</v>
      </c>
      <c r="BV28" s="3">
        <v>58.4</v>
      </c>
      <c r="BW28" s="3">
        <v>60</v>
      </c>
      <c r="BX28" s="3">
        <v>52.95</v>
      </c>
      <c r="BY28" s="3">
        <v>52.9</v>
      </c>
      <c r="BZ28" s="3">
        <v>57.25</v>
      </c>
      <c r="CA28" s="3">
        <v>59.85</v>
      </c>
      <c r="CB28" s="3">
        <v>59.8</v>
      </c>
      <c r="CC28" s="3">
        <v>58.9</v>
      </c>
      <c r="CD28" s="3">
        <v>60.3</v>
      </c>
      <c r="CE28" s="3">
        <v>61.55</v>
      </c>
      <c r="CF28" s="3">
        <v>60.75</v>
      </c>
      <c r="CG28" s="3">
        <v>61.25</v>
      </c>
      <c r="CH28" s="3">
        <v>62.4</v>
      </c>
      <c r="CI28" s="3">
        <v>62.4</v>
      </c>
      <c r="CJ28" s="3">
        <v>62.35</v>
      </c>
      <c r="CK28" s="3">
        <v>63.5</v>
      </c>
      <c r="CL28" s="3">
        <v>63.4</v>
      </c>
      <c r="CM28" s="3">
        <v>63.5</v>
      </c>
      <c r="CN28" s="3">
        <v>63.45</v>
      </c>
      <c r="CO28" s="3">
        <v>63.4</v>
      </c>
      <c r="CP28" s="3">
        <v>63.5</v>
      </c>
      <c r="CQ28" s="3">
        <v>63.4</v>
      </c>
      <c r="CR28" s="3">
        <v>63</v>
      </c>
      <c r="CS28" s="3">
        <v>64.099999999999994</v>
      </c>
      <c r="CT28" s="3">
        <v>63.8</v>
      </c>
      <c r="CU28" s="3">
        <v>64.25</v>
      </c>
      <c r="CV28" s="3">
        <v>65.849999999999994</v>
      </c>
      <c r="CW28" s="3">
        <v>64.45</v>
      </c>
      <c r="CX28" s="3">
        <v>61.85</v>
      </c>
      <c r="CY28" s="3">
        <v>59.25</v>
      </c>
      <c r="CZ28" s="3">
        <v>58.2</v>
      </c>
      <c r="DA28" s="3">
        <v>57.65</v>
      </c>
      <c r="DB28" s="3">
        <v>57.3</v>
      </c>
      <c r="DC28" s="3">
        <v>58.75</v>
      </c>
      <c r="DD28" s="3">
        <v>59.5</v>
      </c>
      <c r="DE28" s="3">
        <v>58.3</v>
      </c>
      <c r="DF28" s="3">
        <v>57.8</v>
      </c>
      <c r="DG28" s="3">
        <v>59.15</v>
      </c>
      <c r="DH28" s="3">
        <v>58</v>
      </c>
      <c r="DI28" s="3">
        <v>59.35</v>
      </c>
      <c r="DJ28" s="3">
        <v>59.55</v>
      </c>
      <c r="DK28" s="3">
        <v>58.9</v>
      </c>
      <c r="DL28" s="3">
        <v>58.55</v>
      </c>
      <c r="DM28" s="3">
        <v>58</v>
      </c>
      <c r="DN28" s="3">
        <v>59.1</v>
      </c>
      <c r="DO28" s="3">
        <v>58.6</v>
      </c>
      <c r="DP28" s="3">
        <v>58.15</v>
      </c>
      <c r="DQ28" s="3">
        <v>56.9</v>
      </c>
      <c r="DR28" s="3">
        <v>55.4</v>
      </c>
      <c r="DS28" s="3">
        <v>54.05</v>
      </c>
      <c r="DT28" s="3">
        <v>53.5</v>
      </c>
      <c r="DU28" s="3">
        <v>53.4</v>
      </c>
      <c r="DV28" s="3">
        <v>53.6</v>
      </c>
      <c r="DW28" s="3">
        <v>52.95</v>
      </c>
      <c r="DX28" s="3">
        <v>53.35</v>
      </c>
      <c r="DY28" s="3">
        <v>53</v>
      </c>
      <c r="DZ28" s="3">
        <v>52.7</v>
      </c>
      <c r="EA28" s="3">
        <v>52.65</v>
      </c>
      <c r="EB28" s="3">
        <v>52.45</v>
      </c>
      <c r="EC28" s="3">
        <v>53.6</v>
      </c>
      <c r="ED28" s="3">
        <v>52.75</v>
      </c>
      <c r="EE28" s="3">
        <v>52.4</v>
      </c>
      <c r="EF28" s="3">
        <v>52.8</v>
      </c>
      <c r="EG28" s="3">
        <v>53.7</v>
      </c>
      <c r="EH28" s="3">
        <v>53.35</v>
      </c>
      <c r="EI28" s="3">
        <v>53.05</v>
      </c>
      <c r="EJ28" s="3">
        <v>52.1</v>
      </c>
      <c r="EK28" s="3">
        <v>51.5</v>
      </c>
      <c r="EL28" s="3">
        <v>52.25</v>
      </c>
      <c r="EM28" s="3">
        <v>50.8</v>
      </c>
      <c r="EN28" s="3">
        <v>50.1</v>
      </c>
      <c r="EO28" s="3">
        <v>52</v>
      </c>
      <c r="EP28" s="3">
        <v>52.55</v>
      </c>
      <c r="EQ28" s="3">
        <v>53.3</v>
      </c>
      <c r="ER28" s="3">
        <v>52.3</v>
      </c>
      <c r="ES28" s="3">
        <v>52.95</v>
      </c>
      <c r="ET28" s="3">
        <v>53.55</v>
      </c>
      <c r="EU28" s="3">
        <v>54.15</v>
      </c>
      <c r="EV28" s="3">
        <v>54.8</v>
      </c>
      <c r="EW28" s="3">
        <v>55.55</v>
      </c>
      <c r="EX28" s="3">
        <v>55.65</v>
      </c>
      <c r="EY28" s="3">
        <v>54.65</v>
      </c>
      <c r="EZ28" s="3">
        <v>55.15</v>
      </c>
      <c r="FA28" s="3">
        <v>55.45</v>
      </c>
      <c r="FB28" s="3">
        <v>56.65</v>
      </c>
      <c r="FC28" s="3">
        <v>56.35</v>
      </c>
      <c r="FD28" s="3">
        <v>56.75</v>
      </c>
      <c r="FE28" s="3">
        <v>59.05</v>
      </c>
      <c r="FF28" s="27">
        <v>57.9</v>
      </c>
      <c r="FG28" s="27">
        <v>55.85</v>
      </c>
      <c r="FH28" s="27">
        <v>56.1</v>
      </c>
      <c r="FI28" s="27">
        <v>53.95</v>
      </c>
      <c r="FJ28" s="27">
        <v>53.2</v>
      </c>
      <c r="FK28" s="27">
        <v>52.6</v>
      </c>
      <c r="FL28" s="27">
        <v>52.75</v>
      </c>
      <c r="FM28" s="27">
        <v>53.25</v>
      </c>
      <c r="FN28" s="27">
        <v>53.2</v>
      </c>
      <c r="FO28" s="27">
        <v>53.5</v>
      </c>
      <c r="FP28" s="27">
        <v>52.4</v>
      </c>
      <c r="FQ28" s="27">
        <v>52.55</v>
      </c>
      <c r="FR28" s="27">
        <v>52.95</v>
      </c>
      <c r="FS28" s="27">
        <v>52.7</v>
      </c>
      <c r="FT28" s="27"/>
      <c r="FU28" s="27">
        <v>55.35</v>
      </c>
      <c r="FV28" s="27">
        <v>52.25</v>
      </c>
      <c r="FW28" s="27">
        <v>52.75</v>
      </c>
      <c r="FX28" s="27">
        <v>52.75</v>
      </c>
      <c r="FY28" s="27">
        <v>54.2</v>
      </c>
      <c r="FZ28" s="27">
        <v>53.05</v>
      </c>
      <c r="GA28" s="27">
        <v>53.5</v>
      </c>
      <c r="GB28" s="27">
        <v>53.3</v>
      </c>
      <c r="GC28" s="27">
        <v>55.2</v>
      </c>
      <c r="GD28" s="27">
        <v>54.45</v>
      </c>
      <c r="GE28" s="27">
        <v>54.15</v>
      </c>
      <c r="GF28" s="27">
        <v>53.05</v>
      </c>
      <c r="GG28" s="27">
        <v>52.25</v>
      </c>
      <c r="GH28" s="27">
        <v>52.2</v>
      </c>
      <c r="GI28" s="27">
        <v>54.35</v>
      </c>
      <c r="GJ28" s="27">
        <v>53.75</v>
      </c>
      <c r="GK28" s="27">
        <v>53.1</v>
      </c>
      <c r="GL28" s="27">
        <v>53.85</v>
      </c>
      <c r="GM28" s="27">
        <v>53.65</v>
      </c>
      <c r="GN28" s="27">
        <v>53</v>
      </c>
      <c r="GO28" s="27">
        <v>52.7</v>
      </c>
      <c r="GP28" s="27">
        <v>51.3</v>
      </c>
      <c r="GQ28" s="27">
        <v>49.35</v>
      </c>
      <c r="GR28" s="27">
        <v>47.35</v>
      </c>
      <c r="GS28" s="27">
        <v>49.9</v>
      </c>
      <c r="GT28" s="27">
        <v>49.35</v>
      </c>
      <c r="GU28" s="27">
        <v>49.7</v>
      </c>
      <c r="GV28" s="27">
        <v>49.8</v>
      </c>
      <c r="GW28" s="27">
        <v>51.5</v>
      </c>
      <c r="GX28" s="27">
        <v>51.35</v>
      </c>
      <c r="GY28" s="27">
        <v>51.05</v>
      </c>
      <c r="GZ28" s="27">
        <v>53.5</v>
      </c>
      <c r="HA28" s="27">
        <v>54.8</v>
      </c>
      <c r="HB28" s="27">
        <v>59.1</v>
      </c>
      <c r="HC28" s="27">
        <v>59.5</v>
      </c>
      <c r="HD28" s="27">
        <v>59.1</v>
      </c>
      <c r="HE28" s="27">
        <v>58.95</v>
      </c>
      <c r="HF28" s="27">
        <v>59.65</v>
      </c>
      <c r="HG28" s="27">
        <v>59.85</v>
      </c>
      <c r="HH28" s="27">
        <v>60</v>
      </c>
      <c r="HI28" s="27">
        <v>59.25</v>
      </c>
      <c r="HJ28" s="27">
        <v>59.25</v>
      </c>
      <c r="HK28" s="27">
        <v>61.15</v>
      </c>
      <c r="HL28" s="27">
        <v>61.15</v>
      </c>
      <c r="HM28" s="27">
        <v>61.4</v>
      </c>
      <c r="HN28" s="27">
        <v>61.35</v>
      </c>
      <c r="HO28" s="27">
        <v>61.95</v>
      </c>
      <c r="HP28" s="27">
        <v>61.65</v>
      </c>
      <c r="HQ28" s="27">
        <v>63.15</v>
      </c>
      <c r="HR28" s="27">
        <v>63.4</v>
      </c>
      <c r="HS28" s="27">
        <v>63.25</v>
      </c>
      <c r="HT28" s="27">
        <v>62.65</v>
      </c>
      <c r="HU28" s="27">
        <v>61.15</v>
      </c>
      <c r="HV28" s="27">
        <v>61.5</v>
      </c>
      <c r="HW28" s="27">
        <v>61.15</v>
      </c>
      <c r="HX28" s="27">
        <v>61.65</v>
      </c>
      <c r="HY28" s="27">
        <v>59.95</v>
      </c>
      <c r="HZ28" s="27">
        <v>61.4</v>
      </c>
      <c r="IA28" s="27">
        <v>61.85</v>
      </c>
      <c r="IB28" s="27">
        <v>61.8</v>
      </c>
      <c r="IC28" s="27">
        <v>60.7</v>
      </c>
      <c r="ID28" s="27">
        <v>61.1</v>
      </c>
      <c r="IE28" s="27">
        <v>60.85</v>
      </c>
      <c r="IF28" s="27">
        <v>62.05</v>
      </c>
      <c r="IG28" s="27">
        <v>59.6</v>
      </c>
      <c r="IH28" s="27">
        <v>62.2</v>
      </c>
      <c r="II28" s="27">
        <v>54.75</v>
      </c>
      <c r="IJ28" s="27">
        <v>59.65</v>
      </c>
      <c r="IK28" s="27">
        <v>61.35</v>
      </c>
      <c r="IL28" s="27">
        <v>61.95</v>
      </c>
      <c r="IM28" s="27">
        <v>62.25</v>
      </c>
      <c r="IN28" s="27">
        <v>65.05</v>
      </c>
      <c r="IO28" s="27">
        <v>64.5</v>
      </c>
      <c r="IP28" s="27">
        <v>62.5</v>
      </c>
      <c r="IQ28" s="27">
        <v>62.7</v>
      </c>
      <c r="IR28" s="27">
        <v>63.05</v>
      </c>
      <c r="IS28" s="27">
        <v>62.6</v>
      </c>
      <c r="IT28" s="27">
        <v>64.2</v>
      </c>
      <c r="IU28" s="27">
        <v>64.8</v>
      </c>
      <c r="IV28" s="27">
        <v>67.599999999999994</v>
      </c>
      <c r="IW28" s="27">
        <v>66.8</v>
      </c>
      <c r="IX28" s="27">
        <v>67.150000000000006</v>
      </c>
      <c r="IY28" s="27">
        <v>66.95</v>
      </c>
      <c r="IZ28" s="27">
        <v>71.05</v>
      </c>
      <c r="JA28" s="27">
        <v>73.05</v>
      </c>
      <c r="JB28" s="27">
        <v>74.8</v>
      </c>
      <c r="JC28" s="27">
        <v>72.55</v>
      </c>
      <c r="JD28" s="27">
        <v>71.849999999999994</v>
      </c>
      <c r="JE28" s="27">
        <v>71.400000000000006</v>
      </c>
      <c r="JF28" s="27">
        <v>71.900000000000006</v>
      </c>
      <c r="JG28" s="27">
        <v>71.45</v>
      </c>
      <c r="JH28" s="27">
        <v>72.8</v>
      </c>
      <c r="JI28" s="27">
        <v>70.55</v>
      </c>
      <c r="JJ28" s="27">
        <v>73.3</v>
      </c>
      <c r="JK28" s="27">
        <v>74.900000000000006</v>
      </c>
      <c r="JL28" s="27">
        <v>75.8</v>
      </c>
      <c r="JM28" s="27">
        <v>76.099999999999994</v>
      </c>
      <c r="JN28" s="27">
        <v>75.099999999999994</v>
      </c>
      <c r="JO28" s="27">
        <v>77.599999999999994</v>
      </c>
      <c r="JP28" s="27">
        <v>79.900000000000006</v>
      </c>
      <c r="JQ28" s="27">
        <v>73.75</v>
      </c>
      <c r="JR28" s="27">
        <v>72.849999999999994</v>
      </c>
      <c r="JS28" s="27">
        <v>74.95</v>
      </c>
      <c r="JT28" s="27">
        <v>75.349999999999994</v>
      </c>
      <c r="JU28" s="27">
        <v>76.2</v>
      </c>
      <c r="JV28" s="27">
        <v>76.2</v>
      </c>
      <c r="JW28" s="27">
        <v>78</v>
      </c>
      <c r="JX28" s="27">
        <v>77.349999999999994</v>
      </c>
      <c r="JY28" s="27">
        <v>79.25</v>
      </c>
      <c r="JZ28" s="27">
        <v>78.2</v>
      </c>
      <c r="KA28" s="27">
        <v>75.75</v>
      </c>
      <c r="KB28" s="27">
        <v>74.849999999999994</v>
      </c>
      <c r="KC28" s="27">
        <v>72.849999999999994</v>
      </c>
      <c r="KD28" s="27">
        <v>71.650000000000006</v>
      </c>
      <c r="KE28" s="27">
        <v>72.45</v>
      </c>
      <c r="KF28" s="27">
        <v>73.150000000000006</v>
      </c>
      <c r="KG28" s="27">
        <v>73.8</v>
      </c>
      <c r="KH28" s="27">
        <v>72.95</v>
      </c>
      <c r="KI28" s="27">
        <v>72.7</v>
      </c>
      <c r="KJ28" s="27">
        <v>72.95</v>
      </c>
      <c r="KK28" s="27">
        <v>73.7</v>
      </c>
      <c r="KL28" s="27">
        <v>75.25</v>
      </c>
      <c r="KM28" s="27">
        <v>74.3</v>
      </c>
      <c r="KN28" s="27">
        <v>74.7</v>
      </c>
      <c r="KO28" s="27">
        <v>73.5</v>
      </c>
      <c r="KP28" s="27">
        <v>74</v>
      </c>
      <c r="KQ28" s="27">
        <v>75.400000000000006</v>
      </c>
      <c r="KR28" s="27">
        <v>74.3</v>
      </c>
      <c r="KS28" s="27">
        <v>74.849999999999994</v>
      </c>
      <c r="KT28" s="27">
        <v>75.400000000000006</v>
      </c>
      <c r="KU28" s="27">
        <v>77.599999999999994</v>
      </c>
      <c r="KV28" s="27">
        <v>75.7</v>
      </c>
      <c r="KW28" s="27">
        <v>75.349999999999994</v>
      </c>
      <c r="KX28" s="27">
        <v>72.150000000000006</v>
      </c>
      <c r="KY28" s="27">
        <v>77.55</v>
      </c>
      <c r="KZ28" s="27">
        <v>85.5</v>
      </c>
      <c r="LA28" s="27">
        <v>83.25</v>
      </c>
      <c r="LB28" s="27">
        <v>87.4</v>
      </c>
      <c r="LC28" s="27">
        <v>78.900000000000006</v>
      </c>
      <c r="LD28" s="27">
        <v>75.099999999999994</v>
      </c>
      <c r="LE28" s="27">
        <v>75.900000000000006</v>
      </c>
      <c r="LF28" s="27">
        <v>72.5</v>
      </c>
      <c r="LG28" s="27">
        <v>73.150000000000006</v>
      </c>
      <c r="LH28" s="27">
        <v>73.5</v>
      </c>
      <c r="LI28" s="27">
        <v>72.400000000000006</v>
      </c>
      <c r="LJ28" s="27">
        <v>72.8</v>
      </c>
      <c r="LK28" s="27">
        <v>74.2</v>
      </c>
      <c r="LL28" s="27">
        <v>75.05</v>
      </c>
      <c r="LM28" s="27">
        <v>72.900000000000006</v>
      </c>
      <c r="LN28" s="27">
        <v>72.55</v>
      </c>
      <c r="LO28" s="27">
        <v>72.599999999999994</v>
      </c>
      <c r="LP28" s="27">
        <v>73.099999999999994</v>
      </c>
      <c r="LQ28" s="27">
        <v>72.849999999999994</v>
      </c>
      <c r="LR28" s="27">
        <v>70.3</v>
      </c>
      <c r="LS28" s="27">
        <v>70.400000000000006</v>
      </c>
      <c r="LT28" s="27">
        <v>71.599999999999994</v>
      </c>
      <c r="LU28" s="27">
        <v>73.05</v>
      </c>
      <c r="LV28" s="27">
        <v>73.5</v>
      </c>
      <c r="LW28" s="27">
        <v>75.3</v>
      </c>
      <c r="LX28" s="27">
        <v>76.55</v>
      </c>
      <c r="LY28" s="27">
        <v>74.8</v>
      </c>
      <c r="LZ28" s="27">
        <v>74.400000000000006</v>
      </c>
      <c r="MA28" s="27">
        <v>71.7</v>
      </c>
      <c r="MB28" s="27">
        <v>70.349999999999994</v>
      </c>
      <c r="MC28" s="27">
        <v>69.95</v>
      </c>
      <c r="MD28" s="27">
        <v>71.95</v>
      </c>
      <c r="ME28" s="27">
        <v>74.05</v>
      </c>
      <c r="MF28" s="27">
        <v>66.75</v>
      </c>
      <c r="MG28" s="27">
        <v>65.75</v>
      </c>
      <c r="MH28" s="27">
        <v>65.400000000000006</v>
      </c>
      <c r="MI28" s="27">
        <v>66.099999999999994</v>
      </c>
      <c r="MJ28" s="27">
        <v>66.55</v>
      </c>
      <c r="MK28" s="27">
        <v>65.55</v>
      </c>
      <c r="ML28" s="27">
        <v>66.599999999999994</v>
      </c>
      <c r="MM28" s="27">
        <v>66.2</v>
      </c>
      <c r="MN28" s="27">
        <v>66.099999999999994</v>
      </c>
      <c r="MO28" s="27">
        <v>66.75</v>
      </c>
      <c r="MP28" s="27">
        <v>67.599999999999994</v>
      </c>
      <c r="MQ28" s="27">
        <v>67.25</v>
      </c>
      <c r="MR28" s="27">
        <v>68.2</v>
      </c>
      <c r="MS28" s="27">
        <v>67.55</v>
      </c>
      <c r="MT28" s="27">
        <v>67.400000000000006</v>
      </c>
      <c r="MU28" s="27">
        <v>68.099999999999994</v>
      </c>
      <c r="MV28" s="27">
        <v>67.650000000000006</v>
      </c>
      <c r="MW28" s="27">
        <v>68.400000000000006</v>
      </c>
      <c r="MX28" s="27">
        <v>68.05</v>
      </c>
      <c r="MY28" s="27">
        <v>68</v>
      </c>
      <c r="MZ28" s="27">
        <v>67.849999999999994</v>
      </c>
      <c r="NA28" s="27">
        <v>67.2</v>
      </c>
      <c r="NB28" s="43"/>
      <c r="ND28" s="45"/>
      <c r="NE28" s="43"/>
    </row>
    <row r="29" spans="1:369" x14ac:dyDescent="0.25">
      <c r="A29" s="28">
        <f t="shared" si="1"/>
        <v>27</v>
      </c>
      <c r="B29" s="28">
        <v>523329</v>
      </c>
      <c r="C29" s="28" t="s">
        <v>36</v>
      </c>
      <c r="D29" s="29" t="s">
        <v>133</v>
      </c>
      <c r="E29" s="27">
        <f t="shared" si="0"/>
        <v>162.94999999999999</v>
      </c>
      <c r="F29" s="27">
        <v>142</v>
      </c>
      <c r="G29" s="27">
        <v>47.85</v>
      </c>
      <c r="H29" s="27">
        <v>140.69999999999999</v>
      </c>
      <c r="I29" s="3"/>
      <c r="J29" s="27">
        <v>259.85000000000002</v>
      </c>
      <c r="K29" s="27">
        <v>132.1</v>
      </c>
      <c r="L29" s="27"/>
      <c r="M29" s="30"/>
      <c r="N29" s="28"/>
      <c r="P29" s="3">
        <v>162.94999999999999</v>
      </c>
      <c r="Q29" s="3">
        <v>163</v>
      </c>
      <c r="R29" s="3">
        <v>164</v>
      </c>
      <c r="S29" s="3">
        <v>160</v>
      </c>
      <c r="T29" s="3">
        <v>162</v>
      </c>
      <c r="U29" s="3">
        <v>158</v>
      </c>
      <c r="V29" s="3">
        <v>161.80000000000001</v>
      </c>
      <c r="W29" s="3">
        <v>167.9</v>
      </c>
      <c r="X29" s="3">
        <v>160</v>
      </c>
      <c r="Y29" s="3">
        <v>159.65</v>
      </c>
      <c r="Z29" s="3">
        <v>164</v>
      </c>
      <c r="AA29" s="3">
        <v>166</v>
      </c>
      <c r="AB29" s="3">
        <v>167.7</v>
      </c>
      <c r="AC29" s="3">
        <v>167</v>
      </c>
      <c r="AD29" s="3">
        <v>168</v>
      </c>
      <c r="AE29" s="3">
        <v>168</v>
      </c>
      <c r="AF29" s="3">
        <v>168.85</v>
      </c>
      <c r="AG29" s="3">
        <v>167</v>
      </c>
      <c r="AH29" s="3">
        <v>168</v>
      </c>
      <c r="AI29" s="3">
        <v>169</v>
      </c>
      <c r="AJ29" s="3">
        <v>169</v>
      </c>
      <c r="AK29" s="3">
        <v>161</v>
      </c>
      <c r="AL29" s="3">
        <v>157.6</v>
      </c>
      <c r="AM29" s="3">
        <v>157.6</v>
      </c>
      <c r="AN29" s="3">
        <v>154.75</v>
      </c>
      <c r="AO29" s="3">
        <v>167</v>
      </c>
      <c r="AP29" s="3">
        <v>165.8</v>
      </c>
      <c r="AQ29" s="3">
        <v>166.95</v>
      </c>
      <c r="AR29" s="3">
        <v>167</v>
      </c>
      <c r="AS29" s="3">
        <v>165</v>
      </c>
      <c r="AT29" s="3">
        <v>170</v>
      </c>
      <c r="AU29" s="3">
        <v>160</v>
      </c>
      <c r="AV29" s="3">
        <v>168</v>
      </c>
      <c r="AW29" s="3">
        <v>170</v>
      </c>
      <c r="AX29" s="3">
        <v>162</v>
      </c>
      <c r="AY29" s="3">
        <v>162</v>
      </c>
      <c r="AZ29" s="3">
        <v>170</v>
      </c>
      <c r="BA29" s="3">
        <v>160</v>
      </c>
      <c r="BB29" s="3">
        <v>159</v>
      </c>
      <c r="BC29" s="3">
        <v>161.1</v>
      </c>
      <c r="BD29" s="3">
        <v>165</v>
      </c>
      <c r="BE29" s="3">
        <v>165</v>
      </c>
      <c r="BF29" s="3">
        <v>165</v>
      </c>
      <c r="BG29" s="3">
        <v>168</v>
      </c>
      <c r="BH29" s="3">
        <v>167.5</v>
      </c>
      <c r="BI29" s="3">
        <v>165</v>
      </c>
      <c r="BJ29" s="3">
        <v>156.9</v>
      </c>
      <c r="BK29" s="3">
        <v>145.1</v>
      </c>
      <c r="BL29" s="3">
        <v>140.6</v>
      </c>
      <c r="BM29" s="3">
        <v>157.19999999999999</v>
      </c>
      <c r="BN29" s="3">
        <v>160.5</v>
      </c>
      <c r="BO29" s="3">
        <v>170</v>
      </c>
      <c r="BP29" s="3">
        <v>172.8</v>
      </c>
      <c r="BQ29" s="3">
        <v>174.95</v>
      </c>
      <c r="BR29" s="3">
        <v>174.95</v>
      </c>
      <c r="BS29" s="3">
        <v>177</v>
      </c>
      <c r="BT29" s="3">
        <v>178.35</v>
      </c>
      <c r="BU29" s="3">
        <v>182.4</v>
      </c>
      <c r="BV29" s="3">
        <v>195</v>
      </c>
      <c r="BW29" s="3">
        <v>187.5</v>
      </c>
      <c r="BX29" s="3">
        <v>182</v>
      </c>
      <c r="BY29" s="3">
        <v>205</v>
      </c>
      <c r="BZ29" s="3">
        <v>200</v>
      </c>
      <c r="CA29" s="3">
        <v>211</v>
      </c>
      <c r="CB29" s="3">
        <v>218.8</v>
      </c>
      <c r="CC29" s="3">
        <v>218.8</v>
      </c>
      <c r="CD29" s="3">
        <v>218.8</v>
      </c>
      <c r="CE29" s="3">
        <v>214</v>
      </c>
      <c r="CF29" s="3">
        <v>205.05</v>
      </c>
      <c r="CG29" s="3">
        <v>220</v>
      </c>
      <c r="CH29" s="3">
        <v>217.9</v>
      </c>
      <c r="CI29" s="3">
        <v>214.2</v>
      </c>
      <c r="CJ29" s="3">
        <v>214</v>
      </c>
      <c r="CK29" s="3">
        <v>215</v>
      </c>
      <c r="CL29" s="3">
        <v>210</v>
      </c>
      <c r="CM29" s="3">
        <v>219.8</v>
      </c>
      <c r="CN29" s="3">
        <v>214.95</v>
      </c>
      <c r="CO29" s="3">
        <v>214</v>
      </c>
      <c r="CP29" s="3">
        <v>211</v>
      </c>
      <c r="CQ29" s="3">
        <v>210.65</v>
      </c>
      <c r="CR29" s="3">
        <v>215</v>
      </c>
      <c r="CS29" s="3">
        <v>215.65</v>
      </c>
      <c r="CT29" s="3">
        <v>211.5</v>
      </c>
      <c r="CU29" s="3">
        <v>212</v>
      </c>
      <c r="CV29" s="3">
        <v>205.2</v>
      </c>
      <c r="CW29" s="3">
        <v>210.05</v>
      </c>
      <c r="CX29" s="3">
        <v>218.9</v>
      </c>
      <c r="CY29" s="3">
        <v>207.15</v>
      </c>
      <c r="CZ29" s="3">
        <v>207.15</v>
      </c>
      <c r="DA29" s="3">
        <v>207</v>
      </c>
      <c r="DB29" s="3">
        <v>216.6</v>
      </c>
      <c r="DC29" s="3">
        <v>212</v>
      </c>
      <c r="DD29" s="3">
        <v>217.3</v>
      </c>
      <c r="DE29" s="3">
        <v>205</v>
      </c>
      <c r="DF29" s="3">
        <v>210</v>
      </c>
      <c r="DG29" s="3">
        <v>220</v>
      </c>
      <c r="DH29" s="3">
        <v>220</v>
      </c>
      <c r="DI29" s="3">
        <v>225</v>
      </c>
      <c r="DJ29" s="3">
        <v>220</v>
      </c>
      <c r="DK29" s="3">
        <v>224</v>
      </c>
      <c r="DL29" s="3">
        <v>230</v>
      </c>
      <c r="DM29" s="3">
        <v>234.95</v>
      </c>
      <c r="DN29" s="3">
        <v>230</v>
      </c>
      <c r="DO29" s="3">
        <v>230</v>
      </c>
      <c r="DP29" s="3">
        <v>230</v>
      </c>
      <c r="DQ29" s="3">
        <v>228</v>
      </c>
      <c r="DR29" s="3">
        <v>230</v>
      </c>
      <c r="DS29" s="3">
        <v>220</v>
      </c>
      <c r="DT29" s="3">
        <v>212.5</v>
      </c>
      <c r="DU29" s="3">
        <v>212.9</v>
      </c>
      <c r="DV29" s="3">
        <v>219</v>
      </c>
      <c r="DW29" s="3">
        <v>201</v>
      </c>
      <c r="DX29" s="3">
        <v>202.1</v>
      </c>
      <c r="DY29" s="3">
        <v>202</v>
      </c>
      <c r="DZ29" s="3">
        <v>210.5</v>
      </c>
      <c r="EA29" s="3">
        <v>210</v>
      </c>
      <c r="EB29" s="3">
        <v>200.5</v>
      </c>
      <c r="EC29" s="3">
        <v>204</v>
      </c>
      <c r="ED29" s="3">
        <v>212</v>
      </c>
      <c r="EE29" s="3">
        <v>215</v>
      </c>
      <c r="EF29" s="3">
        <v>224</v>
      </c>
      <c r="EG29" s="3">
        <v>220</v>
      </c>
      <c r="EH29" s="3">
        <v>219.9</v>
      </c>
      <c r="EI29" s="3">
        <v>218</v>
      </c>
      <c r="EJ29" s="3">
        <v>221.25</v>
      </c>
      <c r="EK29" s="3">
        <v>227</v>
      </c>
      <c r="EL29" s="3">
        <v>228</v>
      </c>
      <c r="EM29" s="3">
        <v>229</v>
      </c>
      <c r="EN29" s="3">
        <v>220</v>
      </c>
      <c r="EO29" s="3">
        <v>220.1</v>
      </c>
      <c r="EP29" s="3">
        <v>235</v>
      </c>
      <c r="EQ29" s="3">
        <v>233</v>
      </c>
      <c r="ER29" s="3">
        <v>230.3</v>
      </c>
      <c r="ES29" s="3">
        <v>233.4</v>
      </c>
      <c r="ET29" s="3">
        <v>237</v>
      </c>
      <c r="EU29" s="3">
        <v>239</v>
      </c>
      <c r="EV29" s="3">
        <v>245</v>
      </c>
      <c r="EW29" s="3">
        <v>238.1</v>
      </c>
      <c r="EX29" s="3">
        <v>247.55</v>
      </c>
      <c r="EY29" s="3">
        <v>228.2</v>
      </c>
      <c r="EZ29" s="3">
        <v>245</v>
      </c>
      <c r="FA29" s="3">
        <v>248</v>
      </c>
      <c r="FB29" s="3">
        <v>242</v>
      </c>
      <c r="FC29" s="3">
        <v>230</v>
      </c>
      <c r="FD29" s="3">
        <v>245</v>
      </c>
      <c r="FE29" s="3">
        <v>236</v>
      </c>
      <c r="FF29" s="27">
        <v>222.25</v>
      </c>
      <c r="FG29" s="27">
        <v>225.8</v>
      </c>
      <c r="FH29" s="27">
        <v>221.6</v>
      </c>
      <c r="FI29" s="27">
        <v>216</v>
      </c>
      <c r="FJ29" s="27">
        <v>222</v>
      </c>
      <c r="FK29" s="27">
        <v>218.5</v>
      </c>
      <c r="FL29" s="27">
        <v>207</v>
      </c>
      <c r="FM29" s="27">
        <v>225.2</v>
      </c>
      <c r="FN29" s="27">
        <v>232.3</v>
      </c>
      <c r="FO29" s="27">
        <v>223.55</v>
      </c>
      <c r="FP29" s="27">
        <v>202.7</v>
      </c>
      <c r="FQ29" s="27">
        <v>180</v>
      </c>
      <c r="FR29" s="27">
        <v>174</v>
      </c>
      <c r="FS29" s="27">
        <v>172.5</v>
      </c>
      <c r="FT29" s="27"/>
      <c r="FU29" s="27">
        <v>178</v>
      </c>
      <c r="FV29" s="27">
        <v>174</v>
      </c>
      <c r="FW29" s="27">
        <v>180.9</v>
      </c>
      <c r="FX29" s="27">
        <v>175</v>
      </c>
      <c r="FY29" s="27">
        <v>174</v>
      </c>
      <c r="FZ29" s="27">
        <v>173.05</v>
      </c>
      <c r="GA29" s="27">
        <v>173</v>
      </c>
      <c r="GB29" s="27">
        <v>173</v>
      </c>
      <c r="GC29" s="27">
        <v>163.1</v>
      </c>
      <c r="GD29" s="27">
        <v>169.5</v>
      </c>
      <c r="GE29" s="27">
        <v>171</v>
      </c>
      <c r="GF29" s="27">
        <v>156</v>
      </c>
      <c r="GG29" s="27">
        <v>161</v>
      </c>
      <c r="GH29" s="27">
        <v>159</v>
      </c>
      <c r="GI29" s="27">
        <v>159.19999999999999</v>
      </c>
      <c r="GJ29" s="27">
        <v>154.5</v>
      </c>
      <c r="GK29" s="27">
        <v>144</v>
      </c>
      <c r="GL29" s="27">
        <v>138.1</v>
      </c>
      <c r="GM29" s="27">
        <v>150.19999999999999</v>
      </c>
      <c r="GN29" s="27">
        <v>157.9</v>
      </c>
      <c r="GO29" s="27">
        <v>147</v>
      </c>
      <c r="GP29" s="27">
        <v>146.85</v>
      </c>
      <c r="GQ29" s="27">
        <v>138.05000000000001</v>
      </c>
      <c r="GR29" s="27">
        <v>135.1</v>
      </c>
      <c r="GS29" s="27">
        <v>140</v>
      </c>
      <c r="GT29" s="27">
        <v>145</v>
      </c>
      <c r="GU29" s="27">
        <v>146</v>
      </c>
      <c r="GV29" s="27">
        <v>148.80000000000001</v>
      </c>
      <c r="GW29" s="27">
        <v>142.5</v>
      </c>
      <c r="GX29" s="27">
        <v>141.75</v>
      </c>
      <c r="GY29" s="27">
        <v>148.6</v>
      </c>
      <c r="GZ29" s="27">
        <v>145.55000000000001</v>
      </c>
      <c r="HA29" s="27">
        <v>143</v>
      </c>
      <c r="HB29" s="27">
        <v>148.9</v>
      </c>
      <c r="HC29" s="27">
        <v>154</v>
      </c>
      <c r="HD29" s="27">
        <v>150.94999999999999</v>
      </c>
      <c r="HE29" s="27">
        <v>152</v>
      </c>
      <c r="HF29" s="27">
        <v>149.9</v>
      </c>
      <c r="HG29" s="27">
        <v>151.4</v>
      </c>
      <c r="HH29" s="27">
        <v>145.05000000000001</v>
      </c>
      <c r="HI29" s="27">
        <v>151</v>
      </c>
      <c r="HJ29" s="27">
        <v>155.65</v>
      </c>
      <c r="HK29" s="27">
        <v>153.05000000000001</v>
      </c>
      <c r="HL29" s="27">
        <v>156.75</v>
      </c>
      <c r="HM29" s="27">
        <v>157</v>
      </c>
      <c r="HN29" s="27">
        <v>157.80000000000001</v>
      </c>
      <c r="HO29" s="27">
        <v>155.1</v>
      </c>
      <c r="HP29" s="27">
        <v>165.25</v>
      </c>
      <c r="HQ29" s="27">
        <v>166.1</v>
      </c>
      <c r="HR29" s="27">
        <v>165</v>
      </c>
      <c r="HS29" s="27">
        <v>168.15</v>
      </c>
      <c r="HT29" s="27">
        <v>166.6</v>
      </c>
      <c r="HU29" s="27">
        <v>169</v>
      </c>
      <c r="HV29" s="27">
        <v>167.85</v>
      </c>
      <c r="HW29" s="27">
        <v>170.05</v>
      </c>
      <c r="HX29" s="27">
        <v>171.05</v>
      </c>
      <c r="HY29" s="27">
        <v>172.5</v>
      </c>
      <c r="HZ29" s="27">
        <v>186.5</v>
      </c>
      <c r="IA29" s="27">
        <v>170.3</v>
      </c>
      <c r="IB29" s="27">
        <v>179</v>
      </c>
      <c r="IC29" s="27">
        <v>170.7</v>
      </c>
      <c r="ID29" s="27">
        <v>168.25</v>
      </c>
      <c r="IE29" s="27">
        <v>170</v>
      </c>
      <c r="IF29" s="27">
        <v>168.55</v>
      </c>
      <c r="IG29" s="27">
        <v>171.15</v>
      </c>
      <c r="IH29" s="27">
        <v>170.6</v>
      </c>
      <c r="II29" s="27">
        <v>175.8</v>
      </c>
      <c r="IJ29" s="27">
        <v>188.8</v>
      </c>
      <c r="IK29" s="27">
        <v>185</v>
      </c>
      <c r="IL29" s="27">
        <v>189.7</v>
      </c>
      <c r="IM29" s="27">
        <v>185</v>
      </c>
      <c r="IN29" s="27">
        <v>187</v>
      </c>
      <c r="IO29" s="27">
        <v>182.9</v>
      </c>
      <c r="IP29" s="27">
        <v>178.1</v>
      </c>
      <c r="IQ29" s="27">
        <v>178</v>
      </c>
      <c r="IR29" s="27">
        <v>180</v>
      </c>
      <c r="IS29" s="27">
        <v>184</v>
      </c>
      <c r="IT29" s="27">
        <v>186.1</v>
      </c>
      <c r="IU29" s="27">
        <v>188</v>
      </c>
      <c r="IV29" s="27">
        <v>189.5</v>
      </c>
      <c r="IW29" s="27">
        <v>195</v>
      </c>
      <c r="IX29" s="27">
        <v>194</v>
      </c>
      <c r="IY29" s="27">
        <v>186.1</v>
      </c>
      <c r="IZ29" s="27">
        <v>193.1</v>
      </c>
      <c r="JA29" s="27">
        <v>208</v>
      </c>
      <c r="JB29" s="27">
        <v>189.95</v>
      </c>
      <c r="JC29" s="27">
        <v>180.05</v>
      </c>
      <c r="JD29" s="27">
        <v>176.25</v>
      </c>
      <c r="JE29" s="27">
        <v>179</v>
      </c>
      <c r="JF29" s="27">
        <v>180</v>
      </c>
      <c r="JG29" s="27">
        <v>181</v>
      </c>
      <c r="JH29" s="27">
        <v>189.85</v>
      </c>
      <c r="JI29" s="27">
        <v>180</v>
      </c>
      <c r="JJ29" s="27">
        <v>182</v>
      </c>
      <c r="JK29" s="27">
        <v>177.05</v>
      </c>
      <c r="JL29" s="27">
        <v>184.05</v>
      </c>
      <c r="JM29" s="27">
        <v>185.85</v>
      </c>
      <c r="JN29" s="27">
        <v>184</v>
      </c>
      <c r="JO29" s="27">
        <v>187.05</v>
      </c>
      <c r="JP29" s="27">
        <v>184.05</v>
      </c>
      <c r="JQ29" s="27">
        <v>190.1</v>
      </c>
      <c r="JR29" s="27">
        <v>190.1</v>
      </c>
      <c r="JS29" s="27">
        <v>192</v>
      </c>
      <c r="JT29" s="27">
        <v>200</v>
      </c>
      <c r="JU29" s="27">
        <v>198</v>
      </c>
      <c r="JV29" s="27">
        <v>198.9</v>
      </c>
      <c r="JW29" s="27">
        <v>202</v>
      </c>
      <c r="JX29" s="27">
        <v>201.95</v>
      </c>
      <c r="JY29" s="27">
        <v>200</v>
      </c>
      <c r="JZ29" s="27">
        <v>209.95</v>
      </c>
      <c r="KA29" s="27">
        <v>205</v>
      </c>
      <c r="KB29" s="27">
        <v>202.25</v>
      </c>
      <c r="KC29" s="27">
        <v>207</v>
      </c>
      <c r="KD29" s="27">
        <v>201</v>
      </c>
      <c r="KE29" s="27">
        <v>202.8</v>
      </c>
      <c r="KF29" s="27">
        <v>200</v>
      </c>
      <c r="KG29" s="27">
        <v>197.35</v>
      </c>
      <c r="KH29" s="27">
        <v>199</v>
      </c>
      <c r="KI29" s="27">
        <v>204</v>
      </c>
      <c r="KJ29" s="27">
        <v>204.95</v>
      </c>
      <c r="KK29" s="27">
        <v>202</v>
      </c>
      <c r="KL29" s="27">
        <v>209</v>
      </c>
      <c r="KM29" s="27">
        <v>202.1</v>
      </c>
      <c r="KN29" s="27">
        <v>200</v>
      </c>
      <c r="KO29" s="27">
        <v>205.4</v>
      </c>
      <c r="KP29" s="27">
        <v>212.6</v>
      </c>
      <c r="KQ29" s="27">
        <v>213.4</v>
      </c>
      <c r="KR29" s="27">
        <v>215</v>
      </c>
      <c r="KS29" s="27">
        <v>211.9</v>
      </c>
      <c r="KT29" s="27">
        <v>208</v>
      </c>
      <c r="KU29" s="27">
        <v>215.5</v>
      </c>
      <c r="KV29" s="27">
        <v>210</v>
      </c>
      <c r="KW29" s="27">
        <v>214.9</v>
      </c>
      <c r="KX29" s="27">
        <v>206.05</v>
      </c>
      <c r="KY29" s="27">
        <v>219.75</v>
      </c>
      <c r="KZ29" s="27">
        <v>227</v>
      </c>
      <c r="LA29" s="27">
        <v>231.95</v>
      </c>
      <c r="LB29" s="27">
        <v>239.45</v>
      </c>
      <c r="LC29" s="27">
        <v>237</v>
      </c>
      <c r="LD29" s="27">
        <v>240.55</v>
      </c>
      <c r="LE29" s="27">
        <v>239.45</v>
      </c>
      <c r="LF29" s="27">
        <v>235.45</v>
      </c>
      <c r="LG29" s="27">
        <v>227.25</v>
      </c>
      <c r="LH29" s="27">
        <v>240</v>
      </c>
      <c r="LI29" s="27">
        <v>228.65</v>
      </c>
      <c r="LJ29" s="27">
        <v>227.65</v>
      </c>
      <c r="LK29" s="27">
        <v>219.3</v>
      </c>
      <c r="LL29" s="27">
        <v>225.35</v>
      </c>
      <c r="LM29" s="27">
        <v>217</v>
      </c>
      <c r="LN29" s="27">
        <v>216.75</v>
      </c>
      <c r="LO29" s="27">
        <v>217</v>
      </c>
      <c r="LP29" s="27">
        <v>212.65</v>
      </c>
      <c r="LQ29" s="27">
        <v>208.1</v>
      </c>
      <c r="LR29" s="27">
        <v>202</v>
      </c>
      <c r="LS29" s="27">
        <v>209.05</v>
      </c>
      <c r="LT29" s="27">
        <v>201.8</v>
      </c>
      <c r="LU29" s="27">
        <v>215</v>
      </c>
      <c r="LV29" s="27">
        <v>202.8</v>
      </c>
      <c r="LW29" s="27">
        <v>185.45</v>
      </c>
      <c r="LX29" s="27">
        <v>191.35</v>
      </c>
      <c r="LY29" s="27">
        <v>182.7</v>
      </c>
      <c r="LZ29" s="27">
        <v>185.5</v>
      </c>
      <c r="MA29" s="27">
        <v>182.7</v>
      </c>
      <c r="MB29" s="27">
        <v>183.9</v>
      </c>
      <c r="MC29" s="27">
        <v>180</v>
      </c>
      <c r="MD29" s="27">
        <v>181.5</v>
      </c>
      <c r="ME29" s="27">
        <v>185.35</v>
      </c>
      <c r="MF29" s="27">
        <v>185.1</v>
      </c>
      <c r="MG29" s="27">
        <v>185.05</v>
      </c>
      <c r="MH29" s="27">
        <v>189.6</v>
      </c>
      <c r="MI29" s="27">
        <v>195.8</v>
      </c>
      <c r="MJ29" s="27">
        <v>188.55</v>
      </c>
      <c r="MK29" s="27">
        <v>193.9</v>
      </c>
      <c r="ML29" s="27">
        <v>187.05</v>
      </c>
      <c r="MM29" s="27">
        <v>187.15</v>
      </c>
      <c r="MN29" s="27">
        <v>193.6</v>
      </c>
      <c r="MO29" s="27">
        <v>196.65</v>
      </c>
      <c r="MP29" s="27">
        <v>196.65</v>
      </c>
      <c r="MQ29" s="27">
        <v>180.15</v>
      </c>
      <c r="MR29" s="27">
        <v>182.2</v>
      </c>
      <c r="MS29" s="27">
        <v>187</v>
      </c>
      <c r="MT29" s="27">
        <v>178.95</v>
      </c>
      <c r="MU29" s="27">
        <v>174</v>
      </c>
      <c r="MV29" s="27">
        <v>177.05</v>
      </c>
      <c r="MW29" s="27">
        <v>172</v>
      </c>
      <c r="MX29" s="27">
        <v>177.8</v>
      </c>
      <c r="MY29" s="27">
        <v>178.9</v>
      </c>
      <c r="MZ29" s="27">
        <v>178.1</v>
      </c>
      <c r="NA29" s="27">
        <v>176.1</v>
      </c>
      <c r="NB29" s="43"/>
      <c r="ND29" s="45"/>
      <c r="NE29" s="43"/>
    </row>
    <row r="30" spans="1:369" x14ac:dyDescent="0.25">
      <c r="A30" s="28">
        <f t="shared" si="1"/>
        <v>28</v>
      </c>
      <c r="B30" s="28">
        <v>526367</v>
      </c>
      <c r="C30" s="28" t="s">
        <v>37</v>
      </c>
      <c r="D30" s="29" t="s">
        <v>263</v>
      </c>
      <c r="E30" s="27">
        <f t="shared" si="0"/>
        <v>114.1</v>
      </c>
      <c r="F30" s="27">
        <v>172.85</v>
      </c>
      <c r="G30" s="27">
        <v>42</v>
      </c>
      <c r="H30" s="27">
        <v>327.14999999999998</v>
      </c>
      <c r="I30" s="3"/>
      <c r="J30" s="27">
        <v>268</v>
      </c>
      <c r="K30" s="27">
        <v>108.1</v>
      </c>
      <c r="L30" s="27"/>
      <c r="M30" s="30"/>
      <c r="N30" s="28"/>
      <c r="P30" s="3">
        <v>114.1</v>
      </c>
      <c r="Q30" s="3">
        <v>119.05</v>
      </c>
      <c r="R30" s="3">
        <v>120</v>
      </c>
      <c r="S30" s="3">
        <v>119.55</v>
      </c>
      <c r="T30" s="3">
        <v>117.8</v>
      </c>
      <c r="U30" s="3">
        <v>116.1</v>
      </c>
      <c r="V30" s="3">
        <v>118.65</v>
      </c>
      <c r="W30" s="3">
        <v>117.65</v>
      </c>
      <c r="X30" s="3">
        <v>119.7</v>
      </c>
      <c r="Y30" s="3">
        <v>117.25</v>
      </c>
      <c r="Z30" s="3">
        <v>120.3</v>
      </c>
      <c r="AA30" s="3">
        <v>120.55</v>
      </c>
      <c r="AB30" s="3">
        <v>126</v>
      </c>
      <c r="AC30" s="3">
        <v>120</v>
      </c>
      <c r="AD30" s="3">
        <v>120.2</v>
      </c>
      <c r="AE30" s="3">
        <v>121</v>
      </c>
      <c r="AF30" s="3">
        <v>121.1</v>
      </c>
      <c r="AG30" s="3">
        <v>121</v>
      </c>
      <c r="AH30" s="3">
        <v>121.8</v>
      </c>
      <c r="AI30" s="3">
        <v>120.2</v>
      </c>
      <c r="AJ30" s="3">
        <v>120.95</v>
      </c>
      <c r="AK30" s="3">
        <v>119</v>
      </c>
      <c r="AL30" s="3">
        <v>121.6</v>
      </c>
      <c r="AM30" s="3">
        <v>126</v>
      </c>
      <c r="AN30" s="3">
        <v>124.2</v>
      </c>
      <c r="AO30" s="3">
        <v>122.65</v>
      </c>
      <c r="AP30" s="3">
        <v>123.3</v>
      </c>
      <c r="AQ30" s="3">
        <v>122.3</v>
      </c>
      <c r="AR30" s="3">
        <v>125.15</v>
      </c>
      <c r="AS30" s="3">
        <v>125</v>
      </c>
      <c r="AT30" s="3">
        <v>127.5</v>
      </c>
      <c r="AU30" s="3">
        <v>133</v>
      </c>
      <c r="AV30" s="3">
        <v>142</v>
      </c>
      <c r="AW30" s="3">
        <v>131.80000000000001</v>
      </c>
      <c r="AX30" s="3">
        <v>121.35</v>
      </c>
      <c r="AY30" s="3">
        <v>124.85</v>
      </c>
      <c r="AZ30" s="3">
        <v>130</v>
      </c>
      <c r="BA30" s="3">
        <v>123.65</v>
      </c>
      <c r="BB30" s="3">
        <v>121</v>
      </c>
      <c r="BC30" s="3">
        <v>128.25</v>
      </c>
      <c r="BD30" s="3">
        <v>122</v>
      </c>
      <c r="BE30" s="3">
        <v>126</v>
      </c>
      <c r="BF30" s="3">
        <v>125</v>
      </c>
      <c r="BG30" s="3">
        <v>123.5</v>
      </c>
      <c r="BH30" s="3">
        <v>123.15</v>
      </c>
      <c r="BI30" s="3">
        <v>125.85</v>
      </c>
      <c r="BJ30" s="3">
        <v>120.35</v>
      </c>
      <c r="BK30" s="3">
        <v>122.95</v>
      </c>
      <c r="BL30" s="3">
        <v>119.85</v>
      </c>
      <c r="BM30" s="3">
        <v>124.45</v>
      </c>
      <c r="BN30" s="3">
        <v>123</v>
      </c>
      <c r="BO30" s="3">
        <v>124.25</v>
      </c>
      <c r="BP30" s="3">
        <v>121.95</v>
      </c>
      <c r="BQ30" s="3">
        <v>125.9</v>
      </c>
      <c r="BR30" s="3">
        <v>123</v>
      </c>
      <c r="BS30" s="3">
        <v>127</v>
      </c>
      <c r="BT30" s="3">
        <v>122</v>
      </c>
      <c r="BU30" s="3">
        <v>126.7</v>
      </c>
      <c r="BV30" s="3">
        <v>127.7</v>
      </c>
      <c r="BW30" s="3">
        <v>124.25</v>
      </c>
      <c r="BX30" s="3">
        <v>126.25</v>
      </c>
      <c r="BY30" s="3">
        <v>125.3</v>
      </c>
      <c r="BZ30" s="3">
        <v>134</v>
      </c>
      <c r="CA30" s="3">
        <v>128.94999999999999</v>
      </c>
      <c r="CB30" s="3">
        <v>129.05000000000001</v>
      </c>
      <c r="CC30" s="3">
        <v>132.80000000000001</v>
      </c>
      <c r="CD30" s="3">
        <v>136.44999999999999</v>
      </c>
      <c r="CE30" s="3">
        <v>141</v>
      </c>
      <c r="CF30" s="3">
        <v>146.05000000000001</v>
      </c>
      <c r="CG30" s="3">
        <v>156.30000000000001</v>
      </c>
      <c r="CH30" s="3">
        <v>140.75</v>
      </c>
      <c r="CI30" s="3">
        <v>141.5</v>
      </c>
      <c r="CJ30" s="3">
        <v>138.30000000000001</v>
      </c>
      <c r="CK30" s="3">
        <v>135.80000000000001</v>
      </c>
      <c r="CL30" s="3">
        <v>140</v>
      </c>
      <c r="CM30" s="3">
        <v>140</v>
      </c>
      <c r="CN30" s="3">
        <v>140</v>
      </c>
      <c r="CO30" s="3">
        <v>143</v>
      </c>
      <c r="CP30" s="3">
        <v>141.94999999999999</v>
      </c>
      <c r="CQ30" s="3">
        <v>139</v>
      </c>
      <c r="CR30" s="3">
        <v>134.94999999999999</v>
      </c>
      <c r="CS30" s="3">
        <v>136</v>
      </c>
      <c r="CT30" s="3">
        <v>132.4</v>
      </c>
      <c r="CU30" s="3">
        <v>135.30000000000001</v>
      </c>
      <c r="CV30" s="3">
        <v>135.5</v>
      </c>
      <c r="CW30" s="3">
        <v>138.5</v>
      </c>
      <c r="CX30" s="3">
        <v>137.94999999999999</v>
      </c>
      <c r="CY30" s="3">
        <v>138</v>
      </c>
      <c r="CZ30" s="3">
        <v>136.55000000000001</v>
      </c>
      <c r="DA30" s="3">
        <v>135.1</v>
      </c>
      <c r="DB30" s="3">
        <v>132.4</v>
      </c>
      <c r="DC30" s="3">
        <v>129</v>
      </c>
      <c r="DD30" s="3">
        <v>124.75</v>
      </c>
      <c r="DE30" s="3">
        <v>116.35</v>
      </c>
      <c r="DF30" s="3">
        <v>117.5</v>
      </c>
      <c r="DG30" s="3">
        <v>114.3</v>
      </c>
      <c r="DH30" s="3">
        <v>115.9</v>
      </c>
      <c r="DI30" s="3">
        <v>121.55</v>
      </c>
      <c r="DJ30" s="3">
        <v>124.95</v>
      </c>
      <c r="DK30" s="3">
        <v>126.05</v>
      </c>
      <c r="DL30" s="3">
        <v>128</v>
      </c>
      <c r="DM30" s="3">
        <v>124.5</v>
      </c>
      <c r="DN30" s="3">
        <v>123</v>
      </c>
      <c r="DO30" s="3">
        <v>122.6</v>
      </c>
      <c r="DP30" s="3">
        <v>123.8</v>
      </c>
      <c r="DQ30" s="3">
        <v>123.1</v>
      </c>
      <c r="DR30" s="3">
        <v>123.1</v>
      </c>
      <c r="DS30" s="3">
        <v>123.5</v>
      </c>
      <c r="DT30" s="3">
        <v>122.55</v>
      </c>
      <c r="DU30" s="3">
        <v>125</v>
      </c>
      <c r="DV30" s="3">
        <v>120</v>
      </c>
      <c r="DW30" s="3">
        <v>126.6</v>
      </c>
      <c r="DX30" s="3">
        <v>133.75</v>
      </c>
      <c r="DY30" s="3">
        <v>123.05</v>
      </c>
      <c r="DZ30" s="3">
        <v>129.30000000000001</v>
      </c>
      <c r="EA30" s="3">
        <v>126</v>
      </c>
      <c r="EB30" s="3">
        <v>125.45</v>
      </c>
      <c r="EC30" s="3">
        <v>127.15</v>
      </c>
      <c r="ED30" s="3">
        <v>128.05000000000001</v>
      </c>
      <c r="EE30" s="3">
        <v>129.75</v>
      </c>
      <c r="EF30" s="3">
        <v>129.5</v>
      </c>
      <c r="EG30" s="3">
        <v>133.6</v>
      </c>
      <c r="EH30" s="3">
        <v>126</v>
      </c>
      <c r="EI30" s="3">
        <v>127.1</v>
      </c>
      <c r="EJ30" s="3">
        <v>129.94999999999999</v>
      </c>
      <c r="EK30" s="3">
        <v>128.1</v>
      </c>
      <c r="EL30" s="3">
        <v>127.45</v>
      </c>
      <c r="EM30" s="3">
        <v>129.30000000000001</v>
      </c>
      <c r="EN30" s="3">
        <v>127.05</v>
      </c>
      <c r="EO30" s="3">
        <v>130.05000000000001</v>
      </c>
      <c r="EP30" s="3">
        <v>135.5</v>
      </c>
      <c r="EQ30" s="3">
        <v>137.1</v>
      </c>
      <c r="ER30" s="3">
        <v>141.44999999999999</v>
      </c>
      <c r="ES30" s="3">
        <v>146.15</v>
      </c>
      <c r="ET30" s="3">
        <v>150.9</v>
      </c>
      <c r="EU30" s="3">
        <v>152.30000000000001</v>
      </c>
      <c r="EV30" s="3">
        <v>151.69999999999999</v>
      </c>
      <c r="EW30" s="3">
        <v>152.9</v>
      </c>
      <c r="EX30" s="3">
        <v>153.30000000000001</v>
      </c>
      <c r="EY30" s="3">
        <v>153.94999999999999</v>
      </c>
      <c r="EZ30" s="3">
        <v>152.69999999999999</v>
      </c>
      <c r="FA30" s="3">
        <v>157.75</v>
      </c>
      <c r="FB30" s="3">
        <v>158.25</v>
      </c>
      <c r="FC30" s="3">
        <v>154</v>
      </c>
      <c r="FD30" s="3">
        <v>155.6</v>
      </c>
      <c r="FE30" s="3">
        <v>160</v>
      </c>
      <c r="FF30" s="27">
        <v>159.55000000000001</v>
      </c>
      <c r="FG30" s="27">
        <v>159.80000000000001</v>
      </c>
      <c r="FH30" s="27">
        <v>160.94999999999999</v>
      </c>
      <c r="FI30" s="27">
        <v>157.80000000000001</v>
      </c>
      <c r="FJ30" s="27">
        <v>153.94999999999999</v>
      </c>
      <c r="FK30" s="27">
        <v>151.69999999999999</v>
      </c>
      <c r="FL30" s="27">
        <v>149.94999999999999</v>
      </c>
      <c r="FM30" s="27">
        <v>149.80000000000001</v>
      </c>
      <c r="FN30" s="27">
        <v>155.15</v>
      </c>
      <c r="FO30" s="27">
        <v>154.05000000000001</v>
      </c>
      <c r="FP30" s="27">
        <v>150.15</v>
      </c>
      <c r="FQ30" s="27">
        <v>150.9</v>
      </c>
      <c r="FR30" s="27">
        <v>150</v>
      </c>
      <c r="FS30" s="27">
        <v>148.55000000000001</v>
      </c>
      <c r="FT30" s="27"/>
      <c r="FU30" s="27">
        <v>154.85</v>
      </c>
      <c r="FV30" s="27">
        <v>148.5</v>
      </c>
      <c r="FW30" s="27">
        <v>160.30000000000001</v>
      </c>
      <c r="FX30" s="27">
        <v>148.15</v>
      </c>
      <c r="FY30" s="27">
        <v>146.6</v>
      </c>
      <c r="FZ30" s="27">
        <v>150.35</v>
      </c>
      <c r="GA30" s="27">
        <v>150.80000000000001</v>
      </c>
      <c r="GB30" s="27">
        <v>154.5</v>
      </c>
      <c r="GC30" s="27">
        <v>158</v>
      </c>
      <c r="GD30" s="27">
        <v>161.25</v>
      </c>
      <c r="GE30" s="27">
        <v>164.65</v>
      </c>
      <c r="GF30" s="27">
        <v>159.5</v>
      </c>
      <c r="GG30" s="27">
        <v>152.80000000000001</v>
      </c>
      <c r="GH30" s="27">
        <v>152</v>
      </c>
      <c r="GI30" s="27">
        <v>165</v>
      </c>
      <c r="GJ30" s="27">
        <v>167.25</v>
      </c>
      <c r="GK30" s="27">
        <v>165.75</v>
      </c>
      <c r="GL30" s="27">
        <v>165</v>
      </c>
      <c r="GM30" s="27">
        <v>170</v>
      </c>
      <c r="GN30" s="27">
        <v>162.80000000000001</v>
      </c>
      <c r="GO30" s="27">
        <v>155.5</v>
      </c>
      <c r="GP30" s="27">
        <v>152.9</v>
      </c>
      <c r="GQ30" s="27">
        <v>146.15</v>
      </c>
      <c r="GR30" s="27">
        <v>140.55000000000001</v>
      </c>
      <c r="GS30" s="27">
        <v>138.80000000000001</v>
      </c>
      <c r="GT30" s="27">
        <v>146.55000000000001</v>
      </c>
      <c r="GU30" s="27">
        <v>153</v>
      </c>
      <c r="GV30" s="27">
        <v>160.5</v>
      </c>
      <c r="GW30" s="27">
        <v>168.65</v>
      </c>
      <c r="GX30" s="27">
        <v>166.95</v>
      </c>
      <c r="GY30" s="27">
        <v>155</v>
      </c>
      <c r="GZ30" s="27">
        <v>157.30000000000001</v>
      </c>
      <c r="HA30" s="27">
        <v>164.5</v>
      </c>
      <c r="HB30" s="27">
        <v>171.2</v>
      </c>
      <c r="HC30" s="27">
        <v>171.7</v>
      </c>
      <c r="HD30" s="27">
        <v>175.75</v>
      </c>
      <c r="HE30" s="27">
        <v>173.4</v>
      </c>
      <c r="HF30" s="27">
        <v>173</v>
      </c>
      <c r="HG30" s="27">
        <v>173.5</v>
      </c>
      <c r="HH30" s="27">
        <v>176.9</v>
      </c>
      <c r="HI30" s="27">
        <v>177.5</v>
      </c>
      <c r="HJ30" s="27">
        <v>181.2</v>
      </c>
      <c r="HK30" s="27">
        <v>183.6</v>
      </c>
      <c r="HL30" s="27">
        <v>182.5</v>
      </c>
      <c r="HM30" s="27">
        <v>176.4</v>
      </c>
      <c r="HN30" s="27">
        <v>182.7</v>
      </c>
      <c r="HO30" s="27">
        <v>188.85</v>
      </c>
      <c r="HP30" s="27">
        <v>189.15</v>
      </c>
      <c r="HQ30" s="27">
        <v>197.5</v>
      </c>
      <c r="HR30" s="27">
        <v>205.55</v>
      </c>
      <c r="HS30" s="27">
        <v>221.2</v>
      </c>
      <c r="HT30" s="27">
        <v>185.85</v>
      </c>
      <c r="HU30" s="27">
        <v>187.05</v>
      </c>
      <c r="HV30" s="27">
        <v>189.45</v>
      </c>
      <c r="HW30" s="27">
        <v>187</v>
      </c>
      <c r="HX30" s="27">
        <v>191.1</v>
      </c>
      <c r="HY30" s="27">
        <v>186</v>
      </c>
      <c r="HZ30" s="27">
        <v>188.45</v>
      </c>
      <c r="IA30" s="27">
        <v>185.6</v>
      </c>
      <c r="IB30" s="27">
        <v>190.7</v>
      </c>
      <c r="IC30" s="27">
        <v>184.7</v>
      </c>
      <c r="ID30" s="27">
        <v>180.85</v>
      </c>
      <c r="IE30" s="27">
        <v>180.35</v>
      </c>
      <c r="IF30" s="27">
        <v>192.5</v>
      </c>
      <c r="IG30" s="27">
        <v>191.05</v>
      </c>
      <c r="IH30" s="27">
        <v>180</v>
      </c>
      <c r="II30" s="27">
        <v>174</v>
      </c>
      <c r="IJ30" s="27">
        <v>187</v>
      </c>
      <c r="IK30" s="27">
        <v>201.55</v>
      </c>
      <c r="IL30" s="27">
        <v>207.85</v>
      </c>
      <c r="IM30" s="27">
        <v>212.85</v>
      </c>
      <c r="IN30" s="27">
        <v>219.95</v>
      </c>
      <c r="IO30" s="27">
        <v>222.1</v>
      </c>
      <c r="IP30" s="27">
        <v>196.5</v>
      </c>
      <c r="IQ30" s="27">
        <v>189.55</v>
      </c>
      <c r="IR30" s="27">
        <v>183</v>
      </c>
      <c r="IS30" s="27">
        <v>196.75</v>
      </c>
      <c r="IT30" s="27">
        <v>198.6</v>
      </c>
      <c r="IU30" s="27">
        <v>203.6</v>
      </c>
      <c r="IV30" s="27">
        <v>213.95</v>
      </c>
      <c r="IW30" s="27">
        <v>212.35</v>
      </c>
      <c r="IX30" s="27">
        <v>221.8</v>
      </c>
      <c r="IY30" s="27">
        <v>229.95</v>
      </c>
      <c r="IZ30" s="27">
        <v>246.6</v>
      </c>
      <c r="JA30" s="27">
        <v>253.65</v>
      </c>
      <c r="JB30" s="27">
        <v>259.7</v>
      </c>
      <c r="JC30" s="27">
        <v>257</v>
      </c>
      <c r="JD30" s="27">
        <v>255.1</v>
      </c>
      <c r="JE30" s="27">
        <v>260</v>
      </c>
      <c r="JF30" s="27">
        <v>256.10000000000002</v>
      </c>
      <c r="JG30" s="27">
        <v>254</v>
      </c>
      <c r="JH30" s="27">
        <v>251.3</v>
      </c>
      <c r="JI30" s="27">
        <v>243.85</v>
      </c>
      <c r="JJ30" s="27">
        <v>254.45</v>
      </c>
      <c r="JK30" s="27">
        <v>257</v>
      </c>
      <c r="JL30" s="27">
        <v>259.60000000000002</v>
      </c>
      <c r="JM30" s="27">
        <v>259.60000000000002</v>
      </c>
      <c r="JN30" s="27">
        <v>264.8</v>
      </c>
      <c r="JO30" s="27">
        <v>268.14999999999998</v>
      </c>
      <c r="JP30" s="27">
        <v>265.55</v>
      </c>
      <c r="JQ30" s="27">
        <v>270.64999999999998</v>
      </c>
      <c r="JR30" s="27">
        <v>267</v>
      </c>
      <c r="JS30" s="27">
        <v>251</v>
      </c>
      <c r="JT30" s="27">
        <v>256.8</v>
      </c>
      <c r="JU30" s="27">
        <v>262</v>
      </c>
      <c r="JV30" s="27">
        <v>252.1</v>
      </c>
      <c r="JW30" s="27">
        <v>258.89999999999998</v>
      </c>
      <c r="JX30" s="27">
        <v>247.2</v>
      </c>
      <c r="JY30" s="27">
        <v>257.95</v>
      </c>
      <c r="JZ30" s="27">
        <v>258.55</v>
      </c>
      <c r="KA30" s="27">
        <v>259.8</v>
      </c>
      <c r="KB30" s="27">
        <v>273.10000000000002</v>
      </c>
      <c r="KC30" s="27">
        <v>241.75</v>
      </c>
      <c r="KD30" s="27">
        <v>239.1</v>
      </c>
      <c r="KE30" s="27">
        <v>234</v>
      </c>
      <c r="KF30" s="27">
        <v>241</v>
      </c>
      <c r="KG30" s="27">
        <v>216.9</v>
      </c>
      <c r="KH30" s="27">
        <v>201</v>
      </c>
      <c r="KI30" s="27">
        <v>201.7</v>
      </c>
      <c r="KJ30" s="27">
        <v>203</v>
      </c>
      <c r="KK30" s="27">
        <v>206.65</v>
      </c>
      <c r="KL30" s="27">
        <v>208.55</v>
      </c>
      <c r="KM30" s="27">
        <v>203.85</v>
      </c>
      <c r="KN30" s="27">
        <v>200.5</v>
      </c>
      <c r="KO30" s="27">
        <v>199.2</v>
      </c>
      <c r="KP30" s="27">
        <v>198.1</v>
      </c>
      <c r="KQ30" s="27">
        <v>200</v>
      </c>
      <c r="KR30" s="27">
        <v>202.8</v>
      </c>
      <c r="KS30" s="27">
        <v>201.1</v>
      </c>
      <c r="KT30" s="27">
        <v>201.6</v>
      </c>
      <c r="KU30" s="27">
        <v>201.2</v>
      </c>
      <c r="KV30" s="27">
        <v>199.5</v>
      </c>
      <c r="KW30" s="27">
        <v>208.45</v>
      </c>
      <c r="KX30" s="27">
        <v>193.9</v>
      </c>
      <c r="KY30" s="27">
        <v>188.45</v>
      </c>
      <c r="KZ30" s="27">
        <v>186.6</v>
      </c>
      <c r="LA30" s="27">
        <v>186.4</v>
      </c>
      <c r="LB30" s="27">
        <v>205</v>
      </c>
      <c r="LC30" s="27">
        <v>203</v>
      </c>
      <c r="LD30" s="27">
        <v>206</v>
      </c>
      <c r="LE30" s="27">
        <v>210.25</v>
      </c>
      <c r="LF30" s="27">
        <v>209.8</v>
      </c>
      <c r="LG30" s="27">
        <v>219.5</v>
      </c>
      <c r="LH30" s="27">
        <v>201.75</v>
      </c>
      <c r="LI30" s="27">
        <v>192.35</v>
      </c>
      <c r="LJ30" s="27">
        <v>193.65</v>
      </c>
      <c r="LK30" s="27">
        <v>196.3</v>
      </c>
      <c r="LL30" s="27">
        <v>194.1</v>
      </c>
      <c r="LM30" s="27">
        <v>188.6</v>
      </c>
      <c r="LN30" s="27">
        <v>192.7</v>
      </c>
      <c r="LO30" s="27">
        <v>192.5</v>
      </c>
      <c r="LP30" s="27">
        <v>194.4</v>
      </c>
      <c r="LQ30" s="27">
        <v>179.9</v>
      </c>
      <c r="LR30" s="27">
        <v>178.1</v>
      </c>
      <c r="LS30" s="27">
        <v>171.6</v>
      </c>
      <c r="LT30" s="27">
        <v>172.4</v>
      </c>
      <c r="LU30" s="27">
        <v>176.2</v>
      </c>
      <c r="LV30" s="27">
        <v>175.9</v>
      </c>
      <c r="LW30" s="27">
        <v>183</v>
      </c>
      <c r="LX30" s="27">
        <v>187.05</v>
      </c>
      <c r="LY30" s="27">
        <v>187.5</v>
      </c>
      <c r="LZ30" s="27">
        <v>189.95</v>
      </c>
      <c r="MA30" s="27">
        <v>198.7</v>
      </c>
      <c r="MB30" s="27">
        <v>194.6</v>
      </c>
      <c r="MC30" s="27">
        <v>200.55</v>
      </c>
      <c r="MD30" s="27">
        <v>194.8</v>
      </c>
      <c r="ME30" s="27">
        <v>195.35</v>
      </c>
      <c r="MF30" s="27">
        <v>186.2</v>
      </c>
      <c r="MG30" s="27">
        <v>181.9</v>
      </c>
      <c r="MH30" s="27">
        <v>180</v>
      </c>
      <c r="MI30" s="27">
        <v>177.8</v>
      </c>
      <c r="MJ30" s="27">
        <v>176.05</v>
      </c>
      <c r="MK30" s="27">
        <v>172.35</v>
      </c>
      <c r="ML30" s="27">
        <v>174.85</v>
      </c>
      <c r="MM30" s="27">
        <v>173.95</v>
      </c>
      <c r="MN30" s="27">
        <v>176.3</v>
      </c>
      <c r="MO30" s="27">
        <v>175.15</v>
      </c>
      <c r="MP30" s="27">
        <v>179.85</v>
      </c>
      <c r="MQ30" s="27">
        <v>176</v>
      </c>
      <c r="MR30" s="27">
        <v>176.95</v>
      </c>
      <c r="MS30" s="27">
        <v>172.35</v>
      </c>
      <c r="MT30" s="27">
        <v>173</v>
      </c>
      <c r="MU30" s="27">
        <v>170.1</v>
      </c>
      <c r="MV30" s="27">
        <v>167.4</v>
      </c>
      <c r="MW30" s="27">
        <v>165.7</v>
      </c>
      <c r="MX30" s="27">
        <v>160.44999999999999</v>
      </c>
      <c r="MY30" s="27">
        <v>158.55000000000001</v>
      </c>
      <c r="MZ30" s="27">
        <v>159</v>
      </c>
      <c r="NA30" s="27">
        <v>157.5</v>
      </c>
      <c r="NB30" s="43"/>
      <c r="ND30" s="45"/>
      <c r="NE30" s="43"/>
    </row>
    <row r="31" spans="1:369" x14ac:dyDescent="0.25">
      <c r="A31" s="28">
        <f t="shared" si="1"/>
        <v>29</v>
      </c>
      <c r="B31" s="28">
        <v>512479</v>
      </c>
      <c r="C31" s="28" t="s">
        <v>8</v>
      </c>
      <c r="D31" s="29" t="s">
        <v>173</v>
      </c>
      <c r="E31" s="27">
        <f t="shared" si="0"/>
        <v>54.05</v>
      </c>
      <c r="F31" s="27" t="e">
        <v>#N/A</v>
      </c>
      <c r="G31" s="27" t="e">
        <v>#N/A</v>
      </c>
      <c r="H31" s="27" t="e">
        <v>#N/A</v>
      </c>
      <c r="I31" s="3"/>
      <c r="J31" s="27">
        <v>54.05</v>
      </c>
      <c r="K31" s="27">
        <v>50</v>
      </c>
      <c r="L31" s="27"/>
      <c r="M31" s="30"/>
      <c r="N31" s="28"/>
      <c r="P31" s="3">
        <v>54.05</v>
      </c>
      <c r="Q31" s="3">
        <v>54.05</v>
      </c>
      <c r="R31" s="3">
        <v>54.05</v>
      </c>
      <c r="S31" s="3">
        <v>54.05</v>
      </c>
      <c r="T31" s="3">
        <v>54.05</v>
      </c>
      <c r="U31" s="3">
        <v>54.05</v>
      </c>
      <c r="V31" s="3">
        <v>54.05</v>
      </c>
      <c r="W31" s="3">
        <v>54.05</v>
      </c>
      <c r="X31" s="3">
        <v>54.05</v>
      </c>
      <c r="Y31" s="3">
        <v>54.05</v>
      </c>
      <c r="Z31" s="3">
        <v>54.05</v>
      </c>
      <c r="AA31" s="3">
        <v>54.05</v>
      </c>
      <c r="AB31" s="3">
        <v>54.05</v>
      </c>
      <c r="AC31" s="3">
        <v>54.05</v>
      </c>
      <c r="AD31" s="3">
        <v>54.05</v>
      </c>
      <c r="AE31" s="3">
        <v>54.05</v>
      </c>
      <c r="AF31" s="3">
        <v>54.05</v>
      </c>
      <c r="AG31" s="3">
        <v>54.05</v>
      </c>
      <c r="AH31" s="3">
        <v>54.05</v>
      </c>
      <c r="AI31" s="3">
        <v>54.05</v>
      </c>
      <c r="AJ31" s="3">
        <v>54.05</v>
      </c>
      <c r="AK31" s="3">
        <v>54.05</v>
      </c>
      <c r="AL31" s="3">
        <v>54.05</v>
      </c>
      <c r="AM31" s="3">
        <v>54.05</v>
      </c>
      <c r="AN31" s="3">
        <v>54.05</v>
      </c>
      <c r="AO31" s="3">
        <v>54.05</v>
      </c>
      <c r="AP31" s="3">
        <v>54.05</v>
      </c>
      <c r="AQ31" s="3">
        <v>54.05</v>
      </c>
      <c r="AR31" s="3">
        <v>54.05</v>
      </c>
      <c r="AS31" s="3">
        <v>54.05</v>
      </c>
      <c r="AT31" s="3">
        <v>54.05</v>
      </c>
      <c r="AU31" s="3">
        <v>54.05</v>
      </c>
      <c r="AV31" s="3">
        <v>54.05</v>
      </c>
      <c r="AW31" s="3">
        <v>54.05</v>
      </c>
      <c r="AX31" s="3">
        <v>54.05</v>
      </c>
      <c r="AY31" s="3">
        <v>54.05</v>
      </c>
      <c r="AZ31" s="3">
        <v>54.05</v>
      </c>
      <c r="BA31" s="3">
        <v>54.05</v>
      </c>
      <c r="BB31" s="3">
        <v>54.05</v>
      </c>
      <c r="BC31" s="3">
        <v>54.05</v>
      </c>
      <c r="BD31" s="3">
        <v>54.05</v>
      </c>
      <c r="BE31" s="3">
        <v>54.05</v>
      </c>
      <c r="BF31" s="3">
        <v>54.05</v>
      </c>
      <c r="BG31" s="3">
        <v>54.05</v>
      </c>
      <c r="BH31" s="3">
        <v>54.05</v>
      </c>
      <c r="BI31" s="3">
        <v>54.05</v>
      </c>
      <c r="BJ31" s="3">
        <v>54.05</v>
      </c>
      <c r="BK31" s="3">
        <v>54.05</v>
      </c>
      <c r="BL31" s="3">
        <v>54.05</v>
      </c>
      <c r="BM31" s="3">
        <v>54.05</v>
      </c>
      <c r="BN31" s="3">
        <v>54.05</v>
      </c>
      <c r="BO31" s="3">
        <v>54.05</v>
      </c>
      <c r="BP31" s="3">
        <v>54.05</v>
      </c>
      <c r="BQ31" s="3">
        <v>54.05</v>
      </c>
      <c r="BR31" s="3">
        <v>54.05</v>
      </c>
      <c r="BS31" s="3">
        <v>54.05</v>
      </c>
      <c r="BT31" s="3">
        <v>54.05</v>
      </c>
      <c r="BU31" s="3">
        <v>54.05</v>
      </c>
      <c r="BV31" s="3">
        <v>54.05</v>
      </c>
      <c r="BW31" s="3">
        <v>54.05</v>
      </c>
      <c r="BX31" s="3">
        <v>54.05</v>
      </c>
      <c r="BY31" s="3">
        <v>54.05</v>
      </c>
      <c r="BZ31" s="3">
        <v>54.05</v>
      </c>
      <c r="CA31" s="3">
        <v>54.05</v>
      </c>
      <c r="CB31" s="3">
        <v>54.05</v>
      </c>
      <c r="CC31" s="3">
        <v>54.05</v>
      </c>
      <c r="CD31" s="3">
        <v>54.05</v>
      </c>
      <c r="CE31" s="3">
        <v>54.05</v>
      </c>
      <c r="CF31" s="3">
        <v>54.05</v>
      </c>
      <c r="CG31" s="3">
        <v>54.05</v>
      </c>
      <c r="CH31" s="3">
        <v>54.05</v>
      </c>
      <c r="CI31" s="3">
        <v>54.05</v>
      </c>
      <c r="CJ31" s="3">
        <v>54.05</v>
      </c>
      <c r="CK31" s="3">
        <v>54.05</v>
      </c>
      <c r="CL31" s="3">
        <v>54.05</v>
      </c>
      <c r="CM31" s="3">
        <v>54.05</v>
      </c>
      <c r="CN31" s="3">
        <v>54.05</v>
      </c>
      <c r="CO31" s="3">
        <v>54.05</v>
      </c>
      <c r="CP31" s="3">
        <v>54.05</v>
      </c>
      <c r="CQ31" s="3">
        <v>54.05</v>
      </c>
      <c r="CR31" s="3">
        <v>54.05</v>
      </c>
      <c r="CS31" s="3">
        <v>54.05</v>
      </c>
      <c r="CT31" s="3">
        <v>54.05</v>
      </c>
      <c r="CU31" s="3">
        <v>54.05</v>
      </c>
      <c r="CV31" s="3">
        <v>54.05</v>
      </c>
      <c r="CW31" s="3">
        <v>54.05</v>
      </c>
      <c r="CX31" s="3">
        <v>54.05</v>
      </c>
      <c r="CY31" s="3">
        <v>54.05</v>
      </c>
      <c r="CZ31" s="3">
        <v>54.05</v>
      </c>
      <c r="DA31" s="3">
        <v>54.05</v>
      </c>
      <c r="DB31" s="3">
        <v>54.05</v>
      </c>
      <c r="DC31" s="3">
        <v>54.05</v>
      </c>
      <c r="DD31" s="3">
        <v>54.05</v>
      </c>
      <c r="DE31" s="3">
        <v>54.05</v>
      </c>
      <c r="DF31" s="3">
        <v>54.05</v>
      </c>
      <c r="DG31" s="3">
        <v>54.05</v>
      </c>
      <c r="DH31" s="3">
        <v>54.05</v>
      </c>
      <c r="DI31" s="3">
        <v>54.05</v>
      </c>
      <c r="DJ31" s="3">
        <v>54.05</v>
      </c>
      <c r="DK31" s="3">
        <v>54.05</v>
      </c>
      <c r="DL31" s="3">
        <v>54.05</v>
      </c>
      <c r="DM31" s="3">
        <v>54.05</v>
      </c>
      <c r="DN31" s="3">
        <v>54.05</v>
      </c>
      <c r="DO31" s="3">
        <v>54.05</v>
      </c>
      <c r="DP31" s="3">
        <v>54.05</v>
      </c>
      <c r="DQ31" s="3">
        <v>54.05</v>
      </c>
      <c r="DR31" s="3">
        <v>54.05</v>
      </c>
      <c r="DS31" s="3">
        <v>54.05</v>
      </c>
      <c r="DT31" s="3">
        <v>54.05</v>
      </c>
      <c r="DU31" s="3">
        <v>54.05</v>
      </c>
      <c r="DV31" s="3">
        <v>54.05</v>
      </c>
      <c r="DW31" s="3">
        <v>54.05</v>
      </c>
      <c r="DX31" s="3">
        <v>54.05</v>
      </c>
      <c r="DY31" s="3">
        <v>54.05</v>
      </c>
      <c r="DZ31" s="3">
        <v>54.05</v>
      </c>
      <c r="EA31" s="3">
        <v>54.05</v>
      </c>
      <c r="EB31" s="3">
        <v>54.05</v>
      </c>
      <c r="EC31" s="3">
        <v>54.05</v>
      </c>
      <c r="ED31" s="3">
        <v>54.05</v>
      </c>
      <c r="EE31" s="3">
        <v>54.05</v>
      </c>
      <c r="EF31" s="3">
        <v>54.05</v>
      </c>
      <c r="EG31" s="3">
        <v>54.05</v>
      </c>
      <c r="EH31" s="3">
        <v>54.05</v>
      </c>
      <c r="EI31" s="3">
        <v>54.05</v>
      </c>
      <c r="EJ31" s="3">
        <v>54.05</v>
      </c>
      <c r="EK31" s="3">
        <v>54.05</v>
      </c>
      <c r="EL31" s="3">
        <v>54.05</v>
      </c>
      <c r="EM31" s="3">
        <v>54.05</v>
      </c>
      <c r="EN31" s="3">
        <v>54.05</v>
      </c>
      <c r="EO31" s="3">
        <v>54.05</v>
      </c>
      <c r="EP31" s="3">
        <v>54.05</v>
      </c>
      <c r="EQ31" s="3">
        <v>54.05</v>
      </c>
      <c r="ER31" s="3">
        <v>54.05</v>
      </c>
      <c r="ES31" s="3">
        <v>54.05</v>
      </c>
      <c r="ET31" s="3">
        <v>54.05</v>
      </c>
      <c r="EU31" s="3">
        <v>54.05</v>
      </c>
      <c r="EV31" s="3">
        <v>54.05</v>
      </c>
      <c r="EW31" s="3">
        <v>54.05</v>
      </c>
      <c r="EX31" s="3">
        <v>54.05</v>
      </c>
      <c r="EY31" s="3">
        <v>54.05</v>
      </c>
      <c r="EZ31" s="3">
        <v>54.05</v>
      </c>
      <c r="FA31" s="3">
        <v>54.05</v>
      </c>
      <c r="FB31" s="3">
        <v>54.05</v>
      </c>
      <c r="FC31" s="3">
        <v>54.05</v>
      </c>
      <c r="FD31" s="3">
        <v>54.05</v>
      </c>
      <c r="FE31" s="3">
        <v>54.05</v>
      </c>
      <c r="FF31" s="27">
        <v>54.05</v>
      </c>
      <c r="FG31" s="27">
        <v>54.05</v>
      </c>
      <c r="FH31" s="27">
        <v>54.05</v>
      </c>
      <c r="FI31" s="27">
        <v>54.05</v>
      </c>
      <c r="FJ31" s="27">
        <v>54.05</v>
      </c>
      <c r="FK31" s="27">
        <v>54.05</v>
      </c>
      <c r="FL31" s="27">
        <v>54.05</v>
      </c>
      <c r="FM31" s="27">
        <v>54.05</v>
      </c>
      <c r="FN31" s="27">
        <v>54.05</v>
      </c>
      <c r="FO31" s="27">
        <v>54.05</v>
      </c>
      <c r="FP31" s="27">
        <v>54.05</v>
      </c>
      <c r="FQ31" s="27">
        <v>54.05</v>
      </c>
      <c r="FR31" s="27">
        <v>54.05</v>
      </c>
      <c r="FS31" s="27">
        <v>54.05</v>
      </c>
      <c r="FT31" s="27"/>
      <c r="FU31" s="27">
        <v>54.05</v>
      </c>
      <c r="FV31" s="27">
        <v>54.05</v>
      </c>
      <c r="FW31" s="27">
        <v>54.05</v>
      </c>
      <c r="FX31" s="27">
        <v>54.05</v>
      </c>
      <c r="FY31" s="27">
        <v>54.05</v>
      </c>
      <c r="FZ31" s="27">
        <v>54.05</v>
      </c>
      <c r="GA31" s="27">
        <v>54.05</v>
      </c>
      <c r="GB31" s="27">
        <v>54.05</v>
      </c>
      <c r="GC31" s="27">
        <v>54.05</v>
      </c>
      <c r="GD31" s="27">
        <v>54.05</v>
      </c>
      <c r="GE31" s="27">
        <v>54.05</v>
      </c>
      <c r="GF31" s="27">
        <v>54.05</v>
      </c>
      <c r="GG31" s="27">
        <v>54.05</v>
      </c>
      <c r="GH31" s="27">
        <v>54.05</v>
      </c>
      <c r="GI31" s="27">
        <v>54.05</v>
      </c>
      <c r="GJ31" s="27">
        <v>54.05</v>
      </c>
      <c r="GK31" s="27">
        <v>54.05</v>
      </c>
      <c r="GL31" s="27">
        <v>54.05</v>
      </c>
      <c r="GM31" s="27">
        <v>54.05</v>
      </c>
      <c r="GN31" s="27">
        <v>54.05</v>
      </c>
      <c r="GO31" s="27">
        <v>54.05</v>
      </c>
      <c r="GP31" s="27">
        <v>54.05</v>
      </c>
      <c r="GQ31" s="27">
        <v>54.05</v>
      </c>
      <c r="GR31" s="27">
        <v>54.05</v>
      </c>
      <c r="GS31" s="27">
        <v>54.05</v>
      </c>
      <c r="GT31" s="27">
        <v>54.05</v>
      </c>
      <c r="GU31" s="27">
        <v>54.05</v>
      </c>
      <c r="GV31" s="27">
        <v>54.05</v>
      </c>
      <c r="GW31" s="27">
        <v>54.05</v>
      </c>
      <c r="GX31" s="27">
        <v>54.05</v>
      </c>
      <c r="GY31" s="27">
        <v>54.05</v>
      </c>
      <c r="GZ31" s="27">
        <v>54.05</v>
      </c>
      <c r="HA31" s="27">
        <v>54.05</v>
      </c>
      <c r="HB31" s="27">
        <v>54.05</v>
      </c>
      <c r="HC31" s="27">
        <v>54.05</v>
      </c>
      <c r="HD31" s="27">
        <v>54.05</v>
      </c>
      <c r="HE31" s="27">
        <v>54.05</v>
      </c>
      <c r="HF31" s="27">
        <v>54.05</v>
      </c>
      <c r="HG31" s="27">
        <v>54.05</v>
      </c>
      <c r="HH31" s="27">
        <v>54.05</v>
      </c>
      <c r="HI31" s="27">
        <v>54.05</v>
      </c>
      <c r="HJ31" s="27">
        <v>54.05</v>
      </c>
      <c r="HK31" s="27">
        <v>54.05</v>
      </c>
      <c r="HL31" s="27">
        <v>54.05</v>
      </c>
      <c r="HM31" s="27">
        <v>54.05</v>
      </c>
      <c r="HN31" s="27">
        <v>54.05</v>
      </c>
      <c r="HO31" s="27">
        <v>54.05</v>
      </c>
      <c r="HP31" s="27">
        <v>54.05</v>
      </c>
      <c r="HQ31" s="27">
        <v>54.05</v>
      </c>
      <c r="HR31" s="27">
        <v>54.05</v>
      </c>
      <c r="HS31" s="27">
        <v>54.05</v>
      </c>
      <c r="HT31" s="27">
        <v>54.05</v>
      </c>
      <c r="HU31" s="27">
        <v>54.05</v>
      </c>
      <c r="HV31" s="27">
        <v>54.05</v>
      </c>
      <c r="HW31" s="27">
        <v>54.05</v>
      </c>
      <c r="HX31" s="27">
        <v>54.05</v>
      </c>
      <c r="HY31" s="27">
        <v>54.05</v>
      </c>
      <c r="HZ31" s="27">
        <v>54.05</v>
      </c>
      <c r="IA31" s="27">
        <v>54.05</v>
      </c>
      <c r="IB31" s="27">
        <v>54.05</v>
      </c>
      <c r="IC31" s="27">
        <v>54.05</v>
      </c>
      <c r="ID31" s="27">
        <v>54.05</v>
      </c>
      <c r="IE31" s="27">
        <v>54.05</v>
      </c>
      <c r="IF31" s="27">
        <v>54.05</v>
      </c>
      <c r="IG31" s="27">
        <v>54.05</v>
      </c>
      <c r="IH31" s="27">
        <v>54.05</v>
      </c>
      <c r="II31" s="27">
        <v>54.05</v>
      </c>
      <c r="IJ31" s="27">
        <v>54.05</v>
      </c>
      <c r="IK31" s="27">
        <v>54.05</v>
      </c>
      <c r="IL31" s="27">
        <v>54.05</v>
      </c>
      <c r="IM31" s="27">
        <v>54.05</v>
      </c>
      <c r="IN31" s="27">
        <v>54.05</v>
      </c>
      <c r="IO31" s="27">
        <v>54.05</v>
      </c>
      <c r="IP31" s="27">
        <v>54.05</v>
      </c>
      <c r="IQ31" s="27">
        <v>54.05</v>
      </c>
      <c r="IR31" s="27">
        <v>54.05</v>
      </c>
      <c r="IS31" s="27">
        <v>54.05</v>
      </c>
      <c r="IT31" s="27">
        <v>54.05</v>
      </c>
      <c r="IU31" s="27">
        <v>54.05</v>
      </c>
      <c r="IV31" s="27">
        <v>54.05</v>
      </c>
      <c r="IW31" s="27">
        <v>54.05</v>
      </c>
      <c r="IX31" s="27">
        <v>54.05</v>
      </c>
      <c r="IY31" s="27">
        <v>54.05</v>
      </c>
      <c r="IZ31" s="27">
        <v>54.05</v>
      </c>
      <c r="JA31" s="27">
        <v>54.05</v>
      </c>
      <c r="JB31" s="27">
        <v>54.05</v>
      </c>
      <c r="JC31" s="27">
        <v>54.05</v>
      </c>
      <c r="JD31" s="27">
        <v>54.05</v>
      </c>
      <c r="JE31" s="27">
        <v>54.05</v>
      </c>
      <c r="JF31" s="27">
        <v>54.05</v>
      </c>
      <c r="JG31" s="27">
        <v>54.05</v>
      </c>
      <c r="JH31" s="27">
        <v>54.05</v>
      </c>
      <c r="JI31" s="27">
        <v>54.05</v>
      </c>
      <c r="JJ31" s="27">
        <v>54.05</v>
      </c>
      <c r="JK31" s="27">
        <v>54.05</v>
      </c>
      <c r="JL31" s="27">
        <v>54.05</v>
      </c>
      <c r="JM31" s="27">
        <v>54.05</v>
      </c>
      <c r="JN31" s="27">
        <v>54.05</v>
      </c>
      <c r="JO31" s="27">
        <v>54.05</v>
      </c>
      <c r="JP31" s="27">
        <v>54.05</v>
      </c>
      <c r="JQ31" s="27">
        <v>54.05</v>
      </c>
      <c r="JR31" s="27">
        <v>54.05</v>
      </c>
      <c r="JS31" s="27">
        <v>54.05</v>
      </c>
      <c r="JT31" s="27">
        <v>54.05</v>
      </c>
      <c r="JU31" s="27">
        <v>54.05</v>
      </c>
      <c r="JV31" s="27">
        <v>54.05</v>
      </c>
      <c r="JW31" s="27">
        <v>54.05</v>
      </c>
      <c r="JX31" s="27">
        <v>54.05</v>
      </c>
      <c r="JY31" s="27">
        <v>54.05</v>
      </c>
      <c r="JZ31" s="27">
        <v>54.05</v>
      </c>
      <c r="KA31" s="27">
        <v>54.05</v>
      </c>
      <c r="KB31" s="27">
        <v>54.05</v>
      </c>
      <c r="KC31" s="27">
        <v>54.05</v>
      </c>
      <c r="KD31" s="27">
        <v>54.05</v>
      </c>
      <c r="KE31" s="27">
        <v>54.05</v>
      </c>
      <c r="KF31" s="27">
        <v>54.05</v>
      </c>
      <c r="KG31" s="27">
        <v>54.05</v>
      </c>
      <c r="KH31" s="27">
        <v>54.05</v>
      </c>
      <c r="KI31" s="27">
        <v>54.05</v>
      </c>
      <c r="KJ31" s="27">
        <v>54.05</v>
      </c>
      <c r="KK31" s="27">
        <v>54.05</v>
      </c>
      <c r="KL31" s="27">
        <v>54.05</v>
      </c>
      <c r="KM31" s="27">
        <v>54.05</v>
      </c>
      <c r="KN31" s="27">
        <v>54.05</v>
      </c>
      <c r="KO31" s="27">
        <v>54.05</v>
      </c>
      <c r="KP31" s="27">
        <v>54.05</v>
      </c>
      <c r="KQ31" s="27">
        <v>54.05</v>
      </c>
      <c r="KR31" s="27">
        <v>54.05</v>
      </c>
      <c r="KS31" s="27">
        <v>54.05</v>
      </c>
      <c r="KT31" s="27">
        <v>54.05</v>
      </c>
      <c r="KU31" s="27">
        <v>54.05</v>
      </c>
      <c r="KV31" s="27">
        <v>54.05</v>
      </c>
      <c r="KW31" s="27">
        <v>54.05</v>
      </c>
      <c r="KX31" s="27">
        <v>54.05</v>
      </c>
      <c r="KY31" s="27">
        <v>54.05</v>
      </c>
      <c r="KZ31" s="27">
        <v>54.05</v>
      </c>
      <c r="LA31" s="27">
        <v>54.05</v>
      </c>
      <c r="LB31" s="27">
        <v>54.05</v>
      </c>
      <c r="LC31" s="27">
        <v>54.05</v>
      </c>
      <c r="LD31" s="27">
        <v>54.05</v>
      </c>
      <c r="LE31" s="27">
        <v>54.05</v>
      </c>
      <c r="LF31" s="27">
        <v>54.05</v>
      </c>
      <c r="LG31" s="27">
        <v>54.05</v>
      </c>
      <c r="LH31" s="27">
        <v>54.05</v>
      </c>
      <c r="LI31" s="27">
        <v>54.05</v>
      </c>
      <c r="LJ31" s="27">
        <v>54.05</v>
      </c>
      <c r="LK31" s="27">
        <v>54.05</v>
      </c>
      <c r="LL31" s="27">
        <v>54.05</v>
      </c>
      <c r="LM31" s="27">
        <v>54.05</v>
      </c>
      <c r="LN31" s="27">
        <v>54.05</v>
      </c>
      <c r="LO31" s="27">
        <v>54.05</v>
      </c>
      <c r="LP31" s="27">
        <v>54.05</v>
      </c>
      <c r="LQ31" s="27">
        <v>54.05</v>
      </c>
      <c r="LR31" s="27">
        <v>54.05</v>
      </c>
      <c r="LS31" s="27">
        <v>54.05</v>
      </c>
      <c r="LT31" s="27">
        <v>54.05</v>
      </c>
      <c r="LU31" s="27">
        <v>54.05</v>
      </c>
      <c r="LV31" s="27">
        <v>54.05</v>
      </c>
      <c r="LW31" s="27">
        <v>54.05</v>
      </c>
      <c r="LX31" s="27">
        <v>54.05</v>
      </c>
      <c r="LY31" s="27">
        <v>54.05</v>
      </c>
      <c r="LZ31" s="27">
        <v>54.05</v>
      </c>
      <c r="MA31" s="27">
        <v>54.05</v>
      </c>
      <c r="MB31" s="27">
        <v>54.05</v>
      </c>
      <c r="MC31" s="27">
        <v>54.05</v>
      </c>
      <c r="MD31" s="27">
        <v>54.05</v>
      </c>
      <c r="ME31" s="27">
        <v>54.05</v>
      </c>
      <c r="MF31" s="27">
        <v>54.05</v>
      </c>
      <c r="MG31" s="27">
        <v>54.05</v>
      </c>
      <c r="MH31" s="27">
        <v>54.05</v>
      </c>
      <c r="MI31" s="27">
        <v>54.05</v>
      </c>
      <c r="MJ31" s="27">
        <v>54.05</v>
      </c>
      <c r="MK31" s="27">
        <v>51.5</v>
      </c>
      <c r="ML31" s="27">
        <v>51.5</v>
      </c>
      <c r="MM31" s="27">
        <v>51.5</v>
      </c>
      <c r="MN31" s="27">
        <v>51.5</v>
      </c>
      <c r="MO31" s="27">
        <v>51.5</v>
      </c>
      <c r="MP31" s="27">
        <v>51.5</v>
      </c>
      <c r="MQ31" s="27">
        <v>51.5</v>
      </c>
      <c r="MR31" s="27">
        <v>51.5</v>
      </c>
      <c r="MS31" s="27">
        <v>51.5</v>
      </c>
      <c r="MT31" s="27">
        <v>51.5</v>
      </c>
      <c r="MU31" s="27">
        <v>51.5</v>
      </c>
      <c r="MV31" s="27">
        <v>51.5</v>
      </c>
      <c r="MW31" s="27">
        <v>51.5</v>
      </c>
      <c r="MX31" s="27">
        <v>51.5</v>
      </c>
      <c r="MY31" s="27">
        <v>51.5</v>
      </c>
      <c r="MZ31" s="27">
        <v>51.5</v>
      </c>
      <c r="NA31" s="27">
        <v>51.5</v>
      </c>
      <c r="NB31" s="43"/>
      <c r="ND31" s="45"/>
      <c r="NE31" s="43"/>
    </row>
    <row r="32" spans="1:369" x14ac:dyDescent="0.25">
      <c r="A32" s="28">
        <f t="shared" si="1"/>
        <v>30</v>
      </c>
      <c r="B32" s="28">
        <v>523794</v>
      </c>
      <c r="C32" s="28" t="s">
        <v>5</v>
      </c>
      <c r="D32" s="29" t="s">
        <v>174</v>
      </c>
      <c r="E32" s="27">
        <f t="shared" si="0"/>
        <v>3.6</v>
      </c>
      <c r="F32" s="27" t="e">
        <v>#N/A</v>
      </c>
      <c r="G32" s="27" t="e">
        <v>#N/A</v>
      </c>
      <c r="H32" s="27" t="e">
        <v>#N/A</v>
      </c>
      <c r="I32" s="3"/>
      <c r="J32" s="27"/>
      <c r="K32" s="27"/>
      <c r="L32" s="27"/>
      <c r="M32" s="30"/>
      <c r="N32" s="28"/>
      <c r="P32" s="3">
        <v>3.6</v>
      </c>
      <c r="Q32" s="3">
        <v>3.6</v>
      </c>
      <c r="R32" s="3">
        <v>3.6</v>
      </c>
      <c r="S32" s="3">
        <v>3.6</v>
      </c>
      <c r="T32" s="3">
        <v>3.6</v>
      </c>
      <c r="U32" s="3">
        <v>3.6</v>
      </c>
      <c r="V32" s="3">
        <v>3.6</v>
      </c>
      <c r="W32" s="3">
        <v>3.6</v>
      </c>
      <c r="X32" s="3">
        <v>3.6</v>
      </c>
      <c r="Y32" s="3">
        <v>3.6</v>
      </c>
      <c r="Z32" s="3">
        <v>3.6</v>
      </c>
      <c r="AA32" s="3">
        <v>3.6</v>
      </c>
      <c r="AB32" s="3">
        <v>3.6</v>
      </c>
      <c r="AC32" s="3">
        <v>3.6</v>
      </c>
      <c r="AD32" s="3">
        <v>3.6</v>
      </c>
      <c r="AE32" s="3">
        <v>3.6</v>
      </c>
      <c r="AF32" s="3">
        <v>3.6</v>
      </c>
      <c r="AG32" s="3">
        <v>3.6</v>
      </c>
      <c r="AH32" s="3">
        <v>3.6</v>
      </c>
      <c r="AI32" s="3">
        <v>3.6</v>
      </c>
      <c r="AJ32" s="3">
        <v>3.6</v>
      </c>
      <c r="AK32" s="3">
        <v>3.6</v>
      </c>
      <c r="AL32" s="3">
        <v>3.6</v>
      </c>
      <c r="AM32" s="3">
        <v>3.6</v>
      </c>
      <c r="AN32" s="3">
        <v>3.6</v>
      </c>
      <c r="AO32" s="3">
        <v>3.6</v>
      </c>
      <c r="AP32" s="3">
        <v>3.6</v>
      </c>
      <c r="AQ32" s="3">
        <v>3.6</v>
      </c>
      <c r="AR32" s="3">
        <v>3.6</v>
      </c>
      <c r="AS32" s="3">
        <v>3.6</v>
      </c>
      <c r="AT32" s="3">
        <v>3.6</v>
      </c>
      <c r="AU32" s="3">
        <v>3.6</v>
      </c>
      <c r="AV32" s="3">
        <v>3.6</v>
      </c>
      <c r="AW32" s="3">
        <v>3.6</v>
      </c>
      <c r="AX32" s="3">
        <v>3.6</v>
      </c>
      <c r="AY32" s="3">
        <v>3.6</v>
      </c>
      <c r="AZ32" s="3">
        <v>3.6</v>
      </c>
      <c r="BA32" s="3">
        <v>3.6</v>
      </c>
      <c r="BB32" s="3">
        <v>3.6</v>
      </c>
      <c r="BC32" s="3">
        <v>3.6</v>
      </c>
      <c r="BD32" s="3">
        <v>3.6</v>
      </c>
      <c r="BE32" s="3">
        <v>3.6</v>
      </c>
      <c r="BF32" s="3">
        <v>3.6</v>
      </c>
      <c r="BG32" s="3">
        <v>3.6</v>
      </c>
      <c r="BH32" s="3">
        <v>3.6</v>
      </c>
      <c r="BI32" s="3">
        <v>3.6</v>
      </c>
      <c r="BJ32" s="3">
        <v>3.6</v>
      </c>
      <c r="BK32" s="3">
        <v>3.6</v>
      </c>
      <c r="BL32" s="3">
        <v>3.6</v>
      </c>
      <c r="BM32" s="3">
        <v>3.6</v>
      </c>
      <c r="BN32" s="3">
        <v>3.6</v>
      </c>
      <c r="BO32" s="3">
        <v>3.6</v>
      </c>
      <c r="BP32" s="3">
        <v>3.6</v>
      </c>
      <c r="BQ32" s="3">
        <v>3.6</v>
      </c>
      <c r="BR32" s="3">
        <v>3.6</v>
      </c>
      <c r="BS32" s="3">
        <v>3.6</v>
      </c>
      <c r="BT32" s="3">
        <v>3.6</v>
      </c>
      <c r="BU32" s="3">
        <v>3.6</v>
      </c>
      <c r="BV32" s="3">
        <v>3.6</v>
      </c>
      <c r="BW32" s="3">
        <v>3.6</v>
      </c>
      <c r="BX32" s="3">
        <v>3.6</v>
      </c>
      <c r="BY32" s="3">
        <v>3.6</v>
      </c>
      <c r="BZ32" s="3">
        <v>3.6</v>
      </c>
      <c r="CA32" s="3">
        <v>3.6</v>
      </c>
      <c r="CB32" s="3">
        <v>3.6</v>
      </c>
      <c r="CC32" s="3">
        <v>3.6</v>
      </c>
      <c r="CD32" s="3">
        <v>3.6</v>
      </c>
      <c r="CE32" s="3">
        <v>3.6</v>
      </c>
      <c r="CF32" s="3">
        <v>3.6</v>
      </c>
      <c r="CG32" s="3">
        <v>3.6</v>
      </c>
      <c r="CH32" s="3">
        <v>3.6</v>
      </c>
      <c r="CI32" s="3">
        <v>3.6</v>
      </c>
      <c r="CJ32" s="3">
        <v>3.6</v>
      </c>
      <c r="CK32" s="3">
        <v>3.6</v>
      </c>
      <c r="CL32" s="3">
        <v>3.6</v>
      </c>
      <c r="CM32" s="3">
        <v>3.6</v>
      </c>
      <c r="CN32" s="3">
        <v>3.6</v>
      </c>
      <c r="CO32" s="3">
        <v>3.6</v>
      </c>
      <c r="CP32" s="3">
        <v>3.6</v>
      </c>
      <c r="CQ32" s="3">
        <v>3.6</v>
      </c>
      <c r="CR32" s="3">
        <v>3.6</v>
      </c>
      <c r="CS32" s="3">
        <v>3.6</v>
      </c>
      <c r="CT32" s="3">
        <v>3.6</v>
      </c>
      <c r="CU32" s="3">
        <v>3.6</v>
      </c>
      <c r="CV32" s="3">
        <v>3.6</v>
      </c>
      <c r="CW32" s="3">
        <v>3.6</v>
      </c>
      <c r="CX32" s="3">
        <v>3.6</v>
      </c>
      <c r="CY32" s="3">
        <v>3.6</v>
      </c>
      <c r="CZ32" s="3">
        <v>3.6</v>
      </c>
      <c r="DA32" s="3">
        <v>3.6</v>
      </c>
      <c r="DB32" s="3">
        <v>3.6</v>
      </c>
      <c r="DC32" s="3">
        <v>3.6</v>
      </c>
      <c r="DD32" s="3">
        <v>3.6</v>
      </c>
      <c r="DE32" s="3">
        <v>3.6</v>
      </c>
      <c r="DF32" s="3">
        <v>3.6</v>
      </c>
      <c r="DG32" s="3">
        <v>3.6</v>
      </c>
      <c r="DH32" s="3">
        <v>3.6</v>
      </c>
      <c r="DI32" s="3">
        <v>3.6</v>
      </c>
      <c r="DJ32" s="3">
        <v>3.6</v>
      </c>
      <c r="DK32" s="3">
        <v>3.6</v>
      </c>
      <c r="DL32" s="3">
        <v>3.6</v>
      </c>
      <c r="DM32" s="3">
        <v>3.6</v>
      </c>
      <c r="DN32" s="3">
        <v>3.6</v>
      </c>
      <c r="DO32" s="3">
        <v>3.6</v>
      </c>
      <c r="DP32" s="3">
        <v>3.6</v>
      </c>
      <c r="DQ32" s="3">
        <v>3.6</v>
      </c>
      <c r="DR32" s="3">
        <v>3.6</v>
      </c>
      <c r="DS32" s="3">
        <v>3.6</v>
      </c>
      <c r="DT32" s="3">
        <v>3.6</v>
      </c>
      <c r="DU32" s="3">
        <v>3.6</v>
      </c>
      <c r="DV32" s="3">
        <v>3.6</v>
      </c>
      <c r="DW32" s="3">
        <v>3.6</v>
      </c>
      <c r="DX32" s="3">
        <v>3.6</v>
      </c>
      <c r="DY32" s="3">
        <v>3.6</v>
      </c>
      <c r="DZ32" s="3">
        <v>3.6</v>
      </c>
      <c r="EA32" s="3">
        <v>3.6</v>
      </c>
      <c r="EB32" s="3">
        <v>3.6</v>
      </c>
      <c r="EC32" s="3">
        <v>3.6</v>
      </c>
      <c r="ED32" s="3">
        <v>3.6</v>
      </c>
      <c r="EE32" s="3">
        <v>3.6</v>
      </c>
      <c r="EF32" s="3">
        <v>3.6</v>
      </c>
      <c r="EG32" s="3">
        <v>3.6</v>
      </c>
      <c r="EH32" s="3">
        <v>3.6</v>
      </c>
      <c r="EI32" s="3">
        <v>3.6</v>
      </c>
      <c r="EJ32" s="3">
        <v>3.6</v>
      </c>
      <c r="EK32" s="3">
        <v>3.6</v>
      </c>
      <c r="EL32" s="3">
        <v>3.6</v>
      </c>
      <c r="EM32" s="3">
        <v>3.6</v>
      </c>
      <c r="EN32" s="3">
        <v>3.6</v>
      </c>
      <c r="EO32" s="3">
        <v>3.6</v>
      </c>
      <c r="EP32" s="3">
        <v>3.6</v>
      </c>
      <c r="EQ32" s="3">
        <v>3.6</v>
      </c>
      <c r="ER32" s="3">
        <v>3.6</v>
      </c>
      <c r="ES32" s="3">
        <v>3.6</v>
      </c>
      <c r="ET32" s="3">
        <v>3.6</v>
      </c>
      <c r="EU32" s="3">
        <v>3.6</v>
      </c>
      <c r="EV32" s="3">
        <v>3.6</v>
      </c>
      <c r="EW32" s="3">
        <v>3.6</v>
      </c>
      <c r="EX32" s="3">
        <v>3.6</v>
      </c>
      <c r="EY32" s="3">
        <v>3.6</v>
      </c>
      <c r="EZ32" s="3">
        <v>3.6</v>
      </c>
      <c r="FA32" s="3">
        <v>3.6</v>
      </c>
      <c r="FB32" s="3">
        <v>3.6</v>
      </c>
      <c r="FC32" s="3">
        <v>3.6</v>
      </c>
      <c r="FD32" s="3">
        <v>3.6</v>
      </c>
      <c r="FE32" s="3">
        <v>3.6</v>
      </c>
      <c r="FF32" s="27">
        <v>3.6</v>
      </c>
      <c r="FG32" s="27">
        <v>3.6</v>
      </c>
      <c r="FH32" s="27">
        <v>3.6</v>
      </c>
      <c r="FI32" s="27">
        <v>3.6</v>
      </c>
      <c r="FJ32" s="27">
        <v>3.6</v>
      </c>
      <c r="FK32" s="27">
        <v>3.6</v>
      </c>
      <c r="FL32" s="27">
        <v>3.6</v>
      </c>
      <c r="FM32" s="27">
        <v>3.6</v>
      </c>
      <c r="FN32" s="27">
        <v>3.6</v>
      </c>
      <c r="FO32" s="27">
        <v>3.6</v>
      </c>
      <c r="FP32" s="27">
        <v>3.6</v>
      </c>
      <c r="FQ32" s="27">
        <v>3.6</v>
      </c>
      <c r="FR32" s="27">
        <v>3.6</v>
      </c>
      <c r="FS32" s="27">
        <v>3.6</v>
      </c>
      <c r="FT32" s="27"/>
      <c r="FU32" s="27">
        <v>3.6</v>
      </c>
      <c r="FV32" s="27">
        <v>3.6</v>
      </c>
      <c r="FW32" s="27">
        <v>3.6</v>
      </c>
      <c r="FX32" s="27">
        <v>3.6</v>
      </c>
      <c r="FY32" s="27">
        <v>3.6</v>
      </c>
      <c r="FZ32" s="27">
        <v>3.6</v>
      </c>
      <c r="GA32" s="27">
        <v>3.6</v>
      </c>
      <c r="GB32" s="27">
        <v>3.6</v>
      </c>
      <c r="GC32" s="27">
        <v>3.6</v>
      </c>
      <c r="GD32" s="27">
        <v>3.6</v>
      </c>
      <c r="GE32" s="27">
        <v>3.6</v>
      </c>
      <c r="GF32" s="27">
        <v>3.6</v>
      </c>
      <c r="GG32" s="27">
        <v>3.6</v>
      </c>
      <c r="GH32" s="27">
        <v>3.6</v>
      </c>
      <c r="GI32" s="27">
        <v>3.6</v>
      </c>
      <c r="GJ32" s="27">
        <v>3.6</v>
      </c>
      <c r="GK32" s="27">
        <v>3.6</v>
      </c>
      <c r="GL32" s="27">
        <v>3.6</v>
      </c>
      <c r="GM32" s="27">
        <v>3.6</v>
      </c>
      <c r="GN32" s="27">
        <v>3.6</v>
      </c>
      <c r="GO32" s="27">
        <v>3.6</v>
      </c>
      <c r="GP32" s="27">
        <v>3.6</v>
      </c>
      <c r="GQ32" s="27">
        <v>3.6</v>
      </c>
      <c r="GR32" s="27">
        <v>3.6</v>
      </c>
      <c r="GS32" s="27">
        <v>3.6</v>
      </c>
      <c r="GT32" s="27">
        <v>3.6</v>
      </c>
      <c r="GU32" s="27">
        <v>3.6</v>
      </c>
      <c r="GV32" s="27">
        <v>3.6</v>
      </c>
      <c r="GW32" s="27">
        <v>3.6</v>
      </c>
      <c r="GX32" s="27">
        <v>3.6</v>
      </c>
      <c r="GY32" s="27">
        <v>3.6</v>
      </c>
      <c r="GZ32" s="27">
        <v>3.6</v>
      </c>
      <c r="HA32" s="27">
        <v>3.6</v>
      </c>
      <c r="HB32" s="27">
        <v>3.6</v>
      </c>
      <c r="HC32" s="27">
        <v>3.6</v>
      </c>
      <c r="HD32" s="27">
        <v>3.6</v>
      </c>
      <c r="HE32" s="27">
        <v>3.6</v>
      </c>
      <c r="HF32" s="27">
        <v>3.6</v>
      </c>
      <c r="HG32" s="27">
        <v>3.6</v>
      </c>
      <c r="HH32" s="27">
        <v>3.6</v>
      </c>
      <c r="HI32" s="27">
        <v>3.6</v>
      </c>
      <c r="HJ32" s="27">
        <v>3.6</v>
      </c>
      <c r="HK32" s="27">
        <v>3.6</v>
      </c>
      <c r="HL32" s="27">
        <v>3.6</v>
      </c>
      <c r="HM32" s="27">
        <v>3.6</v>
      </c>
      <c r="HN32" s="27">
        <v>3.6</v>
      </c>
      <c r="HO32" s="27">
        <v>3.6</v>
      </c>
      <c r="HP32" s="27">
        <v>3.6</v>
      </c>
      <c r="HQ32" s="27">
        <v>3.6</v>
      </c>
      <c r="HR32" s="27">
        <v>3.6</v>
      </c>
      <c r="HS32" s="27">
        <v>3.6</v>
      </c>
      <c r="HT32" s="27">
        <v>3.6</v>
      </c>
      <c r="HU32" s="27">
        <v>3.6</v>
      </c>
      <c r="HV32" s="27">
        <v>3.6</v>
      </c>
      <c r="HW32" s="27">
        <v>3.6</v>
      </c>
      <c r="HX32" s="27">
        <v>3.6</v>
      </c>
      <c r="HY32" s="27">
        <v>3.6</v>
      </c>
      <c r="HZ32" s="27">
        <v>3.6</v>
      </c>
      <c r="IA32" s="27">
        <v>3.6</v>
      </c>
      <c r="IB32" s="27">
        <v>3.6</v>
      </c>
      <c r="IC32" s="27">
        <v>3.6</v>
      </c>
      <c r="ID32" s="27">
        <v>3.6</v>
      </c>
      <c r="IE32" s="27">
        <v>3.6</v>
      </c>
      <c r="IF32" s="27">
        <v>3.6</v>
      </c>
      <c r="IG32" s="27">
        <v>3.6</v>
      </c>
      <c r="IH32" s="27">
        <v>3.6</v>
      </c>
      <c r="II32" s="27">
        <v>3.6</v>
      </c>
      <c r="IJ32" s="27">
        <v>3.6</v>
      </c>
      <c r="IK32" s="27">
        <v>3.6</v>
      </c>
      <c r="IL32" s="27">
        <v>3.6</v>
      </c>
      <c r="IM32" s="27">
        <v>3.6</v>
      </c>
      <c r="IN32" s="27">
        <v>3.6</v>
      </c>
      <c r="IO32" s="27">
        <v>3.6</v>
      </c>
      <c r="IP32" s="27">
        <v>3.6</v>
      </c>
      <c r="IQ32" s="27">
        <v>3.6</v>
      </c>
      <c r="IR32" s="27">
        <v>3.6</v>
      </c>
      <c r="IS32" s="27">
        <v>3.6</v>
      </c>
      <c r="IT32" s="27">
        <v>3.6</v>
      </c>
      <c r="IU32" s="27">
        <v>3.6</v>
      </c>
      <c r="IV32" s="27">
        <v>3.6</v>
      </c>
      <c r="IW32" s="27">
        <v>3.6</v>
      </c>
      <c r="IX32" s="27">
        <v>3.6</v>
      </c>
      <c r="IY32" s="27">
        <v>3.6</v>
      </c>
      <c r="IZ32" s="27">
        <v>3.6</v>
      </c>
      <c r="JA32" s="27">
        <v>3.6</v>
      </c>
      <c r="JB32" s="27">
        <v>3.6</v>
      </c>
      <c r="JC32" s="27">
        <v>3.6</v>
      </c>
      <c r="JD32" s="27">
        <v>3.6</v>
      </c>
      <c r="JE32" s="27">
        <v>3.6</v>
      </c>
      <c r="JF32" s="27">
        <v>3.6</v>
      </c>
      <c r="JG32" s="27">
        <v>3.6</v>
      </c>
      <c r="JH32" s="27">
        <v>3.6</v>
      </c>
      <c r="JI32" s="27">
        <v>3.6</v>
      </c>
      <c r="JJ32" s="27">
        <v>3.6</v>
      </c>
      <c r="JK32" s="27">
        <v>3.6</v>
      </c>
      <c r="JL32" s="27">
        <v>3.6</v>
      </c>
      <c r="JM32" s="27">
        <v>3.6</v>
      </c>
      <c r="JN32" s="27">
        <v>3.6</v>
      </c>
      <c r="JO32" s="27">
        <v>3.6</v>
      </c>
      <c r="JP32" s="27">
        <v>3.6</v>
      </c>
      <c r="JQ32" s="27">
        <v>3.6</v>
      </c>
      <c r="JR32" s="27">
        <v>3.6</v>
      </c>
      <c r="JS32" s="27">
        <v>3.6</v>
      </c>
      <c r="JT32" s="27">
        <v>3.6</v>
      </c>
      <c r="JU32" s="27">
        <v>3.6</v>
      </c>
      <c r="JV32" s="27">
        <v>3.6</v>
      </c>
      <c r="JW32" s="27">
        <v>3.6</v>
      </c>
      <c r="JX32" s="27">
        <v>3.6</v>
      </c>
      <c r="JY32" s="27">
        <v>3.6</v>
      </c>
      <c r="JZ32" s="27">
        <v>3.6</v>
      </c>
      <c r="KA32" s="27">
        <v>3.6</v>
      </c>
      <c r="KB32" s="27">
        <v>3.6</v>
      </c>
      <c r="KC32" s="27">
        <v>3.6</v>
      </c>
      <c r="KD32" s="27">
        <v>3.6</v>
      </c>
      <c r="KE32" s="27">
        <v>3.6</v>
      </c>
      <c r="KF32" s="27">
        <v>3.6</v>
      </c>
      <c r="KG32" s="27">
        <v>3.6</v>
      </c>
      <c r="KH32" s="27">
        <v>3.6</v>
      </c>
      <c r="KI32" s="27">
        <v>3.6</v>
      </c>
      <c r="KJ32" s="27">
        <v>3.6</v>
      </c>
      <c r="KK32" s="27">
        <v>3.6</v>
      </c>
      <c r="KL32" s="27">
        <v>3.6</v>
      </c>
      <c r="KM32" s="27">
        <v>3.6</v>
      </c>
      <c r="KN32" s="27">
        <v>3.6</v>
      </c>
      <c r="KO32" s="27">
        <v>3.6</v>
      </c>
      <c r="KP32" s="27">
        <v>3.6</v>
      </c>
      <c r="KQ32" s="27">
        <v>3.6</v>
      </c>
      <c r="KR32" s="27">
        <v>3.6</v>
      </c>
      <c r="KS32" s="27">
        <v>3.6</v>
      </c>
      <c r="KT32" s="27">
        <v>3.6</v>
      </c>
      <c r="KU32" s="27">
        <v>3.6</v>
      </c>
      <c r="KV32" s="27">
        <v>3.6</v>
      </c>
      <c r="KW32" s="27">
        <v>3.6</v>
      </c>
      <c r="KX32" s="27">
        <v>3.6</v>
      </c>
      <c r="KY32" s="27">
        <v>3.6</v>
      </c>
      <c r="KZ32" s="27">
        <v>3.6</v>
      </c>
      <c r="LA32" s="27">
        <v>3.6</v>
      </c>
      <c r="LB32" s="27">
        <v>3.6</v>
      </c>
      <c r="LC32" s="27">
        <v>3.6</v>
      </c>
      <c r="LD32" s="27">
        <v>3.6</v>
      </c>
      <c r="LE32" s="27">
        <v>3.6</v>
      </c>
      <c r="LF32" s="27">
        <v>3.6</v>
      </c>
      <c r="LG32" s="27">
        <v>3.6</v>
      </c>
      <c r="LH32" s="27">
        <v>3.6</v>
      </c>
      <c r="LI32" s="27">
        <v>3.6</v>
      </c>
      <c r="LJ32" s="27">
        <v>3.6</v>
      </c>
      <c r="LK32" s="27">
        <v>3.6</v>
      </c>
      <c r="LL32" s="27">
        <v>3.6</v>
      </c>
      <c r="LM32" s="27">
        <v>3.6</v>
      </c>
      <c r="LN32" s="27">
        <v>3.6</v>
      </c>
      <c r="LO32" s="27">
        <v>3.6</v>
      </c>
      <c r="LP32" s="27">
        <v>3.6</v>
      </c>
      <c r="LQ32" s="27">
        <v>3.6</v>
      </c>
      <c r="LR32" s="27">
        <v>3.6</v>
      </c>
      <c r="LS32" s="27">
        <v>3.6</v>
      </c>
      <c r="LT32" s="27">
        <v>3.6</v>
      </c>
      <c r="LU32" s="27">
        <v>3.6</v>
      </c>
      <c r="LV32" s="27">
        <v>3.6</v>
      </c>
      <c r="LW32" s="27">
        <v>3.6</v>
      </c>
      <c r="LX32" s="27">
        <v>3.6</v>
      </c>
      <c r="LY32" s="27">
        <v>3.6</v>
      </c>
      <c r="LZ32" s="27">
        <v>3.6</v>
      </c>
      <c r="MA32" s="27">
        <v>3.6</v>
      </c>
      <c r="MB32" s="27">
        <v>3.6</v>
      </c>
      <c r="MC32" s="27">
        <v>3.6</v>
      </c>
      <c r="MD32" s="27">
        <v>3.6</v>
      </c>
      <c r="ME32" s="27">
        <v>3.6</v>
      </c>
      <c r="MF32" s="27">
        <v>3.6</v>
      </c>
      <c r="MG32" s="27">
        <v>3.6</v>
      </c>
      <c r="MH32" s="27">
        <v>3.6</v>
      </c>
      <c r="MI32" s="27">
        <v>3.6</v>
      </c>
      <c r="MJ32" s="27">
        <v>3.6</v>
      </c>
      <c r="MK32" s="27">
        <v>3.6</v>
      </c>
      <c r="ML32" s="27">
        <v>3.6</v>
      </c>
      <c r="MM32" s="27">
        <v>3.6</v>
      </c>
      <c r="MN32" s="27">
        <v>3.6</v>
      </c>
      <c r="MO32" s="27">
        <v>3.6</v>
      </c>
      <c r="MP32" s="27">
        <v>3.6</v>
      </c>
      <c r="MQ32" s="27">
        <v>3.6</v>
      </c>
      <c r="MR32" s="27">
        <v>3.6</v>
      </c>
      <c r="MS32" s="27">
        <v>3.6</v>
      </c>
      <c r="MT32" s="27">
        <v>3.6</v>
      </c>
      <c r="MU32" s="27">
        <v>3.6</v>
      </c>
      <c r="MV32" s="27">
        <v>3.6</v>
      </c>
      <c r="MW32" s="27">
        <v>3.6</v>
      </c>
      <c r="MX32" s="27">
        <v>3.6</v>
      </c>
      <c r="MY32" s="27">
        <v>3.6</v>
      </c>
      <c r="MZ32" s="27">
        <v>3.6</v>
      </c>
      <c r="NA32" s="27">
        <v>3.6</v>
      </c>
      <c r="NB32" s="43"/>
      <c r="ND32" s="45"/>
      <c r="NE32" s="43"/>
    </row>
    <row r="33" spans="1:369" x14ac:dyDescent="0.25">
      <c r="A33" s="28">
        <f t="shared" si="1"/>
        <v>31</v>
      </c>
      <c r="B33" s="28" t="s">
        <v>139</v>
      </c>
      <c r="C33" s="28" t="s">
        <v>38</v>
      </c>
      <c r="D33" s="29" t="s">
        <v>122</v>
      </c>
      <c r="E33" s="27">
        <f t="shared" si="0"/>
        <v>676.5</v>
      </c>
      <c r="F33" s="27">
        <v>513.1</v>
      </c>
      <c r="G33" s="27" t="e">
        <v>#N/A</v>
      </c>
      <c r="H33" s="27" t="e">
        <v>#N/A</v>
      </c>
      <c r="I33" s="3"/>
      <c r="J33" s="27">
        <v>845</v>
      </c>
      <c r="K33" s="27">
        <v>545.04999999999995</v>
      </c>
      <c r="L33" s="27">
        <v>490</v>
      </c>
      <c r="M33" s="30">
        <v>40183</v>
      </c>
      <c r="N33" s="47">
        <f>((E33-L33)/L33)*365/($E$2-M33)</f>
        <v>0.2201639768427181</v>
      </c>
      <c r="P33" s="3">
        <v>676.5</v>
      </c>
      <c r="Q33" s="3">
        <v>675</v>
      </c>
      <c r="R33" s="3">
        <v>679.5</v>
      </c>
      <c r="S33" s="3">
        <v>677.6</v>
      </c>
      <c r="T33" s="3">
        <v>678.6</v>
      </c>
      <c r="U33" s="3">
        <v>671.3</v>
      </c>
      <c r="V33" s="3">
        <v>667.1</v>
      </c>
      <c r="W33" s="3">
        <v>680.65</v>
      </c>
      <c r="X33" s="3">
        <v>691.4</v>
      </c>
      <c r="Y33" s="3">
        <v>688.7</v>
      </c>
      <c r="Z33" s="3">
        <v>663.5</v>
      </c>
      <c r="AA33" s="3">
        <v>670.35</v>
      </c>
      <c r="AB33" s="3">
        <v>664.65</v>
      </c>
      <c r="AC33" s="3">
        <v>667.9</v>
      </c>
      <c r="AD33" s="3">
        <v>664.5</v>
      </c>
      <c r="AE33" s="3">
        <v>666.3</v>
      </c>
      <c r="AF33" s="3">
        <v>676.8</v>
      </c>
      <c r="AG33" s="3">
        <v>666.8</v>
      </c>
      <c r="AH33" s="3">
        <v>665</v>
      </c>
      <c r="AI33" s="3">
        <v>656.25</v>
      </c>
      <c r="AJ33" s="3">
        <v>658.6</v>
      </c>
      <c r="AK33" s="3">
        <v>650.75</v>
      </c>
      <c r="AL33" s="3">
        <v>622</v>
      </c>
      <c r="AM33" s="3">
        <v>648.79999999999995</v>
      </c>
      <c r="AN33" s="3">
        <v>659.9</v>
      </c>
      <c r="AO33" s="3">
        <v>662.9</v>
      </c>
      <c r="AP33" s="3">
        <v>675.15</v>
      </c>
      <c r="AQ33" s="3">
        <v>662</v>
      </c>
      <c r="AR33" s="3">
        <v>639.20000000000005</v>
      </c>
      <c r="AS33" s="3">
        <v>624.79999999999995</v>
      </c>
      <c r="AT33" s="3">
        <v>646.6</v>
      </c>
      <c r="AU33" s="3">
        <v>641.54999999999995</v>
      </c>
      <c r="AV33" s="3">
        <v>663.9</v>
      </c>
      <c r="AW33" s="3">
        <v>678.5</v>
      </c>
      <c r="AX33" s="3">
        <v>692.35</v>
      </c>
      <c r="AY33" s="3">
        <v>686.2</v>
      </c>
      <c r="AZ33" s="3">
        <v>687</v>
      </c>
      <c r="BA33" s="3">
        <v>688.35</v>
      </c>
      <c r="BB33" s="3">
        <v>687.65</v>
      </c>
      <c r="BC33" s="3">
        <v>688.15</v>
      </c>
      <c r="BD33" s="3">
        <v>699.15</v>
      </c>
      <c r="BE33" s="3">
        <v>707.25</v>
      </c>
      <c r="BF33" s="3">
        <v>721.75</v>
      </c>
      <c r="BG33" s="3">
        <v>691.85</v>
      </c>
      <c r="BH33" s="3">
        <v>694.3</v>
      </c>
      <c r="BI33" s="3">
        <v>687.8</v>
      </c>
      <c r="BJ33" s="3">
        <v>688.4</v>
      </c>
      <c r="BK33" s="3">
        <v>694.85</v>
      </c>
      <c r="BL33" s="3">
        <v>690.7</v>
      </c>
      <c r="BM33" s="3">
        <v>686.25</v>
      </c>
      <c r="BN33" s="3">
        <v>692.75</v>
      </c>
      <c r="BO33" s="3">
        <v>689.15</v>
      </c>
      <c r="BP33" s="3">
        <v>689.05</v>
      </c>
      <c r="BQ33" s="3">
        <v>671.45</v>
      </c>
      <c r="BR33" s="3">
        <v>673.55</v>
      </c>
      <c r="BS33" s="3">
        <v>667.3</v>
      </c>
      <c r="BT33" s="3">
        <v>691.85</v>
      </c>
      <c r="BU33" s="3">
        <v>693.2</v>
      </c>
      <c r="BV33" s="3">
        <v>700.35</v>
      </c>
      <c r="BW33" s="3">
        <v>697.75</v>
      </c>
      <c r="BX33" s="3">
        <v>695</v>
      </c>
      <c r="BY33" s="3">
        <v>722.75</v>
      </c>
      <c r="BZ33" s="3">
        <v>721.7</v>
      </c>
      <c r="CA33" s="3">
        <v>742.55</v>
      </c>
      <c r="CB33" s="3">
        <v>740.4</v>
      </c>
      <c r="CC33" s="3">
        <v>752.55</v>
      </c>
      <c r="CD33" s="3">
        <v>767.6</v>
      </c>
      <c r="CE33" s="3">
        <v>777.15</v>
      </c>
      <c r="CF33" s="3">
        <v>779.45</v>
      </c>
      <c r="CG33" s="3">
        <v>772.35</v>
      </c>
      <c r="CH33" s="3">
        <v>794.1</v>
      </c>
      <c r="CI33" s="3">
        <v>802.15</v>
      </c>
      <c r="CJ33" s="3">
        <v>814.95</v>
      </c>
      <c r="CK33" s="3">
        <v>800.1</v>
      </c>
      <c r="CL33" s="3">
        <v>798</v>
      </c>
      <c r="CM33" s="3">
        <v>807</v>
      </c>
      <c r="CN33" s="3">
        <v>788.75</v>
      </c>
      <c r="CO33" s="3">
        <v>803.25</v>
      </c>
      <c r="CP33" s="3">
        <v>785.8</v>
      </c>
      <c r="CQ33" s="3">
        <v>792.4</v>
      </c>
      <c r="CR33" s="3">
        <v>813.15</v>
      </c>
      <c r="CS33" s="3">
        <v>814.1</v>
      </c>
      <c r="CT33" s="3">
        <v>774.8</v>
      </c>
      <c r="CU33" s="3">
        <v>771.6</v>
      </c>
      <c r="CV33" s="3">
        <v>755.3</v>
      </c>
      <c r="CW33" s="3">
        <v>748.3</v>
      </c>
      <c r="CX33" s="3">
        <v>749.95</v>
      </c>
      <c r="CY33" s="3">
        <v>743.85</v>
      </c>
      <c r="CZ33" s="3">
        <v>739.1</v>
      </c>
      <c r="DA33" s="3">
        <v>739.95</v>
      </c>
      <c r="DB33" s="3">
        <v>733.85</v>
      </c>
      <c r="DC33" s="3">
        <v>687.1</v>
      </c>
      <c r="DD33" s="3">
        <v>688.3</v>
      </c>
      <c r="DE33" s="3">
        <v>676.7</v>
      </c>
      <c r="DF33" s="3">
        <v>674.6</v>
      </c>
      <c r="DG33" s="3">
        <v>664.4</v>
      </c>
      <c r="DH33" s="3">
        <v>663.35</v>
      </c>
      <c r="DI33" s="3">
        <v>666.6</v>
      </c>
      <c r="DJ33" s="3">
        <v>662.65</v>
      </c>
      <c r="DK33" s="3">
        <v>660.05</v>
      </c>
      <c r="DL33" s="3">
        <v>664.9</v>
      </c>
      <c r="DM33" s="3">
        <v>669.7</v>
      </c>
      <c r="DN33" s="3">
        <v>659.4</v>
      </c>
      <c r="DO33" s="3">
        <v>666.9</v>
      </c>
      <c r="DP33" s="3">
        <v>661.05</v>
      </c>
      <c r="DQ33" s="3">
        <v>670.9</v>
      </c>
      <c r="DR33" s="3">
        <v>665.95</v>
      </c>
      <c r="DS33" s="3">
        <v>662.1</v>
      </c>
      <c r="DT33" s="3">
        <v>678.95</v>
      </c>
      <c r="DU33" s="3">
        <v>670.1</v>
      </c>
      <c r="DV33" s="3">
        <v>679.95</v>
      </c>
      <c r="DW33" s="3">
        <v>662.05</v>
      </c>
      <c r="DX33" s="3">
        <v>672.8</v>
      </c>
      <c r="DY33" s="3">
        <v>648.65</v>
      </c>
      <c r="DZ33" s="3">
        <v>650.04999999999995</v>
      </c>
      <c r="EA33" s="3">
        <v>645.04999999999995</v>
      </c>
      <c r="EB33" s="3">
        <v>652.45000000000005</v>
      </c>
      <c r="EC33" s="3">
        <v>669.05</v>
      </c>
      <c r="ED33" s="3">
        <v>667.4</v>
      </c>
      <c r="EE33" s="3">
        <v>681.6</v>
      </c>
      <c r="EF33" s="3">
        <v>684.65</v>
      </c>
      <c r="EG33" s="3">
        <v>708.8</v>
      </c>
      <c r="EH33" s="3">
        <v>700.35</v>
      </c>
      <c r="EI33" s="3">
        <v>688.45</v>
      </c>
      <c r="EJ33" s="3">
        <v>690.85</v>
      </c>
      <c r="EK33" s="3">
        <v>704.25</v>
      </c>
      <c r="EL33" s="3">
        <v>687.65</v>
      </c>
      <c r="EM33" s="3">
        <v>666.95</v>
      </c>
      <c r="EN33" s="3">
        <v>664.7</v>
      </c>
      <c r="EO33" s="3">
        <v>668.85</v>
      </c>
      <c r="EP33" s="3">
        <v>679</v>
      </c>
      <c r="EQ33" s="3">
        <v>681.5</v>
      </c>
      <c r="ER33" s="3">
        <v>687.1</v>
      </c>
      <c r="ES33" s="3">
        <v>693.35</v>
      </c>
      <c r="ET33" s="3">
        <v>690.1</v>
      </c>
      <c r="EU33" s="3">
        <v>695.6</v>
      </c>
      <c r="EV33" s="3">
        <v>682</v>
      </c>
      <c r="EW33" s="3">
        <v>679.1</v>
      </c>
      <c r="EX33" s="3">
        <v>689.5</v>
      </c>
      <c r="EY33" s="3">
        <v>674.35</v>
      </c>
      <c r="EZ33" s="3">
        <v>689.35</v>
      </c>
      <c r="FA33" s="3">
        <v>691.75</v>
      </c>
      <c r="FB33" s="3">
        <v>686.3</v>
      </c>
      <c r="FC33" s="3">
        <v>663.45</v>
      </c>
      <c r="FD33" s="3">
        <v>678.15</v>
      </c>
      <c r="FE33" s="3">
        <v>691.9</v>
      </c>
      <c r="FF33" s="27">
        <v>701.1</v>
      </c>
      <c r="FG33" s="27">
        <v>692.45</v>
      </c>
      <c r="FH33" s="27">
        <v>684.35</v>
      </c>
      <c r="FI33" s="27">
        <v>673.35</v>
      </c>
      <c r="FJ33" s="27">
        <v>661.75</v>
      </c>
      <c r="FK33" s="27">
        <v>666.25</v>
      </c>
      <c r="FL33" s="27">
        <v>668.75</v>
      </c>
      <c r="FM33" s="27">
        <v>678.4</v>
      </c>
      <c r="FN33" s="27">
        <v>680.55</v>
      </c>
      <c r="FO33" s="27">
        <v>644.45000000000005</v>
      </c>
      <c r="FP33" s="27">
        <v>638.25</v>
      </c>
      <c r="FQ33" s="27">
        <v>618.6</v>
      </c>
      <c r="FR33" s="27">
        <v>612.1</v>
      </c>
      <c r="FS33" s="27">
        <v>606.4</v>
      </c>
      <c r="FT33" s="27"/>
      <c r="FU33" s="27">
        <v>601</v>
      </c>
      <c r="FV33" s="27">
        <v>594.45000000000005</v>
      </c>
      <c r="FW33" s="27">
        <v>599.9</v>
      </c>
      <c r="FX33" s="27">
        <v>605.25</v>
      </c>
      <c r="FY33" s="27">
        <v>605.95000000000005</v>
      </c>
      <c r="FZ33" s="27">
        <v>606.04999999999995</v>
      </c>
      <c r="GA33" s="27">
        <v>605.85</v>
      </c>
      <c r="GB33" s="27">
        <v>610</v>
      </c>
      <c r="GC33" s="27">
        <v>604.15</v>
      </c>
      <c r="GD33" s="27">
        <v>606.79999999999995</v>
      </c>
      <c r="GE33" s="27">
        <v>609.29999999999995</v>
      </c>
      <c r="GF33" s="27">
        <v>606.45000000000005</v>
      </c>
      <c r="GG33" s="27">
        <v>590.95000000000005</v>
      </c>
      <c r="GH33" s="27">
        <v>585.75</v>
      </c>
      <c r="GI33" s="27">
        <v>590.65</v>
      </c>
      <c r="GJ33" s="27">
        <v>597.35</v>
      </c>
      <c r="GK33" s="27">
        <v>605.54999999999995</v>
      </c>
      <c r="GL33" s="27">
        <v>603.4</v>
      </c>
      <c r="GM33" s="27">
        <v>609.1</v>
      </c>
      <c r="GN33" s="27">
        <v>601.15</v>
      </c>
      <c r="GO33" s="27">
        <v>601.65</v>
      </c>
      <c r="GP33" s="27">
        <v>579.65</v>
      </c>
      <c r="GQ33" s="27">
        <v>573.95000000000005</v>
      </c>
      <c r="GR33" s="27">
        <v>564.29999999999995</v>
      </c>
      <c r="GS33" s="27">
        <v>576.25</v>
      </c>
      <c r="GT33" s="27">
        <v>583.6</v>
      </c>
      <c r="GU33" s="27">
        <v>598.54999999999995</v>
      </c>
      <c r="GV33" s="27">
        <v>598.75</v>
      </c>
      <c r="GW33" s="27">
        <v>593.79999999999995</v>
      </c>
      <c r="GX33" s="27">
        <v>573.70000000000005</v>
      </c>
      <c r="GY33" s="27">
        <v>555.65</v>
      </c>
      <c r="GZ33" s="27">
        <v>565.79999999999995</v>
      </c>
      <c r="HA33" s="27">
        <v>570.29999999999995</v>
      </c>
      <c r="HB33" s="27">
        <v>578.70000000000005</v>
      </c>
      <c r="HC33" s="27">
        <v>584.9</v>
      </c>
      <c r="HD33" s="27">
        <v>586.65</v>
      </c>
      <c r="HE33" s="27">
        <v>589.25</v>
      </c>
      <c r="HF33" s="27">
        <v>586.70000000000005</v>
      </c>
      <c r="HG33" s="27">
        <v>583.29999999999995</v>
      </c>
      <c r="HH33" s="27">
        <v>582.6</v>
      </c>
      <c r="HI33" s="27">
        <v>589.75</v>
      </c>
      <c r="HJ33" s="27">
        <v>599.20000000000005</v>
      </c>
      <c r="HK33" s="27">
        <v>587.5</v>
      </c>
      <c r="HL33" s="27">
        <v>593.15</v>
      </c>
      <c r="HM33" s="27">
        <v>587.70000000000005</v>
      </c>
      <c r="HN33" s="27">
        <v>585.85</v>
      </c>
      <c r="HO33" s="27">
        <v>608.15</v>
      </c>
      <c r="HP33" s="27">
        <v>614.20000000000005</v>
      </c>
      <c r="HQ33" s="27">
        <v>613.45000000000005</v>
      </c>
      <c r="HR33" s="27">
        <v>615.4</v>
      </c>
      <c r="HS33" s="27">
        <v>624.6</v>
      </c>
      <c r="HT33" s="27">
        <v>614.5</v>
      </c>
      <c r="HU33" s="27">
        <v>590.95000000000005</v>
      </c>
      <c r="HV33" s="27">
        <v>590.29999999999995</v>
      </c>
      <c r="HW33" s="27">
        <v>590.6</v>
      </c>
      <c r="HX33" s="27">
        <v>597.79999999999995</v>
      </c>
      <c r="HY33" s="27">
        <v>594.1</v>
      </c>
      <c r="HZ33" s="27">
        <v>579.6</v>
      </c>
      <c r="IA33" s="27">
        <v>589.75</v>
      </c>
      <c r="IB33" s="27">
        <v>598.54999999999995</v>
      </c>
      <c r="IC33" s="27">
        <v>601.6</v>
      </c>
      <c r="ID33" s="27">
        <v>604.6</v>
      </c>
      <c r="IE33" s="27">
        <v>611.5</v>
      </c>
      <c r="IF33" s="27">
        <v>618.9</v>
      </c>
      <c r="IG33" s="27">
        <v>623.9</v>
      </c>
      <c r="IH33" s="27">
        <v>627.75</v>
      </c>
      <c r="II33" s="27">
        <v>617.9</v>
      </c>
      <c r="IJ33" s="27">
        <v>639.35</v>
      </c>
      <c r="IK33" s="27">
        <v>648.79999999999995</v>
      </c>
      <c r="IL33" s="27">
        <v>656.55</v>
      </c>
      <c r="IM33" s="27">
        <v>662.65</v>
      </c>
      <c r="IN33" s="27">
        <v>675.9</v>
      </c>
      <c r="IO33" s="27">
        <v>673.1</v>
      </c>
      <c r="IP33" s="27">
        <v>647</v>
      </c>
      <c r="IQ33" s="27">
        <v>641.25</v>
      </c>
      <c r="IR33" s="27">
        <v>648.45000000000005</v>
      </c>
      <c r="IS33" s="27">
        <v>648.5</v>
      </c>
      <c r="IT33" s="27">
        <v>667.25</v>
      </c>
      <c r="IU33" s="27">
        <v>651.29999999999995</v>
      </c>
      <c r="IV33" s="27">
        <v>649.9</v>
      </c>
      <c r="IW33" s="27">
        <v>656.55</v>
      </c>
      <c r="IX33" s="27">
        <v>672.65</v>
      </c>
      <c r="IY33" s="27">
        <v>690</v>
      </c>
      <c r="IZ33" s="27">
        <v>710</v>
      </c>
      <c r="JA33" s="27">
        <v>732.4</v>
      </c>
      <c r="JB33" s="27">
        <v>743.6</v>
      </c>
      <c r="JC33" s="27">
        <v>737.15</v>
      </c>
      <c r="JD33" s="27">
        <v>743</v>
      </c>
      <c r="JE33" s="27">
        <v>734.5</v>
      </c>
      <c r="JF33" s="27">
        <v>717.45</v>
      </c>
      <c r="JG33" s="27">
        <v>717.9</v>
      </c>
      <c r="JH33" s="27">
        <v>718.35</v>
      </c>
      <c r="JI33" s="27">
        <v>726</v>
      </c>
      <c r="JJ33" s="27">
        <v>741</v>
      </c>
      <c r="JK33" s="27">
        <v>743.9</v>
      </c>
      <c r="JL33" s="27">
        <v>738.6</v>
      </c>
      <c r="JM33" s="27">
        <v>722.55</v>
      </c>
      <c r="JN33" s="27">
        <v>710</v>
      </c>
      <c r="JO33" s="27">
        <v>716.55</v>
      </c>
      <c r="JP33" s="27">
        <v>705.45</v>
      </c>
      <c r="JQ33" s="27">
        <v>694.85</v>
      </c>
      <c r="JR33" s="27">
        <v>703.65</v>
      </c>
      <c r="JS33" s="27">
        <v>730</v>
      </c>
      <c r="JT33" s="27">
        <v>744.5</v>
      </c>
      <c r="JU33" s="27">
        <v>759.45</v>
      </c>
      <c r="JV33" s="27">
        <v>732.05</v>
      </c>
      <c r="JW33" s="27">
        <v>735.15</v>
      </c>
      <c r="JX33" s="27">
        <v>732.6</v>
      </c>
      <c r="JY33" s="27">
        <v>740.25</v>
      </c>
      <c r="JZ33" s="27">
        <v>746.85</v>
      </c>
      <c r="KA33" s="27">
        <v>745.35</v>
      </c>
      <c r="KB33" s="27">
        <v>744.9</v>
      </c>
      <c r="KC33" s="27">
        <v>746.7</v>
      </c>
      <c r="KD33" s="27">
        <v>735.15</v>
      </c>
      <c r="KE33" s="27">
        <v>711.1</v>
      </c>
      <c r="KF33" s="27">
        <v>717.55</v>
      </c>
      <c r="KG33" s="27">
        <v>730.4</v>
      </c>
      <c r="KH33" s="27">
        <v>724</v>
      </c>
      <c r="KI33" s="27">
        <v>718.7</v>
      </c>
      <c r="KJ33" s="27">
        <v>721.25</v>
      </c>
      <c r="KK33" s="27">
        <v>726.05</v>
      </c>
      <c r="KL33" s="27">
        <v>745.2</v>
      </c>
      <c r="KM33" s="27">
        <v>747.25</v>
      </c>
      <c r="KN33" s="27">
        <v>749.85</v>
      </c>
      <c r="KO33" s="27">
        <v>752.5</v>
      </c>
      <c r="KP33" s="27">
        <v>759.75</v>
      </c>
      <c r="KQ33" s="27">
        <v>766.55</v>
      </c>
      <c r="KR33" s="27">
        <v>760.8</v>
      </c>
      <c r="KS33" s="27">
        <v>762.35</v>
      </c>
      <c r="KT33" s="27">
        <v>775.3</v>
      </c>
      <c r="KU33" s="27">
        <v>788.35</v>
      </c>
      <c r="KV33" s="27">
        <v>784.5</v>
      </c>
      <c r="KW33" s="27">
        <v>791.4</v>
      </c>
      <c r="KX33" s="27">
        <v>733.2</v>
      </c>
      <c r="KY33" s="27">
        <v>757.5</v>
      </c>
      <c r="KZ33" s="27">
        <v>745.4</v>
      </c>
      <c r="LA33" s="27">
        <v>748.35</v>
      </c>
      <c r="LB33" s="27">
        <v>747</v>
      </c>
      <c r="LC33" s="27">
        <v>763.8</v>
      </c>
      <c r="LD33" s="27">
        <v>780</v>
      </c>
      <c r="LE33" s="27">
        <v>786.35</v>
      </c>
      <c r="LF33" s="27">
        <v>771.95</v>
      </c>
      <c r="LG33" s="27">
        <v>770.7</v>
      </c>
      <c r="LH33" s="27">
        <v>778</v>
      </c>
      <c r="LI33" s="27">
        <v>753.5</v>
      </c>
      <c r="LJ33" s="27">
        <v>743.65</v>
      </c>
      <c r="LK33" s="27">
        <v>767.15</v>
      </c>
      <c r="LL33" s="27">
        <v>777.4</v>
      </c>
      <c r="LM33" s="27">
        <v>748.65</v>
      </c>
      <c r="LN33" s="27">
        <v>735.55</v>
      </c>
      <c r="LO33" s="27">
        <v>694.05</v>
      </c>
      <c r="LP33" s="27">
        <v>689.5</v>
      </c>
      <c r="LQ33" s="27">
        <v>673.05</v>
      </c>
      <c r="LR33" s="27">
        <v>667.7</v>
      </c>
      <c r="LS33" s="27">
        <v>660</v>
      </c>
      <c r="LT33" s="27">
        <v>650.20000000000005</v>
      </c>
      <c r="LU33" s="27">
        <v>650</v>
      </c>
      <c r="LV33" s="27">
        <v>630.54999999999995</v>
      </c>
      <c r="LW33" s="27">
        <v>641.35</v>
      </c>
      <c r="LX33" s="27">
        <v>655</v>
      </c>
      <c r="LY33" s="27">
        <v>662.05</v>
      </c>
      <c r="LZ33" s="27">
        <v>666.2</v>
      </c>
      <c r="MA33" s="27">
        <v>691.25</v>
      </c>
      <c r="MB33" s="27">
        <v>704.45</v>
      </c>
      <c r="MC33" s="27">
        <v>685.2</v>
      </c>
      <c r="MD33" s="27">
        <v>654.04999999999995</v>
      </c>
      <c r="ME33" s="27">
        <v>642.65</v>
      </c>
      <c r="MF33" s="27">
        <v>643.65</v>
      </c>
      <c r="MG33" s="27">
        <v>642.9</v>
      </c>
      <c r="MH33" s="27">
        <v>633.85</v>
      </c>
      <c r="MI33" s="27">
        <v>647</v>
      </c>
      <c r="MJ33" s="27">
        <v>620.5</v>
      </c>
      <c r="MK33" s="27">
        <v>623.1</v>
      </c>
      <c r="ML33" s="27">
        <v>612</v>
      </c>
      <c r="MM33" s="27">
        <v>623.9</v>
      </c>
      <c r="MN33" s="27">
        <v>631.95000000000005</v>
      </c>
      <c r="MO33" s="27">
        <v>620.65</v>
      </c>
      <c r="MP33" s="27">
        <v>613.1</v>
      </c>
      <c r="MQ33" s="27">
        <v>614.5</v>
      </c>
      <c r="MR33" s="27">
        <v>605.4</v>
      </c>
      <c r="MS33" s="27">
        <v>565.35</v>
      </c>
      <c r="MT33" s="27">
        <v>568.25</v>
      </c>
      <c r="MU33" s="27">
        <v>560.4</v>
      </c>
      <c r="MV33" s="27">
        <v>539.5</v>
      </c>
      <c r="MW33" s="27">
        <v>536.29999999999995</v>
      </c>
      <c r="MX33" s="27">
        <v>542.95000000000005</v>
      </c>
      <c r="MY33" s="27">
        <v>549.9</v>
      </c>
      <c r="MZ33" s="27">
        <v>516.1</v>
      </c>
      <c r="NA33" s="27">
        <v>520</v>
      </c>
      <c r="NB33" s="43"/>
      <c r="ND33" s="45"/>
      <c r="NE33" s="43"/>
    </row>
    <row r="34" spans="1:369" x14ac:dyDescent="0.25">
      <c r="A34" s="28">
        <f t="shared" si="1"/>
        <v>32</v>
      </c>
      <c r="B34" s="28">
        <v>530141</v>
      </c>
      <c r="C34" s="28" t="s">
        <v>39</v>
      </c>
      <c r="D34" s="29" t="s">
        <v>175</v>
      </c>
      <c r="E34" s="27">
        <f t="shared" si="0"/>
        <v>7.5</v>
      </c>
      <c r="F34" s="27" t="e">
        <v>#N/A</v>
      </c>
      <c r="G34" s="27" t="e">
        <v>#N/A</v>
      </c>
      <c r="H34" s="27" t="e">
        <v>#N/A</v>
      </c>
      <c r="I34" s="3"/>
      <c r="J34" s="27">
        <v>21.3</v>
      </c>
      <c r="K34" s="27">
        <v>6.46</v>
      </c>
      <c r="L34" s="27"/>
      <c r="M34" s="30"/>
      <c r="N34" s="28"/>
      <c r="P34" s="3">
        <v>7.5</v>
      </c>
      <c r="Q34" s="3">
        <v>7.5</v>
      </c>
      <c r="R34" s="3">
        <v>7.5</v>
      </c>
      <c r="S34" s="3">
        <v>7.5</v>
      </c>
      <c r="T34" s="3">
        <v>7.76</v>
      </c>
      <c r="U34" s="3">
        <v>7.76</v>
      </c>
      <c r="V34" s="3">
        <v>7.76</v>
      </c>
      <c r="W34" s="3">
        <v>7.76</v>
      </c>
      <c r="X34" s="3">
        <v>7.76</v>
      </c>
      <c r="Y34" s="3">
        <v>7.76</v>
      </c>
      <c r="Z34" s="3">
        <v>7.76</v>
      </c>
      <c r="AA34" s="3">
        <v>7.76</v>
      </c>
      <c r="AB34" s="3">
        <v>8</v>
      </c>
      <c r="AC34" s="3">
        <v>8</v>
      </c>
      <c r="AD34" s="3">
        <v>8</v>
      </c>
      <c r="AE34" s="3">
        <v>8</v>
      </c>
      <c r="AF34" s="3">
        <v>8</v>
      </c>
      <c r="AG34" s="3">
        <v>8.4</v>
      </c>
      <c r="AH34" s="3">
        <v>8.4</v>
      </c>
      <c r="AI34" s="3">
        <v>8.4</v>
      </c>
      <c r="AJ34" s="3">
        <v>8.4</v>
      </c>
      <c r="AK34" s="3">
        <v>8.4</v>
      </c>
      <c r="AL34" s="3">
        <v>8.4</v>
      </c>
      <c r="AM34" s="3">
        <v>8.4</v>
      </c>
      <c r="AN34" s="3">
        <v>8.4</v>
      </c>
      <c r="AO34" s="3">
        <v>8.4</v>
      </c>
      <c r="AP34" s="3">
        <v>8</v>
      </c>
      <c r="AQ34" s="3">
        <v>8</v>
      </c>
      <c r="AR34" s="3">
        <v>8</v>
      </c>
      <c r="AS34" s="3">
        <v>8</v>
      </c>
      <c r="AT34" s="3">
        <v>8</v>
      </c>
      <c r="AU34" s="3">
        <v>8</v>
      </c>
      <c r="AV34" s="3">
        <v>8</v>
      </c>
      <c r="AW34" s="3">
        <v>8</v>
      </c>
      <c r="AX34" s="3">
        <v>8</v>
      </c>
      <c r="AY34" s="3">
        <v>8</v>
      </c>
      <c r="AZ34" s="3">
        <v>8</v>
      </c>
      <c r="BA34" s="3">
        <v>8</v>
      </c>
      <c r="BB34" s="3">
        <v>8</v>
      </c>
      <c r="BC34" s="3">
        <v>8</v>
      </c>
      <c r="BD34" s="3">
        <v>8</v>
      </c>
      <c r="BE34" s="3">
        <v>8</v>
      </c>
      <c r="BF34" s="3">
        <v>8</v>
      </c>
      <c r="BG34" s="3">
        <v>8</v>
      </c>
      <c r="BH34" s="3">
        <v>8</v>
      </c>
      <c r="BI34" s="3">
        <v>8</v>
      </c>
      <c r="BJ34" s="3">
        <v>8</v>
      </c>
      <c r="BK34" s="3">
        <v>8</v>
      </c>
      <c r="BL34" s="3">
        <v>8</v>
      </c>
      <c r="BM34" s="3">
        <v>8</v>
      </c>
      <c r="BN34" s="3">
        <v>8</v>
      </c>
      <c r="BO34" s="3">
        <v>8.01</v>
      </c>
      <c r="BP34" s="3">
        <v>8.01</v>
      </c>
      <c r="BQ34" s="3">
        <v>8</v>
      </c>
      <c r="BR34" s="3">
        <v>8</v>
      </c>
      <c r="BS34" s="3">
        <v>8</v>
      </c>
      <c r="BT34" s="3">
        <v>8</v>
      </c>
      <c r="BU34" s="3">
        <v>8</v>
      </c>
      <c r="BV34" s="3">
        <v>8</v>
      </c>
      <c r="BW34" s="3">
        <v>8</v>
      </c>
      <c r="BX34" s="3">
        <v>8</v>
      </c>
      <c r="BY34" s="3">
        <v>8.3800000000000008</v>
      </c>
      <c r="BZ34" s="3">
        <v>8.3800000000000008</v>
      </c>
      <c r="CA34" s="3">
        <v>8.3800000000000008</v>
      </c>
      <c r="CB34" s="3">
        <v>8.82</v>
      </c>
      <c r="CC34" s="3">
        <v>8.82</v>
      </c>
      <c r="CD34" s="3">
        <v>8.82</v>
      </c>
      <c r="CE34" s="3">
        <v>8.82</v>
      </c>
      <c r="CF34" s="3">
        <v>8.82</v>
      </c>
      <c r="CG34" s="3">
        <v>8.4</v>
      </c>
      <c r="CH34" s="3">
        <v>8</v>
      </c>
      <c r="CI34" s="3">
        <v>8</v>
      </c>
      <c r="CJ34" s="3">
        <v>8</v>
      </c>
      <c r="CK34" s="3">
        <v>8</v>
      </c>
      <c r="CL34" s="3">
        <v>8</v>
      </c>
      <c r="CM34" s="3">
        <v>8</v>
      </c>
      <c r="CN34" s="3">
        <v>8</v>
      </c>
      <c r="CO34" s="3">
        <v>8.2100000000000009</v>
      </c>
      <c r="CP34" s="3">
        <v>8.2100000000000009</v>
      </c>
      <c r="CQ34" s="3">
        <v>7.83</v>
      </c>
      <c r="CR34" s="3">
        <v>7.83</v>
      </c>
      <c r="CS34" s="3">
        <v>7.83</v>
      </c>
      <c r="CT34" s="3">
        <v>7.46</v>
      </c>
      <c r="CU34" s="3">
        <v>7.11</v>
      </c>
      <c r="CV34" s="3">
        <v>6.62</v>
      </c>
      <c r="CW34" s="3">
        <v>6.84</v>
      </c>
      <c r="CX34" s="3">
        <v>6.52</v>
      </c>
      <c r="CY34" s="3">
        <v>6.78</v>
      </c>
      <c r="CZ34" s="3">
        <v>7.13</v>
      </c>
      <c r="DA34" s="3">
        <v>7.5</v>
      </c>
      <c r="DB34" s="3">
        <v>7.5</v>
      </c>
      <c r="DC34" s="3">
        <v>7.5</v>
      </c>
      <c r="DD34" s="3">
        <v>7.85</v>
      </c>
      <c r="DE34" s="3">
        <v>8.26</v>
      </c>
      <c r="DF34" s="3">
        <v>8.26</v>
      </c>
      <c r="DG34" s="3">
        <v>8.26</v>
      </c>
      <c r="DH34" s="3">
        <v>8.6999999999999993</v>
      </c>
      <c r="DI34" s="3">
        <v>8.6999999999999993</v>
      </c>
      <c r="DJ34" s="3">
        <v>8.6999999999999993</v>
      </c>
      <c r="DK34" s="3">
        <v>8.6999999999999993</v>
      </c>
      <c r="DL34" s="3">
        <v>8.6999999999999993</v>
      </c>
      <c r="DM34" s="3">
        <v>8.6999999999999993</v>
      </c>
      <c r="DN34" s="3">
        <v>8.6999999999999993</v>
      </c>
      <c r="DO34" s="3">
        <v>8.6999999999999993</v>
      </c>
      <c r="DP34" s="3">
        <v>8.7100000000000009</v>
      </c>
      <c r="DQ34" s="3">
        <v>8.7100000000000009</v>
      </c>
      <c r="DR34" s="3">
        <v>8.7100000000000009</v>
      </c>
      <c r="DS34" s="3">
        <v>8.7100000000000009</v>
      </c>
      <c r="DT34" s="3">
        <v>9.15</v>
      </c>
      <c r="DU34" s="3">
        <v>9.6</v>
      </c>
      <c r="DV34" s="3">
        <v>9.8800000000000008</v>
      </c>
      <c r="DW34" s="3">
        <v>9.8800000000000008</v>
      </c>
      <c r="DX34" s="3">
        <v>9.8800000000000008</v>
      </c>
      <c r="DY34" s="3">
        <v>9.8800000000000008</v>
      </c>
      <c r="DZ34" s="3">
        <v>9.8800000000000008</v>
      </c>
      <c r="EA34" s="3">
        <v>9.8800000000000008</v>
      </c>
      <c r="EB34" s="3">
        <v>9.8800000000000008</v>
      </c>
      <c r="EC34" s="3">
        <v>9.8800000000000008</v>
      </c>
      <c r="ED34" s="3">
        <v>9.8800000000000008</v>
      </c>
      <c r="EE34" s="3">
        <v>9.49</v>
      </c>
      <c r="EF34" s="3">
        <v>9.49</v>
      </c>
      <c r="EG34" s="3">
        <v>9.49</v>
      </c>
      <c r="EH34" s="3">
        <v>9.98</v>
      </c>
      <c r="EI34" s="3">
        <v>10.5</v>
      </c>
      <c r="EJ34" s="3">
        <v>10.3</v>
      </c>
      <c r="EK34" s="3">
        <v>10.3</v>
      </c>
      <c r="EL34" s="3">
        <v>10.49</v>
      </c>
      <c r="EM34" s="3">
        <v>11</v>
      </c>
      <c r="EN34" s="3">
        <v>10.55</v>
      </c>
      <c r="EO34" s="3">
        <v>11.09</v>
      </c>
      <c r="EP34" s="3">
        <v>11.67</v>
      </c>
      <c r="EQ34" s="3">
        <v>12.28</v>
      </c>
      <c r="ER34" s="3">
        <v>12.28</v>
      </c>
      <c r="ES34" s="3">
        <v>12.58</v>
      </c>
      <c r="ET34" s="3">
        <v>11.99</v>
      </c>
      <c r="EU34" s="3">
        <v>11.42</v>
      </c>
      <c r="EV34" s="3">
        <v>10.88</v>
      </c>
      <c r="EW34" s="3">
        <v>10.37</v>
      </c>
      <c r="EX34" s="3">
        <v>9.8800000000000008</v>
      </c>
      <c r="EY34" s="3">
        <v>9.41</v>
      </c>
      <c r="EZ34" s="3">
        <v>8.9700000000000006</v>
      </c>
      <c r="FA34" s="3">
        <v>8.5500000000000007</v>
      </c>
      <c r="FB34" s="3">
        <v>8.17</v>
      </c>
      <c r="FC34" s="3">
        <v>7.8</v>
      </c>
      <c r="FD34" s="3">
        <v>7.45</v>
      </c>
      <c r="FE34" s="3">
        <v>7.77</v>
      </c>
      <c r="FF34" s="27">
        <v>7.4</v>
      </c>
      <c r="FG34" s="27">
        <v>7.05</v>
      </c>
      <c r="FH34" s="27">
        <v>7.4</v>
      </c>
      <c r="FI34" s="27">
        <v>7.4</v>
      </c>
      <c r="FJ34" s="27">
        <v>7.4</v>
      </c>
      <c r="FK34" s="27">
        <v>7.4</v>
      </c>
      <c r="FL34" s="27">
        <v>7.4</v>
      </c>
      <c r="FM34" s="27">
        <v>7.4</v>
      </c>
      <c r="FN34" s="27">
        <v>7.4</v>
      </c>
      <c r="FO34" s="27">
        <v>7.5</v>
      </c>
      <c r="FP34" s="27">
        <v>7.5</v>
      </c>
      <c r="FQ34" s="27">
        <v>7.5</v>
      </c>
      <c r="FR34" s="27">
        <v>7.15</v>
      </c>
      <c r="FS34" s="27">
        <v>6.81</v>
      </c>
      <c r="FT34" s="27"/>
      <c r="FU34" s="27">
        <v>6.81</v>
      </c>
      <c r="FV34" s="27">
        <v>6.81</v>
      </c>
      <c r="FW34" s="27">
        <v>6.81</v>
      </c>
      <c r="FX34" s="27">
        <v>6.81</v>
      </c>
      <c r="FY34" s="27">
        <v>6.81</v>
      </c>
      <c r="FZ34" s="27">
        <v>6.81</v>
      </c>
      <c r="GA34" s="27">
        <v>6.81</v>
      </c>
      <c r="GB34" s="27">
        <v>7.05</v>
      </c>
      <c r="GC34" s="27">
        <v>7.15</v>
      </c>
      <c r="GD34" s="27">
        <v>7.14</v>
      </c>
      <c r="GE34" s="27">
        <v>7.14</v>
      </c>
      <c r="GF34" s="27">
        <v>6.8</v>
      </c>
      <c r="GG34" s="27">
        <v>7.1</v>
      </c>
      <c r="GH34" s="27">
        <v>7.13</v>
      </c>
      <c r="GI34" s="27">
        <v>7.5</v>
      </c>
      <c r="GJ34" s="27">
        <v>7.5</v>
      </c>
      <c r="GK34" s="27">
        <v>7.5</v>
      </c>
      <c r="GL34" s="27">
        <v>7.45</v>
      </c>
      <c r="GM34" s="27">
        <v>7.4</v>
      </c>
      <c r="GN34" s="27">
        <v>7.4</v>
      </c>
      <c r="GO34" s="27">
        <v>7.4</v>
      </c>
      <c r="GP34" s="27">
        <v>7.7</v>
      </c>
      <c r="GQ34" s="27">
        <v>7.45</v>
      </c>
      <c r="GR34" s="27">
        <v>7.1</v>
      </c>
      <c r="GS34" s="27">
        <v>7.1</v>
      </c>
      <c r="GT34" s="27">
        <v>7.1</v>
      </c>
      <c r="GU34" s="27">
        <v>7.45</v>
      </c>
      <c r="GV34" s="27">
        <v>7.1</v>
      </c>
      <c r="GW34" s="27">
        <v>7.23</v>
      </c>
      <c r="GX34" s="27">
        <v>7.6</v>
      </c>
      <c r="GY34" s="27">
        <v>7.99</v>
      </c>
      <c r="GZ34" s="27">
        <v>8.4</v>
      </c>
      <c r="HA34" s="27">
        <v>8.84</v>
      </c>
      <c r="HB34" s="27">
        <v>9.3000000000000007</v>
      </c>
      <c r="HC34" s="27">
        <v>9.3000000000000007</v>
      </c>
      <c r="HD34" s="27">
        <v>9.4600000000000009</v>
      </c>
      <c r="HE34" s="27">
        <v>9.01</v>
      </c>
      <c r="HF34" s="27">
        <v>9.01</v>
      </c>
      <c r="HG34" s="27">
        <v>9.41</v>
      </c>
      <c r="HH34" s="27">
        <v>9.9</v>
      </c>
      <c r="HI34" s="27">
        <v>10.41</v>
      </c>
      <c r="HJ34" s="27">
        <v>10.61</v>
      </c>
      <c r="HK34" s="27">
        <v>10.9</v>
      </c>
      <c r="HL34" s="27">
        <v>11.31</v>
      </c>
      <c r="HM34" s="27">
        <v>11.9</v>
      </c>
      <c r="HN34" s="27">
        <v>12.15</v>
      </c>
      <c r="HO34" s="27">
        <v>12.15</v>
      </c>
      <c r="HP34" s="27">
        <v>12.7</v>
      </c>
      <c r="HQ34" s="27">
        <v>12.15</v>
      </c>
      <c r="HR34" s="27">
        <v>12.75</v>
      </c>
      <c r="HS34" s="27">
        <v>13.15</v>
      </c>
      <c r="HT34" s="27">
        <v>13.5</v>
      </c>
      <c r="HU34" s="27">
        <v>13</v>
      </c>
      <c r="HV34" s="27">
        <v>13.1</v>
      </c>
      <c r="HW34" s="27">
        <v>13.7</v>
      </c>
      <c r="HX34" s="27">
        <v>13.7</v>
      </c>
      <c r="HY34" s="27">
        <v>13.75</v>
      </c>
      <c r="HZ34" s="27">
        <v>13.7</v>
      </c>
      <c r="IA34" s="27">
        <v>13.75</v>
      </c>
      <c r="IB34" s="27">
        <v>13.1</v>
      </c>
      <c r="IC34" s="27">
        <v>13.1</v>
      </c>
      <c r="ID34" s="27">
        <v>13.7</v>
      </c>
      <c r="IE34" s="27">
        <v>14.3</v>
      </c>
      <c r="IF34" s="27">
        <v>13.65</v>
      </c>
      <c r="IG34" s="27">
        <v>13</v>
      </c>
      <c r="IH34" s="27">
        <v>12.4</v>
      </c>
      <c r="II34" s="27">
        <v>13.05</v>
      </c>
      <c r="IJ34" s="27">
        <v>13.6</v>
      </c>
      <c r="IK34" s="27">
        <v>13.95</v>
      </c>
      <c r="IL34" s="27">
        <v>14.65</v>
      </c>
      <c r="IM34" s="27">
        <v>15.4</v>
      </c>
      <c r="IN34" s="27">
        <v>16.2</v>
      </c>
      <c r="IO34" s="27">
        <v>17</v>
      </c>
      <c r="IP34" s="27">
        <v>17.350000000000001</v>
      </c>
      <c r="IQ34" s="27">
        <v>17.350000000000001</v>
      </c>
      <c r="IR34" s="27">
        <v>17.350000000000001</v>
      </c>
      <c r="IS34" s="27">
        <v>17.25</v>
      </c>
      <c r="IT34" s="27">
        <v>17.350000000000001</v>
      </c>
      <c r="IU34" s="27">
        <v>17.350000000000001</v>
      </c>
      <c r="IV34" s="27">
        <v>16.649999999999999</v>
      </c>
      <c r="IW34" s="27">
        <v>17.5</v>
      </c>
      <c r="IX34" s="27">
        <v>18.2</v>
      </c>
      <c r="IY34" s="27">
        <v>18.149999999999999</v>
      </c>
      <c r="IZ34" s="27">
        <v>18</v>
      </c>
      <c r="JA34" s="27">
        <v>19.600000000000001</v>
      </c>
      <c r="JB34" s="27">
        <v>18.7</v>
      </c>
      <c r="JC34" s="27">
        <v>19.2</v>
      </c>
      <c r="JD34" s="27">
        <v>18.5</v>
      </c>
      <c r="JE34" s="27">
        <v>18.5</v>
      </c>
      <c r="JF34" s="27">
        <v>18.95</v>
      </c>
      <c r="JG34" s="27">
        <v>18.05</v>
      </c>
      <c r="JH34" s="27">
        <v>18.649999999999999</v>
      </c>
      <c r="JI34" s="27">
        <v>19.2</v>
      </c>
      <c r="JJ34" s="27">
        <v>19.600000000000001</v>
      </c>
      <c r="JK34" s="27">
        <v>19.850000000000001</v>
      </c>
      <c r="JL34" s="27">
        <v>20</v>
      </c>
      <c r="JM34" s="27">
        <v>20.3</v>
      </c>
      <c r="JN34" s="27">
        <v>19.350000000000001</v>
      </c>
      <c r="JO34" s="27">
        <v>20</v>
      </c>
      <c r="JP34" s="27">
        <v>21</v>
      </c>
      <c r="JQ34" s="27">
        <v>21.6</v>
      </c>
      <c r="JR34" s="27">
        <v>23.1</v>
      </c>
      <c r="JS34" s="27">
        <v>22.05</v>
      </c>
      <c r="JT34" s="27">
        <v>21</v>
      </c>
      <c r="JU34" s="27">
        <v>21.9</v>
      </c>
      <c r="JV34" s="27">
        <v>23</v>
      </c>
      <c r="JW34" s="27">
        <v>23</v>
      </c>
      <c r="JX34" s="27">
        <v>22.7</v>
      </c>
      <c r="JY34" s="27">
        <v>22.75</v>
      </c>
      <c r="JZ34" s="27">
        <v>22.65</v>
      </c>
      <c r="KA34" s="27">
        <v>21.75</v>
      </c>
      <c r="KB34" s="27">
        <v>21</v>
      </c>
      <c r="KC34" s="27">
        <v>21.45</v>
      </c>
      <c r="KD34" s="27">
        <v>21.3</v>
      </c>
      <c r="KE34" s="27">
        <v>22.4</v>
      </c>
      <c r="KF34" s="27">
        <v>22.3</v>
      </c>
      <c r="KG34" s="27">
        <v>22.9</v>
      </c>
      <c r="KH34" s="27">
        <v>24.1</v>
      </c>
      <c r="KI34" s="27">
        <v>23.1</v>
      </c>
      <c r="KJ34" s="27">
        <v>23.2</v>
      </c>
      <c r="KK34" s="27">
        <v>24.35</v>
      </c>
      <c r="KL34" s="27">
        <v>25.3</v>
      </c>
      <c r="KM34" s="27">
        <v>24.7</v>
      </c>
      <c r="KN34" s="27">
        <v>24.4</v>
      </c>
      <c r="KO34" s="27">
        <v>24.2</v>
      </c>
      <c r="KP34" s="27">
        <v>25.25</v>
      </c>
      <c r="KQ34" s="27">
        <v>25.6</v>
      </c>
      <c r="KR34" s="27">
        <v>27.9</v>
      </c>
      <c r="KS34" s="27">
        <v>27.95</v>
      </c>
      <c r="KT34" s="27">
        <v>31</v>
      </c>
      <c r="KU34" s="27">
        <v>28.2</v>
      </c>
      <c r="KV34" s="27">
        <v>26.9</v>
      </c>
      <c r="KW34" s="27">
        <v>25.65</v>
      </c>
      <c r="KX34" s="27">
        <v>23.3</v>
      </c>
      <c r="KY34" s="27">
        <v>24.45</v>
      </c>
      <c r="KZ34" s="27">
        <v>26.2</v>
      </c>
      <c r="LA34" s="27">
        <v>27.8</v>
      </c>
      <c r="LB34" s="27">
        <v>28.3</v>
      </c>
      <c r="LC34" s="27">
        <v>29.75</v>
      </c>
      <c r="LD34" s="27">
        <v>28.35</v>
      </c>
      <c r="LE34" s="27">
        <v>27</v>
      </c>
      <c r="LF34" s="27">
        <v>25.75</v>
      </c>
      <c r="LG34" s="27">
        <v>24.55</v>
      </c>
      <c r="LH34" s="27">
        <v>23.4</v>
      </c>
      <c r="LI34" s="27">
        <v>22.3</v>
      </c>
      <c r="LJ34" s="27">
        <v>22.85</v>
      </c>
      <c r="LK34" s="27">
        <v>24.05</v>
      </c>
      <c r="LL34" s="27">
        <v>25.3</v>
      </c>
      <c r="LM34" s="27">
        <v>24.1</v>
      </c>
      <c r="LN34" s="27">
        <v>25.35</v>
      </c>
      <c r="LO34" s="27">
        <v>26.65</v>
      </c>
      <c r="LP34" s="27">
        <v>28.05</v>
      </c>
      <c r="LQ34" s="27">
        <v>29.5</v>
      </c>
      <c r="LR34" s="27">
        <v>29.3</v>
      </c>
      <c r="LS34" s="27">
        <v>29.7</v>
      </c>
      <c r="LT34" s="27">
        <v>34.35</v>
      </c>
      <c r="LU34" s="27">
        <v>32.85</v>
      </c>
      <c r="LV34" s="27">
        <v>34.549999999999997</v>
      </c>
      <c r="LW34" s="27">
        <v>36.35</v>
      </c>
      <c r="LX34" s="27">
        <v>37.200000000000003</v>
      </c>
      <c r="LY34" s="27">
        <v>35.700000000000003</v>
      </c>
      <c r="LZ34" s="27">
        <v>37.549999999999997</v>
      </c>
      <c r="MA34" s="27">
        <v>39.5</v>
      </c>
      <c r="MB34" s="27">
        <v>41.55</v>
      </c>
      <c r="MC34" s="27">
        <v>43.7</v>
      </c>
      <c r="MD34" s="27">
        <v>41.65</v>
      </c>
      <c r="ME34" s="27">
        <v>39.700000000000003</v>
      </c>
      <c r="MF34" s="27">
        <v>37.85</v>
      </c>
      <c r="MG34" s="27">
        <v>36.049999999999997</v>
      </c>
      <c r="MH34" s="27">
        <v>34.35</v>
      </c>
      <c r="MI34" s="27">
        <v>34.35</v>
      </c>
      <c r="MJ34" s="27">
        <v>38.049999999999997</v>
      </c>
      <c r="MK34" s="27">
        <v>40.049999999999997</v>
      </c>
      <c r="ML34" s="27">
        <v>42.15</v>
      </c>
      <c r="MM34" s="27">
        <v>44.35</v>
      </c>
      <c r="MN34" s="27">
        <v>46.67</v>
      </c>
      <c r="MO34" s="27">
        <v>49.12</v>
      </c>
      <c r="MP34" s="27">
        <v>51.7</v>
      </c>
      <c r="MQ34" s="27">
        <v>54.42</v>
      </c>
      <c r="MR34" s="27">
        <v>57.28</v>
      </c>
      <c r="MS34" s="27">
        <v>54.56</v>
      </c>
      <c r="MT34" s="27">
        <v>51.97</v>
      </c>
      <c r="MU34" s="27">
        <v>49.5</v>
      </c>
      <c r="MV34" s="27">
        <v>47.15</v>
      </c>
      <c r="MW34" s="27">
        <v>42.87</v>
      </c>
      <c r="MX34" s="27">
        <v>38.979999999999997</v>
      </c>
      <c r="MY34" s="27">
        <v>35.44</v>
      </c>
      <c r="MZ34" s="27">
        <v>29.54</v>
      </c>
      <c r="NA34" s="27">
        <v>28.9</v>
      </c>
      <c r="NB34" s="43"/>
      <c r="ND34" s="45"/>
      <c r="NE34" s="43"/>
    </row>
    <row r="35" spans="1:369" x14ac:dyDescent="0.25">
      <c r="A35" s="28">
        <f t="shared" si="1"/>
        <v>33</v>
      </c>
      <c r="B35" s="28">
        <v>532334</v>
      </c>
      <c r="C35" s="28" t="s">
        <v>40</v>
      </c>
      <c r="D35" s="29" t="s">
        <v>176</v>
      </c>
      <c r="E35" s="27">
        <f t="shared" ref="E35:E66" si="2">VLOOKUP(B35,$B$2:$MZ$87,15,0)</f>
        <v>23.75</v>
      </c>
      <c r="F35" s="27">
        <v>49.25</v>
      </c>
      <c r="G35" s="27">
        <v>25.55</v>
      </c>
      <c r="H35" s="27">
        <v>40.15</v>
      </c>
      <c r="I35" s="3"/>
      <c r="J35" s="27">
        <v>59.5</v>
      </c>
      <c r="K35" s="27">
        <v>18.7</v>
      </c>
      <c r="L35" s="27"/>
      <c r="M35" s="30"/>
      <c r="N35" s="28"/>
      <c r="P35" s="3">
        <v>23.75</v>
      </c>
      <c r="Q35" s="3">
        <v>23.5</v>
      </c>
      <c r="R35" s="3">
        <v>22.75</v>
      </c>
      <c r="S35" s="3">
        <v>23.25</v>
      </c>
      <c r="T35" s="3">
        <v>22.5</v>
      </c>
      <c r="U35" s="3">
        <v>22.1</v>
      </c>
      <c r="V35" s="3">
        <v>22.95</v>
      </c>
      <c r="W35" s="3">
        <v>22.95</v>
      </c>
      <c r="X35" s="3">
        <v>23</v>
      </c>
      <c r="Y35" s="3">
        <v>22</v>
      </c>
      <c r="Z35" s="3">
        <v>21.2</v>
      </c>
      <c r="AA35" s="3">
        <v>23</v>
      </c>
      <c r="AB35" s="3">
        <v>22</v>
      </c>
      <c r="AC35" s="3">
        <v>22.4</v>
      </c>
      <c r="AD35" s="3">
        <v>22.55</v>
      </c>
      <c r="AE35" s="3">
        <v>23</v>
      </c>
      <c r="AF35" s="3">
        <v>22.05</v>
      </c>
      <c r="AG35" s="3">
        <v>21.85</v>
      </c>
      <c r="AH35" s="3">
        <v>21.5</v>
      </c>
      <c r="AI35" s="3">
        <v>21.7</v>
      </c>
      <c r="AJ35" s="3">
        <v>21.8</v>
      </c>
      <c r="AK35" s="3">
        <v>22.05</v>
      </c>
      <c r="AL35" s="3">
        <v>23</v>
      </c>
      <c r="AM35" s="3">
        <v>22</v>
      </c>
      <c r="AN35" s="3">
        <v>22.9</v>
      </c>
      <c r="AO35" s="3">
        <v>22</v>
      </c>
      <c r="AP35" s="3">
        <v>21.5</v>
      </c>
      <c r="AQ35" s="3">
        <v>23.05</v>
      </c>
      <c r="AR35" s="3">
        <v>22.7</v>
      </c>
      <c r="AS35" s="3">
        <v>22.65</v>
      </c>
      <c r="AT35" s="3">
        <v>25.7</v>
      </c>
      <c r="AU35" s="3">
        <v>24.75</v>
      </c>
      <c r="AV35" s="3">
        <v>25.65</v>
      </c>
      <c r="AW35" s="3">
        <v>25.95</v>
      </c>
      <c r="AX35" s="3">
        <v>24.45</v>
      </c>
      <c r="AY35" s="3">
        <v>22.25</v>
      </c>
      <c r="AZ35" s="3">
        <v>23.25</v>
      </c>
      <c r="BA35" s="3">
        <v>24.25</v>
      </c>
      <c r="BB35" s="3">
        <v>22.05</v>
      </c>
      <c r="BC35" s="3">
        <v>22</v>
      </c>
      <c r="BD35" s="3">
        <v>21.15</v>
      </c>
      <c r="BE35" s="3">
        <v>22</v>
      </c>
      <c r="BF35" s="3">
        <v>22</v>
      </c>
      <c r="BG35" s="3">
        <v>21</v>
      </c>
      <c r="BH35" s="3">
        <v>20</v>
      </c>
      <c r="BI35" s="3">
        <v>20.5</v>
      </c>
      <c r="BJ35" s="3">
        <v>20</v>
      </c>
      <c r="BK35" s="3">
        <v>20.65</v>
      </c>
      <c r="BL35" s="3">
        <v>19.8</v>
      </c>
      <c r="BM35" s="3">
        <v>20</v>
      </c>
      <c r="BN35" s="3">
        <v>22</v>
      </c>
      <c r="BO35" s="3">
        <v>20.5</v>
      </c>
      <c r="BP35" s="3">
        <v>21</v>
      </c>
      <c r="BQ35" s="3">
        <v>22</v>
      </c>
      <c r="BR35" s="3">
        <v>21.9</v>
      </c>
      <c r="BS35" s="3">
        <v>20.85</v>
      </c>
      <c r="BT35" s="3">
        <v>22.5</v>
      </c>
      <c r="BU35" s="3">
        <v>24.35</v>
      </c>
      <c r="BV35" s="3">
        <v>23.05</v>
      </c>
      <c r="BW35" s="3">
        <v>23.9</v>
      </c>
      <c r="BX35" s="3">
        <v>22.5</v>
      </c>
      <c r="BY35" s="3">
        <v>22.15</v>
      </c>
      <c r="BZ35" s="3">
        <v>24</v>
      </c>
      <c r="CA35" s="3">
        <v>23.5</v>
      </c>
      <c r="CB35" s="3">
        <v>23.5</v>
      </c>
      <c r="CC35" s="3">
        <v>23.25</v>
      </c>
      <c r="CD35" s="3">
        <v>23.4</v>
      </c>
      <c r="CE35" s="3">
        <v>24.45</v>
      </c>
      <c r="CF35" s="3">
        <v>24.5</v>
      </c>
      <c r="CG35" s="3">
        <v>25</v>
      </c>
      <c r="CH35" s="3">
        <v>24.15</v>
      </c>
      <c r="CI35" s="3">
        <v>24.25</v>
      </c>
      <c r="CJ35" s="3">
        <v>25.5</v>
      </c>
      <c r="CK35" s="3">
        <v>25.75</v>
      </c>
      <c r="CL35" s="3">
        <v>25</v>
      </c>
      <c r="CM35" s="3">
        <v>24.65</v>
      </c>
      <c r="CN35" s="3">
        <v>24.4</v>
      </c>
      <c r="CO35" s="3">
        <v>25.35</v>
      </c>
      <c r="CP35" s="3">
        <v>24.55</v>
      </c>
      <c r="CQ35" s="3">
        <v>24.1</v>
      </c>
      <c r="CR35" s="3">
        <v>24</v>
      </c>
      <c r="CS35" s="3">
        <v>24.3</v>
      </c>
      <c r="CT35" s="3">
        <v>25</v>
      </c>
      <c r="CU35" s="3">
        <v>24.25</v>
      </c>
      <c r="CV35" s="3">
        <v>24.25</v>
      </c>
      <c r="CW35" s="3">
        <v>24</v>
      </c>
      <c r="CX35" s="3">
        <v>24.6</v>
      </c>
      <c r="CY35" s="3">
        <v>24</v>
      </c>
      <c r="CZ35" s="3">
        <v>23.7</v>
      </c>
      <c r="DA35" s="3">
        <v>23.55</v>
      </c>
      <c r="DB35" s="3">
        <v>23.35</v>
      </c>
      <c r="DC35" s="3">
        <v>23.15</v>
      </c>
      <c r="DD35" s="3">
        <v>25.4</v>
      </c>
      <c r="DE35" s="3">
        <v>23.05</v>
      </c>
      <c r="DF35" s="3">
        <v>24.6</v>
      </c>
      <c r="DG35" s="3">
        <v>24.5</v>
      </c>
      <c r="DH35" s="3">
        <v>23.4</v>
      </c>
      <c r="DI35" s="3">
        <v>26.6</v>
      </c>
      <c r="DJ35" s="3">
        <v>27</v>
      </c>
      <c r="DK35" s="3">
        <v>26.6</v>
      </c>
      <c r="DL35" s="3">
        <v>26.6</v>
      </c>
      <c r="DM35" s="3">
        <v>26.7</v>
      </c>
      <c r="DN35" s="3">
        <v>26.5</v>
      </c>
      <c r="DO35" s="3">
        <v>27.8</v>
      </c>
      <c r="DP35" s="3">
        <v>27.1</v>
      </c>
      <c r="DQ35" s="3">
        <v>28.05</v>
      </c>
      <c r="DR35" s="3">
        <v>29.85</v>
      </c>
      <c r="DS35" s="3">
        <v>28.8</v>
      </c>
      <c r="DT35" s="3">
        <v>29.05</v>
      </c>
      <c r="DU35" s="3">
        <v>29.15</v>
      </c>
      <c r="DV35" s="3">
        <v>29</v>
      </c>
      <c r="DW35" s="3">
        <v>27</v>
      </c>
      <c r="DX35" s="3">
        <v>26.8</v>
      </c>
      <c r="DY35" s="3">
        <v>26.75</v>
      </c>
      <c r="DZ35" s="3">
        <v>26.75</v>
      </c>
      <c r="EA35" s="3">
        <v>26.75</v>
      </c>
      <c r="EB35" s="3">
        <v>26.55</v>
      </c>
      <c r="EC35" s="3">
        <v>26.5</v>
      </c>
      <c r="ED35" s="3">
        <v>27</v>
      </c>
      <c r="EE35" s="3">
        <v>27.1</v>
      </c>
      <c r="EF35" s="3">
        <v>27</v>
      </c>
      <c r="EG35" s="3">
        <v>27.5</v>
      </c>
      <c r="EH35" s="3">
        <v>28</v>
      </c>
      <c r="EI35" s="3">
        <v>28.3</v>
      </c>
      <c r="EJ35" s="3">
        <v>28.5</v>
      </c>
      <c r="EK35" s="3">
        <v>29</v>
      </c>
      <c r="EL35" s="3">
        <v>29</v>
      </c>
      <c r="EM35" s="3">
        <v>28.5</v>
      </c>
      <c r="EN35" s="3">
        <v>30.25</v>
      </c>
      <c r="EO35" s="3">
        <v>30</v>
      </c>
      <c r="EP35" s="3">
        <v>30</v>
      </c>
      <c r="EQ35" s="3">
        <v>30.6</v>
      </c>
      <c r="ER35" s="3">
        <v>29.8</v>
      </c>
      <c r="ES35" s="3">
        <v>30.2</v>
      </c>
      <c r="ET35" s="3">
        <v>31.95</v>
      </c>
      <c r="EU35" s="3">
        <v>32</v>
      </c>
      <c r="EV35" s="3">
        <v>32.5</v>
      </c>
      <c r="EW35" s="3">
        <v>32.9</v>
      </c>
      <c r="EX35" s="3">
        <v>32.65</v>
      </c>
      <c r="EY35" s="3">
        <v>31</v>
      </c>
      <c r="EZ35" s="3">
        <v>31</v>
      </c>
      <c r="FA35" s="3">
        <v>31.05</v>
      </c>
      <c r="FB35" s="3">
        <v>31.6</v>
      </c>
      <c r="FC35" s="3">
        <v>30.6</v>
      </c>
      <c r="FD35" s="3">
        <v>31.45</v>
      </c>
      <c r="FE35" s="3">
        <v>32.1</v>
      </c>
      <c r="FF35" s="27">
        <v>32.450000000000003</v>
      </c>
      <c r="FG35" s="27">
        <v>31.85</v>
      </c>
      <c r="FH35" s="27">
        <v>29.85</v>
      </c>
      <c r="FI35" s="27">
        <v>28.95</v>
      </c>
      <c r="FJ35" s="27">
        <v>28.6</v>
      </c>
      <c r="FK35" s="27">
        <v>28.9</v>
      </c>
      <c r="FL35" s="27">
        <v>28.3</v>
      </c>
      <c r="FM35" s="27">
        <v>28.25</v>
      </c>
      <c r="FN35" s="27">
        <v>29.25</v>
      </c>
      <c r="FO35" s="27">
        <v>28</v>
      </c>
      <c r="FP35" s="27">
        <v>26.7</v>
      </c>
      <c r="FQ35" s="27">
        <v>27.2</v>
      </c>
      <c r="FR35" s="27">
        <v>27</v>
      </c>
      <c r="FS35" s="27">
        <v>26.1</v>
      </c>
      <c r="FT35" s="27"/>
      <c r="FU35" s="27">
        <v>26.25</v>
      </c>
      <c r="FV35" s="27">
        <v>27.8</v>
      </c>
      <c r="FW35" s="27">
        <v>28.95</v>
      </c>
      <c r="FX35" s="27">
        <v>28.55</v>
      </c>
      <c r="FY35" s="27">
        <v>29.05</v>
      </c>
      <c r="FZ35" s="27">
        <v>28.5</v>
      </c>
      <c r="GA35" s="27">
        <v>28.5</v>
      </c>
      <c r="GB35" s="27">
        <v>28.55</v>
      </c>
      <c r="GC35" s="27">
        <v>29.55</v>
      </c>
      <c r="GD35" s="27">
        <v>29.2</v>
      </c>
      <c r="GE35" s="27">
        <v>29</v>
      </c>
      <c r="GF35" s="27">
        <v>27.85</v>
      </c>
      <c r="GG35" s="27">
        <v>27.95</v>
      </c>
      <c r="GH35" s="27">
        <v>27.6</v>
      </c>
      <c r="GI35" s="27">
        <v>28.6</v>
      </c>
      <c r="GJ35" s="27">
        <v>29.7</v>
      </c>
      <c r="GK35" s="27">
        <v>30.8</v>
      </c>
      <c r="GL35" s="27">
        <v>31.65</v>
      </c>
      <c r="GM35" s="27">
        <v>32.9</v>
      </c>
      <c r="GN35" s="27">
        <v>34.1</v>
      </c>
      <c r="GO35" s="27">
        <v>33.299999999999997</v>
      </c>
      <c r="GP35" s="27">
        <v>31.8</v>
      </c>
      <c r="GQ35" s="27">
        <v>30.9</v>
      </c>
      <c r="GR35" s="27">
        <v>31</v>
      </c>
      <c r="GS35" s="27">
        <v>33.5</v>
      </c>
      <c r="GT35" s="27">
        <v>34</v>
      </c>
      <c r="GU35" s="27">
        <v>34.25</v>
      </c>
      <c r="GV35" s="27">
        <v>32.5</v>
      </c>
      <c r="GW35" s="27">
        <v>33.1</v>
      </c>
      <c r="GX35" s="27">
        <v>31.75</v>
      </c>
      <c r="GY35" s="27">
        <v>31.6</v>
      </c>
      <c r="GZ35" s="27">
        <v>33.1</v>
      </c>
      <c r="HA35" s="27">
        <v>34.700000000000003</v>
      </c>
      <c r="HB35" s="27">
        <v>37.1</v>
      </c>
      <c r="HC35" s="27">
        <v>38.049999999999997</v>
      </c>
      <c r="HD35" s="27">
        <v>37.65</v>
      </c>
      <c r="HE35" s="27">
        <v>38</v>
      </c>
      <c r="HF35" s="27">
        <v>38.700000000000003</v>
      </c>
      <c r="HG35" s="27">
        <v>38</v>
      </c>
      <c r="HH35" s="27">
        <v>37.85</v>
      </c>
      <c r="HI35" s="27">
        <v>38.35</v>
      </c>
      <c r="HJ35" s="27">
        <v>38</v>
      </c>
      <c r="HK35" s="27">
        <v>39.75</v>
      </c>
      <c r="HL35" s="27">
        <v>39.5</v>
      </c>
      <c r="HM35" s="27">
        <v>36.799999999999997</v>
      </c>
      <c r="HN35" s="27">
        <v>36.65</v>
      </c>
      <c r="HO35" s="27">
        <v>38.4</v>
      </c>
      <c r="HP35" s="27">
        <v>39.299999999999997</v>
      </c>
      <c r="HQ35" s="27">
        <v>39.5</v>
      </c>
      <c r="HR35" s="27">
        <v>40.1</v>
      </c>
      <c r="HS35" s="27">
        <v>41.2</v>
      </c>
      <c r="HT35" s="27">
        <v>39.9</v>
      </c>
      <c r="HU35" s="27">
        <v>40</v>
      </c>
      <c r="HV35" s="27">
        <v>39.549999999999997</v>
      </c>
      <c r="HW35" s="27">
        <v>40</v>
      </c>
      <c r="HX35" s="27">
        <v>39.35</v>
      </c>
      <c r="HY35" s="27">
        <v>39</v>
      </c>
      <c r="HZ35" s="27">
        <v>39.15</v>
      </c>
      <c r="IA35" s="27">
        <v>40.65</v>
      </c>
      <c r="IB35" s="27">
        <v>40.1</v>
      </c>
      <c r="IC35" s="27">
        <v>40.700000000000003</v>
      </c>
      <c r="ID35" s="27">
        <v>40.85</v>
      </c>
      <c r="IE35" s="27">
        <v>41.9</v>
      </c>
      <c r="IF35" s="27">
        <v>42.5</v>
      </c>
      <c r="IG35" s="27">
        <v>41.85</v>
      </c>
      <c r="IH35" s="27">
        <v>39.35</v>
      </c>
      <c r="II35" s="27">
        <v>38.6</v>
      </c>
      <c r="IJ35" s="27">
        <v>40.5</v>
      </c>
      <c r="IK35" s="27">
        <v>40.1</v>
      </c>
      <c r="IL35" s="27">
        <v>42.5</v>
      </c>
      <c r="IM35" s="27">
        <v>43.5</v>
      </c>
      <c r="IN35" s="27">
        <v>45.05</v>
      </c>
      <c r="IO35" s="27">
        <v>45.95</v>
      </c>
      <c r="IP35" s="27">
        <v>42.1</v>
      </c>
      <c r="IQ35" s="27">
        <v>42.85</v>
      </c>
      <c r="IR35" s="27">
        <v>42.2</v>
      </c>
      <c r="IS35" s="27">
        <v>45.5</v>
      </c>
      <c r="IT35" s="27">
        <v>46.95</v>
      </c>
      <c r="IU35" s="27">
        <v>47.75</v>
      </c>
      <c r="IV35" s="27">
        <v>48.75</v>
      </c>
      <c r="IW35" s="27">
        <v>49.4</v>
      </c>
      <c r="IX35" s="27">
        <v>51.65</v>
      </c>
      <c r="IY35" s="27">
        <v>52.15</v>
      </c>
      <c r="IZ35" s="27">
        <v>51.2</v>
      </c>
      <c r="JA35" s="27">
        <v>51.05</v>
      </c>
      <c r="JB35" s="27">
        <v>51.15</v>
      </c>
      <c r="JC35" s="27">
        <v>51.7</v>
      </c>
      <c r="JD35" s="27">
        <v>50.95</v>
      </c>
      <c r="JE35" s="27">
        <v>49.5</v>
      </c>
      <c r="JF35" s="27">
        <v>50</v>
      </c>
      <c r="JG35" s="27">
        <v>51</v>
      </c>
      <c r="JH35" s="27">
        <v>51</v>
      </c>
      <c r="JI35" s="27">
        <v>51</v>
      </c>
      <c r="JJ35" s="27">
        <v>52</v>
      </c>
      <c r="JK35" s="27">
        <v>51.55</v>
      </c>
      <c r="JL35" s="27">
        <v>51.55</v>
      </c>
      <c r="JM35" s="27">
        <v>52.65</v>
      </c>
      <c r="JN35" s="27">
        <v>53.35</v>
      </c>
      <c r="JO35" s="27">
        <v>55</v>
      </c>
      <c r="JP35" s="27">
        <v>54.3</v>
      </c>
      <c r="JQ35" s="27">
        <v>54.5</v>
      </c>
      <c r="JR35" s="27">
        <v>54.6</v>
      </c>
      <c r="JS35" s="27">
        <v>53.5</v>
      </c>
      <c r="JT35" s="27">
        <v>54.25</v>
      </c>
      <c r="JU35" s="27">
        <v>54.65</v>
      </c>
      <c r="JV35" s="27">
        <v>54</v>
      </c>
      <c r="JW35" s="27">
        <v>53.6</v>
      </c>
      <c r="JX35" s="27">
        <v>56.25</v>
      </c>
      <c r="JY35" s="27">
        <v>57</v>
      </c>
      <c r="JZ35" s="27">
        <v>57</v>
      </c>
      <c r="KA35" s="27">
        <v>56.65</v>
      </c>
      <c r="KB35" s="27">
        <v>56</v>
      </c>
      <c r="KC35" s="27">
        <v>58.05</v>
      </c>
      <c r="KD35" s="27">
        <v>57.55</v>
      </c>
      <c r="KE35" s="27">
        <v>59</v>
      </c>
      <c r="KF35" s="27">
        <v>60</v>
      </c>
      <c r="KG35" s="27">
        <v>59</v>
      </c>
      <c r="KH35" s="27">
        <v>63.05</v>
      </c>
      <c r="KI35" s="27">
        <v>59.9</v>
      </c>
      <c r="KJ35" s="27">
        <v>49.95</v>
      </c>
      <c r="KK35" s="27">
        <v>48.6</v>
      </c>
      <c r="KL35" s="27">
        <v>49.8</v>
      </c>
      <c r="KM35" s="27">
        <v>51.5</v>
      </c>
      <c r="KN35" s="27">
        <v>51.1</v>
      </c>
      <c r="KO35" s="27">
        <v>51</v>
      </c>
      <c r="KP35" s="27">
        <v>53</v>
      </c>
      <c r="KQ35" s="27">
        <v>52</v>
      </c>
      <c r="KR35" s="27">
        <v>48.3</v>
      </c>
      <c r="KS35" s="27">
        <v>49.25</v>
      </c>
      <c r="KT35" s="27">
        <v>50.5</v>
      </c>
      <c r="KU35" s="27">
        <v>50</v>
      </c>
      <c r="KV35" s="27">
        <v>49.75</v>
      </c>
      <c r="KW35" s="27">
        <v>50</v>
      </c>
      <c r="KX35" s="27">
        <v>49.15</v>
      </c>
      <c r="KY35" s="27">
        <v>49.55</v>
      </c>
      <c r="KZ35" s="27">
        <v>51</v>
      </c>
      <c r="LA35" s="27">
        <v>51.75</v>
      </c>
      <c r="LB35" s="27">
        <v>52.4</v>
      </c>
      <c r="LC35" s="27">
        <v>51.5</v>
      </c>
      <c r="LD35" s="27">
        <v>52.25</v>
      </c>
      <c r="LE35" s="27">
        <v>53</v>
      </c>
      <c r="LF35" s="27">
        <v>51.5</v>
      </c>
      <c r="LG35" s="27">
        <v>53.65</v>
      </c>
      <c r="LH35" s="27">
        <v>53.1</v>
      </c>
      <c r="LI35" s="27">
        <v>52.9</v>
      </c>
      <c r="LJ35" s="27">
        <v>54.15</v>
      </c>
      <c r="LK35" s="27">
        <v>55.55</v>
      </c>
      <c r="LL35" s="27">
        <v>54.1</v>
      </c>
      <c r="LM35" s="27">
        <v>53.65</v>
      </c>
      <c r="LN35" s="27">
        <v>53.15</v>
      </c>
      <c r="LO35" s="27">
        <v>54</v>
      </c>
      <c r="LP35" s="27">
        <v>53.5</v>
      </c>
      <c r="LQ35" s="27">
        <v>54.45</v>
      </c>
      <c r="LR35" s="27">
        <v>56</v>
      </c>
      <c r="LS35" s="27">
        <v>56.7</v>
      </c>
      <c r="LT35" s="27">
        <v>59.65</v>
      </c>
      <c r="LU35" s="27">
        <v>62.25</v>
      </c>
      <c r="LV35" s="27">
        <v>52.65</v>
      </c>
      <c r="LW35" s="27">
        <v>52.8</v>
      </c>
      <c r="LX35" s="27">
        <v>54.5</v>
      </c>
      <c r="LY35" s="27">
        <v>56</v>
      </c>
      <c r="LZ35" s="27">
        <v>56.85</v>
      </c>
      <c r="MA35" s="27">
        <v>59</v>
      </c>
      <c r="MB35" s="27">
        <v>57.75</v>
      </c>
      <c r="MC35" s="27">
        <v>53.25</v>
      </c>
      <c r="MD35" s="27">
        <v>56</v>
      </c>
      <c r="ME35" s="27">
        <v>54.35</v>
      </c>
      <c r="MF35" s="27">
        <v>56.5</v>
      </c>
      <c r="MG35" s="27">
        <v>53.05</v>
      </c>
      <c r="MH35" s="27">
        <v>53</v>
      </c>
      <c r="MI35" s="27">
        <v>50.35</v>
      </c>
      <c r="MJ35" s="27">
        <v>54.15</v>
      </c>
      <c r="MK35" s="27">
        <v>54.6</v>
      </c>
      <c r="ML35" s="27">
        <v>52.35</v>
      </c>
      <c r="MM35" s="27">
        <v>52.25</v>
      </c>
      <c r="MN35" s="27">
        <v>52.3</v>
      </c>
      <c r="MO35" s="27">
        <v>53</v>
      </c>
      <c r="MP35" s="27">
        <v>53.5</v>
      </c>
      <c r="MQ35" s="27">
        <v>52.2</v>
      </c>
      <c r="MR35" s="27">
        <v>52.7</v>
      </c>
      <c r="MS35" s="27">
        <v>51.1</v>
      </c>
      <c r="MT35" s="27">
        <v>51.05</v>
      </c>
      <c r="MU35" s="27">
        <v>51.5</v>
      </c>
      <c r="MV35" s="27">
        <v>54</v>
      </c>
      <c r="MW35" s="27">
        <v>55.1</v>
      </c>
      <c r="MX35" s="27">
        <v>57.6</v>
      </c>
      <c r="MY35" s="27">
        <v>55.9</v>
      </c>
      <c r="MZ35" s="27">
        <v>53.5</v>
      </c>
      <c r="NA35" s="27">
        <v>51.1</v>
      </c>
      <c r="NB35" s="43"/>
      <c r="ND35" s="45"/>
      <c r="NE35" s="43"/>
    </row>
    <row r="36" spans="1:369" x14ac:dyDescent="0.25">
      <c r="A36" s="33">
        <f t="shared" si="1"/>
        <v>34</v>
      </c>
      <c r="B36" s="33">
        <v>532873</v>
      </c>
      <c r="C36" s="33" t="s">
        <v>41</v>
      </c>
      <c r="D36" s="33" t="s">
        <v>199</v>
      </c>
      <c r="E36" s="35">
        <f t="shared" si="2"/>
        <v>85.6</v>
      </c>
      <c r="F36" s="35">
        <v>286.2</v>
      </c>
      <c r="G36" s="35">
        <v>81.900000000000006</v>
      </c>
      <c r="H36" s="35">
        <v>658.7</v>
      </c>
      <c r="I36" s="36"/>
      <c r="J36" s="35">
        <v>255.4</v>
      </c>
      <c r="K36" s="35">
        <v>85.05</v>
      </c>
      <c r="L36" s="35">
        <v>500</v>
      </c>
      <c r="M36" s="37">
        <v>39287</v>
      </c>
      <c r="N36" s="46">
        <f>((E36-L36)/L36)*365/($E$2-M36)</f>
        <v>-0.1981087098886706</v>
      </c>
      <c r="O36" s="38"/>
      <c r="P36" s="36">
        <v>85.6</v>
      </c>
      <c r="Q36" s="36">
        <v>91</v>
      </c>
      <c r="R36" s="36">
        <v>95.35</v>
      </c>
      <c r="S36" s="36">
        <v>100</v>
      </c>
      <c r="T36" s="36">
        <v>101.1</v>
      </c>
      <c r="U36" s="36">
        <v>98.25</v>
      </c>
      <c r="V36" s="36">
        <v>97.1</v>
      </c>
      <c r="W36" s="36">
        <v>97.2</v>
      </c>
      <c r="X36" s="36">
        <v>99.8</v>
      </c>
      <c r="Y36" s="36">
        <v>99.5</v>
      </c>
      <c r="Z36" s="36">
        <v>90.75</v>
      </c>
      <c r="AA36" s="36">
        <v>91.2</v>
      </c>
      <c r="AB36" s="36">
        <v>93.75</v>
      </c>
      <c r="AC36" s="36">
        <v>95.4</v>
      </c>
      <c r="AD36" s="36">
        <v>94.35</v>
      </c>
      <c r="AE36" s="36">
        <v>98.55</v>
      </c>
      <c r="AF36" s="36">
        <v>99.25</v>
      </c>
      <c r="AG36" s="36">
        <v>99.4</v>
      </c>
      <c r="AH36" s="36">
        <v>98.7</v>
      </c>
      <c r="AI36" s="36">
        <v>95.25</v>
      </c>
      <c r="AJ36" s="36">
        <v>95.85</v>
      </c>
      <c r="AK36" s="36">
        <v>92.95</v>
      </c>
      <c r="AL36" s="36">
        <v>90.85</v>
      </c>
      <c r="AM36" s="36">
        <v>90.25</v>
      </c>
      <c r="AN36" s="36">
        <v>92.2</v>
      </c>
      <c r="AO36" s="36">
        <v>98</v>
      </c>
      <c r="AP36" s="36">
        <v>102.1</v>
      </c>
      <c r="AQ36" s="36">
        <v>100.05</v>
      </c>
      <c r="AR36" s="36">
        <v>101.75</v>
      </c>
      <c r="AS36" s="36">
        <v>97.8</v>
      </c>
      <c r="AT36" s="36">
        <v>100.4</v>
      </c>
      <c r="AU36" s="36">
        <v>103.55</v>
      </c>
      <c r="AV36" s="36">
        <v>112.95</v>
      </c>
      <c r="AW36" s="36">
        <v>112.4</v>
      </c>
      <c r="AX36" s="36">
        <v>110.65</v>
      </c>
      <c r="AY36" s="36">
        <v>109.1</v>
      </c>
      <c r="AZ36" s="36">
        <v>104.1</v>
      </c>
      <c r="BA36" s="36">
        <v>101</v>
      </c>
      <c r="BB36" s="36">
        <v>99.55</v>
      </c>
      <c r="BC36" s="36">
        <v>99.95</v>
      </c>
      <c r="BD36" s="36">
        <v>105.6</v>
      </c>
      <c r="BE36" s="36">
        <v>109.9</v>
      </c>
      <c r="BF36" s="36">
        <v>108.75</v>
      </c>
      <c r="BG36" s="36">
        <v>103.85</v>
      </c>
      <c r="BH36" s="36">
        <v>107.45</v>
      </c>
      <c r="BI36" s="36">
        <v>105.5</v>
      </c>
      <c r="BJ36" s="36">
        <v>102.35</v>
      </c>
      <c r="BK36" s="36">
        <v>100.15</v>
      </c>
      <c r="BL36" s="36">
        <v>95.8</v>
      </c>
      <c r="BM36" s="36">
        <v>100.45</v>
      </c>
      <c r="BN36" s="36">
        <v>101.5</v>
      </c>
      <c r="BO36" s="36">
        <v>108.15</v>
      </c>
      <c r="BP36" s="36">
        <v>106.05</v>
      </c>
      <c r="BQ36" s="36">
        <v>100.8</v>
      </c>
      <c r="BR36" s="36">
        <v>99.35</v>
      </c>
      <c r="BS36" s="36">
        <v>102.85</v>
      </c>
      <c r="BT36" s="36">
        <v>103.55</v>
      </c>
      <c r="BU36" s="36">
        <v>117.3</v>
      </c>
      <c r="BV36" s="36">
        <v>116.6</v>
      </c>
      <c r="BW36" s="36">
        <v>118</v>
      </c>
      <c r="BX36" s="36">
        <v>112.3</v>
      </c>
      <c r="BY36" s="36">
        <v>115.9</v>
      </c>
      <c r="BZ36" s="36">
        <v>124.1</v>
      </c>
      <c r="CA36" s="36">
        <v>129.65</v>
      </c>
      <c r="CB36" s="36">
        <v>137.25</v>
      </c>
      <c r="CC36" s="36">
        <v>138</v>
      </c>
      <c r="CD36" s="36">
        <v>143.94999999999999</v>
      </c>
      <c r="CE36" s="36">
        <v>142.5</v>
      </c>
      <c r="CF36" s="36">
        <v>147.30000000000001</v>
      </c>
      <c r="CG36" s="36">
        <v>147</v>
      </c>
      <c r="CH36" s="36">
        <v>152.25</v>
      </c>
      <c r="CI36" s="36">
        <v>157.30000000000001</v>
      </c>
      <c r="CJ36" s="36">
        <v>156.35</v>
      </c>
      <c r="CK36" s="36">
        <v>154.1</v>
      </c>
      <c r="CL36" s="36">
        <v>157.05000000000001</v>
      </c>
      <c r="CM36" s="36">
        <v>160.75</v>
      </c>
      <c r="CN36" s="36">
        <v>162.69999999999999</v>
      </c>
      <c r="CO36" s="36">
        <v>161.4</v>
      </c>
      <c r="CP36" s="36">
        <v>163.5</v>
      </c>
      <c r="CQ36" s="36">
        <v>162</v>
      </c>
      <c r="CR36" s="36">
        <v>159.69999999999999</v>
      </c>
      <c r="CS36" s="36">
        <v>168.95</v>
      </c>
      <c r="CT36" s="36">
        <v>172.6</v>
      </c>
      <c r="CU36" s="36">
        <v>167.55</v>
      </c>
      <c r="CV36" s="36">
        <v>162.6</v>
      </c>
      <c r="CW36" s="36">
        <v>164.3</v>
      </c>
      <c r="CX36" s="36">
        <v>166.7</v>
      </c>
      <c r="CY36" s="36">
        <v>164.65</v>
      </c>
      <c r="CZ36" s="36">
        <v>159.69999999999999</v>
      </c>
      <c r="DA36" s="36">
        <v>158.25</v>
      </c>
      <c r="DB36" s="36">
        <v>156.30000000000001</v>
      </c>
      <c r="DC36" s="36">
        <v>155.1</v>
      </c>
      <c r="DD36" s="36">
        <v>160.85</v>
      </c>
      <c r="DE36" s="36">
        <v>151.85</v>
      </c>
      <c r="DF36" s="36">
        <v>152.55000000000001</v>
      </c>
      <c r="DG36" s="36">
        <v>157.35</v>
      </c>
      <c r="DH36" s="36">
        <v>160</v>
      </c>
      <c r="DI36" s="36">
        <v>173.45</v>
      </c>
      <c r="DJ36" s="36">
        <v>174</v>
      </c>
      <c r="DK36" s="36">
        <v>172.35</v>
      </c>
      <c r="DL36" s="36">
        <v>174.5</v>
      </c>
      <c r="DM36" s="36">
        <v>174.6</v>
      </c>
      <c r="DN36" s="36">
        <v>175.25</v>
      </c>
      <c r="DO36" s="36">
        <v>175.25</v>
      </c>
      <c r="DP36" s="36">
        <v>175.5</v>
      </c>
      <c r="DQ36" s="36">
        <v>179.35</v>
      </c>
      <c r="DR36" s="36">
        <v>169.4</v>
      </c>
      <c r="DS36" s="36">
        <v>161.44999999999999</v>
      </c>
      <c r="DT36" s="36">
        <v>161.69999999999999</v>
      </c>
      <c r="DU36" s="36">
        <v>166.95</v>
      </c>
      <c r="DV36" s="36">
        <v>167.95</v>
      </c>
      <c r="DW36" s="36">
        <v>162.94999999999999</v>
      </c>
      <c r="DX36" s="36">
        <v>161.15</v>
      </c>
      <c r="DY36" s="36">
        <v>156.44999999999999</v>
      </c>
      <c r="DZ36" s="36">
        <v>157.55000000000001</v>
      </c>
      <c r="EA36" s="36">
        <v>154.80000000000001</v>
      </c>
      <c r="EB36" s="36">
        <v>149.6</v>
      </c>
      <c r="EC36" s="36">
        <v>151.05000000000001</v>
      </c>
      <c r="ED36" s="36">
        <v>148.30000000000001</v>
      </c>
      <c r="EE36" s="36">
        <v>153.6</v>
      </c>
      <c r="EF36" s="36">
        <v>159.55000000000001</v>
      </c>
      <c r="EG36" s="36">
        <v>160.44999999999999</v>
      </c>
      <c r="EH36" s="36">
        <v>159.19999999999999</v>
      </c>
      <c r="EI36" s="36">
        <v>153.30000000000001</v>
      </c>
      <c r="EJ36" s="36">
        <v>150</v>
      </c>
      <c r="EK36" s="36">
        <v>146.65</v>
      </c>
      <c r="EL36" s="36">
        <v>143.5</v>
      </c>
      <c r="EM36" s="36">
        <v>141.6</v>
      </c>
      <c r="EN36" s="36">
        <v>139.69999999999999</v>
      </c>
      <c r="EO36" s="36">
        <v>152</v>
      </c>
      <c r="EP36" s="36">
        <v>154.69999999999999</v>
      </c>
      <c r="EQ36" s="36">
        <v>160.5</v>
      </c>
      <c r="ER36" s="36">
        <v>161.05000000000001</v>
      </c>
      <c r="ES36" s="36">
        <v>174.85</v>
      </c>
      <c r="ET36" s="36">
        <v>177.75</v>
      </c>
      <c r="EU36" s="36">
        <v>179.9</v>
      </c>
      <c r="EV36" s="36">
        <v>182.25</v>
      </c>
      <c r="EW36" s="36">
        <v>185.2</v>
      </c>
      <c r="EX36" s="36">
        <v>184.15</v>
      </c>
      <c r="EY36" s="36">
        <v>179.8</v>
      </c>
      <c r="EZ36" s="36">
        <v>180.85</v>
      </c>
      <c r="FA36" s="36">
        <v>188.05</v>
      </c>
      <c r="FB36" s="36">
        <v>186.8</v>
      </c>
      <c r="FC36" s="36">
        <v>182.95</v>
      </c>
      <c r="FD36" s="36">
        <v>186.65</v>
      </c>
      <c r="FE36" s="36">
        <v>195.05</v>
      </c>
      <c r="FF36" s="35">
        <v>195.65</v>
      </c>
      <c r="FG36" s="35">
        <v>180.6</v>
      </c>
      <c r="FH36" s="35">
        <v>183.3</v>
      </c>
      <c r="FI36" s="35">
        <v>181.85</v>
      </c>
      <c r="FJ36" s="35">
        <v>175.65</v>
      </c>
      <c r="FK36" s="35">
        <v>171.65</v>
      </c>
      <c r="FL36" s="35">
        <v>163.80000000000001</v>
      </c>
      <c r="FM36" s="35">
        <v>163.35</v>
      </c>
      <c r="FN36" s="35">
        <v>164.9</v>
      </c>
      <c r="FO36" s="35">
        <v>161.4</v>
      </c>
      <c r="FP36" s="35">
        <v>157.80000000000001</v>
      </c>
      <c r="FQ36" s="35">
        <v>153.5</v>
      </c>
      <c r="FR36" s="35">
        <v>151.4</v>
      </c>
      <c r="FS36" s="35">
        <v>155.44999999999999</v>
      </c>
      <c r="FT36" s="35"/>
      <c r="FU36" s="35">
        <v>159.65</v>
      </c>
      <c r="FV36" s="35">
        <v>156.94999999999999</v>
      </c>
      <c r="FW36" s="35">
        <v>166.1</v>
      </c>
      <c r="FX36" s="35">
        <v>165.35</v>
      </c>
      <c r="FY36" s="35">
        <v>163.95</v>
      </c>
      <c r="FZ36" s="35">
        <v>164.3</v>
      </c>
      <c r="GA36" s="35">
        <v>164.1</v>
      </c>
      <c r="GB36" s="35">
        <v>160.35</v>
      </c>
      <c r="GC36" s="35">
        <v>159.25</v>
      </c>
      <c r="GD36" s="35">
        <v>162.94999999999999</v>
      </c>
      <c r="GE36" s="35">
        <v>166.4</v>
      </c>
      <c r="GF36" s="35">
        <v>158</v>
      </c>
      <c r="GG36" s="35">
        <v>151.44999999999999</v>
      </c>
      <c r="GH36" s="35">
        <v>145.1</v>
      </c>
      <c r="GI36" s="35">
        <v>153.94999999999999</v>
      </c>
      <c r="GJ36" s="35">
        <v>154.35</v>
      </c>
      <c r="GK36" s="35">
        <v>149.69999999999999</v>
      </c>
      <c r="GL36" s="35">
        <v>147.6</v>
      </c>
      <c r="GM36" s="35">
        <v>150.65</v>
      </c>
      <c r="GN36" s="35">
        <v>151.75</v>
      </c>
      <c r="GO36" s="35">
        <v>149.1</v>
      </c>
      <c r="GP36" s="35">
        <v>147.5</v>
      </c>
      <c r="GQ36" s="35">
        <v>137.55000000000001</v>
      </c>
      <c r="GR36" s="35">
        <v>127.05</v>
      </c>
      <c r="GS36" s="35">
        <v>128.5</v>
      </c>
      <c r="GT36" s="35">
        <v>137.75</v>
      </c>
      <c r="GU36" s="35">
        <v>142.69999999999999</v>
      </c>
      <c r="GV36" s="35">
        <v>137.35</v>
      </c>
      <c r="GW36" s="35">
        <v>139.4</v>
      </c>
      <c r="GX36" s="35">
        <v>131.05000000000001</v>
      </c>
      <c r="GY36" s="35">
        <v>125.4</v>
      </c>
      <c r="GZ36" s="35">
        <v>131.5</v>
      </c>
      <c r="HA36" s="35">
        <v>139.85</v>
      </c>
      <c r="HB36" s="35">
        <v>155.5</v>
      </c>
      <c r="HC36" s="35">
        <v>160.9</v>
      </c>
      <c r="HD36" s="35">
        <v>164.1</v>
      </c>
      <c r="HE36" s="35">
        <v>158.94999999999999</v>
      </c>
      <c r="HF36" s="35">
        <v>156.25</v>
      </c>
      <c r="HG36" s="35">
        <v>155.65</v>
      </c>
      <c r="HH36" s="35">
        <v>155.75</v>
      </c>
      <c r="HI36" s="35">
        <v>157.1</v>
      </c>
      <c r="HJ36" s="35">
        <v>162.65</v>
      </c>
      <c r="HK36" s="35">
        <v>167.95</v>
      </c>
      <c r="HL36" s="35">
        <v>165.45</v>
      </c>
      <c r="HM36" s="35">
        <v>160.85</v>
      </c>
      <c r="HN36" s="35">
        <v>169.3</v>
      </c>
      <c r="HO36" s="35">
        <v>183.65</v>
      </c>
      <c r="HP36" s="35">
        <v>184.5</v>
      </c>
      <c r="HQ36" s="35">
        <v>185.35</v>
      </c>
      <c r="HR36" s="35">
        <v>189.35</v>
      </c>
      <c r="HS36" s="35">
        <v>194.6</v>
      </c>
      <c r="HT36" s="35">
        <v>194.25</v>
      </c>
      <c r="HU36" s="35">
        <v>188.45</v>
      </c>
      <c r="HV36" s="35">
        <v>186.65</v>
      </c>
      <c r="HW36" s="35">
        <v>189.4</v>
      </c>
      <c r="HX36" s="35">
        <v>188.7</v>
      </c>
      <c r="HY36" s="35">
        <v>190.75</v>
      </c>
      <c r="HZ36" s="35">
        <v>187.4</v>
      </c>
      <c r="IA36" s="35">
        <v>188.35</v>
      </c>
      <c r="IB36" s="35">
        <v>186.85</v>
      </c>
      <c r="IC36" s="35">
        <v>186.8</v>
      </c>
      <c r="ID36" s="35">
        <v>190.85</v>
      </c>
      <c r="IE36" s="35">
        <v>187.15</v>
      </c>
      <c r="IF36" s="35">
        <v>195.75</v>
      </c>
      <c r="IG36" s="35">
        <v>190.55</v>
      </c>
      <c r="IH36" s="35">
        <v>183.4</v>
      </c>
      <c r="II36" s="35">
        <v>186.65</v>
      </c>
      <c r="IJ36" s="35">
        <v>195.85</v>
      </c>
      <c r="IK36" s="35">
        <v>201.45</v>
      </c>
      <c r="IL36" s="35">
        <v>204.55</v>
      </c>
      <c r="IM36" s="35">
        <v>203.25</v>
      </c>
      <c r="IN36" s="35">
        <v>214.75</v>
      </c>
      <c r="IO36" s="35">
        <v>196.85</v>
      </c>
      <c r="IP36" s="35">
        <v>189.2</v>
      </c>
      <c r="IQ36" s="35">
        <v>179.4</v>
      </c>
      <c r="IR36" s="35">
        <v>178.65</v>
      </c>
      <c r="IS36" s="35">
        <v>186.45</v>
      </c>
      <c r="IT36" s="35">
        <v>206.45</v>
      </c>
      <c r="IU36" s="35">
        <v>217.95</v>
      </c>
      <c r="IV36" s="35">
        <v>230.45</v>
      </c>
      <c r="IW36" s="35">
        <v>230.5</v>
      </c>
      <c r="IX36" s="35">
        <v>240</v>
      </c>
      <c r="IY36" s="35">
        <v>236.4</v>
      </c>
      <c r="IZ36" s="35">
        <v>244</v>
      </c>
      <c r="JA36" s="35">
        <v>254.3</v>
      </c>
      <c r="JB36" s="35">
        <v>265</v>
      </c>
      <c r="JC36" s="35">
        <v>264.10000000000002</v>
      </c>
      <c r="JD36" s="35">
        <v>262.45</v>
      </c>
      <c r="JE36" s="35">
        <v>258.25</v>
      </c>
      <c r="JF36" s="35">
        <v>255.6</v>
      </c>
      <c r="JG36" s="35">
        <v>257</v>
      </c>
      <c r="JH36" s="35">
        <v>253.95</v>
      </c>
      <c r="JI36" s="35">
        <v>247.25</v>
      </c>
      <c r="JJ36" s="35">
        <v>251.6</v>
      </c>
      <c r="JK36" s="35">
        <v>256.10000000000002</v>
      </c>
      <c r="JL36" s="35">
        <v>266.2</v>
      </c>
      <c r="JM36" s="35">
        <v>268.55</v>
      </c>
      <c r="JN36" s="35">
        <v>266</v>
      </c>
      <c r="JO36" s="35">
        <v>274.64999999999998</v>
      </c>
      <c r="JP36" s="35">
        <v>268.85000000000002</v>
      </c>
      <c r="JQ36" s="35">
        <v>270.25</v>
      </c>
      <c r="JR36" s="35">
        <v>270.95</v>
      </c>
      <c r="JS36" s="35">
        <v>271.45</v>
      </c>
      <c r="JT36" s="35">
        <v>274.5</v>
      </c>
      <c r="JU36" s="35">
        <v>273.14999999999998</v>
      </c>
      <c r="JV36" s="35">
        <v>268.55</v>
      </c>
      <c r="JW36" s="35">
        <v>272.45</v>
      </c>
      <c r="JX36" s="35">
        <v>273.8</v>
      </c>
      <c r="JY36" s="35">
        <v>279</v>
      </c>
      <c r="JZ36" s="35">
        <v>285.7</v>
      </c>
      <c r="KA36" s="35">
        <v>277.39999999999998</v>
      </c>
      <c r="KB36" s="35">
        <v>272.8</v>
      </c>
      <c r="KC36" s="35">
        <v>270.10000000000002</v>
      </c>
      <c r="KD36" s="35">
        <v>259.10000000000002</v>
      </c>
      <c r="KE36" s="35">
        <v>265.25</v>
      </c>
      <c r="KF36" s="35">
        <v>270.5</v>
      </c>
      <c r="KG36" s="35">
        <v>270.89999999999998</v>
      </c>
      <c r="KH36" s="35">
        <v>265.89999999999998</v>
      </c>
      <c r="KI36" s="35">
        <v>263.75</v>
      </c>
      <c r="KJ36" s="35">
        <v>272.85000000000002</v>
      </c>
      <c r="KK36" s="35">
        <v>278.5</v>
      </c>
      <c r="KL36" s="35">
        <v>280.05</v>
      </c>
      <c r="KM36" s="35">
        <v>277</v>
      </c>
      <c r="KN36" s="35">
        <v>273.3</v>
      </c>
      <c r="KO36" s="35">
        <v>270.75</v>
      </c>
      <c r="KP36" s="35">
        <v>270.60000000000002</v>
      </c>
      <c r="KQ36" s="35">
        <v>283.39999999999998</v>
      </c>
      <c r="KR36" s="35">
        <v>278.7</v>
      </c>
      <c r="KS36" s="35">
        <v>279.25</v>
      </c>
      <c r="KT36" s="35">
        <v>274.2</v>
      </c>
      <c r="KU36" s="35">
        <v>275.64999999999998</v>
      </c>
      <c r="KV36" s="35">
        <v>266.10000000000002</v>
      </c>
      <c r="KW36" s="35">
        <v>260.3</v>
      </c>
      <c r="KX36" s="35">
        <v>251.5</v>
      </c>
      <c r="KY36" s="35">
        <v>260.10000000000002</v>
      </c>
      <c r="KZ36" s="35">
        <v>270.55</v>
      </c>
      <c r="LA36" s="35">
        <v>275.89999999999998</v>
      </c>
      <c r="LB36" s="35">
        <v>296.3</v>
      </c>
      <c r="LC36" s="35">
        <v>293.2</v>
      </c>
      <c r="LD36" s="35">
        <v>289.64999999999998</v>
      </c>
      <c r="LE36" s="35">
        <v>292.55</v>
      </c>
      <c r="LF36" s="35">
        <v>287.55</v>
      </c>
      <c r="LG36" s="35">
        <v>279.60000000000002</v>
      </c>
      <c r="LH36" s="35">
        <v>285.05</v>
      </c>
      <c r="LI36" s="35">
        <v>284.75</v>
      </c>
      <c r="LJ36" s="35">
        <v>274.14999999999998</v>
      </c>
      <c r="LK36" s="35">
        <v>276.75</v>
      </c>
      <c r="LL36" s="35">
        <v>277.5</v>
      </c>
      <c r="LM36" s="35">
        <v>265.35000000000002</v>
      </c>
      <c r="LN36" s="35">
        <v>268.14999999999998</v>
      </c>
      <c r="LO36" s="35">
        <v>269.95</v>
      </c>
      <c r="LP36" s="35">
        <v>268.14999999999998</v>
      </c>
      <c r="LQ36" s="35">
        <v>268.75</v>
      </c>
      <c r="LR36" s="35">
        <v>266.3</v>
      </c>
      <c r="LS36" s="35">
        <v>263</v>
      </c>
      <c r="LT36" s="35">
        <v>257.85000000000002</v>
      </c>
      <c r="LU36" s="35">
        <v>262.35000000000002</v>
      </c>
      <c r="LV36" s="35">
        <v>255.9</v>
      </c>
      <c r="LW36" s="35">
        <v>269.55</v>
      </c>
      <c r="LX36" s="35">
        <v>278.95</v>
      </c>
      <c r="LY36" s="35">
        <v>276.75</v>
      </c>
      <c r="LZ36" s="35">
        <v>267.45</v>
      </c>
      <c r="MA36" s="35">
        <v>263.05</v>
      </c>
      <c r="MB36" s="35">
        <v>263.7</v>
      </c>
      <c r="MC36" s="35">
        <v>262.25</v>
      </c>
      <c r="MD36" s="35">
        <v>265.14999999999998</v>
      </c>
      <c r="ME36" s="35">
        <v>266.39999999999998</v>
      </c>
      <c r="MF36" s="35">
        <v>256.5</v>
      </c>
      <c r="MG36" s="35">
        <v>249.7</v>
      </c>
      <c r="MH36" s="35">
        <v>246.05</v>
      </c>
      <c r="MI36" s="35">
        <v>248.65</v>
      </c>
      <c r="MJ36" s="35">
        <v>242</v>
      </c>
      <c r="MK36" s="35">
        <v>240.25</v>
      </c>
      <c r="ML36" s="35">
        <v>240.7</v>
      </c>
      <c r="MM36" s="35">
        <v>243.75</v>
      </c>
      <c r="MN36" s="35">
        <v>249.95</v>
      </c>
      <c r="MO36" s="35">
        <v>246.65</v>
      </c>
      <c r="MP36" s="35">
        <v>252.7</v>
      </c>
      <c r="MQ36" s="35">
        <v>244.25</v>
      </c>
      <c r="MR36" s="35">
        <v>253.05</v>
      </c>
      <c r="MS36" s="35">
        <v>250.05</v>
      </c>
      <c r="MT36" s="35">
        <v>249.2</v>
      </c>
      <c r="MU36" s="35">
        <v>252.35</v>
      </c>
      <c r="MV36" s="35">
        <v>242.3</v>
      </c>
      <c r="MW36" s="35">
        <v>246.2</v>
      </c>
      <c r="MX36" s="35">
        <v>245.05</v>
      </c>
      <c r="MY36" s="35">
        <v>246.85</v>
      </c>
      <c r="MZ36" s="35">
        <v>235.2</v>
      </c>
      <c r="NA36" s="35">
        <v>238.1</v>
      </c>
      <c r="NB36" s="43"/>
      <c r="ND36" s="45"/>
      <c r="NE36" s="43"/>
    </row>
    <row r="37" spans="1:369" x14ac:dyDescent="0.25">
      <c r="A37" s="33">
        <f t="shared" si="1"/>
        <v>35</v>
      </c>
      <c r="B37" s="33">
        <v>532832</v>
      </c>
      <c r="C37" s="33" t="s">
        <v>42</v>
      </c>
      <c r="D37" s="34" t="s">
        <v>97</v>
      </c>
      <c r="E37" s="35">
        <f t="shared" si="2"/>
        <v>72</v>
      </c>
      <c r="F37" s="35">
        <v>152.5</v>
      </c>
      <c r="G37" s="35">
        <v>99.8</v>
      </c>
      <c r="H37" s="35">
        <v>487.3</v>
      </c>
      <c r="I37" s="36"/>
      <c r="J37" s="35">
        <v>199.5</v>
      </c>
      <c r="K37" s="35">
        <v>66.8</v>
      </c>
      <c r="L37" s="35">
        <v>407</v>
      </c>
      <c r="M37" s="37">
        <v>39165</v>
      </c>
      <c r="N37" s="46">
        <f>((E37-L37)/L37)*365/($E$2-M37)</f>
        <v>-0.1821891906791846</v>
      </c>
      <c r="O37" s="38"/>
      <c r="P37" s="36">
        <v>72</v>
      </c>
      <c r="Q37" s="36">
        <v>72.2</v>
      </c>
      <c r="R37" s="36">
        <v>71.900000000000006</v>
      </c>
      <c r="S37" s="36">
        <v>74.650000000000006</v>
      </c>
      <c r="T37" s="36">
        <v>77.400000000000006</v>
      </c>
      <c r="U37" s="36">
        <v>74.8</v>
      </c>
      <c r="V37" s="36">
        <v>72.8</v>
      </c>
      <c r="W37" s="36">
        <v>71.599999999999994</v>
      </c>
      <c r="X37" s="36">
        <v>74.900000000000006</v>
      </c>
      <c r="Y37" s="36">
        <v>74.05</v>
      </c>
      <c r="Z37" s="36">
        <v>67.8</v>
      </c>
      <c r="AA37" s="36">
        <v>68.2</v>
      </c>
      <c r="AB37" s="36">
        <v>69.650000000000006</v>
      </c>
      <c r="AC37" s="36">
        <v>71.5</v>
      </c>
      <c r="AD37" s="36">
        <v>70</v>
      </c>
      <c r="AE37" s="36">
        <v>72.25</v>
      </c>
      <c r="AF37" s="36">
        <v>73.55</v>
      </c>
      <c r="AG37" s="36">
        <v>74.349999999999994</v>
      </c>
      <c r="AH37" s="36">
        <v>75.55</v>
      </c>
      <c r="AI37" s="36">
        <v>73.3</v>
      </c>
      <c r="AJ37" s="36">
        <v>72.95</v>
      </c>
      <c r="AK37" s="36">
        <v>70.599999999999994</v>
      </c>
      <c r="AL37" s="36">
        <v>69.8</v>
      </c>
      <c r="AM37" s="36">
        <v>70.099999999999994</v>
      </c>
      <c r="AN37" s="36">
        <v>70.25</v>
      </c>
      <c r="AO37" s="36">
        <v>73.099999999999994</v>
      </c>
      <c r="AP37" s="36">
        <v>77.400000000000006</v>
      </c>
      <c r="AQ37" s="36">
        <v>74.650000000000006</v>
      </c>
      <c r="AR37" s="36">
        <v>76.599999999999994</v>
      </c>
      <c r="AS37" s="36">
        <v>73.900000000000006</v>
      </c>
      <c r="AT37" s="36">
        <v>74.55</v>
      </c>
      <c r="AU37" s="36">
        <v>76.3</v>
      </c>
      <c r="AV37" s="36">
        <v>82.35</v>
      </c>
      <c r="AW37" s="36">
        <v>83.1</v>
      </c>
      <c r="AX37" s="36">
        <v>80.7</v>
      </c>
      <c r="AY37" s="36">
        <v>83.45</v>
      </c>
      <c r="AZ37" s="36">
        <v>81.599999999999994</v>
      </c>
      <c r="BA37" s="36">
        <v>77.75</v>
      </c>
      <c r="BB37" s="36">
        <v>78.2</v>
      </c>
      <c r="BC37" s="36">
        <v>80.3</v>
      </c>
      <c r="BD37" s="36">
        <v>86</v>
      </c>
      <c r="BE37" s="36">
        <v>87.6</v>
      </c>
      <c r="BF37" s="36">
        <v>87.85</v>
      </c>
      <c r="BG37" s="36">
        <v>83.15</v>
      </c>
      <c r="BH37" s="36">
        <v>83.75</v>
      </c>
      <c r="BI37" s="36">
        <v>81.05</v>
      </c>
      <c r="BJ37" s="36">
        <v>84.5</v>
      </c>
      <c r="BK37" s="36">
        <v>82.3</v>
      </c>
      <c r="BL37" s="36">
        <v>77.150000000000006</v>
      </c>
      <c r="BM37" s="36">
        <v>79.849999999999994</v>
      </c>
      <c r="BN37" s="36">
        <v>79.3</v>
      </c>
      <c r="BO37" s="36">
        <v>79.8</v>
      </c>
      <c r="BP37" s="36">
        <v>81.3</v>
      </c>
      <c r="BQ37" s="36">
        <v>79.05</v>
      </c>
      <c r="BR37" s="36">
        <v>76.099999999999994</v>
      </c>
      <c r="BS37" s="36">
        <v>75.45</v>
      </c>
      <c r="BT37" s="36">
        <v>75.5</v>
      </c>
      <c r="BU37" s="36">
        <v>82.4</v>
      </c>
      <c r="BV37" s="36">
        <v>85</v>
      </c>
      <c r="BW37" s="36">
        <v>86.65</v>
      </c>
      <c r="BX37" s="36">
        <v>85.35</v>
      </c>
      <c r="BY37" s="36">
        <v>84.75</v>
      </c>
      <c r="BZ37" s="36">
        <v>89.85</v>
      </c>
      <c r="CA37" s="36">
        <v>92.15</v>
      </c>
      <c r="CB37" s="36">
        <v>94.6</v>
      </c>
      <c r="CC37" s="36">
        <v>95.3</v>
      </c>
      <c r="CD37" s="36">
        <v>100.05</v>
      </c>
      <c r="CE37" s="36">
        <v>99.6</v>
      </c>
      <c r="CF37" s="36">
        <v>101</v>
      </c>
      <c r="CG37" s="36">
        <v>104.95</v>
      </c>
      <c r="CH37" s="36">
        <v>110.25</v>
      </c>
      <c r="CI37" s="36">
        <v>115.8</v>
      </c>
      <c r="CJ37" s="36">
        <v>114.9</v>
      </c>
      <c r="CK37" s="36">
        <v>117.55</v>
      </c>
      <c r="CL37" s="36">
        <v>119.9</v>
      </c>
      <c r="CM37" s="36">
        <v>121.9</v>
      </c>
      <c r="CN37" s="36">
        <v>122.05</v>
      </c>
      <c r="CO37" s="36">
        <v>120.3</v>
      </c>
      <c r="CP37" s="36">
        <v>121.85</v>
      </c>
      <c r="CQ37" s="36">
        <v>118.6</v>
      </c>
      <c r="CR37" s="36">
        <v>113.2</v>
      </c>
      <c r="CS37" s="36">
        <v>115.5</v>
      </c>
      <c r="CT37" s="36">
        <v>117</v>
      </c>
      <c r="CU37" s="36">
        <v>117.9</v>
      </c>
      <c r="CV37" s="36">
        <v>114.95</v>
      </c>
      <c r="CW37" s="36">
        <v>115.95</v>
      </c>
      <c r="CX37" s="36">
        <v>118.2</v>
      </c>
      <c r="CY37" s="36">
        <v>116.1</v>
      </c>
      <c r="CZ37" s="36">
        <v>112.25</v>
      </c>
      <c r="DA37" s="36">
        <v>109.3</v>
      </c>
      <c r="DB37" s="36">
        <v>107.05</v>
      </c>
      <c r="DC37" s="36">
        <v>108.95</v>
      </c>
      <c r="DD37" s="36">
        <v>107.85</v>
      </c>
      <c r="DE37" s="36">
        <v>102.5</v>
      </c>
      <c r="DF37" s="36">
        <v>102</v>
      </c>
      <c r="DG37" s="36">
        <v>106.6</v>
      </c>
      <c r="DH37" s="36">
        <v>103.95</v>
      </c>
      <c r="DI37" s="36">
        <v>111.6</v>
      </c>
      <c r="DJ37" s="36">
        <v>112.75</v>
      </c>
      <c r="DK37" s="36">
        <v>112.65</v>
      </c>
      <c r="DL37" s="36">
        <v>116.35</v>
      </c>
      <c r="DM37" s="36">
        <v>115.2</v>
      </c>
      <c r="DN37" s="36">
        <v>116</v>
      </c>
      <c r="DO37" s="36">
        <v>115.5</v>
      </c>
      <c r="DP37" s="36">
        <v>115.85</v>
      </c>
      <c r="DQ37" s="36">
        <v>118.1</v>
      </c>
      <c r="DR37" s="36">
        <v>116</v>
      </c>
      <c r="DS37" s="36">
        <v>114.95</v>
      </c>
      <c r="DT37" s="36">
        <v>116.35</v>
      </c>
      <c r="DU37" s="36">
        <v>118.35</v>
      </c>
      <c r="DV37" s="36">
        <v>117.35</v>
      </c>
      <c r="DW37" s="36">
        <v>114.7</v>
      </c>
      <c r="DX37" s="36">
        <v>115.55</v>
      </c>
      <c r="DY37" s="36">
        <v>110.9</v>
      </c>
      <c r="DZ37" s="36">
        <v>105.6</v>
      </c>
      <c r="EA37" s="36">
        <v>107.4</v>
      </c>
      <c r="EB37" s="36">
        <v>107.6</v>
      </c>
      <c r="EC37" s="36">
        <v>112.3</v>
      </c>
      <c r="ED37" s="36">
        <v>109.85</v>
      </c>
      <c r="EE37" s="36">
        <v>112.45</v>
      </c>
      <c r="EF37" s="36">
        <v>113.6</v>
      </c>
      <c r="EG37" s="36">
        <v>112.9</v>
      </c>
      <c r="EH37" s="36">
        <v>117.75</v>
      </c>
      <c r="EI37" s="36">
        <v>115.55</v>
      </c>
      <c r="EJ37" s="36">
        <v>119.6</v>
      </c>
      <c r="EK37" s="36">
        <v>117.7</v>
      </c>
      <c r="EL37" s="36">
        <v>116.1</v>
      </c>
      <c r="EM37" s="36">
        <v>117.35</v>
      </c>
      <c r="EN37" s="36">
        <v>115</v>
      </c>
      <c r="EO37" s="36">
        <v>121.25</v>
      </c>
      <c r="EP37" s="36">
        <v>117</v>
      </c>
      <c r="EQ37" s="36">
        <v>125.75</v>
      </c>
      <c r="ER37" s="36">
        <v>125</v>
      </c>
      <c r="ES37" s="36">
        <v>127.6</v>
      </c>
      <c r="ET37" s="36">
        <v>130.19999999999999</v>
      </c>
      <c r="EU37" s="36">
        <v>133.4</v>
      </c>
      <c r="EV37" s="36">
        <v>137.15</v>
      </c>
      <c r="EW37" s="36">
        <v>141.19999999999999</v>
      </c>
      <c r="EX37" s="36">
        <v>149.75</v>
      </c>
      <c r="EY37" s="36">
        <v>144.05000000000001</v>
      </c>
      <c r="EZ37" s="36">
        <v>144.75</v>
      </c>
      <c r="FA37" s="36">
        <v>149.5</v>
      </c>
      <c r="FB37" s="36">
        <v>147.69999999999999</v>
      </c>
      <c r="FC37" s="36">
        <v>140.30000000000001</v>
      </c>
      <c r="FD37" s="36">
        <v>140.1</v>
      </c>
      <c r="FE37" s="36">
        <v>143.19999999999999</v>
      </c>
      <c r="FF37" s="35">
        <v>139.05000000000001</v>
      </c>
      <c r="FG37" s="35">
        <v>137.55000000000001</v>
      </c>
      <c r="FH37" s="35">
        <v>133.05000000000001</v>
      </c>
      <c r="FI37" s="35">
        <v>132</v>
      </c>
      <c r="FJ37" s="35">
        <v>124.45</v>
      </c>
      <c r="FK37" s="35">
        <v>123.15</v>
      </c>
      <c r="FL37" s="35">
        <v>120.9</v>
      </c>
      <c r="FM37" s="35">
        <v>122.6</v>
      </c>
      <c r="FN37" s="35">
        <v>121.25</v>
      </c>
      <c r="FO37" s="35">
        <v>118.25</v>
      </c>
      <c r="FP37" s="35">
        <v>113.4</v>
      </c>
      <c r="FQ37" s="35">
        <v>108.05</v>
      </c>
      <c r="FR37" s="35">
        <v>105.4</v>
      </c>
      <c r="FS37" s="35">
        <v>107.45</v>
      </c>
      <c r="FT37" s="35"/>
      <c r="FU37" s="35">
        <v>111.75</v>
      </c>
      <c r="FV37" s="35">
        <v>109.75</v>
      </c>
      <c r="FW37" s="35">
        <v>114.1</v>
      </c>
      <c r="FX37" s="35">
        <v>113.2</v>
      </c>
      <c r="FY37" s="35">
        <v>114.2</v>
      </c>
      <c r="FZ37" s="35">
        <v>113.3</v>
      </c>
      <c r="GA37" s="35">
        <v>108.95</v>
      </c>
      <c r="GB37" s="35">
        <v>107.2</v>
      </c>
      <c r="GC37" s="35">
        <v>110.9</v>
      </c>
      <c r="GD37" s="35">
        <v>110.1</v>
      </c>
      <c r="GE37" s="35">
        <v>109.05</v>
      </c>
      <c r="GF37" s="35">
        <v>104</v>
      </c>
      <c r="GG37" s="35">
        <v>104.25</v>
      </c>
      <c r="GH37" s="35">
        <v>103.15</v>
      </c>
      <c r="GI37" s="35">
        <v>107.15</v>
      </c>
      <c r="GJ37" s="35">
        <v>108.4</v>
      </c>
      <c r="GK37" s="35">
        <v>109.8</v>
      </c>
      <c r="GL37" s="35">
        <v>109.4</v>
      </c>
      <c r="GM37" s="35">
        <v>114.95</v>
      </c>
      <c r="GN37" s="35">
        <v>117.4</v>
      </c>
      <c r="GO37" s="35">
        <v>115.05</v>
      </c>
      <c r="GP37" s="35">
        <v>117.1</v>
      </c>
      <c r="GQ37" s="35">
        <v>113.35</v>
      </c>
      <c r="GR37" s="35">
        <v>110.85</v>
      </c>
      <c r="GS37" s="35">
        <v>106.55</v>
      </c>
      <c r="GT37" s="35">
        <v>113.25</v>
      </c>
      <c r="GU37" s="35">
        <v>118.45</v>
      </c>
      <c r="GV37" s="35">
        <v>116.45</v>
      </c>
      <c r="GW37" s="35">
        <v>121.95</v>
      </c>
      <c r="GX37" s="35">
        <v>116.85</v>
      </c>
      <c r="GY37" s="35">
        <v>116.05</v>
      </c>
      <c r="GZ37" s="35">
        <v>120.65</v>
      </c>
      <c r="HA37" s="35">
        <v>121.6</v>
      </c>
      <c r="HB37" s="35">
        <v>125.75</v>
      </c>
      <c r="HC37" s="35">
        <v>126.5</v>
      </c>
      <c r="HD37" s="35">
        <v>128.5</v>
      </c>
      <c r="HE37" s="35">
        <v>128.1</v>
      </c>
      <c r="HF37" s="35">
        <v>127.2</v>
      </c>
      <c r="HG37" s="35">
        <v>124.7</v>
      </c>
      <c r="HH37" s="35">
        <v>122.5</v>
      </c>
      <c r="HI37" s="35">
        <v>118.55</v>
      </c>
      <c r="HJ37" s="35">
        <v>121.4</v>
      </c>
      <c r="HK37" s="35">
        <v>126.05</v>
      </c>
      <c r="HL37" s="35">
        <v>125.05</v>
      </c>
      <c r="HM37" s="35">
        <v>120.6</v>
      </c>
      <c r="HN37" s="35">
        <v>120.8</v>
      </c>
      <c r="HO37" s="35">
        <v>125</v>
      </c>
      <c r="HP37" s="35">
        <v>128.69999999999999</v>
      </c>
      <c r="HQ37" s="35">
        <v>132.85</v>
      </c>
      <c r="HR37" s="35">
        <v>134.15</v>
      </c>
      <c r="HS37" s="35">
        <v>137.5</v>
      </c>
      <c r="HT37" s="35">
        <v>139.55000000000001</v>
      </c>
      <c r="HU37" s="35">
        <v>132.65</v>
      </c>
      <c r="HV37" s="35">
        <v>125.5</v>
      </c>
      <c r="HW37" s="35">
        <v>125.65</v>
      </c>
      <c r="HX37" s="35">
        <v>126.15</v>
      </c>
      <c r="HY37" s="35">
        <v>129.85</v>
      </c>
      <c r="HZ37" s="35">
        <v>128.75</v>
      </c>
      <c r="IA37" s="35">
        <v>131.85</v>
      </c>
      <c r="IB37" s="35">
        <v>132.6</v>
      </c>
      <c r="IC37" s="35">
        <v>131.35</v>
      </c>
      <c r="ID37" s="35">
        <v>135.85</v>
      </c>
      <c r="IE37" s="35">
        <v>136.35</v>
      </c>
      <c r="IF37" s="35">
        <v>143.25</v>
      </c>
      <c r="IG37" s="35">
        <v>141.30000000000001</v>
      </c>
      <c r="IH37" s="35">
        <v>133.30000000000001</v>
      </c>
      <c r="II37" s="35">
        <v>127.7</v>
      </c>
      <c r="IJ37" s="35">
        <v>136.19999999999999</v>
      </c>
      <c r="IK37" s="35">
        <v>139.9</v>
      </c>
      <c r="IL37" s="35">
        <v>146.5</v>
      </c>
      <c r="IM37" s="35">
        <v>148.65</v>
      </c>
      <c r="IN37" s="35">
        <v>159.6</v>
      </c>
      <c r="IO37" s="35">
        <v>157.4</v>
      </c>
      <c r="IP37" s="35">
        <v>153.65</v>
      </c>
      <c r="IQ37" s="35">
        <v>141.69999999999999</v>
      </c>
      <c r="IR37" s="35">
        <v>136.05000000000001</v>
      </c>
      <c r="IS37" s="35">
        <v>154.4</v>
      </c>
      <c r="IT37" s="35">
        <v>162.9</v>
      </c>
      <c r="IU37" s="35">
        <v>170.2</v>
      </c>
      <c r="IV37" s="35">
        <v>179.5</v>
      </c>
      <c r="IW37" s="35">
        <v>173.5</v>
      </c>
      <c r="IX37" s="35">
        <v>184.3</v>
      </c>
      <c r="IY37" s="35">
        <v>186.85</v>
      </c>
      <c r="IZ37" s="35">
        <v>195.25</v>
      </c>
      <c r="JA37" s="35">
        <v>206</v>
      </c>
      <c r="JB37" s="35">
        <v>210.85</v>
      </c>
      <c r="JC37" s="35">
        <v>212.15</v>
      </c>
      <c r="JD37" s="35">
        <v>200</v>
      </c>
      <c r="JE37" s="35">
        <v>196.3</v>
      </c>
      <c r="JF37" s="35">
        <v>189.8</v>
      </c>
      <c r="JG37" s="35">
        <v>189.65</v>
      </c>
      <c r="JH37" s="35">
        <v>199.7</v>
      </c>
      <c r="JI37" s="35">
        <v>191.65</v>
      </c>
      <c r="JJ37" s="35">
        <v>196.8</v>
      </c>
      <c r="JK37" s="35">
        <v>195.5</v>
      </c>
      <c r="JL37" s="35">
        <v>204.4</v>
      </c>
      <c r="JM37" s="35">
        <v>210.15</v>
      </c>
      <c r="JN37" s="35">
        <v>209.5</v>
      </c>
      <c r="JO37" s="35">
        <v>209.55</v>
      </c>
      <c r="JP37" s="35">
        <v>209.65</v>
      </c>
      <c r="JQ37" s="35">
        <v>205.4</v>
      </c>
      <c r="JR37" s="35">
        <v>206.35</v>
      </c>
      <c r="JS37" s="35">
        <v>195.8</v>
      </c>
      <c r="JT37" s="35">
        <v>194.85</v>
      </c>
      <c r="JU37" s="35">
        <v>193.8</v>
      </c>
      <c r="JV37" s="35">
        <v>186.35</v>
      </c>
      <c r="JW37" s="35">
        <v>188.2</v>
      </c>
      <c r="JX37" s="35">
        <v>189.45</v>
      </c>
      <c r="JY37" s="35">
        <v>192.05</v>
      </c>
      <c r="JZ37" s="35">
        <v>198.8</v>
      </c>
      <c r="KA37" s="35">
        <v>183.25</v>
      </c>
      <c r="KB37" s="35">
        <v>180.05</v>
      </c>
      <c r="KC37" s="35">
        <v>177.05</v>
      </c>
      <c r="KD37" s="35">
        <v>171.15</v>
      </c>
      <c r="KE37" s="35">
        <v>172.25</v>
      </c>
      <c r="KF37" s="35">
        <v>175.3</v>
      </c>
      <c r="KG37" s="35">
        <v>177.45</v>
      </c>
      <c r="KH37" s="35">
        <v>174.05</v>
      </c>
      <c r="KI37" s="35">
        <v>172.25</v>
      </c>
      <c r="KJ37" s="35">
        <v>179.2</v>
      </c>
      <c r="KK37" s="35">
        <v>184.5</v>
      </c>
      <c r="KL37" s="35">
        <v>182.65</v>
      </c>
      <c r="KM37" s="35">
        <v>179.1</v>
      </c>
      <c r="KN37" s="35">
        <v>178.75</v>
      </c>
      <c r="KO37" s="35">
        <v>178.75</v>
      </c>
      <c r="KP37" s="35">
        <v>176.95</v>
      </c>
      <c r="KQ37" s="35">
        <v>182.85</v>
      </c>
      <c r="KR37" s="35">
        <v>179.1</v>
      </c>
      <c r="KS37" s="35">
        <v>177.7</v>
      </c>
      <c r="KT37" s="35">
        <v>176.8</v>
      </c>
      <c r="KU37" s="35">
        <v>179.5</v>
      </c>
      <c r="KV37" s="35">
        <v>176.2</v>
      </c>
      <c r="KW37" s="35">
        <v>176.4</v>
      </c>
      <c r="KX37" s="35">
        <v>167.5</v>
      </c>
      <c r="KY37" s="35">
        <v>171.9</v>
      </c>
      <c r="KZ37" s="35">
        <v>173.15</v>
      </c>
      <c r="LA37" s="35">
        <v>179.7</v>
      </c>
      <c r="LB37" s="35">
        <v>190.25</v>
      </c>
      <c r="LC37" s="35">
        <v>191.2</v>
      </c>
      <c r="LD37" s="35">
        <v>192.1</v>
      </c>
      <c r="LE37" s="35">
        <v>195.5</v>
      </c>
      <c r="LF37" s="35">
        <v>197.55</v>
      </c>
      <c r="LG37" s="35">
        <v>196.65</v>
      </c>
      <c r="LH37" s="35">
        <v>194.25</v>
      </c>
      <c r="LI37" s="35">
        <v>187.05</v>
      </c>
      <c r="LJ37" s="35">
        <v>181.1</v>
      </c>
      <c r="LK37" s="35">
        <v>185.8</v>
      </c>
      <c r="LL37" s="35">
        <v>175.7</v>
      </c>
      <c r="LM37" s="35">
        <v>169.75</v>
      </c>
      <c r="LN37" s="35">
        <v>171.25</v>
      </c>
      <c r="LO37" s="35">
        <v>169</v>
      </c>
      <c r="LP37" s="35">
        <v>166.45</v>
      </c>
      <c r="LQ37" s="35">
        <v>167.05</v>
      </c>
      <c r="LR37" s="35">
        <v>163.44999999999999</v>
      </c>
      <c r="LS37" s="35">
        <v>166.3</v>
      </c>
      <c r="LT37" s="35">
        <v>166.2</v>
      </c>
      <c r="LU37" s="35">
        <v>162.19999999999999</v>
      </c>
      <c r="LV37" s="35">
        <v>159.4</v>
      </c>
      <c r="LW37" s="35">
        <v>163.44999999999999</v>
      </c>
      <c r="LX37" s="35">
        <v>166</v>
      </c>
      <c r="LY37" s="35">
        <v>167.2</v>
      </c>
      <c r="LZ37" s="35">
        <v>166.65</v>
      </c>
      <c r="MA37" s="35">
        <v>166.05</v>
      </c>
      <c r="MB37" s="35">
        <v>167.95</v>
      </c>
      <c r="MC37" s="35">
        <v>166.35</v>
      </c>
      <c r="MD37" s="35">
        <v>168</v>
      </c>
      <c r="ME37" s="35">
        <v>172.1</v>
      </c>
      <c r="MF37" s="35">
        <v>167.75</v>
      </c>
      <c r="MG37" s="35">
        <v>165.05</v>
      </c>
      <c r="MH37" s="35">
        <v>159.1</v>
      </c>
      <c r="MI37" s="35">
        <v>158.19999999999999</v>
      </c>
      <c r="MJ37" s="35">
        <v>156.4</v>
      </c>
      <c r="MK37" s="35">
        <v>154.94999999999999</v>
      </c>
      <c r="ML37" s="35">
        <v>154.69999999999999</v>
      </c>
      <c r="MM37" s="35">
        <v>156.25</v>
      </c>
      <c r="MN37" s="35">
        <v>157.69999999999999</v>
      </c>
      <c r="MO37" s="35">
        <v>155.6</v>
      </c>
      <c r="MP37" s="35">
        <v>157.4</v>
      </c>
      <c r="MQ37" s="35">
        <v>152.94999999999999</v>
      </c>
      <c r="MR37" s="35">
        <v>152.19999999999999</v>
      </c>
      <c r="MS37" s="35">
        <v>154.5</v>
      </c>
      <c r="MT37" s="35">
        <v>152.65</v>
      </c>
      <c r="MU37" s="35">
        <v>151.25</v>
      </c>
      <c r="MV37" s="35">
        <v>147.15</v>
      </c>
      <c r="MW37" s="35">
        <v>149.9</v>
      </c>
      <c r="MX37" s="35">
        <v>149.1</v>
      </c>
      <c r="MY37" s="35">
        <v>150.25</v>
      </c>
      <c r="MZ37" s="35">
        <v>148.05000000000001</v>
      </c>
      <c r="NA37" s="35">
        <v>148</v>
      </c>
      <c r="NB37" s="43"/>
      <c r="ND37" s="45"/>
      <c r="NE37" s="43"/>
    </row>
    <row r="38" spans="1:369" x14ac:dyDescent="0.25">
      <c r="A38" s="28">
        <f t="shared" si="1"/>
        <v>36</v>
      </c>
      <c r="B38" s="28">
        <v>532881</v>
      </c>
      <c r="C38" s="28" t="s">
        <v>43</v>
      </c>
      <c r="D38" s="29" t="s">
        <v>177</v>
      </c>
      <c r="E38" s="27">
        <f t="shared" si="2"/>
        <v>31</v>
      </c>
      <c r="F38" s="27">
        <v>173.25</v>
      </c>
      <c r="G38" s="27">
        <v>29.45</v>
      </c>
      <c r="H38" s="27">
        <v>175.35</v>
      </c>
      <c r="I38" s="3"/>
      <c r="J38" s="27">
        <v>114.6</v>
      </c>
      <c r="K38" s="27">
        <v>27.5</v>
      </c>
      <c r="L38" s="27">
        <v>550</v>
      </c>
      <c r="M38" s="30">
        <v>39310</v>
      </c>
      <c r="N38" s="47">
        <f>((E38-L38)/L38)*365/($E$2-M38)</f>
        <v>-0.22900749516441007</v>
      </c>
      <c r="P38" s="3">
        <v>31</v>
      </c>
      <c r="Q38" s="3">
        <v>31.15</v>
      </c>
      <c r="R38" s="3">
        <v>32.9</v>
      </c>
      <c r="S38" s="3">
        <v>34</v>
      </c>
      <c r="T38" s="3">
        <v>34.700000000000003</v>
      </c>
      <c r="U38" s="3">
        <v>35.15</v>
      </c>
      <c r="V38" s="3">
        <v>35.450000000000003</v>
      </c>
      <c r="W38" s="3">
        <v>36.65</v>
      </c>
      <c r="X38" s="3">
        <v>37</v>
      </c>
      <c r="Y38" s="3">
        <v>28.5</v>
      </c>
      <c r="Z38" s="3">
        <v>28.65</v>
      </c>
      <c r="AA38" s="3">
        <v>29.4</v>
      </c>
      <c r="AB38" s="3">
        <v>29.9</v>
      </c>
      <c r="AC38" s="3">
        <v>31</v>
      </c>
      <c r="AD38" s="3">
        <v>29.6</v>
      </c>
      <c r="AE38" s="3">
        <v>31.4</v>
      </c>
      <c r="AF38" s="3">
        <v>31</v>
      </c>
      <c r="AG38" s="3">
        <v>28.3</v>
      </c>
      <c r="AH38" s="3">
        <v>28.8</v>
      </c>
      <c r="AI38" s="3">
        <v>28.45</v>
      </c>
      <c r="AJ38" s="3">
        <v>28</v>
      </c>
      <c r="AK38" s="3">
        <v>28</v>
      </c>
      <c r="AL38" s="3">
        <v>28.05</v>
      </c>
      <c r="AM38" s="3">
        <v>28.65</v>
      </c>
      <c r="AN38" s="3">
        <v>28.25</v>
      </c>
      <c r="AO38" s="3">
        <v>28.6</v>
      </c>
      <c r="AP38" s="3">
        <v>29.4</v>
      </c>
      <c r="AQ38" s="3">
        <v>29.8</v>
      </c>
      <c r="AR38" s="3">
        <v>30.05</v>
      </c>
      <c r="AS38" s="3">
        <v>29.25</v>
      </c>
      <c r="AT38" s="3">
        <v>28.5</v>
      </c>
      <c r="AU38" s="3">
        <v>28.15</v>
      </c>
      <c r="AV38" s="3">
        <v>30.7</v>
      </c>
      <c r="AW38" s="3">
        <v>30.25</v>
      </c>
      <c r="AX38" s="3">
        <v>30.35</v>
      </c>
      <c r="AY38" s="3">
        <v>30.05</v>
      </c>
      <c r="AZ38" s="3">
        <v>31.75</v>
      </c>
      <c r="BA38" s="3">
        <v>31.45</v>
      </c>
      <c r="BB38" s="3">
        <v>31.1</v>
      </c>
      <c r="BC38" s="3">
        <v>30.95</v>
      </c>
      <c r="BD38" s="3">
        <v>32.1</v>
      </c>
      <c r="BE38" s="3">
        <v>33.15</v>
      </c>
      <c r="BF38" s="3">
        <v>33.65</v>
      </c>
      <c r="BG38" s="3">
        <v>31.6</v>
      </c>
      <c r="BH38" s="3">
        <v>30.65</v>
      </c>
      <c r="BI38" s="3">
        <v>30.5</v>
      </c>
      <c r="BJ38" s="3">
        <v>29.8</v>
      </c>
      <c r="BK38" s="3">
        <v>29.8</v>
      </c>
      <c r="BL38" s="3">
        <v>29.6</v>
      </c>
      <c r="BM38" s="3">
        <v>31.15</v>
      </c>
      <c r="BN38" s="3">
        <v>30.9</v>
      </c>
      <c r="BO38" s="3">
        <v>30.35</v>
      </c>
      <c r="BP38" s="3">
        <v>31.35</v>
      </c>
      <c r="BQ38" s="3">
        <v>30.65</v>
      </c>
      <c r="BR38" s="3">
        <v>34.299999999999997</v>
      </c>
      <c r="BS38" s="3">
        <v>33.049999999999997</v>
      </c>
      <c r="BT38" s="3">
        <v>33.5</v>
      </c>
      <c r="BU38" s="3">
        <v>35.5</v>
      </c>
      <c r="BV38" s="3">
        <v>35.299999999999997</v>
      </c>
      <c r="BW38" s="3">
        <v>34.450000000000003</v>
      </c>
      <c r="BX38" s="3">
        <v>34.9</v>
      </c>
      <c r="BY38" s="3">
        <v>36.200000000000003</v>
      </c>
      <c r="BZ38" s="3">
        <v>38.200000000000003</v>
      </c>
      <c r="CA38" s="3">
        <v>38.75</v>
      </c>
      <c r="CB38" s="3">
        <v>39.799999999999997</v>
      </c>
      <c r="CC38" s="3">
        <v>40.65</v>
      </c>
      <c r="CD38" s="3">
        <v>41.45</v>
      </c>
      <c r="CE38" s="3">
        <v>42.2</v>
      </c>
      <c r="CF38" s="3">
        <v>42.05</v>
      </c>
      <c r="CG38" s="3">
        <v>44.35</v>
      </c>
      <c r="CH38" s="3">
        <v>44.95</v>
      </c>
      <c r="CI38" s="3">
        <v>46.2</v>
      </c>
      <c r="CJ38" s="3">
        <v>46.15</v>
      </c>
      <c r="CK38" s="3">
        <v>46.3</v>
      </c>
      <c r="CL38" s="3">
        <v>46.45</v>
      </c>
      <c r="CM38" s="3">
        <v>47.05</v>
      </c>
      <c r="CN38" s="3">
        <v>46</v>
      </c>
      <c r="CO38" s="3">
        <v>46.5</v>
      </c>
      <c r="CP38" s="3">
        <v>46.6</v>
      </c>
      <c r="CQ38" s="3">
        <v>46.25</v>
      </c>
      <c r="CR38" s="3">
        <v>47.45</v>
      </c>
      <c r="CS38" s="3">
        <v>47.8</v>
      </c>
      <c r="CT38" s="3">
        <v>47.6</v>
      </c>
      <c r="CU38" s="3">
        <v>47.5</v>
      </c>
      <c r="CV38" s="3">
        <v>47.05</v>
      </c>
      <c r="CW38" s="3">
        <v>46.05</v>
      </c>
      <c r="CX38" s="3">
        <v>45.7</v>
      </c>
      <c r="CY38" s="3">
        <v>46.4</v>
      </c>
      <c r="CZ38" s="3">
        <v>46.15</v>
      </c>
      <c r="DA38" s="3">
        <v>47.5</v>
      </c>
      <c r="DB38" s="3">
        <v>48.3</v>
      </c>
      <c r="DC38" s="3">
        <v>48.7</v>
      </c>
      <c r="DD38" s="3">
        <v>47.65</v>
      </c>
      <c r="DE38" s="3">
        <v>46.6</v>
      </c>
      <c r="DF38" s="3">
        <v>46.85</v>
      </c>
      <c r="DG38" s="3">
        <v>47.55</v>
      </c>
      <c r="DH38" s="3">
        <v>48.95</v>
      </c>
      <c r="DI38" s="3">
        <v>49</v>
      </c>
      <c r="DJ38" s="3">
        <v>49.4</v>
      </c>
      <c r="DK38" s="3">
        <v>49.8</v>
      </c>
      <c r="DL38" s="3">
        <v>51.05</v>
      </c>
      <c r="DM38" s="3">
        <v>51.45</v>
      </c>
      <c r="DN38" s="3">
        <v>51.45</v>
      </c>
      <c r="DO38" s="3">
        <v>51.3</v>
      </c>
      <c r="DP38" s="3">
        <v>51.1</v>
      </c>
      <c r="DQ38" s="3">
        <v>51.2</v>
      </c>
      <c r="DR38" s="3">
        <v>49.7</v>
      </c>
      <c r="DS38" s="3">
        <v>52.5</v>
      </c>
      <c r="DT38" s="3">
        <v>53.65</v>
      </c>
      <c r="DU38" s="3">
        <v>54.75</v>
      </c>
      <c r="DV38" s="3">
        <v>53.9</v>
      </c>
      <c r="DW38" s="3">
        <v>51.8</v>
      </c>
      <c r="DX38" s="3">
        <v>52.05</v>
      </c>
      <c r="DY38" s="3">
        <v>51</v>
      </c>
      <c r="DZ38" s="3">
        <v>49.3</v>
      </c>
      <c r="EA38" s="3">
        <v>50</v>
      </c>
      <c r="EB38" s="3">
        <v>51.95</v>
      </c>
      <c r="EC38" s="3">
        <v>52</v>
      </c>
      <c r="ED38" s="3">
        <v>53.2</v>
      </c>
      <c r="EE38" s="3">
        <v>54.45</v>
      </c>
      <c r="EF38" s="3">
        <v>56.25</v>
      </c>
      <c r="EG38" s="3">
        <v>56.35</v>
      </c>
      <c r="EH38" s="3">
        <v>58.8</v>
      </c>
      <c r="EI38" s="3">
        <v>59.75</v>
      </c>
      <c r="EJ38" s="3">
        <v>61.5</v>
      </c>
      <c r="EK38" s="3">
        <v>60.35</v>
      </c>
      <c r="EL38" s="3">
        <v>61.2</v>
      </c>
      <c r="EM38" s="3">
        <v>62.15</v>
      </c>
      <c r="EN38" s="3">
        <v>59.9</v>
      </c>
      <c r="EO38" s="3">
        <v>61.9</v>
      </c>
      <c r="EP38" s="3">
        <v>61.7</v>
      </c>
      <c r="EQ38" s="3">
        <v>63</v>
      </c>
      <c r="ER38" s="3">
        <v>62.15</v>
      </c>
      <c r="ES38" s="3">
        <v>61.5</v>
      </c>
      <c r="ET38" s="3">
        <v>64</v>
      </c>
      <c r="EU38" s="3">
        <v>66.650000000000006</v>
      </c>
      <c r="EV38" s="3">
        <v>67.55</v>
      </c>
      <c r="EW38" s="3">
        <v>68.8</v>
      </c>
      <c r="EX38" s="3">
        <v>69</v>
      </c>
      <c r="EY38" s="3">
        <v>68</v>
      </c>
      <c r="EZ38" s="3">
        <v>67.900000000000006</v>
      </c>
      <c r="FA38" s="3">
        <v>70.55</v>
      </c>
      <c r="FB38" s="3">
        <v>69.849999999999994</v>
      </c>
      <c r="FC38" s="3">
        <v>69.05</v>
      </c>
      <c r="FD38" s="3">
        <v>72.5</v>
      </c>
      <c r="FE38" s="3">
        <v>71.25</v>
      </c>
      <c r="FF38" s="27">
        <v>64.7</v>
      </c>
      <c r="FG38" s="27">
        <v>66.05</v>
      </c>
      <c r="FH38" s="27">
        <v>63.95</v>
      </c>
      <c r="FI38" s="27">
        <v>60</v>
      </c>
      <c r="FJ38" s="27">
        <v>58.75</v>
      </c>
      <c r="FK38" s="27">
        <v>61</v>
      </c>
      <c r="FL38" s="27">
        <v>53.3</v>
      </c>
      <c r="FM38" s="27">
        <v>55.1</v>
      </c>
      <c r="FN38" s="27">
        <v>54.65</v>
      </c>
      <c r="FO38" s="27">
        <v>54.35</v>
      </c>
      <c r="FP38" s="27">
        <v>53.85</v>
      </c>
      <c r="FQ38" s="27">
        <v>54.35</v>
      </c>
      <c r="FR38" s="27">
        <v>53.85</v>
      </c>
      <c r="FS38" s="27">
        <v>55.6</v>
      </c>
      <c r="FT38" s="27"/>
      <c r="FU38" s="27">
        <v>54.8</v>
      </c>
      <c r="FV38" s="27">
        <v>54</v>
      </c>
      <c r="FW38" s="27">
        <v>54.5</v>
      </c>
      <c r="FX38" s="27">
        <v>52.6</v>
      </c>
      <c r="FY38" s="27">
        <v>54.95</v>
      </c>
      <c r="FZ38" s="27">
        <v>54.8</v>
      </c>
      <c r="GA38" s="27">
        <v>54</v>
      </c>
      <c r="GB38" s="27">
        <v>54</v>
      </c>
      <c r="GC38" s="27">
        <v>55.75</v>
      </c>
      <c r="GD38" s="27">
        <v>55.85</v>
      </c>
      <c r="GE38" s="27">
        <v>53</v>
      </c>
      <c r="GF38" s="27">
        <v>52.55</v>
      </c>
      <c r="GG38" s="27">
        <v>50.85</v>
      </c>
      <c r="GH38" s="27">
        <v>49.55</v>
      </c>
      <c r="GI38" s="27">
        <v>49.8</v>
      </c>
      <c r="GJ38" s="27">
        <v>50.65</v>
      </c>
      <c r="GK38" s="27">
        <v>51.7</v>
      </c>
      <c r="GL38" s="27">
        <v>51.7</v>
      </c>
      <c r="GM38" s="27">
        <v>53.6</v>
      </c>
      <c r="GN38" s="27">
        <v>53.75</v>
      </c>
      <c r="GO38" s="27">
        <v>53.7</v>
      </c>
      <c r="GP38" s="27">
        <v>53.1</v>
      </c>
      <c r="GQ38" s="27">
        <v>50.85</v>
      </c>
      <c r="GR38" s="27">
        <v>50.75</v>
      </c>
      <c r="GS38" s="27">
        <v>47.75</v>
      </c>
      <c r="GT38" s="27">
        <v>54</v>
      </c>
      <c r="GU38" s="27">
        <v>54.65</v>
      </c>
      <c r="GV38" s="27">
        <v>56.15</v>
      </c>
      <c r="GW38" s="27">
        <v>55.3</v>
      </c>
      <c r="GX38" s="27">
        <v>56.15</v>
      </c>
      <c r="GY38" s="27">
        <v>55.5</v>
      </c>
      <c r="GZ38" s="27">
        <v>56</v>
      </c>
      <c r="HA38" s="27">
        <v>56.4</v>
      </c>
      <c r="HB38" s="27">
        <v>57.3</v>
      </c>
      <c r="HC38" s="27">
        <v>60.3</v>
      </c>
      <c r="HD38" s="27">
        <v>61.5</v>
      </c>
      <c r="HE38" s="27">
        <v>59.3</v>
      </c>
      <c r="HF38" s="27">
        <v>59.25</v>
      </c>
      <c r="HG38" s="27">
        <v>60.95</v>
      </c>
      <c r="HH38" s="27">
        <v>61.2</v>
      </c>
      <c r="HI38" s="27">
        <v>63.15</v>
      </c>
      <c r="HJ38" s="27">
        <v>65.599999999999994</v>
      </c>
      <c r="HK38" s="27">
        <v>67.75</v>
      </c>
      <c r="HL38" s="27">
        <v>70.2</v>
      </c>
      <c r="HM38" s="27">
        <v>67.849999999999994</v>
      </c>
      <c r="HN38" s="27">
        <v>68.849999999999994</v>
      </c>
      <c r="HO38" s="27">
        <v>71.650000000000006</v>
      </c>
      <c r="HP38" s="27">
        <v>73.349999999999994</v>
      </c>
      <c r="HQ38" s="27">
        <v>75.05</v>
      </c>
      <c r="HR38" s="27">
        <v>75.900000000000006</v>
      </c>
      <c r="HS38" s="27">
        <v>75.55</v>
      </c>
      <c r="HT38" s="27">
        <v>74.349999999999994</v>
      </c>
      <c r="HU38" s="27">
        <v>74.150000000000006</v>
      </c>
      <c r="HV38" s="27">
        <v>74.849999999999994</v>
      </c>
      <c r="HW38" s="27">
        <v>72.7</v>
      </c>
      <c r="HX38" s="27">
        <v>72.5</v>
      </c>
      <c r="HY38" s="27">
        <v>72.7</v>
      </c>
      <c r="HZ38" s="27">
        <v>73.3</v>
      </c>
      <c r="IA38" s="27">
        <v>74.05</v>
      </c>
      <c r="IB38" s="27">
        <v>75.05</v>
      </c>
      <c r="IC38" s="27">
        <v>72.45</v>
      </c>
      <c r="ID38" s="27">
        <v>74.95</v>
      </c>
      <c r="IE38" s="27">
        <v>72.900000000000006</v>
      </c>
      <c r="IF38" s="27">
        <v>73.5</v>
      </c>
      <c r="IG38" s="27">
        <v>73.05</v>
      </c>
      <c r="IH38" s="27">
        <v>73.5</v>
      </c>
      <c r="II38" s="27">
        <v>74.5</v>
      </c>
      <c r="IJ38" s="27">
        <v>77.5</v>
      </c>
      <c r="IK38" s="27">
        <v>79.5</v>
      </c>
      <c r="IL38" s="27">
        <v>80.75</v>
      </c>
      <c r="IM38" s="27">
        <v>81</v>
      </c>
      <c r="IN38" s="27">
        <v>85.5</v>
      </c>
      <c r="IO38" s="27">
        <v>82.7</v>
      </c>
      <c r="IP38" s="27">
        <v>76.5</v>
      </c>
      <c r="IQ38" s="27">
        <v>77.2</v>
      </c>
      <c r="IR38" s="27">
        <v>80.400000000000006</v>
      </c>
      <c r="IS38" s="27">
        <v>85.5</v>
      </c>
      <c r="IT38" s="27">
        <v>87.5</v>
      </c>
      <c r="IU38" s="27">
        <v>89</v>
      </c>
      <c r="IV38" s="27">
        <v>90.35</v>
      </c>
      <c r="IW38" s="27">
        <v>93.1</v>
      </c>
      <c r="IX38" s="27">
        <v>96.55</v>
      </c>
      <c r="IY38" s="27">
        <v>99</v>
      </c>
      <c r="IZ38" s="27">
        <v>105.35</v>
      </c>
      <c r="JA38" s="27">
        <v>108.5</v>
      </c>
      <c r="JB38" s="27">
        <v>111.9</v>
      </c>
      <c r="JC38" s="27">
        <v>109.45</v>
      </c>
      <c r="JD38" s="27">
        <v>112.35</v>
      </c>
      <c r="JE38" s="27">
        <v>112</v>
      </c>
      <c r="JF38" s="27">
        <v>111.25</v>
      </c>
      <c r="JG38" s="27">
        <v>109.2</v>
      </c>
      <c r="JH38" s="27">
        <v>111.5</v>
      </c>
      <c r="JI38" s="27">
        <v>111.85</v>
      </c>
      <c r="JJ38" s="27">
        <v>112.2</v>
      </c>
      <c r="JK38" s="27">
        <v>112.8</v>
      </c>
      <c r="JL38" s="27">
        <v>113.2</v>
      </c>
      <c r="JM38" s="27">
        <v>114.25</v>
      </c>
      <c r="JN38" s="27">
        <v>113.2</v>
      </c>
      <c r="JO38" s="27">
        <v>112.85</v>
      </c>
      <c r="JP38" s="27">
        <v>113.95</v>
      </c>
      <c r="JQ38" s="27">
        <v>117.7</v>
      </c>
      <c r="JR38" s="27">
        <v>116.25</v>
      </c>
      <c r="JS38" s="27">
        <v>118.05</v>
      </c>
      <c r="JT38" s="27">
        <v>121.2</v>
      </c>
      <c r="JU38" s="27">
        <v>122.4</v>
      </c>
      <c r="JV38" s="27">
        <v>121.75</v>
      </c>
      <c r="JW38" s="27">
        <v>123.2</v>
      </c>
      <c r="JX38" s="27">
        <v>123.2</v>
      </c>
      <c r="JY38" s="27">
        <v>123</v>
      </c>
      <c r="JZ38" s="27">
        <v>127.95</v>
      </c>
      <c r="KA38" s="27">
        <v>126.95</v>
      </c>
      <c r="KB38" s="27">
        <v>127.9</v>
      </c>
      <c r="KC38" s="27">
        <v>127.8</v>
      </c>
      <c r="KD38" s="27">
        <v>127.5</v>
      </c>
      <c r="KE38" s="27">
        <v>128.65</v>
      </c>
      <c r="KF38" s="27">
        <v>128</v>
      </c>
      <c r="KG38" s="27">
        <v>128.80000000000001</v>
      </c>
      <c r="KH38" s="27">
        <v>125.25</v>
      </c>
      <c r="KI38" s="27">
        <v>126.1</v>
      </c>
      <c r="KJ38" s="27">
        <v>125.05</v>
      </c>
      <c r="KK38" s="27">
        <v>127.5</v>
      </c>
      <c r="KL38" s="27">
        <v>129.69999999999999</v>
      </c>
      <c r="KM38" s="27">
        <v>128.55000000000001</v>
      </c>
      <c r="KN38" s="27">
        <v>124.95</v>
      </c>
      <c r="KO38" s="27">
        <v>126.25</v>
      </c>
      <c r="KP38" s="27">
        <v>123.5</v>
      </c>
      <c r="KQ38" s="27">
        <v>119.2</v>
      </c>
      <c r="KR38" s="27">
        <v>122.7</v>
      </c>
      <c r="KS38" s="27">
        <v>121.5</v>
      </c>
      <c r="KT38" s="27">
        <v>121.35</v>
      </c>
      <c r="KU38" s="27">
        <v>121.6</v>
      </c>
      <c r="KV38" s="27">
        <v>120.75</v>
      </c>
      <c r="KW38" s="27">
        <v>122</v>
      </c>
      <c r="KX38" s="27">
        <v>124.35</v>
      </c>
      <c r="KY38" s="27">
        <v>123.5</v>
      </c>
      <c r="KZ38" s="27">
        <v>124</v>
      </c>
      <c r="LA38" s="27">
        <v>122.35</v>
      </c>
      <c r="LB38" s="27">
        <v>125</v>
      </c>
      <c r="LC38" s="27">
        <v>124.45</v>
      </c>
      <c r="LD38" s="27">
        <v>125.15</v>
      </c>
      <c r="LE38" s="27">
        <v>125.35</v>
      </c>
      <c r="LF38" s="27">
        <v>125.5</v>
      </c>
      <c r="LG38" s="27">
        <v>121.55</v>
      </c>
      <c r="LH38" s="27">
        <v>120</v>
      </c>
      <c r="LI38" s="27">
        <v>121.5</v>
      </c>
      <c r="LJ38" s="27">
        <v>122.4</v>
      </c>
      <c r="LK38" s="27">
        <v>123.4</v>
      </c>
      <c r="LL38" s="27">
        <v>124.6</v>
      </c>
      <c r="LM38" s="27">
        <v>124.05</v>
      </c>
      <c r="LN38" s="27">
        <v>124.85</v>
      </c>
      <c r="LO38" s="27">
        <v>127.45</v>
      </c>
      <c r="LP38" s="27">
        <v>126.35</v>
      </c>
      <c r="LQ38" s="27">
        <v>127.9</v>
      </c>
      <c r="LR38" s="27">
        <v>122.65</v>
      </c>
      <c r="LS38" s="27">
        <v>128.1</v>
      </c>
      <c r="LT38" s="27">
        <v>124.45</v>
      </c>
      <c r="LU38" s="27">
        <v>126</v>
      </c>
      <c r="LV38" s="27">
        <v>123.55</v>
      </c>
      <c r="LW38" s="27">
        <v>124.4</v>
      </c>
      <c r="LX38" s="27">
        <v>125.25</v>
      </c>
      <c r="LY38" s="27">
        <v>127.65</v>
      </c>
      <c r="LZ38" s="27">
        <v>125.7</v>
      </c>
      <c r="MA38" s="27">
        <v>127.05</v>
      </c>
      <c r="MB38" s="27">
        <v>126.4</v>
      </c>
      <c r="MC38" s="27">
        <v>128.19999999999999</v>
      </c>
      <c r="MD38" s="27">
        <v>131.85</v>
      </c>
      <c r="ME38" s="27">
        <v>132.30000000000001</v>
      </c>
      <c r="MF38" s="27">
        <v>130</v>
      </c>
      <c r="MG38" s="27">
        <v>131.25</v>
      </c>
      <c r="MH38" s="27">
        <v>131.85</v>
      </c>
      <c r="MI38" s="27">
        <v>130.1</v>
      </c>
      <c r="MJ38" s="27">
        <v>129</v>
      </c>
      <c r="MK38" s="27">
        <v>129.25</v>
      </c>
      <c r="ML38" s="27">
        <v>125.4</v>
      </c>
      <c r="MM38" s="27">
        <v>126.15</v>
      </c>
      <c r="MN38" s="27">
        <v>125.55</v>
      </c>
      <c r="MO38" s="27">
        <v>126.15</v>
      </c>
      <c r="MP38" s="27">
        <v>131.35</v>
      </c>
      <c r="MQ38" s="27">
        <v>130.55000000000001</v>
      </c>
      <c r="MR38" s="27">
        <v>132.25</v>
      </c>
      <c r="MS38" s="27">
        <v>134.35</v>
      </c>
      <c r="MT38" s="27">
        <v>134.30000000000001</v>
      </c>
      <c r="MU38" s="27">
        <v>134.55000000000001</v>
      </c>
      <c r="MV38" s="27">
        <v>126.95</v>
      </c>
      <c r="MW38" s="27">
        <v>130.1</v>
      </c>
      <c r="MX38" s="27">
        <v>131</v>
      </c>
      <c r="MY38" s="27">
        <v>127.85</v>
      </c>
      <c r="MZ38" s="27">
        <v>125.35</v>
      </c>
      <c r="NA38" s="27">
        <v>123</v>
      </c>
      <c r="NB38" s="43"/>
      <c r="ND38" s="45"/>
      <c r="NE38" s="43"/>
    </row>
    <row r="39" spans="1:369" x14ac:dyDescent="0.25">
      <c r="A39" s="28">
        <f t="shared" si="1"/>
        <v>37</v>
      </c>
      <c r="B39" s="28">
        <v>511131</v>
      </c>
      <c r="C39" s="28" t="s">
        <v>44</v>
      </c>
      <c r="D39" s="29" t="s">
        <v>98</v>
      </c>
      <c r="E39" s="27">
        <f t="shared" si="2"/>
        <v>32.049999999999997</v>
      </c>
      <c r="F39" s="27">
        <v>51.25</v>
      </c>
      <c r="G39" s="27">
        <v>21.65</v>
      </c>
      <c r="H39" s="27">
        <v>78.95</v>
      </c>
      <c r="I39" s="3"/>
      <c r="J39" s="27">
        <v>45.1</v>
      </c>
      <c r="K39" s="27">
        <v>25</v>
      </c>
      <c r="L39" s="27"/>
      <c r="M39" s="30"/>
      <c r="N39" s="28"/>
      <c r="P39" s="3">
        <v>32.049999999999997</v>
      </c>
      <c r="Q39" s="3">
        <v>32.700000000000003</v>
      </c>
      <c r="R39" s="3">
        <v>33</v>
      </c>
      <c r="S39" s="3">
        <v>32.85</v>
      </c>
      <c r="T39" s="3">
        <v>33.9</v>
      </c>
      <c r="U39" s="3">
        <v>33.450000000000003</v>
      </c>
      <c r="V39" s="3">
        <v>32.049999999999997</v>
      </c>
      <c r="W39" s="3">
        <v>33</v>
      </c>
      <c r="X39" s="3">
        <v>32</v>
      </c>
      <c r="Y39" s="3">
        <v>30.65</v>
      </c>
      <c r="Z39" s="3">
        <v>30.65</v>
      </c>
      <c r="AA39" s="3">
        <v>31.65</v>
      </c>
      <c r="AB39" s="3">
        <v>30.5</v>
      </c>
      <c r="AC39" s="3">
        <v>30.4</v>
      </c>
      <c r="AD39" s="3">
        <v>29.95</v>
      </c>
      <c r="AE39" s="3">
        <v>29.05</v>
      </c>
      <c r="AF39" s="3">
        <v>29.85</v>
      </c>
      <c r="AG39" s="3">
        <v>29.6</v>
      </c>
      <c r="AH39" s="3">
        <v>29</v>
      </c>
      <c r="AI39" s="3">
        <v>30</v>
      </c>
      <c r="AJ39" s="3">
        <v>26.05</v>
      </c>
      <c r="AK39" s="3">
        <v>26.2</v>
      </c>
      <c r="AL39" s="3">
        <v>25.4</v>
      </c>
      <c r="AM39" s="3">
        <v>25.3</v>
      </c>
      <c r="AN39" s="3">
        <v>27</v>
      </c>
      <c r="AO39" s="3">
        <v>27.45</v>
      </c>
      <c r="AP39" s="3">
        <v>26</v>
      </c>
      <c r="AQ39" s="3">
        <v>26.5</v>
      </c>
      <c r="AR39" s="3">
        <v>26.4</v>
      </c>
      <c r="AS39" s="3">
        <v>26.4</v>
      </c>
      <c r="AT39" s="3">
        <v>26.85</v>
      </c>
      <c r="AU39" s="3">
        <v>27.4</v>
      </c>
      <c r="AV39" s="3">
        <v>27.35</v>
      </c>
      <c r="AW39" s="3">
        <v>26.8</v>
      </c>
      <c r="AX39" s="3">
        <v>26.6</v>
      </c>
      <c r="AY39" s="3">
        <v>26.45</v>
      </c>
      <c r="AZ39" s="3">
        <v>27</v>
      </c>
      <c r="BA39" s="3">
        <v>27.05</v>
      </c>
      <c r="BB39" s="3">
        <v>27</v>
      </c>
      <c r="BC39" s="3">
        <v>28.2</v>
      </c>
      <c r="BD39" s="3">
        <v>28.45</v>
      </c>
      <c r="BE39" s="3">
        <v>28.8</v>
      </c>
      <c r="BF39" s="3">
        <v>27.5</v>
      </c>
      <c r="BG39" s="3">
        <v>27.5</v>
      </c>
      <c r="BH39" s="3">
        <v>26.5</v>
      </c>
      <c r="BI39" s="3">
        <v>27.3</v>
      </c>
      <c r="BJ39" s="3">
        <v>28</v>
      </c>
      <c r="BK39" s="3">
        <v>27.45</v>
      </c>
      <c r="BL39" s="3">
        <v>27.45</v>
      </c>
      <c r="BM39" s="3">
        <v>27.75</v>
      </c>
      <c r="BN39" s="3">
        <v>28.6</v>
      </c>
      <c r="BO39" s="3">
        <v>28</v>
      </c>
      <c r="BP39" s="3">
        <v>29</v>
      </c>
      <c r="BQ39" s="3">
        <v>28.35</v>
      </c>
      <c r="BR39" s="3">
        <v>29.65</v>
      </c>
      <c r="BS39" s="3">
        <v>29.25</v>
      </c>
      <c r="BT39" s="3">
        <v>31.75</v>
      </c>
      <c r="BU39" s="3">
        <v>32</v>
      </c>
      <c r="BV39" s="3">
        <v>32.549999999999997</v>
      </c>
      <c r="BW39" s="3">
        <v>33.049999999999997</v>
      </c>
      <c r="BX39" s="3">
        <v>33.1</v>
      </c>
      <c r="BY39" s="3">
        <v>32.950000000000003</v>
      </c>
      <c r="BZ39" s="3">
        <v>33</v>
      </c>
      <c r="CA39" s="3">
        <v>36</v>
      </c>
      <c r="CB39" s="3">
        <v>36.049999999999997</v>
      </c>
      <c r="CC39" s="3">
        <v>36</v>
      </c>
      <c r="CD39" s="3">
        <v>36.75</v>
      </c>
      <c r="CE39" s="3">
        <v>36.549999999999997</v>
      </c>
      <c r="CF39" s="3">
        <v>37.049999999999997</v>
      </c>
      <c r="CG39" s="3">
        <v>39.549999999999997</v>
      </c>
      <c r="CH39" s="3">
        <v>35.6</v>
      </c>
      <c r="CI39" s="3">
        <v>37.4</v>
      </c>
      <c r="CJ39" s="3">
        <v>37.950000000000003</v>
      </c>
      <c r="CK39" s="3">
        <v>37</v>
      </c>
      <c r="CL39" s="3">
        <v>37.049999999999997</v>
      </c>
      <c r="CM39" s="3">
        <v>38.049999999999997</v>
      </c>
      <c r="CN39" s="3">
        <v>38.799999999999997</v>
      </c>
      <c r="CO39" s="3">
        <v>37.15</v>
      </c>
      <c r="CP39" s="3">
        <v>38.15</v>
      </c>
      <c r="CQ39" s="3">
        <v>39</v>
      </c>
      <c r="CR39" s="3">
        <v>38.5</v>
      </c>
      <c r="CS39" s="3">
        <v>39.5</v>
      </c>
      <c r="CT39" s="3">
        <v>39.1</v>
      </c>
      <c r="CU39" s="3">
        <v>38.65</v>
      </c>
      <c r="CV39" s="3">
        <v>39.5</v>
      </c>
      <c r="CW39" s="3">
        <v>38.35</v>
      </c>
      <c r="CX39" s="3">
        <v>38.6</v>
      </c>
      <c r="CY39" s="3">
        <v>38.5</v>
      </c>
      <c r="CZ39" s="3">
        <v>38.1</v>
      </c>
      <c r="DA39" s="3">
        <v>38.049999999999997</v>
      </c>
      <c r="DB39" s="3">
        <v>38</v>
      </c>
      <c r="DC39" s="3">
        <v>38.549999999999997</v>
      </c>
      <c r="DD39" s="3">
        <v>38.35</v>
      </c>
      <c r="DE39" s="3">
        <v>38.15</v>
      </c>
      <c r="DF39" s="3">
        <v>38.200000000000003</v>
      </c>
      <c r="DG39" s="3">
        <v>39.450000000000003</v>
      </c>
      <c r="DH39" s="3">
        <v>39</v>
      </c>
      <c r="DI39" s="3">
        <v>40</v>
      </c>
      <c r="DJ39" s="3">
        <v>40.450000000000003</v>
      </c>
      <c r="DK39" s="3">
        <v>40.049999999999997</v>
      </c>
      <c r="DL39" s="3">
        <v>41</v>
      </c>
      <c r="DM39" s="3">
        <v>41.25</v>
      </c>
      <c r="DN39" s="3">
        <v>41.5</v>
      </c>
      <c r="DO39" s="3">
        <v>41.2</v>
      </c>
      <c r="DP39" s="3">
        <v>41</v>
      </c>
      <c r="DQ39" s="3">
        <v>41.25</v>
      </c>
      <c r="DR39" s="3">
        <v>41.5</v>
      </c>
      <c r="DS39" s="3">
        <v>41</v>
      </c>
      <c r="DT39" s="3">
        <v>41.55</v>
      </c>
      <c r="DU39" s="3">
        <v>40.9</v>
      </c>
      <c r="DV39" s="3">
        <v>40.65</v>
      </c>
      <c r="DW39" s="3">
        <v>41.65</v>
      </c>
      <c r="DX39" s="3">
        <v>41.2</v>
      </c>
      <c r="DY39" s="3">
        <v>41.6</v>
      </c>
      <c r="DZ39" s="3">
        <v>40.15</v>
      </c>
      <c r="EA39" s="3">
        <v>40.1</v>
      </c>
      <c r="EB39" s="3">
        <v>40.5</v>
      </c>
      <c r="EC39" s="3">
        <v>41</v>
      </c>
      <c r="ED39" s="3">
        <v>42.3</v>
      </c>
      <c r="EE39" s="3">
        <v>42.05</v>
      </c>
      <c r="EF39" s="3">
        <v>43.1</v>
      </c>
      <c r="EG39" s="3">
        <v>43.45</v>
      </c>
      <c r="EH39" s="3">
        <v>44.3</v>
      </c>
      <c r="EI39" s="3">
        <v>41.55</v>
      </c>
      <c r="EJ39" s="3">
        <v>43.25</v>
      </c>
      <c r="EK39" s="3">
        <v>43.5</v>
      </c>
      <c r="EL39" s="3">
        <v>43.85</v>
      </c>
      <c r="EM39" s="3">
        <v>42.25</v>
      </c>
      <c r="EN39" s="3">
        <v>39.549999999999997</v>
      </c>
      <c r="EO39" s="3">
        <v>39.049999999999997</v>
      </c>
      <c r="EP39" s="3">
        <v>39.799999999999997</v>
      </c>
      <c r="EQ39" s="3">
        <v>39.700000000000003</v>
      </c>
      <c r="ER39" s="3">
        <v>39.549999999999997</v>
      </c>
      <c r="ES39" s="3">
        <v>40.1</v>
      </c>
      <c r="ET39" s="3">
        <v>40.65</v>
      </c>
      <c r="EU39" s="3">
        <v>39.6</v>
      </c>
      <c r="EV39" s="3">
        <v>40.75</v>
      </c>
      <c r="EW39" s="3">
        <v>39.15</v>
      </c>
      <c r="EX39" s="3">
        <v>38.450000000000003</v>
      </c>
      <c r="EY39" s="3">
        <v>38.75</v>
      </c>
      <c r="EZ39" s="3">
        <v>38.4</v>
      </c>
      <c r="FA39" s="3">
        <v>36.25</v>
      </c>
      <c r="FB39" s="3">
        <v>36.4</v>
      </c>
      <c r="FC39" s="3">
        <v>37.700000000000003</v>
      </c>
      <c r="FD39" s="3">
        <v>36</v>
      </c>
      <c r="FE39" s="3">
        <v>35.65</v>
      </c>
      <c r="FF39" s="27">
        <v>36.049999999999997</v>
      </c>
      <c r="FG39" s="27">
        <v>35.15</v>
      </c>
      <c r="FH39" s="27">
        <v>34.15</v>
      </c>
      <c r="FI39" s="27">
        <v>33.799999999999997</v>
      </c>
      <c r="FJ39" s="27">
        <v>32.450000000000003</v>
      </c>
      <c r="FK39" s="27">
        <v>33.75</v>
      </c>
      <c r="FL39" s="27">
        <v>32.9</v>
      </c>
      <c r="FM39" s="27">
        <v>33.4</v>
      </c>
      <c r="FN39" s="27">
        <v>33.5</v>
      </c>
      <c r="FO39" s="27">
        <v>32.1</v>
      </c>
      <c r="FP39" s="27">
        <v>31.95</v>
      </c>
      <c r="FQ39" s="27">
        <v>31.15</v>
      </c>
      <c r="FR39" s="27">
        <v>31.65</v>
      </c>
      <c r="FS39" s="27">
        <v>33.25</v>
      </c>
      <c r="FT39" s="27"/>
      <c r="FU39" s="27">
        <v>33.299999999999997</v>
      </c>
      <c r="FV39" s="27">
        <v>33.15</v>
      </c>
      <c r="FW39" s="27">
        <v>33.549999999999997</v>
      </c>
      <c r="FX39" s="27">
        <v>33.549999999999997</v>
      </c>
      <c r="FY39" s="27">
        <v>33.950000000000003</v>
      </c>
      <c r="FZ39" s="27">
        <v>34.5</v>
      </c>
      <c r="GA39" s="27">
        <v>33.75</v>
      </c>
      <c r="GB39" s="27">
        <v>34.85</v>
      </c>
      <c r="GC39" s="27">
        <v>35</v>
      </c>
      <c r="GD39" s="27">
        <v>35.15</v>
      </c>
      <c r="GE39" s="27">
        <v>35.25</v>
      </c>
      <c r="GF39" s="27">
        <v>35.25</v>
      </c>
      <c r="GG39" s="27">
        <v>34.6</v>
      </c>
      <c r="GH39" s="27">
        <v>33.700000000000003</v>
      </c>
      <c r="GI39" s="27">
        <v>35.5</v>
      </c>
      <c r="GJ39" s="27">
        <v>36.1</v>
      </c>
      <c r="GK39" s="27">
        <v>35.049999999999997</v>
      </c>
      <c r="GL39" s="27">
        <v>34.85</v>
      </c>
      <c r="GM39" s="27">
        <v>35.950000000000003</v>
      </c>
      <c r="GN39" s="27">
        <v>36.85</v>
      </c>
      <c r="GO39" s="27">
        <v>36.1</v>
      </c>
      <c r="GP39" s="27">
        <v>35.6</v>
      </c>
      <c r="GQ39" s="27">
        <v>31.5</v>
      </c>
      <c r="GR39" s="27">
        <v>30.6</v>
      </c>
      <c r="GS39" s="27">
        <v>32.85</v>
      </c>
      <c r="GT39" s="27">
        <v>34.35</v>
      </c>
      <c r="GU39" s="27">
        <v>37</v>
      </c>
      <c r="GV39" s="27">
        <v>37</v>
      </c>
      <c r="GW39" s="27">
        <v>38</v>
      </c>
      <c r="GX39" s="27">
        <v>36.299999999999997</v>
      </c>
      <c r="GY39" s="27">
        <v>30.35</v>
      </c>
      <c r="GZ39" s="27">
        <v>31.15</v>
      </c>
      <c r="HA39" s="27">
        <v>30.25</v>
      </c>
      <c r="HB39" s="27">
        <v>32.25</v>
      </c>
      <c r="HC39" s="27">
        <v>33.25</v>
      </c>
      <c r="HD39" s="27">
        <v>33.85</v>
      </c>
      <c r="HE39" s="27">
        <v>33.700000000000003</v>
      </c>
      <c r="HF39" s="27">
        <v>33.799999999999997</v>
      </c>
      <c r="HG39" s="27">
        <v>34.65</v>
      </c>
      <c r="HH39" s="27">
        <v>34</v>
      </c>
      <c r="HI39" s="27">
        <v>33.35</v>
      </c>
      <c r="HJ39" s="27">
        <v>34.5</v>
      </c>
      <c r="HK39" s="27">
        <v>35.700000000000003</v>
      </c>
      <c r="HL39" s="27">
        <v>37.200000000000003</v>
      </c>
      <c r="HM39" s="27">
        <v>36.700000000000003</v>
      </c>
      <c r="HN39" s="27">
        <v>37</v>
      </c>
      <c r="HO39" s="27">
        <v>35.6</v>
      </c>
      <c r="HP39" s="27">
        <v>35.299999999999997</v>
      </c>
      <c r="HQ39" s="27">
        <v>33.799999999999997</v>
      </c>
      <c r="HR39" s="27">
        <v>33.35</v>
      </c>
      <c r="HS39" s="27">
        <v>32.950000000000003</v>
      </c>
      <c r="HT39" s="27">
        <v>33.25</v>
      </c>
      <c r="HU39" s="27">
        <v>33.4</v>
      </c>
      <c r="HV39" s="27">
        <v>33.549999999999997</v>
      </c>
      <c r="HW39" s="27">
        <v>33.25</v>
      </c>
      <c r="HX39" s="27">
        <v>33.5</v>
      </c>
      <c r="HY39" s="27">
        <v>32</v>
      </c>
      <c r="HZ39" s="27">
        <v>33</v>
      </c>
      <c r="IA39" s="27">
        <v>33.4</v>
      </c>
      <c r="IB39" s="27">
        <v>33.6</v>
      </c>
      <c r="IC39" s="27">
        <v>33</v>
      </c>
      <c r="ID39" s="27">
        <v>29.9</v>
      </c>
      <c r="IE39" s="27">
        <v>30.4</v>
      </c>
      <c r="IF39" s="27">
        <v>30.7</v>
      </c>
      <c r="IG39" s="27">
        <v>29</v>
      </c>
      <c r="IH39" s="27">
        <v>29.05</v>
      </c>
      <c r="II39" s="27">
        <v>28</v>
      </c>
      <c r="IJ39" s="27">
        <v>28.7</v>
      </c>
      <c r="IK39" s="27">
        <v>28.85</v>
      </c>
      <c r="IL39" s="27">
        <v>29.3</v>
      </c>
      <c r="IM39" s="27">
        <v>29.65</v>
      </c>
      <c r="IN39" s="27">
        <v>30.25</v>
      </c>
      <c r="IO39" s="27">
        <v>31.9</v>
      </c>
      <c r="IP39" s="27">
        <v>29.5</v>
      </c>
      <c r="IQ39" s="27">
        <v>29.6</v>
      </c>
      <c r="IR39" s="27">
        <v>30</v>
      </c>
      <c r="IS39" s="27">
        <v>29.9</v>
      </c>
      <c r="IT39" s="27">
        <v>30.1</v>
      </c>
      <c r="IU39" s="27">
        <v>31.1</v>
      </c>
      <c r="IV39" s="27">
        <v>32.049999999999997</v>
      </c>
      <c r="IW39" s="27">
        <v>32.35</v>
      </c>
      <c r="IX39" s="27">
        <v>34.35</v>
      </c>
      <c r="IY39" s="27">
        <v>34.700000000000003</v>
      </c>
      <c r="IZ39" s="27">
        <v>35.9</v>
      </c>
      <c r="JA39" s="27">
        <v>36.549999999999997</v>
      </c>
      <c r="JB39" s="27">
        <v>37.35</v>
      </c>
      <c r="JC39" s="27">
        <v>36</v>
      </c>
      <c r="JD39" s="27">
        <v>37.15</v>
      </c>
      <c r="JE39" s="27">
        <v>35.9</v>
      </c>
      <c r="JF39" s="27">
        <v>37.049999999999997</v>
      </c>
      <c r="JG39" s="27">
        <v>36.85</v>
      </c>
      <c r="JH39" s="27">
        <v>36.5</v>
      </c>
      <c r="JI39" s="27">
        <v>35.9</v>
      </c>
      <c r="JJ39" s="27">
        <v>37.4</v>
      </c>
      <c r="JK39" s="27">
        <v>38.700000000000003</v>
      </c>
      <c r="JL39" s="27">
        <v>39.200000000000003</v>
      </c>
      <c r="JM39" s="27">
        <v>39.049999999999997</v>
      </c>
      <c r="JN39" s="27">
        <v>38.75</v>
      </c>
      <c r="JO39" s="27">
        <v>38.15</v>
      </c>
      <c r="JP39" s="27">
        <v>37.799999999999997</v>
      </c>
      <c r="JQ39" s="27">
        <v>37.75</v>
      </c>
      <c r="JR39" s="27">
        <v>37.549999999999997</v>
      </c>
      <c r="JS39" s="27">
        <v>36.9</v>
      </c>
      <c r="JT39" s="27">
        <v>38.049999999999997</v>
      </c>
      <c r="JU39" s="27">
        <v>38.1</v>
      </c>
      <c r="JV39" s="27">
        <v>39.200000000000003</v>
      </c>
      <c r="JW39" s="27">
        <v>39.049999999999997</v>
      </c>
      <c r="JX39" s="27">
        <v>39.15</v>
      </c>
      <c r="JY39" s="27">
        <v>39.700000000000003</v>
      </c>
      <c r="JZ39" s="27">
        <v>40.1</v>
      </c>
      <c r="KA39" s="27">
        <v>39.5</v>
      </c>
      <c r="KB39" s="27">
        <v>40</v>
      </c>
      <c r="KC39" s="27">
        <v>40.049999999999997</v>
      </c>
      <c r="KD39" s="27">
        <v>40.4</v>
      </c>
      <c r="KE39" s="27">
        <v>41.5</v>
      </c>
      <c r="KF39" s="27">
        <v>40.799999999999997</v>
      </c>
      <c r="KG39" s="27">
        <v>41.1</v>
      </c>
      <c r="KH39" s="27">
        <v>42.05</v>
      </c>
      <c r="KI39" s="27">
        <v>43.75</v>
      </c>
      <c r="KJ39" s="27">
        <v>44.25</v>
      </c>
      <c r="KK39" s="27">
        <v>44.9</v>
      </c>
      <c r="KL39" s="27">
        <v>45.95</v>
      </c>
      <c r="KM39" s="27">
        <v>43.8</v>
      </c>
      <c r="KN39" s="27">
        <v>43.65</v>
      </c>
      <c r="KO39" s="27">
        <v>38.6</v>
      </c>
      <c r="KP39" s="27">
        <v>38.450000000000003</v>
      </c>
      <c r="KQ39" s="27">
        <v>41.65</v>
      </c>
      <c r="KR39" s="27">
        <v>41.15</v>
      </c>
      <c r="KS39" s="27">
        <v>40.549999999999997</v>
      </c>
      <c r="KT39" s="27">
        <v>39.700000000000003</v>
      </c>
      <c r="KU39" s="27">
        <v>39.35</v>
      </c>
      <c r="KV39" s="27">
        <v>40.15</v>
      </c>
      <c r="KW39" s="27">
        <v>41.35</v>
      </c>
      <c r="KX39" s="27">
        <v>41.5</v>
      </c>
      <c r="KY39" s="27">
        <v>40.6</v>
      </c>
      <c r="KZ39" s="27">
        <v>43.3</v>
      </c>
      <c r="LA39" s="27">
        <v>44.15</v>
      </c>
      <c r="LB39" s="27">
        <v>44.9</v>
      </c>
      <c r="LC39" s="27">
        <v>45.25</v>
      </c>
      <c r="LD39" s="27">
        <v>45.75</v>
      </c>
      <c r="LE39" s="27">
        <v>46.55</v>
      </c>
      <c r="LF39" s="27">
        <v>45.15</v>
      </c>
      <c r="LG39" s="27">
        <v>47.35</v>
      </c>
      <c r="LH39" s="27">
        <v>47.05</v>
      </c>
      <c r="LI39" s="27">
        <v>44.2</v>
      </c>
      <c r="LJ39" s="27">
        <v>44.05</v>
      </c>
      <c r="LK39" s="27">
        <v>45.15</v>
      </c>
      <c r="LL39" s="27">
        <v>45.4</v>
      </c>
      <c r="LM39" s="27">
        <v>45.1</v>
      </c>
      <c r="LN39" s="27">
        <v>46.25</v>
      </c>
      <c r="LO39" s="27">
        <v>46.45</v>
      </c>
      <c r="LP39" s="27">
        <v>45.25</v>
      </c>
      <c r="LQ39" s="27">
        <v>44.95</v>
      </c>
      <c r="LR39" s="27">
        <v>46.1</v>
      </c>
      <c r="LS39" s="27">
        <v>45.9</v>
      </c>
      <c r="LT39" s="27">
        <v>46.8</v>
      </c>
      <c r="LU39" s="27">
        <v>47.3</v>
      </c>
      <c r="LV39" s="27">
        <v>48.1</v>
      </c>
      <c r="LW39" s="27">
        <v>48.15</v>
      </c>
      <c r="LX39" s="27">
        <v>48.05</v>
      </c>
      <c r="LY39" s="27">
        <v>48.45</v>
      </c>
      <c r="LZ39" s="27">
        <v>48.6</v>
      </c>
      <c r="MA39" s="27">
        <v>49</v>
      </c>
      <c r="MB39" s="27">
        <v>46.8</v>
      </c>
      <c r="MC39" s="27">
        <v>47</v>
      </c>
      <c r="MD39" s="27">
        <v>47</v>
      </c>
      <c r="ME39" s="27">
        <v>47.85</v>
      </c>
      <c r="MF39" s="27">
        <v>47.6</v>
      </c>
      <c r="MG39" s="27">
        <v>47.15</v>
      </c>
      <c r="MH39" s="27">
        <v>47</v>
      </c>
      <c r="MI39" s="27">
        <v>46.85</v>
      </c>
      <c r="MJ39" s="27">
        <v>47.7</v>
      </c>
      <c r="MK39" s="27">
        <v>48.1</v>
      </c>
      <c r="ML39" s="27">
        <v>47.55</v>
      </c>
      <c r="MM39" s="27">
        <v>47.85</v>
      </c>
      <c r="MN39" s="27">
        <v>48.9</v>
      </c>
      <c r="MO39" s="27">
        <v>49</v>
      </c>
      <c r="MP39" s="27">
        <v>49.35</v>
      </c>
      <c r="MQ39" s="27">
        <v>48.85</v>
      </c>
      <c r="MR39" s="27">
        <v>47.8</v>
      </c>
      <c r="MS39" s="27">
        <v>47.55</v>
      </c>
      <c r="MT39" s="27">
        <v>47.1</v>
      </c>
      <c r="MU39" s="27">
        <v>47.6</v>
      </c>
      <c r="MV39" s="27">
        <v>47.4</v>
      </c>
      <c r="MW39" s="27">
        <v>48</v>
      </c>
      <c r="MX39" s="27">
        <v>47.85</v>
      </c>
      <c r="MY39" s="27">
        <v>48.75</v>
      </c>
      <c r="MZ39" s="27">
        <v>48.5</v>
      </c>
      <c r="NA39" s="27">
        <v>48.95</v>
      </c>
      <c r="NB39" s="43"/>
      <c r="ND39" s="45"/>
      <c r="NE39" s="43"/>
    </row>
    <row r="40" spans="1:369" x14ac:dyDescent="0.25">
      <c r="A40" s="28">
        <f t="shared" si="1"/>
        <v>38</v>
      </c>
      <c r="B40" s="28">
        <v>522189</v>
      </c>
      <c r="C40" s="28" t="s">
        <v>9</v>
      </c>
      <c r="D40" s="29" t="s">
        <v>178</v>
      </c>
      <c r="E40" s="27">
        <f t="shared" si="2"/>
        <v>11.05</v>
      </c>
      <c r="F40" s="27" t="e">
        <v>#N/A</v>
      </c>
      <c r="G40" s="27" t="e">
        <v>#N/A</v>
      </c>
      <c r="H40" s="27" t="e">
        <v>#N/A</v>
      </c>
      <c r="I40" s="3"/>
      <c r="J40" s="27"/>
      <c r="K40" s="27"/>
      <c r="L40" s="27"/>
      <c r="M40" s="30"/>
      <c r="N40" s="28"/>
      <c r="P40" s="3">
        <v>11.05</v>
      </c>
      <c r="Q40" s="3">
        <v>11.05</v>
      </c>
      <c r="R40" s="3">
        <v>11.05</v>
      </c>
      <c r="S40" s="3">
        <v>11.05</v>
      </c>
      <c r="T40" s="3">
        <v>11.05</v>
      </c>
      <c r="U40" s="3">
        <v>11.05</v>
      </c>
      <c r="V40" s="3">
        <v>11.05</v>
      </c>
      <c r="W40" s="3">
        <v>11.05</v>
      </c>
      <c r="X40" s="3">
        <v>11.05</v>
      </c>
      <c r="Y40" s="3">
        <v>11.05</v>
      </c>
      <c r="Z40" s="3">
        <v>11.05</v>
      </c>
      <c r="AA40" s="3">
        <v>11.05</v>
      </c>
      <c r="AB40" s="3">
        <v>11.05</v>
      </c>
      <c r="AC40" s="3">
        <v>11.05</v>
      </c>
      <c r="AD40" s="3">
        <v>11.05</v>
      </c>
      <c r="AE40" s="3">
        <v>11.05</v>
      </c>
      <c r="AF40" s="3">
        <v>11.05</v>
      </c>
      <c r="AG40" s="3">
        <v>11.05</v>
      </c>
      <c r="AH40" s="3">
        <v>11.05</v>
      </c>
      <c r="AI40" s="3">
        <v>11.05</v>
      </c>
      <c r="AJ40" s="3">
        <v>11.05</v>
      </c>
      <c r="AK40" s="3">
        <v>11.05</v>
      </c>
      <c r="AL40" s="3">
        <v>11.05</v>
      </c>
      <c r="AM40" s="3">
        <v>11.05</v>
      </c>
      <c r="AN40" s="3">
        <v>11.05</v>
      </c>
      <c r="AO40" s="3">
        <v>11.05</v>
      </c>
      <c r="AP40" s="3">
        <v>11.05</v>
      </c>
      <c r="AQ40" s="3">
        <v>11.05</v>
      </c>
      <c r="AR40" s="3">
        <v>11.05</v>
      </c>
      <c r="AS40" s="3">
        <v>11.05</v>
      </c>
      <c r="AT40" s="3">
        <v>11.05</v>
      </c>
      <c r="AU40" s="3">
        <v>11.05</v>
      </c>
      <c r="AV40" s="3">
        <v>11.05</v>
      </c>
      <c r="AW40" s="3">
        <v>11.05</v>
      </c>
      <c r="AX40" s="3">
        <v>11.05</v>
      </c>
      <c r="AY40" s="3">
        <v>11.05</v>
      </c>
      <c r="AZ40" s="3">
        <v>11.05</v>
      </c>
      <c r="BA40" s="3">
        <v>11.05</v>
      </c>
      <c r="BB40" s="3">
        <v>11.05</v>
      </c>
      <c r="BC40" s="3">
        <v>11.05</v>
      </c>
      <c r="BD40" s="3">
        <v>11.05</v>
      </c>
      <c r="BE40" s="3">
        <v>11.05</v>
      </c>
      <c r="BF40" s="3">
        <v>11.05</v>
      </c>
      <c r="BG40" s="3">
        <v>11.05</v>
      </c>
      <c r="BH40" s="3">
        <v>11.05</v>
      </c>
      <c r="BI40" s="3">
        <v>11.05</v>
      </c>
      <c r="BJ40" s="3">
        <v>11.05</v>
      </c>
      <c r="BK40" s="3">
        <v>11.05</v>
      </c>
      <c r="BL40" s="3">
        <v>11.05</v>
      </c>
      <c r="BM40" s="3">
        <v>11.05</v>
      </c>
      <c r="BN40" s="3">
        <v>11.05</v>
      </c>
      <c r="BO40" s="3">
        <v>11.05</v>
      </c>
      <c r="BP40" s="3">
        <v>11.05</v>
      </c>
      <c r="BQ40" s="3">
        <v>11.05</v>
      </c>
      <c r="BR40" s="3">
        <v>11.05</v>
      </c>
      <c r="BS40" s="3">
        <v>11.05</v>
      </c>
      <c r="BT40" s="3">
        <v>11.05</v>
      </c>
      <c r="BU40" s="3">
        <v>11.05</v>
      </c>
      <c r="BV40" s="3">
        <v>11.05</v>
      </c>
      <c r="BW40" s="3">
        <v>11.05</v>
      </c>
      <c r="BX40" s="3">
        <v>11.05</v>
      </c>
      <c r="BY40" s="3">
        <v>11.05</v>
      </c>
      <c r="BZ40" s="3">
        <v>11.05</v>
      </c>
      <c r="CA40" s="3">
        <v>11.05</v>
      </c>
      <c r="CB40" s="3">
        <v>11.05</v>
      </c>
      <c r="CC40" s="3">
        <v>11.05</v>
      </c>
      <c r="CD40" s="3">
        <v>11.05</v>
      </c>
      <c r="CE40" s="3">
        <v>11.05</v>
      </c>
      <c r="CF40" s="3">
        <v>11.05</v>
      </c>
      <c r="CG40" s="3">
        <v>11.05</v>
      </c>
      <c r="CH40" s="3">
        <v>11.05</v>
      </c>
      <c r="CI40" s="3">
        <v>11.05</v>
      </c>
      <c r="CJ40" s="3">
        <v>11.05</v>
      </c>
      <c r="CK40" s="3">
        <v>11.05</v>
      </c>
      <c r="CL40" s="3">
        <v>11.05</v>
      </c>
      <c r="CM40" s="3">
        <v>11.05</v>
      </c>
      <c r="CN40" s="3">
        <v>11.05</v>
      </c>
      <c r="CO40" s="3">
        <v>11.05</v>
      </c>
      <c r="CP40" s="3">
        <v>11.05</v>
      </c>
      <c r="CQ40" s="3">
        <v>11.05</v>
      </c>
      <c r="CR40" s="3">
        <v>11.05</v>
      </c>
      <c r="CS40" s="3">
        <v>11.05</v>
      </c>
      <c r="CT40" s="3">
        <v>11.05</v>
      </c>
      <c r="CU40" s="3">
        <v>11.05</v>
      </c>
      <c r="CV40" s="3">
        <v>11.05</v>
      </c>
      <c r="CW40" s="3">
        <v>11.05</v>
      </c>
      <c r="CX40" s="3">
        <v>11.05</v>
      </c>
      <c r="CY40" s="3">
        <v>11.05</v>
      </c>
      <c r="CZ40" s="3">
        <v>11.05</v>
      </c>
      <c r="DA40" s="3">
        <v>11.05</v>
      </c>
      <c r="DB40" s="3">
        <v>11.05</v>
      </c>
      <c r="DC40" s="3">
        <v>11.05</v>
      </c>
      <c r="DD40" s="3">
        <v>11.05</v>
      </c>
      <c r="DE40" s="3">
        <v>11.05</v>
      </c>
      <c r="DF40" s="3">
        <v>11.05</v>
      </c>
      <c r="DG40" s="3">
        <v>11.05</v>
      </c>
      <c r="DH40" s="3">
        <v>11.05</v>
      </c>
      <c r="DI40" s="3">
        <v>11.05</v>
      </c>
      <c r="DJ40" s="3">
        <v>11.05</v>
      </c>
      <c r="DK40" s="3">
        <v>11.05</v>
      </c>
      <c r="DL40" s="3">
        <v>11.05</v>
      </c>
      <c r="DM40" s="3">
        <v>11.05</v>
      </c>
      <c r="DN40" s="3">
        <v>11.05</v>
      </c>
      <c r="DO40" s="3">
        <v>11.05</v>
      </c>
      <c r="DP40" s="3">
        <v>11.05</v>
      </c>
      <c r="DQ40" s="3">
        <v>11.05</v>
      </c>
      <c r="DR40" s="3">
        <v>11.05</v>
      </c>
      <c r="DS40" s="3">
        <v>11.05</v>
      </c>
      <c r="DT40" s="3">
        <v>11.05</v>
      </c>
      <c r="DU40" s="3">
        <v>11.05</v>
      </c>
      <c r="DV40" s="3">
        <v>11.05</v>
      </c>
      <c r="DW40" s="3">
        <v>11.05</v>
      </c>
      <c r="DX40" s="3">
        <v>11.05</v>
      </c>
      <c r="DY40" s="3">
        <v>11.05</v>
      </c>
      <c r="DZ40" s="3">
        <v>11.05</v>
      </c>
      <c r="EA40" s="3">
        <v>11.05</v>
      </c>
      <c r="EB40" s="3">
        <v>11.05</v>
      </c>
      <c r="EC40" s="3">
        <v>11.05</v>
      </c>
      <c r="ED40" s="3">
        <v>11.05</v>
      </c>
      <c r="EE40" s="3">
        <v>11.05</v>
      </c>
      <c r="EF40" s="3">
        <v>11.05</v>
      </c>
      <c r="EG40" s="3">
        <v>11.05</v>
      </c>
      <c r="EH40" s="3">
        <v>11.05</v>
      </c>
      <c r="EI40" s="3">
        <v>11.05</v>
      </c>
      <c r="EJ40" s="3">
        <v>11.05</v>
      </c>
      <c r="EK40" s="3">
        <v>11.05</v>
      </c>
      <c r="EL40" s="3">
        <v>11.05</v>
      </c>
      <c r="EM40" s="3">
        <v>11.05</v>
      </c>
      <c r="EN40" s="3">
        <v>11.05</v>
      </c>
      <c r="EO40" s="3">
        <v>11.05</v>
      </c>
      <c r="EP40" s="3">
        <v>11.05</v>
      </c>
      <c r="EQ40" s="3">
        <v>11.05</v>
      </c>
      <c r="ER40" s="3">
        <v>11.05</v>
      </c>
      <c r="ES40" s="3">
        <v>11.05</v>
      </c>
      <c r="ET40" s="3">
        <v>11.05</v>
      </c>
      <c r="EU40" s="3">
        <v>11.05</v>
      </c>
      <c r="EV40" s="3">
        <v>11.05</v>
      </c>
      <c r="EW40" s="3">
        <v>11.05</v>
      </c>
      <c r="EX40" s="3">
        <v>11.05</v>
      </c>
      <c r="EY40" s="3">
        <v>11.05</v>
      </c>
      <c r="EZ40" s="3">
        <v>11.05</v>
      </c>
      <c r="FA40" s="3">
        <v>11.05</v>
      </c>
      <c r="FB40" s="3">
        <v>11.05</v>
      </c>
      <c r="FC40" s="3">
        <v>11.05</v>
      </c>
      <c r="FD40" s="3">
        <v>11.05</v>
      </c>
      <c r="FE40" s="3">
        <v>11.05</v>
      </c>
      <c r="FF40" s="27">
        <v>11.05</v>
      </c>
      <c r="FG40" s="27">
        <v>11.05</v>
      </c>
      <c r="FH40" s="27">
        <v>11.05</v>
      </c>
      <c r="FI40" s="27">
        <v>11.05</v>
      </c>
      <c r="FJ40" s="27">
        <v>11.05</v>
      </c>
      <c r="FK40" s="27">
        <v>11.05</v>
      </c>
      <c r="FL40" s="27">
        <v>11.05</v>
      </c>
      <c r="FM40" s="27">
        <v>11.05</v>
      </c>
      <c r="FN40" s="27">
        <v>11.05</v>
      </c>
      <c r="FO40" s="27">
        <v>11.05</v>
      </c>
      <c r="FP40" s="27">
        <v>11.05</v>
      </c>
      <c r="FQ40" s="27">
        <v>11.05</v>
      </c>
      <c r="FR40" s="27">
        <v>11.05</v>
      </c>
      <c r="FS40" s="27">
        <v>11.05</v>
      </c>
      <c r="FT40" s="27"/>
      <c r="FU40" s="27">
        <v>11.05</v>
      </c>
      <c r="FV40" s="27">
        <v>11.05</v>
      </c>
      <c r="FW40" s="27">
        <v>11.05</v>
      </c>
      <c r="FX40" s="27">
        <v>11.05</v>
      </c>
      <c r="FY40" s="27">
        <v>11.05</v>
      </c>
      <c r="FZ40" s="27">
        <v>11.05</v>
      </c>
      <c r="GA40" s="27">
        <v>11.05</v>
      </c>
      <c r="GB40" s="27">
        <v>11.05</v>
      </c>
      <c r="GC40" s="27">
        <v>11.05</v>
      </c>
      <c r="GD40" s="27">
        <v>11.05</v>
      </c>
      <c r="GE40" s="27">
        <v>11.05</v>
      </c>
      <c r="GF40" s="27">
        <v>11.05</v>
      </c>
      <c r="GG40" s="27">
        <v>11.05</v>
      </c>
      <c r="GH40" s="27">
        <v>11.05</v>
      </c>
      <c r="GI40" s="27">
        <v>11.05</v>
      </c>
      <c r="GJ40" s="27">
        <v>11.05</v>
      </c>
      <c r="GK40" s="27">
        <v>11.05</v>
      </c>
      <c r="GL40" s="27">
        <v>11.05</v>
      </c>
      <c r="GM40" s="27">
        <v>11.05</v>
      </c>
      <c r="GN40" s="27">
        <v>11.05</v>
      </c>
      <c r="GO40" s="27">
        <v>11.05</v>
      </c>
      <c r="GP40" s="27">
        <v>11.05</v>
      </c>
      <c r="GQ40" s="27">
        <v>11.05</v>
      </c>
      <c r="GR40" s="27">
        <v>11.05</v>
      </c>
      <c r="GS40" s="27">
        <v>11.05</v>
      </c>
      <c r="GT40" s="27">
        <v>11.05</v>
      </c>
      <c r="GU40" s="27">
        <v>11.05</v>
      </c>
      <c r="GV40" s="27">
        <v>11.05</v>
      </c>
      <c r="GW40" s="27">
        <v>11.05</v>
      </c>
      <c r="GX40" s="27">
        <v>11.05</v>
      </c>
      <c r="GY40" s="27">
        <v>11.05</v>
      </c>
      <c r="GZ40" s="27">
        <v>11.05</v>
      </c>
      <c r="HA40" s="27">
        <v>11.05</v>
      </c>
      <c r="HB40" s="27">
        <v>11.05</v>
      </c>
      <c r="HC40" s="27">
        <v>11.05</v>
      </c>
      <c r="HD40" s="27">
        <v>11.05</v>
      </c>
      <c r="HE40" s="27">
        <v>11.05</v>
      </c>
      <c r="HF40" s="27">
        <v>11.05</v>
      </c>
      <c r="HG40" s="27">
        <v>11.05</v>
      </c>
      <c r="HH40" s="27">
        <v>11.05</v>
      </c>
      <c r="HI40" s="27">
        <v>11.05</v>
      </c>
      <c r="HJ40" s="27">
        <v>11.05</v>
      </c>
      <c r="HK40" s="27">
        <v>11.05</v>
      </c>
      <c r="HL40" s="27">
        <v>11.05</v>
      </c>
      <c r="HM40" s="27">
        <v>11.05</v>
      </c>
      <c r="HN40" s="27">
        <v>11.05</v>
      </c>
      <c r="HO40" s="27">
        <v>11.05</v>
      </c>
      <c r="HP40" s="27">
        <v>11.05</v>
      </c>
      <c r="HQ40" s="27">
        <v>11.05</v>
      </c>
      <c r="HR40" s="27">
        <v>11.05</v>
      </c>
      <c r="HS40" s="27">
        <v>11.05</v>
      </c>
      <c r="HT40" s="27">
        <v>11.05</v>
      </c>
      <c r="HU40" s="27">
        <v>11.05</v>
      </c>
      <c r="HV40" s="27">
        <v>11.05</v>
      </c>
      <c r="HW40" s="27">
        <v>11.05</v>
      </c>
      <c r="HX40" s="27">
        <v>11.05</v>
      </c>
      <c r="HY40" s="27">
        <v>11.05</v>
      </c>
      <c r="HZ40" s="27">
        <v>11.05</v>
      </c>
      <c r="IA40" s="27">
        <v>11.05</v>
      </c>
      <c r="IB40" s="27">
        <v>11.05</v>
      </c>
      <c r="IC40" s="27">
        <v>11.05</v>
      </c>
      <c r="ID40" s="27">
        <v>11.05</v>
      </c>
      <c r="IE40" s="27">
        <v>11.05</v>
      </c>
      <c r="IF40" s="27">
        <v>11.05</v>
      </c>
      <c r="IG40" s="27">
        <v>11.05</v>
      </c>
      <c r="IH40" s="27">
        <v>11.05</v>
      </c>
      <c r="II40" s="27">
        <v>11.05</v>
      </c>
      <c r="IJ40" s="27">
        <v>11.05</v>
      </c>
      <c r="IK40" s="27">
        <v>11.05</v>
      </c>
      <c r="IL40" s="27">
        <v>11.05</v>
      </c>
      <c r="IM40" s="27">
        <v>11.05</v>
      </c>
      <c r="IN40" s="27">
        <v>11.05</v>
      </c>
      <c r="IO40" s="27">
        <v>11.05</v>
      </c>
      <c r="IP40" s="27">
        <v>11.05</v>
      </c>
      <c r="IQ40" s="27">
        <v>11.05</v>
      </c>
      <c r="IR40" s="27">
        <v>11.05</v>
      </c>
      <c r="IS40" s="27">
        <v>11.05</v>
      </c>
      <c r="IT40" s="27">
        <v>11.05</v>
      </c>
      <c r="IU40" s="27">
        <v>11.05</v>
      </c>
      <c r="IV40" s="27">
        <v>11.05</v>
      </c>
      <c r="IW40" s="27">
        <v>11.05</v>
      </c>
      <c r="IX40" s="27">
        <v>11.05</v>
      </c>
      <c r="IY40" s="27">
        <v>11.05</v>
      </c>
      <c r="IZ40" s="27">
        <v>11.05</v>
      </c>
      <c r="JA40" s="27">
        <v>11.05</v>
      </c>
      <c r="JB40" s="27">
        <v>11.05</v>
      </c>
      <c r="JC40" s="27">
        <v>11.05</v>
      </c>
      <c r="JD40" s="27">
        <v>11.05</v>
      </c>
      <c r="JE40" s="27">
        <v>11.05</v>
      </c>
      <c r="JF40" s="27">
        <v>11.05</v>
      </c>
      <c r="JG40" s="27">
        <v>11.05</v>
      </c>
      <c r="JH40" s="27">
        <v>11.05</v>
      </c>
      <c r="JI40" s="27">
        <v>11.05</v>
      </c>
      <c r="JJ40" s="27">
        <v>11.05</v>
      </c>
      <c r="JK40" s="27">
        <v>11.05</v>
      </c>
      <c r="JL40" s="27">
        <v>11.05</v>
      </c>
      <c r="JM40" s="27">
        <v>11.05</v>
      </c>
      <c r="JN40" s="27">
        <v>11.05</v>
      </c>
      <c r="JO40" s="27">
        <v>11.05</v>
      </c>
      <c r="JP40" s="27">
        <v>11.05</v>
      </c>
      <c r="JQ40" s="27">
        <v>11.05</v>
      </c>
      <c r="JR40" s="27">
        <v>11.05</v>
      </c>
      <c r="JS40" s="27">
        <v>11.05</v>
      </c>
      <c r="JT40" s="27">
        <v>11.05</v>
      </c>
      <c r="JU40" s="27">
        <v>11.05</v>
      </c>
      <c r="JV40" s="27">
        <v>11.05</v>
      </c>
      <c r="JW40" s="27">
        <v>11.05</v>
      </c>
      <c r="JX40" s="27">
        <v>11.05</v>
      </c>
      <c r="JY40" s="27">
        <v>11.05</v>
      </c>
      <c r="JZ40" s="27">
        <v>11.05</v>
      </c>
      <c r="KA40" s="27">
        <v>11.05</v>
      </c>
      <c r="KB40" s="27">
        <v>11.05</v>
      </c>
      <c r="KC40" s="27">
        <v>11.05</v>
      </c>
      <c r="KD40" s="27">
        <v>11.05</v>
      </c>
      <c r="KE40" s="27">
        <v>11.05</v>
      </c>
      <c r="KF40" s="27">
        <v>11.05</v>
      </c>
      <c r="KG40" s="27">
        <v>11.05</v>
      </c>
      <c r="KH40" s="27">
        <v>11.05</v>
      </c>
      <c r="KI40" s="27">
        <v>11.05</v>
      </c>
      <c r="KJ40" s="27">
        <v>11.05</v>
      </c>
      <c r="KK40" s="27">
        <v>11.05</v>
      </c>
      <c r="KL40" s="27">
        <v>11.05</v>
      </c>
      <c r="KM40" s="27">
        <v>11.05</v>
      </c>
      <c r="KN40" s="27">
        <v>11.05</v>
      </c>
      <c r="KO40" s="27">
        <v>11.05</v>
      </c>
      <c r="KP40" s="27">
        <v>11.05</v>
      </c>
      <c r="KQ40" s="27">
        <v>11.05</v>
      </c>
      <c r="KR40" s="27">
        <v>11.05</v>
      </c>
      <c r="KS40" s="27">
        <v>11.05</v>
      </c>
      <c r="KT40" s="27">
        <v>11.05</v>
      </c>
      <c r="KU40" s="27">
        <v>11.05</v>
      </c>
      <c r="KV40" s="27">
        <v>11.05</v>
      </c>
      <c r="KW40" s="27">
        <v>11.05</v>
      </c>
      <c r="KX40" s="27">
        <v>11.05</v>
      </c>
      <c r="KY40" s="27">
        <v>11.05</v>
      </c>
      <c r="KZ40" s="27">
        <v>11.05</v>
      </c>
      <c r="LA40" s="27">
        <v>11.05</v>
      </c>
      <c r="LB40" s="27">
        <v>11.05</v>
      </c>
      <c r="LC40" s="27">
        <v>11.05</v>
      </c>
      <c r="LD40" s="27">
        <v>11.05</v>
      </c>
      <c r="LE40" s="27">
        <v>11.05</v>
      </c>
      <c r="LF40" s="27">
        <v>11.05</v>
      </c>
      <c r="LG40" s="27">
        <v>11.05</v>
      </c>
      <c r="LH40" s="27">
        <v>11.05</v>
      </c>
      <c r="LI40" s="27">
        <v>11.05</v>
      </c>
      <c r="LJ40" s="27">
        <v>11.05</v>
      </c>
      <c r="LK40" s="27">
        <v>11.05</v>
      </c>
      <c r="LL40" s="27">
        <v>11.05</v>
      </c>
      <c r="LM40" s="27">
        <v>11.05</v>
      </c>
      <c r="LN40" s="27">
        <v>11.05</v>
      </c>
      <c r="LO40" s="27">
        <v>11.05</v>
      </c>
      <c r="LP40" s="27">
        <v>11.05</v>
      </c>
      <c r="LQ40" s="27">
        <v>11.05</v>
      </c>
      <c r="LR40" s="27">
        <v>11.05</v>
      </c>
      <c r="LS40" s="27">
        <v>11.05</v>
      </c>
      <c r="LT40" s="27">
        <v>11.05</v>
      </c>
      <c r="LU40" s="27">
        <v>11.05</v>
      </c>
      <c r="LV40" s="27">
        <v>11.05</v>
      </c>
      <c r="LW40" s="27">
        <v>11.05</v>
      </c>
      <c r="LX40" s="27">
        <v>11.05</v>
      </c>
      <c r="LY40" s="27">
        <v>11.05</v>
      </c>
      <c r="LZ40" s="27">
        <v>11.05</v>
      </c>
      <c r="MA40" s="27">
        <v>11.05</v>
      </c>
      <c r="MB40" s="27">
        <v>11.05</v>
      </c>
      <c r="MC40" s="27">
        <v>11.05</v>
      </c>
      <c r="MD40" s="27">
        <v>11.05</v>
      </c>
      <c r="ME40" s="27">
        <v>11.05</v>
      </c>
      <c r="MF40" s="27">
        <v>11.05</v>
      </c>
      <c r="MG40" s="27">
        <v>11.05</v>
      </c>
      <c r="MH40" s="27">
        <v>11.05</v>
      </c>
      <c r="MI40" s="27">
        <v>11.05</v>
      </c>
      <c r="MJ40" s="27">
        <v>11.05</v>
      </c>
      <c r="MK40" s="27">
        <v>11.05</v>
      </c>
      <c r="ML40" s="27">
        <v>11.05</v>
      </c>
      <c r="MM40" s="27">
        <v>11.05</v>
      </c>
      <c r="MN40" s="27">
        <v>11.05</v>
      </c>
      <c r="MO40" s="27">
        <v>11.05</v>
      </c>
      <c r="MP40" s="27">
        <v>11.05</v>
      </c>
      <c r="MQ40" s="27">
        <v>11.05</v>
      </c>
      <c r="MR40" s="27">
        <v>11.05</v>
      </c>
      <c r="MS40" s="27">
        <v>11.05</v>
      </c>
      <c r="MT40" s="27">
        <v>11.05</v>
      </c>
      <c r="MU40" s="27">
        <v>11.05</v>
      </c>
      <c r="MV40" s="27">
        <v>11.05</v>
      </c>
      <c r="MW40" s="27">
        <v>11.05</v>
      </c>
      <c r="MX40" s="27">
        <v>11.05</v>
      </c>
      <c r="MY40" s="27">
        <v>11.05</v>
      </c>
      <c r="MZ40" s="27">
        <v>11.05</v>
      </c>
      <c r="NA40" s="27">
        <v>11.05</v>
      </c>
      <c r="NB40" s="43"/>
      <c r="ND40" s="45"/>
      <c r="NE40" s="43"/>
    </row>
    <row r="41" spans="1:369" x14ac:dyDescent="0.25">
      <c r="A41" s="28">
        <f t="shared" si="1"/>
        <v>39</v>
      </c>
      <c r="B41" s="28">
        <v>532924</v>
      </c>
      <c r="C41" s="28" t="s">
        <v>46</v>
      </c>
      <c r="D41" s="29" t="s">
        <v>179</v>
      </c>
      <c r="E41" s="27">
        <f t="shared" si="2"/>
        <v>34.25</v>
      </c>
      <c r="F41" s="27">
        <v>55.95</v>
      </c>
      <c r="G41" s="27">
        <v>19.2</v>
      </c>
      <c r="H41" s="27">
        <v>95.9</v>
      </c>
      <c r="I41" s="3"/>
      <c r="J41" s="27">
        <v>71.8</v>
      </c>
      <c r="K41" s="27">
        <v>34</v>
      </c>
      <c r="L41" s="27">
        <v>145</v>
      </c>
      <c r="M41" s="30">
        <v>39429</v>
      </c>
      <c r="N41" s="47">
        <f>((E41-L41)/L41)*365/($E$2-M41)</f>
        <v>-0.20128843520478029</v>
      </c>
      <c r="P41" s="3">
        <v>34.25</v>
      </c>
      <c r="Q41" s="3">
        <v>34.9</v>
      </c>
      <c r="R41" s="3">
        <v>35.75</v>
      </c>
      <c r="S41" s="3">
        <v>37.049999999999997</v>
      </c>
      <c r="T41" s="3">
        <v>37.700000000000003</v>
      </c>
      <c r="U41" s="3">
        <v>37.700000000000003</v>
      </c>
      <c r="V41" s="3">
        <v>36.799999999999997</v>
      </c>
      <c r="W41" s="3">
        <v>37.35</v>
      </c>
      <c r="X41" s="3">
        <v>37</v>
      </c>
      <c r="Y41" s="3">
        <v>34.9</v>
      </c>
      <c r="Z41" s="3">
        <v>34.5</v>
      </c>
      <c r="AA41" s="3">
        <v>35.450000000000003</v>
      </c>
      <c r="AB41" s="3">
        <v>36.450000000000003</v>
      </c>
      <c r="AC41" s="3">
        <v>36.549999999999997</v>
      </c>
      <c r="AD41" s="3">
        <v>36.950000000000003</v>
      </c>
      <c r="AE41" s="3">
        <v>37.700000000000003</v>
      </c>
      <c r="AF41" s="3">
        <v>37.700000000000003</v>
      </c>
      <c r="AG41" s="3">
        <v>37.1</v>
      </c>
      <c r="AH41" s="3">
        <v>36.65</v>
      </c>
      <c r="AI41" s="3">
        <v>35.299999999999997</v>
      </c>
      <c r="AJ41" s="3">
        <v>35.299999999999997</v>
      </c>
      <c r="AK41" s="3">
        <v>34.25</v>
      </c>
      <c r="AL41" s="3">
        <v>34.049999999999997</v>
      </c>
      <c r="AM41" s="3">
        <v>34.950000000000003</v>
      </c>
      <c r="AN41" s="3">
        <v>35.1</v>
      </c>
      <c r="AO41" s="3">
        <v>35.1</v>
      </c>
      <c r="AP41" s="3">
        <v>35.799999999999997</v>
      </c>
      <c r="AQ41" s="3">
        <v>36.5</v>
      </c>
      <c r="AR41" s="3">
        <v>36.799999999999997</v>
      </c>
      <c r="AS41" s="3">
        <v>36.4</v>
      </c>
      <c r="AT41" s="3">
        <v>36.9</v>
      </c>
      <c r="AU41" s="3">
        <v>37.200000000000003</v>
      </c>
      <c r="AV41" s="3">
        <v>37.75</v>
      </c>
      <c r="AW41" s="3">
        <v>37.1</v>
      </c>
      <c r="AX41" s="3">
        <v>38.6</v>
      </c>
      <c r="AY41" s="3">
        <v>38.5</v>
      </c>
      <c r="AZ41" s="3">
        <v>38.85</v>
      </c>
      <c r="BA41" s="3">
        <v>39.35</v>
      </c>
      <c r="BB41" s="3">
        <v>38.950000000000003</v>
      </c>
      <c r="BC41" s="3">
        <v>38.549999999999997</v>
      </c>
      <c r="BD41" s="3">
        <v>39.5</v>
      </c>
      <c r="BE41" s="3">
        <v>40.549999999999997</v>
      </c>
      <c r="BF41" s="3">
        <v>40.25</v>
      </c>
      <c r="BG41" s="3">
        <v>38.549999999999997</v>
      </c>
      <c r="BH41" s="3">
        <v>38.200000000000003</v>
      </c>
      <c r="BI41" s="3">
        <v>39.25</v>
      </c>
      <c r="BJ41" s="3">
        <v>38.25</v>
      </c>
      <c r="BK41" s="3">
        <v>37.4</v>
      </c>
      <c r="BL41" s="3">
        <v>36.75</v>
      </c>
      <c r="BM41" s="3">
        <v>38.049999999999997</v>
      </c>
      <c r="BN41" s="3">
        <v>38.85</v>
      </c>
      <c r="BO41" s="3">
        <v>39.35</v>
      </c>
      <c r="BP41" s="3">
        <v>39.35</v>
      </c>
      <c r="BQ41" s="3">
        <v>35.799999999999997</v>
      </c>
      <c r="BR41" s="3">
        <v>36.15</v>
      </c>
      <c r="BS41" s="3">
        <v>37.35</v>
      </c>
      <c r="BT41" s="3">
        <v>38.450000000000003</v>
      </c>
      <c r="BU41" s="3">
        <v>39.75</v>
      </c>
      <c r="BV41" s="3">
        <v>39.4</v>
      </c>
      <c r="BW41" s="3">
        <v>39.6</v>
      </c>
      <c r="BX41" s="3">
        <v>37.85</v>
      </c>
      <c r="BY41" s="3">
        <v>39.049999999999997</v>
      </c>
      <c r="BZ41" s="3">
        <v>41</v>
      </c>
      <c r="CA41" s="3">
        <v>42.75</v>
      </c>
      <c r="CB41" s="3">
        <v>42.9</v>
      </c>
      <c r="CC41" s="3">
        <v>43.7</v>
      </c>
      <c r="CD41" s="3">
        <v>43.95</v>
      </c>
      <c r="CE41" s="3">
        <v>45</v>
      </c>
      <c r="CF41" s="3">
        <v>45.5</v>
      </c>
      <c r="CG41" s="3">
        <v>46.15</v>
      </c>
      <c r="CH41" s="3">
        <v>46.75</v>
      </c>
      <c r="CI41" s="3">
        <v>47.85</v>
      </c>
      <c r="CJ41" s="3">
        <v>48.05</v>
      </c>
      <c r="CK41" s="3">
        <v>48.05</v>
      </c>
      <c r="CL41" s="3">
        <v>50.45</v>
      </c>
      <c r="CM41" s="3">
        <v>50.4</v>
      </c>
      <c r="CN41" s="3">
        <v>49.4</v>
      </c>
      <c r="CO41" s="3">
        <v>49.5</v>
      </c>
      <c r="CP41" s="3">
        <v>49.15</v>
      </c>
      <c r="CQ41" s="3">
        <v>47.8</v>
      </c>
      <c r="CR41" s="3">
        <v>47.4</v>
      </c>
      <c r="CS41" s="3">
        <v>48.6</v>
      </c>
      <c r="CT41" s="3">
        <v>49.6</v>
      </c>
      <c r="CU41" s="3">
        <v>48.25</v>
      </c>
      <c r="CV41" s="3">
        <v>47.8</v>
      </c>
      <c r="CW41" s="3">
        <v>47.1</v>
      </c>
      <c r="CX41" s="3">
        <v>47.1</v>
      </c>
      <c r="CY41" s="3">
        <v>47.15</v>
      </c>
      <c r="CZ41" s="3">
        <v>46</v>
      </c>
      <c r="DA41" s="3">
        <v>45.7</v>
      </c>
      <c r="DB41" s="3">
        <v>44.5</v>
      </c>
      <c r="DC41" s="3">
        <v>44.6</v>
      </c>
      <c r="DD41" s="3">
        <v>44.7</v>
      </c>
      <c r="DE41" s="3">
        <v>43.8</v>
      </c>
      <c r="DF41" s="3">
        <v>43.2</v>
      </c>
      <c r="DG41" s="3">
        <v>44.25</v>
      </c>
      <c r="DH41" s="3">
        <v>44.25</v>
      </c>
      <c r="DI41" s="3">
        <v>48.75</v>
      </c>
      <c r="DJ41" s="3">
        <v>50.05</v>
      </c>
      <c r="DK41" s="3">
        <v>50</v>
      </c>
      <c r="DL41" s="3">
        <v>50.2</v>
      </c>
      <c r="DM41" s="3">
        <v>48.8</v>
      </c>
      <c r="DN41" s="3">
        <v>49.75</v>
      </c>
      <c r="DO41" s="3">
        <v>49.15</v>
      </c>
      <c r="DP41" s="3">
        <v>46.3</v>
      </c>
      <c r="DQ41" s="3">
        <v>46.2</v>
      </c>
      <c r="DR41" s="3">
        <v>46.4</v>
      </c>
      <c r="DS41" s="3">
        <v>46.65</v>
      </c>
      <c r="DT41" s="3">
        <v>47.15</v>
      </c>
      <c r="DU41" s="3">
        <v>46.9</v>
      </c>
      <c r="DV41" s="3">
        <v>47.3</v>
      </c>
      <c r="DW41" s="3">
        <v>47.9</v>
      </c>
      <c r="DX41" s="3">
        <v>44.8</v>
      </c>
      <c r="DY41" s="3">
        <v>43.15</v>
      </c>
      <c r="DZ41" s="3">
        <v>43.15</v>
      </c>
      <c r="EA41" s="3">
        <v>43.1</v>
      </c>
      <c r="EB41" s="3">
        <v>41.55</v>
      </c>
      <c r="EC41" s="3">
        <v>43.3</v>
      </c>
      <c r="ED41" s="3">
        <v>41.6</v>
      </c>
      <c r="EE41" s="3">
        <v>41.55</v>
      </c>
      <c r="EF41" s="3">
        <v>42.65</v>
      </c>
      <c r="EG41" s="3">
        <v>41.25</v>
      </c>
      <c r="EH41" s="3">
        <v>42.15</v>
      </c>
      <c r="EI41" s="3">
        <v>42</v>
      </c>
      <c r="EJ41" s="3">
        <v>41.8</v>
      </c>
      <c r="EK41" s="3">
        <v>41.05</v>
      </c>
      <c r="EL41" s="3">
        <v>41.3</v>
      </c>
      <c r="EM41" s="3">
        <v>42</v>
      </c>
      <c r="EN41" s="3">
        <v>41.6</v>
      </c>
      <c r="EO41" s="3">
        <v>42.7</v>
      </c>
      <c r="EP41" s="3">
        <v>42.8</v>
      </c>
      <c r="EQ41" s="3">
        <v>44.5</v>
      </c>
      <c r="ER41" s="3">
        <v>45</v>
      </c>
      <c r="ES41" s="3">
        <v>45.5</v>
      </c>
      <c r="ET41" s="3">
        <v>44.75</v>
      </c>
      <c r="EU41" s="3">
        <v>45.5</v>
      </c>
      <c r="EV41" s="3">
        <v>45.9</v>
      </c>
      <c r="EW41" s="3">
        <v>46.55</v>
      </c>
      <c r="EX41" s="3">
        <v>46.4</v>
      </c>
      <c r="EY41" s="3">
        <v>46.65</v>
      </c>
      <c r="EZ41" s="3">
        <v>46.15</v>
      </c>
      <c r="FA41" s="3">
        <v>46.3</v>
      </c>
      <c r="FB41" s="3">
        <v>46.65</v>
      </c>
      <c r="FC41" s="3">
        <v>45.7</v>
      </c>
      <c r="FD41" s="3">
        <v>46.3</v>
      </c>
      <c r="FE41" s="3">
        <v>47.45</v>
      </c>
      <c r="FF41" s="27">
        <v>46.7</v>
      </c>
      <c r="FG41" s="27">
        <v>45.85</v>
      </c>
      <c r="FH41" s="27">
        <v>46.25</v>
      </c>
      <c r="FI41" s="27">
        <v>44.9</v>
      </c>
      <c r="FJ41" s="27">
        <v>43.55</v>
      </c>
      <c r="FK41" s="27">
        <v>44.4</v>
      </c>
      <c r="FL41" s="27">
        <v>43.6</v>
      </c>
      <c r="FM41" s="27">
        <v>44.25</v>
      </c>
      <c r="FN41" s="27">
        <v>46</v>
      </c>
      <c r="FO41" s="27">
        <v>45.85</v>
      </c>
      <c r="FP41" s="27">
        <v>43.6</v>
      </c>
      <c r="FQ41" s="27">
        <v>43.3</v>
      </c>
      <c r="FR41" s="27">
        <v>44.85</v>
      </c>
      <c r="FS41" s="27">
        <v>47</v>
      </c>
      <c r="FT41" s="27"/>
      <c r="FU41" s="27">
        <v>46.8</v>
      </c>
      <c r="FV41" s="27">
        <v>39</v>
      </c>
      <c r="FW41" s="27">
        <v>40</v>
      </c>
      <c r="FX41" s="27">
        <v>38.65</v>
      </c>
      <c r="FY41" s="27">
        <v>40</v>
      </c>
      <c r="FZ41" s="27">
        <v>39.15</v>
      </c>
      <c r="GA41" s="27">
        <v>39.299999999999997</v>
      </c>
      <c r="GB41" s="27">
        <v>39</v>
      </c>
      <c r="GC41" s="27">
        <v>40.299999999999997</v>
      </c>
      <c r="GD41" s="27">
        <v>40.700000000000003</v>
      </c>
      <c r="GE41" s="27">
        <v>40</v>
      </c>
      <c r="GF41" s="27">
        <v>38.700000000000003</v>
      </c>
      <c r="GG41" s="27">
        <v>38.25</v>
      </c>
      <c r="GH41" s="27">
        <v>38.549999999999997</v>
      </c>
      <c r="GI41" s="27">
        <v>38.9</v>
      </c>
      <c r="GJ41" s="27">
        <v>40.35</v>
      </c>
      <c r="GK41" s="27">
        <v>40.700000000000003</v>
      </c>
      <c r="GL41" s="27">
        <v>41.3</v>
      </c>
      <c r="GM41" s="27">
        <v>42.4</v>
      </c>
      <c r="GN41" s="27">
        <v>42.2</v>
      </c>
      <c r="GO41" s="27">
        <v>40.799999999999997</v>
      </c>
      <c r="GP41" s="27">
        <v>40.15</v>
      </c>
      <c r="GQ41" s="27">
        <v>38.65</v>
      </c>
      <c r="GR41" s="27">
        <v>37</v>
      </c>
      <c r="GS41" s="27">
        <v>37.6</v>
      </c>
      <c r="GT41" s="27">
        <v>39.85</v>
      </c>
      <c r="GU41" s="27">
        <v>42.35</v>
      </c>
      <c r="GV41" s="27">
        <v>42.45</v>
      </c>
      <c r="GW41" s="27">
        <v>44.65</v>
      </c>
      <c r="GX41" s="27">
        <v>42.6</v>
      </c>
      <c r="GY41" s="27">
        <v>42.45</v>
      </c>
      <c r="GZ41" s="27">
        <v>43.4</v>
      </c>
      <c r="HA41" s="27">
        <v>44.35</v>
      </c>
      <c r="HB41" s="27">
        <v>45.15</v>
      </c>
      <c r="HC41" s="27">
        <v>47.15</v>
      </c>
      <c r="HD41" s="27">
        <v>48.15</v>
      </c>
      <c r="HE41" s="27">
        <v>46.05</v>
      </c>
      <c r="HF41" s="27">
        <v>45.4</v>
      </c>
      <c r="HG41" s="27">
        <v>45.2</v>
      </c>
      <c r="HH41" s="27">
        <v>47</v>
      </c>
      <c r="HI41" s="27">
        <v>45.8</v>
      </c>
      <c r="HJ41" s="27">
        <v>47.15</v>
      </c>
      <c r="HK41" s="27">
        <v>47.9</v>
      </c>
      <c r="HL41" s="27">
        <v>47.9</v>
      </c>
      <c r="HM41" s="27">
        <v>47.3</v>
      </c>
      <c r="HN41" s="27">
        <v>49.4</v>
      </c>
      <c r="HO41" s="27">
        <v>50.1</v>
      </c>
      <c r="HP41" s="27">
        <v>51.6</v>
      </c>
      <c r="HQ41" s="27">
        <v>52.6</v>
      </c>
      <c r="HR41" s="27">
        <v>53.8</v>
      </c>
      <c r="HS41" s="27">
        <v>54.4</v>
      </c>
      <c r="HT41" s="27">
        <v>52.15</v>
      </c>
      <c r="HU41" s="27">
        <v>50.9</v>
      </c>
      <c r="HV41" s="27">
        <v>50.8</v>
      </c>
      <c r="HW41" s="27">
        <v>50.15</v>
      </c>
      <c r="HX41" s="27">
        <v>49.85</v>
      </c>
      <c r="HY41" s="27">
        <v>49.25</v>
      </c>
      <c r="HZ41" s="27">
        <v>49.9</v>
      </c>
      <c r="IA41" s="27">
        <v>50.55</v>
      </c>
      <c r="IB41" s="27">
        <v>50.65</v>
      </c>
      <c r="IC41" s="27">
        <v>50.8</v>
      </c>
      <c r="ID41" s="27">
        <v>50.55</v>
      </c>
      <c r="IE41" s="27">
        <v>51.1</v>
      </c>
      <c r="IF41" s="27">
        <v>52.5</v>
      </c>
      <c r="IG41" s="27">
        <v>52.6</v>
      </c>
      <c r="IH41" s="27">
        <v>50.3</v>
      </c>
      <c r="II41" s="27">
        <v>49.1</v>
      </c>
      <c r="IJ41" s="27">
        <v>53</v>
      </c>
      <c r="IK41" s="27">
        <v>53.7</v>
      </c>
      <c r="IL41" s="27">
        <v>54.2</v>
      </c>
      <c r="IM41" s="27">
        <v>55.4</v>
      </c>
      <c r="IN41" s="27">
        <v>56.95</v>
      </c>
      <c r="IO41" s="27">
        <v>57.1</v>
      </c>
      <c r="IP41" s="27">
        <v>55.7</v>
      </c>
      <c r="IQ41" s="27">
        <v>55.1</v>
      </c>
      <c r="IR41" s="27">
        <v>54.2</v>
      </c>
      <c r="IS41" s="27">
        <v>56.8</v>
      </c>
      <c r="IT41" s="27">
        <v>56.15</v>
      </c>
      <c r="IU41" s="27">
        <v>56.65</v>
      </c>
      <c r="IV41" s="27">
        <v>58.3</v>
      </c>
      <c r="IW41" s="27">
        <v>58.75</v>
      </c>
      <c r="IX41" s="27">
        <v>60.25</v>
      </c>
      <c r="IY41" s="27">
        <v>61.85</v>
      </c>
      <c r="IZ41" s="27">
        <v>64.55</v>
      </c>
      <c r="JA41" s="27">
        <v>66.7</v>
      </c>
      <c r="JB41" s="27">
        <v>69.45</v>
      </c>
      <c r="JC41" s="27">
        <v>65.599999999999994</v>
      </c>
      <c r="JD41" s="27">
        <v>65.599999999999994</v>
      </c>
      <c r="JE41" s="27">
        <v>64.599999999999994</v>
      </c>
      <c r="JF41" s="27">
        <v>64.2</v>
      </c>
      <c r="JG41" s="27">
        <v>65.400000000000006</v>
      </c>
      <c r="JH41" s="27">
        <v>66.150000000000006</v>
      </c>
      <c r="JI41" s="27">
        <v>66.8</v>
      </c>
      <c r="JJ41" s="27">
        <v>68.3</v>
      </c>
      <c r="JK41" s="27">
        <v>67.849999999999994</v>
      </c>
      <c r="JL41" s="27">
        <v>68.95</v>
      </c>
      <c r="JM41" s="27">
        <v>68.849999999999994</v>
      </c>
      <c r="JN41" s="27">
        <v>70.25</v>
      </c>
      <c r="JO41" s="27">
        <v>71.599999999999994</v>
      </c>
      <c r="JP41" s="27">
        <v>71.7</v>
      </c>
      <c r="JQ41" s="27">
        <v>72.75</v>
      </c>
      <c r="JR41" s="27">
        <v>73.099999999999994</v>
      </c>
      <c r="JS41" s="27">
        <v>70.650000000000006</v>
      </c>
      <c r="JT41" s="27">
        <v>67.849999999999994</v>
      </c>
      <c r="JU41" s="27">
        <v>67.849999999999994</v>
      </c>
      <c r="JV41" s="27">
        <v>67.349999999999994</v>
      </c>
      <c r="JW41" s="27">
        <v>65.3</v>
      </c>
      <c r="JX41" s="27">
        <v>65.55</v>
      </c>
      <c r="JY41" s="27">
        <v>66.95</v>
      </c>
      <c r="JZ41" s="27">
        <v>68</v>
      </c>
      <c r="KA41" s="27">
        <v>69.05</v>
      </c>
      <c r="KB41" s="27">
        <v>67.75</v>
      </c>
      <c r="KC41" s="27">
        <v>64.25</v>
      </c>
      <c r="KD41" s="27">
        <v>62.15</v>
      </c>
      <c r="KE41" s="27">
        <v>63.25</v>
      </c>
      <c r="KF41" s="27">
        <v>64.150000000000006</v>
      </c>
      <c r="KG41" s="27">
        <v>64.150000000000006</v>
      </c>
      <c r="KH41" s="27">
        <v>63.6</v>
      </c>
      <c r="KI41" s="27">
        <v>63.7</v>
      </c>
      <c r="KJ41" s="27">
        <v>64.400000000000006</v>
      </c>
      <c r="KK41" s="27">
        <v>64.849999999999994</v>
      </c>
      <c r="KL41" s="27">
        <v>66.75</v>
      </c>
      <c r="KM41" s="27">
        <v>64.8</v>
      </c>
      <c r="KN41" s="27">
        <v>64.900000000000006</v>
      </c>
      <c r="KO41" s="27">
        <v>63.65</v>
      </c>
      <c r="KP41" s="27">
        <v>62.7</v>
      </c>
      <c r="KQ41" s="27">
        <v>63.5</v>
      </c>
      <c r="KR41" s="27">
        <v>63.35</v>
      </c>
      <c r="KS41" s="27">
        <v>64.150000000000006</v>
      </c>
      <c r="KT41" s="27">
        <v>63.3</v>
      </c>
      <c r="KU41" s="27">
        <v>62.5</v>
      </c>
      <c r="KV41" s="27">
        <v>62.1</v>
      </c>
      <c r="KW41" s="27">
        <v>62.35</v>
      </c>
      <c r="KX41" s="27">
        <v>61.5</v>
      </c>
      <c r="KY41" s="27">
        <v>61.75</v>
      </c>
      <c r="KZ41" s="27">
        <v>63.25</v>
      </c>
      <c r="LA41" s="27">
        <v>64.150000000000006</v>
      </c>
      <c r="LB41" s="27">
        <v>67.7</v>
      </c>
      <c r="LC41" s="27">
        <v>65.5</v>
      </c>
      <c r="LD41" s="27">
        <v>61.75</v>
      </c>
      <c r="LE41" s="27">
        <v>61.95</v>
      </c>
      <c r="LF41" s="27">
        <v>62.85</v>
      </c>
      <c r="LG41" s="27">
        <v>62.25</v>
      </c>
      <c r="LH41" s="27">
        <v>62.7</v>
      </c>
      <c r="LI41" s="27">
        <v>62.7</v>
      </c>
      <c r="LJ41" s="27">
        <v>62.2</v>
      </c>
      <c r="LK41" s="27">
        <v>64.349999999999994</v>
      </c>
      <c r="LL41" s="27">
        <v>62.9</v>
      </c>
      <c r="LM41" s="27">
        <v>61.15</v>
      </c>
      <c r="LN41" s="27">
        <v>61.05</v>
      </c>
      <c r="LO41" s="27">
        <v>61.25</v>
      </c>
      <c r="LP41" s="27">
        <v>61.85</v>
      </c>
      <c r="LQ41" s="27">
        <v>59.95</v>
      </c>
      <c r="LR41" s="27">
        <v>60.45</v>
      </c>
      <c r="LS41" s="27">
        <v>59.95</v>
      </c>
      <c r="LT41" s="27">
        <v>57.85</v>
      </c>
      <c r="LU41" s="27">
        <v>58.2</v>
      </c>
      <c r="LV41" s="27">
        <v>58.5</v>
      </c>
      <c r="LW41" s="27">
        <v>59.65</v>
      </c>
      <c r="LX41" s="27">
        <v>60.55</v>
      </c>
      <c r="LY41" s="27">
        <v>61</v>
      </c>
      <c r="LZ41" s="27">
        <v>61.65</v>
      </c>
      <c r="MA41" s="27">
        <v>61.9</v>
      </c>
      <c r="MB41" s="27">
        <v>61.7</v>
      </c>
      <c r="MC41" s="27">
        <v>60.25</v>
      </c>
      <c r="MD41" s="27">
        <v>61.25</v>
      </c>
      <c r="ME41" s="27">
        <v>63.2</v>
      </c>
      <c r="MF41" s="27">
        <v>60.75</v>
      </c>
      <c r="MG41" s="27">
        <v>58.5</v>
      </c>
      <c r="MH41" s="27">
        <v>59.4</v>
      </c>
      <c r="MI41" s="27">
        <v>58.5</v>
      </c>
      <c r="MJ41" s="27">
        <v>57.55</v>
      </c>
      <c r="MK41" s="27">
        <v>57</v>
      </c>
      <c r="ML41" s="27">
        <v>57.45</v>
      </c>
      <c r="MM41" s="27">
        <v>56.75</v>
      </c>
      <c r="MN41" s="27">
        <v>57.35</v>
      </c>
      <c r="MO41" s="27">
        <v>57.75</v>
      </c>
      <c r="MP41" s="27">
        <v>58.2</v>
      </c>
      <c r="MQ41" s="27">
        <v>57.4</v>
      </c>
      <c r="MR41" s="27">
        <v>57.85</v>
      </c>
      <c r="MS41" s="27">
        <v>58.15</v>
      </c>
      <c r="MT41" s="27">
        <v>57.55</v>
      </c>
      <c r="MU41" s="27">
        <v>57.9</v>
      </c>
      <c r="MV41" s="27">
        <v>57.35</v>
      </c>
      <c r="MW41" s="27">
        <v>57.9</v>
      </c>
      <c r="MX41" s="27">
        <v>58.1</v>
      </c>
      <c r="MY41" s="27">
        <v>58</v>
      </c>
      <c r="MZ41" s="27">
        <v>57.85</v>
      </c>
      <c r="NA41" s="27">
        <v>58.15</v>
      </c>
      <c r="NB41" s="43"/>
      <c r="ND41" s="45"/>
      <c r="NE41" s="43"/>
    </row>
    <row r="42" spans="1:369" x14ac:dyDescent="0.25">
      <c r="A42" s="28">
        <f t="shared" si="1"/>
        <v>40</v>
      </c>
      <c r="B42" s="28">
        <v>509048</v>
      </c>
      <c r="C42" s="28" t="s">
        <v>47</v>
      </c>
      <c r="D42" s="29" t="s">
        <v>100</v>
      </c>
      <c r="E42" s="27">
        <f t="shared" si="2"/>
        <v>31.5</v>
      </c>
      <c r="F42" s="27">
        <v>105.4</v>
      </c>
      <c r="G42" s="27">
        <v>17.2</v>
      </c>
      <c r="H42" s="27">
        <v>56.95</v>
      </c>
      <c r="I42" s="3"/>
      <c r="J42" s="27">
        <v>91.1</v>
      </c>
      <c r="K42" s="27">
        <v>22.6</v>
      </c>
      <c r="L42" s="27"/>
      <c r="M42" s="30"/>
      <c r="N42" s="28"/>
      <c r="P42" s="3">
        <v>31.5</v>
      </c>
      <c r="Q42" s="3">
        <v>30.65</v>
      </c>
      <c r="R42" s="3">
        <v>32.299999999999997</v>
      </c>
      <c r="S42" s="3">
        <v>33.25</v>
      </c>
      <c r="T42" s="3">
        <v>34.65</v>
      </c>
      <c r="U42" s="3">
        <v>33</v>
      </c>
      <c r="V42" s="3">
        <v>34.5</v>
      </c>
      <c r="W42" s="3">
        <v>35.4</v>
      </c>
      <c r="X42" s="3">
        <v>35.5</v>
      </c>
      <c r="Y42" s="3">
        <v>32</v>
      </c>
      <c r="Z42" s="3">
        <v>33.5</v>
      </c>
      <c r="AA42" s="3">
        <v>34</v>
      </c>
      <c r="AB42" s="3">
        <v>31.6</v>
      </c>
      <c r="AC42" s="3">
        <v>31.85</v>
      </c>
      <c r="AD42" s="3">
        <v>30.65</v>
      </c>
      <c r="AE42" s="3">
        <v>31.5</v>
      </c>
      <c r="AF42" s="3">
        <v>32</v>
      </c>
      <c r="AG42" s="3">
        <v>31</v>
      </c>
      <c r="AH42" s="3">
        <v>30</v>
      </c>
      <c r="AI42" s="3">
        <v>28.2</v>
      </c>
      <c r="AJ42" s="3">
        <v>28.25</v>
      </c>
      <c r="AK42" s="3">
        <v>28.05</v>
      </c>
      <c r="AL42" s="3">
        <v>28</v>
      </c>
      <c r="AM42" s="3">
        <v>28.6</v>
      </c>
      <c r="AN42" s="3">
        <v>29.2</v>
      </c>
      <c r="AO42" s="3">
        <v>28.5</v>
      </c>
      <c r="AP42" s="3">
        <v>30</v>
      </c>
      <c r="AQ42" s="3">
        <v>30.05</v>
      </c>
      <c r="AR42" s="3">
        <v>31.5</v>
      </c>
      <c r="AS42" s="3">
        <v>30.1</v>
      </c>
      <c r="AT42" s="3">
        <v>29</v>
      </c>
      <c r="AU42" s="3">
        <v>29.25</v>
      </c>
      <c r="AV42" s="3">
        <v>28.9</v>
      </c>
      <c r="AW42" s="3">
        <v>29.3</v>
      </c>
      <c r="AX42" s="3">
        <v>29.1</v>
      </c>
      <c r="AY42" s="3">
        <v>29.5</v>
      </c>
      <c r="AZ42" s="3">
        <v>30</v>
      </c>
      <c r="BA42" s="3">
        <v>32.6</v>
      </c>
      <c r="BB42" s="3">
        <v>31.9</v>
      </c>
      <c r="BC42" s="3">
        <v>30.5</v>
      </c>
      <c r="BD42" s="3">
        <v>30.5</v>
      </c>
      <c r="BE42" s="3">
        <v>29.5</v>
      </c>
      <c r="BF42" s="3">
        <v>28.65</v>
      </c>
      <c r="BG42" s="3">
        <v>28.5</v>
      </c>
      <c r="BH42" s="3">
        <v>28.35</v>
      </c>
      <c r="BI42" s="3">
        <v>29.15</v>
      </c>
      <c r="BJ42" s="3">
        <v>28.05</v>
      </c>
      <c r="BK42" s="3">
        <v>28.8</v>
      </c>
      <c r="BL42" s="3">
        <v>25.1</v>
      </c>
      <c r="BM42" s="3">
        <v>25.4</v>
      </c>
      <c r="BN42" s="3">
        <v>30.95</v>
      </c>
      <c r="BO42" s="3">
        <v>30.7</v>
      </c>
      <c r="BP42" s="3">
        <v>32.85</v>
      </c>
      <c r="BQ42" s="3">
        <v>30.1</v>
      </c>
      <c r="BR42" s="3">
        <v>30</v>
      </c>
      <c r="BS42" s="3">
        <v>33</v>
      </c>
      <c r="BT42" s="3">
        <v>34.549999999999997</v>
      </c>
      <c r="BU42" s="3">
        <v>34.25</v>
      </c>
      <c r="BV42" s="3">
        <v>35.049999999999997</v>
      </c>
      <c r="BW42" s="3">
        <v>34</v>
      </c>
      <c r="BX42" s="3">
        <v>35</v>
      </c>
      <c r="BY42" s="3">
        <v>36.799999999999997</v>
      </c>
      <c r="BZ42" s="3">
        <v>37.9</v>
      </c>
      <c r="CA42" s="3">
        <v>38</v>
      </c>
      <c r="CB42" s="3">
        <v>40</v>
      </c>
      <c r="CC42" s="3">
        <v>39.5</v>
      </c>
      <c r="CD42" s="3">
        <v>41.7</v>
      </c>
      <c r="CE42" s="3">
        <v>44.1</v>
      </c>
      <c r="CF42" s="3">
        <v>44</v>
      </c>
      <c r="CG42" s="3">
        <v>44.6</v>
      </c>
      <c r="CH42" s="3">
        <v>46.5</v>
      </c>
      <c r="CI42" s="3">
        <v>46.25</v>
      </c>
      <c r="CJ42" s="3">
        <v>48</v>
      </c>
      <c r="CK42" s="3">
        <v>49.8</v>
      </c>
      <c r="CL42" s="3">
        <v>49.5</v>
      </c>
      <c r="CM42" s="3">
        <v>52</v>
      </c>
      <c r="CN42" s="3">
        <v>52.5</v>
      </c>
      <c r="CO42" s="3">
        <v>50</v>
      </c>
      <c r="CP42" s="3">
        <v>49.95</v>
      </c>
      <c r="CQ42" s="3">
        <v>49.05</v>
      </c>
      <c r="CR42" s="3">
        <v>50</v>
      </c>
      <c r="CS42" s="3">
        <v>49</v>
      </c>
      <c r="CT42" s="3">
        <v>45</v>
      </c>
      <c r="CU42" s="3">
        <v>44</v>
      </c>
      <c r="CV42" s="3">
        <v>44.15</v>
      </c>
      <c r="CW42" s="3">
        <v>43.5</v>
      </c>
      <c r="CX42" s="3">
        <v>44</v>
      </c>
      <c r="CY42" s="3">
        <v>43.95</v>
      </c>
      <c r="CZ42" s="3">
        <v>43</v>
      </c>
      <c r="DA42" s="3">
        <v>43.5</v>
      </c>
      <c r="DB42" s="3">
        <v>43.2</v>
      </c>
      <c r="DC42" s="3">
        <v>43.25</v>
      </c>
      <c r="DD42" s="3">
        <v>43.95</v>
      </c>
      <c r="DE42" s="3">
        <v>44</v>
      </c>
      <c r="DF42" s="3">
        <v>43.95</v>
      </c>
      <c r="DG42" s="3">
        <v>42.5</v>
      </c>
      <c r="DH42" s="3">
        <v>44</v>
      </c>
      <c r="DI42" s="3">
        <v>50.6</v>
      </c>
      <c r="DJ42" s="3">
        <v>51</v>
      </c>
      <c r="DK42" s="3">
        <v>50.55</v>
      </c>
      <c r="DL42" s="3">
        <v>50</v>
      </c>
      <c r="DM42" s="3">
        <v>50</v>
      </c>
      <c r="DN42" s="3">
        <v>50.4</v>
      </c>
      <c r="DO42" s="3">
        <v>52.9</v>
      </c>
      <c r="DP42" s="3">
        <v>52.8</v>
      </c>
      <c r="DQ42" s="3">
        <v>51.1</v>
      </c>
      <c r="DR42" s="3">
        <v>50.75</v>
      </c>
      <c r="DS42" s="3">
        <v>54</v>
      </c>
      <c r="DT42" s="3">
        <v>53.65</v>
      </c>
      <c r="DU42" s="3">
        <v>54.25</v>
      </c>
      <c r="DV42" s="3">
        <v>54.65</v>
      </c>
      <c r="DW42" s="3">
        <v>53</v>
      </c>
      <c r="DX42" s="3">
        <v>51.6</v>
      </c>
      <c r="DY42" s="3">
        <v>47.15</v>
      </c>
      <c r="DZ42" s="3">
        <v>58</v>
      </c>
      <c r="EA42" s="3">
        <v>57.1</v>
      </c>
      <c r="EB42" s="3">
        <v>57.9</v>
      </c>
      <c r="EC42" s="3">
        <v>59.7</v>
      </c>
      <c r="ED42" s="3">
        <v>62.9</v>
      </c>
      <c r="EE42" s="3">
        <v>56.1</v>
      </c>
      <c r="EF42" s="3">
        <v>55.15</v>
      </c>
      <c r="EG42" s="3">
        <v>59.75</v>
      </c>
      <c r="EH42" s="3">
        <v>59.8</v>
      </c>
      <c r="EI42" s="3">
        <v>57.9</v>
      </c>
      <c r="EJ42" s="3">
        <v>59.95</v>
      </c>
      <c r="EK42" s="3">
        <v>57.8</v>
      </c>
      <c r="EL42" s="3">
        <v>60</v>
      </c>
      <c r="EM42" s="3">
        <v>58</v>
      </c>
      <c r="EN42" s="3">
        <v>63</v>
      </c>
      <c r="EO42" s="3">
        <v>62.5</v>
      </c>
      <c r="EP42" s="3">
        <v>63.2</v>
      </c>
      <c r="EQ42" s="3">
        <v>56.95</v>
      </c>
      <c r="ER42" s="3">
        <v>61.3</v>
      </c>
      <c r="ES42" s="3">
        <v>57.05</v>
      </c>
      <c r="ET42" s="3">
        <v>56.15</v>
      </c>
      <c r="EU42" s="3">
        <v>57.65</v>
      </c>
      <c r="EV42" s="3">
        <v>57</v>
      </c>
      <c r="EW42" s="3">
        <v>54.2</v>
      </c>
      <c r="EX42" s="3">
        <v>57.85</v>
      </c>
      <c r="EY42" s="3">
        <v>61</v>
      </c>
      <c r="EZ42" s="3">
        <v>57</v>
      </c>
      <c r="FA42" s="3">
        <v>58.5</v>
      </c>
      <c r="FB42" s="3">
        <v>58</v>
      </c>
      <c r="FC42" s="3">
        <v>60</v>
      </c>
      <c r="FD42" s="3">
        <v>58</v>
      </c>
      <c r="FE42" s="3">
        <v>59.8</v>
      </c>
      <c r="FF42" s="27">
        <v>56.75</v>
      </c>
      <c r="FG42" s="27">
        <v>58</v>
      </c>
      <c r="FH42" s="27">
        <v>54.7</v>
      </c>
      <c r="FI42" s="27">
        <v>53.8</v>
      </c>
      <c r="FJ42" s="27">
        <v>53.95</v>
      </c>
      <c r="FK42" s="27">
        <v>52.5</v>
      </c>
      <c r="FL42" s="27">
        <v>52</v>
      </c>
      <c r="FM42" s="27">
        <v>51.5</v>
      </c>
      <c r="FN42" s="27">
        <v>51</v>
      </c>
      <c r="FO42" s="27">
        <v>52</v>
      </c>
      <c r="FP42" s="27">
        <v>53.5</v>
      </c>
      <c r="FQ42" s="27">
        <v>52.4</v>
      </c>
      <c r="FR42" s="27">
        <v>52.5</v>
      </c>
      <c r="FS42" s="27">
        <v>52.5</v>
      </c>
      <c r="FT42" s="27"/>
      <c r="FU42" s="27">
        <v>54.95</v>
      </c>
      <c r="FV42" s="27">
        <v>50.05</v>
      </c>
      <c r="FW42" s="27">
        <v>52.15</v>
      </c>
      <c r="FX42" s="27">
        <v>51.7</v>
      </c>
      <c r="FY42" s="27">
        <v>51.8</v>
      </c>
      <c r="FZ42" s="27">
        <v>52.5</v>
      </c>
      <c r="GA42" s="27">
        <v>51.75</v>
      </c>
      <c r="GB42" s="27">
        <v>52.7</v>
      </c>
      <c r="GC42" s="27">
        <v>55</v>
      </c>
      <c r="GD42" s="27">
        <v>53.7</v>
      </c>
      <c r="GE42" s="27">
        <v>55</v>
      </c>
      <c r="GF42" s="27">
        <v>56.1</v>
      </c>
      <c r="GG42" s="27">
        <v>56.9</v>
      </c>
      <c r="GH42" s="27">
        <v>55</v>
      </c>
      <c r="GI42" s="27">
        <v>59</v>
      </c>
      <c r="GJ42" s="27">
        <v>60</v>
      </c>
      <c r="GK42" s="27">
        <v>60.55</v>
      </c>
      <c r="GL42" s="27">
        <v>57</v>
      </c>
      <c r="GM42" s="27">
        <v>59</v>
      </c>
      <c r="GN42" s="27">
        <v>59.7</v>
      </c>
      <c r="GO42" s="27">
        <v>61</v>
      </c>
      <c r="GP42" s="27">
        <v>60.2</v>
      </c>
      <c r="GQ42" s="27">
        <v>60.3</v>
      </c>
      <c r="GR42" s="27">
        <v>60.2</v>
      </c>
      <c r="GS42" s="27">
        <v>57</v>
      </c>
      <c r="GT42" s="27">
        <v>61</v>
      </c>
      <c r="GU42" s="27">
        <v>65.5</v>
      </c>
      <c r="GV42" s="27">
        <v>63.9</v>
      </c>
      <c r="GW42" s="27">
        <v>64.5</v>
      </c>
      <c r="GX42" s="27">
        <v>61.15</v>
      </c>
      <c r="GY42" s="27">
        <v>60.15</v>
      </c>
      <c r="GZ42" s="27">
        <v>62.5</v>
      </c>
      <c r="HA42" s="27">
        <v>63.9</v>
      </c>
      <c r="HB42" s="27">
        <v>63.5</v>
      </c>
      <c r="HC42" s="27">
        <v>62.05</v>
      </c>
      <c r="HD42" s="27">
        <v>62.1</v>
      </c>
      <c r="HE42" s="27">
        <v>61.4</v>
      </c>
      <c r="HF42" s="27">
        <v>63.9</v>
      </c>
      <c r="HG42" s="27">
        <v>63.7</v>
      </c>
      <c r="HH42" s="27">
        <v>62</v>
      </c>
      <c r="HI42" s="27">
        <v>63.7</v>
      </c>
      <c r="HJ42" s="27">
        <v>64</v>
      </c>
      <c r="HK42" s="27">
        <v>64.5</v>
      </c>
      <c r="HL42" s="27">
        <v>65.650000000000006</v>
      </c>
      <c r="HM42" s="27">
        <v>64.099999999999994</v>
      </c>
      <c r="HN42" s="27">
        <v>65</v>
      </c>
      <c r="HO42" s="27">
        <v>65.5</v>
      </c>
      <c r="HP42" s="27">
        <v>69.5</v>
      </c>
      <c r="HQ42" s="27">
        <v>71</v>
      </c>
      <c r="HR42" s="27">
        <v>70</v>
      </c>
      <c r="HS42" s="27">
        <v>69</v>
      </c>
      <c r="HT42" s="27">
        <v>68.45</v>
      </c>
      <c r="HU42" s="27">
        <v>67.3</v>
      </c>
      <c r="HV42" s="27">
        <v>67.3</v>
      </c>
      <c r="HW42" s="27">
        <v>68.75</v>
      </c>
      <c r="HX42" s="27">
        <v>69.400000000000006</v>
      </c>
      <c r="HY42" s="27">
        <v>68</v>
      </c>
      <c r="HZ42" s="27">
        <v>69.75</v>
      </c>
      <c r="IA42" s="27">
        <v>69</v>
      </c>
      <c r="IB42" s="27">
        <v>67.55</v>
      </c>
      <c r="IC42" s="27">
        <v>67.5</v>
      </c>
      <c r="ID42" s="27">
        <v>68.099999999999994</v>
      </c>
      <c r="IE42" s="27">
        <v>67.5</v>
      </c>
      <c r="IF42" s="27">
        <v>69.900000000000006</v>
      </c>
      <c r="IG42" s="27">
        <v>67.7</v>
      </c>
      <c r="IH42" s="27">
        <v>67.849999999999994</v>
      </c>
      <c r="II42" s="27">
        <v>61.9</v>
      </c>
      <c r="IJ42" s="27">
        <v>73.45</v>
      </c>
      <c r="IK42" s="27">
        <v>76.900000000000006</v>
      </c>
      <c r="IL42" s="27">
        <v>78.8</v>
      </c>
      <c r="IM42" s="27">
        <v>82.55</v>
      </c>
      <c r="IN42" s="27">
        <v>86.65</v>
      </c>
      <c r="IO42" s="27">
        <v>84.8</v>
      </c>
      <c r="IP42" s="27">
        <v>74.45</v>
      </c>
      <c r="IQ42" s="27">
        <v>62.05</v>
      </c>
      <c r="IR42" s="27">
        <v>70.150000000000006</v>
      </c>
      <c r="IS42" s="27">
        <v>76.5</v>
      </c>
      <c r="IT42" s="27">
        <v>81.95</v>
      </c>
      <c r="IU42" s="27">
        <v>79.25</v>
      </c>
      <c r="IV42" s="27">
        <v>82.5</v>
      </c>
      <c r="IW42" s="27">
        <v>83</v>
      </c>
      <c r="IX42" s="27">
        <v>81.349999999999994</v>
      </c>
      <c r="IY42" s="27">
        <v>77.400000000000006</v>
      </c>
      <c r="IZ42" s="27">
        <v>82.5</v>
      </c>
      <c r="JA42" s="27">
        <v>87.25</v>
      </c>
      <c r="JB42" s="27">
        <v>90.4</v>
      </c>
      <c r="JC42" s="27">
        <v>84.85</v>
      </c>
      <c r="JD42" s="27">
        <v>75.099999999999994</v>
      </c>
      <c r="JE42" s="27">
        <v>78.7</v>
      </c>
      <c r="JF42" s="27">
        <v>80</v>
      </c>
      <c r="JG42" s="27">
        <v>76</v>
      </c>
      <c r="JH42" s="27">
        <v>79.75</v>
      </c>
      <c r="JI42" s="27">
        <v>74</v>
      </c>
      <c r="JJ42" s="27">
        <v>73.349999999999994</v>
      </c>
      <c r="JK42" s="27">
        <v>75.099999999999994</v>
      </c>
      <c r="JL42" s="27">
        <v>75.05</v>
      </c>
      <c r="JM42" s="27">
        <v>76.5</v>
      </c>
      <c r="JN42" s="27">
        <v>71.5</v>
      </c>
      <c r="JO42" s="27">
        <v>72.05</v>
      </c>
      <c r="JP42" s="27">
        <v>71.7</v>
      </c>
      <c r="JQ42" s="27">
        <v>74</v>
      </c>
      <c r="JR42" s="27">
        <v>72</v>
      </c>
      <c r="JS42" s="27">
        <v>73.5</v>
      </c>
      <c r="JT42" s="27">
        <v>72</v>
      </c>
      <c r="JU42" s="27">
        <v>75.55</v>
      </c>
      <c r="JV42" s="27">
        <v>76.7</v>
      </c>
      <c r="JW42" s="27">
        <v>75.95</v>
      </c>
      <c r="JX42" s="27">
        <v>77</v>
      </c>
      <c r="JY42" s="27">
        <v>78</v>
      </c>
      <c r="JZ42" s="27">
        <v>77.7</v>
      </c>
      <c r="KA42" s="27">
        <v>78.95</v>
      </c>
      <c r="KB42" s="27">
        <v>78.8</v>
      </c>
      <c r="KC42" s="27">
        <v>79.8</v>
      </c>
      <c r="KD42" s="27">
        <v>77.599999999999994</v>
      </c>
      <c r="KE42" s="27">
        <v>80.150000000000006</v>
      </c>
      <c r="KF42" s="27">
        <v>79.8</v>
      </c>
      <c r="KG42" s="27">
        <v>78.150000000000006</v>
      </c>
      <c r="KH42" s="27">
        <v>83.35</v>
      </c>
      <c r="KI42" s="27">
        <v>84</v>
      </c>
      <c r="KJ42" s="27">
        <v>85.85</v>
      </c>
      <c r="KK42" s="27">
        <v>85</v>
      </c>
      <c r="KL42" s="27">
        <v>86</v>
      </c>
      <c r="KM42" s="27">
        <v>88.2</v>
      </c>
      <c r="KN42" s="27">
        <v>88</v>
      </c>
      <c r="KO42" s="27">
        <v>86.3</v>
      </c>
      <c r="KP42" s="27">
        <v>85.5</v>
      </c>
      <c r="KQ42" s="27">
        <v>87.25</v>
      </c>
      <c r="KR42" s="27">
        <v>90</v>
      </c>
      <c r="KS42" s="27">
        <v>90.5</v>
      </c>
      <c r="KT42" s="27">
        <v>89.8</v>
      </c>
      <c r="KU42" s="27">
        <v>88.2</v>
      </c>
      <c r="KV42" s="27">
        <v>84.95</v>
      </c>
      <c r="KW42" s="27">
        <v>89.4</v>
      </c>
      <c r="KX42" s="27">
        <v>89.55</v>
      </c>
      <c r="KY42" s="27">
        <v>91.95</v>
      </c>
      <c r="KZ42" s="27">
        <v>92.4</v>
      </c>
      <c r="LA42" s="27">
        <v>92.05</v>
      </c>
      <c r="LB42" s="27">
        <v>98</v>
      </c>
      <c r="LC42" s="27">
        <v>94</v>
      </c>
      <c r="LD42" s="27">
        <v>94.6</v>
      </c>
      <c r="LE42" s="27">
        <v>94.4</v>
      </c>
      <c r="LF42" s="27">
        <v>88.8</v>
      </c>
      <c r="LG42" s="27">
        <v>93.9</v>
      </c>
      <c r="LH42" s="27">
        <v>97.45</v>
      </c>
      <c r="LI42" s="27">
        <v>99.2</v>
      </c>
      <c r="LJ42" s="27">
        <v>96.05</v>
      </c>
      <c r="LK42" s="27">
        <v>98.4</v>
      </c>
      <c r="LL42" s="27">
        <v>103.6</v>
      </c>
      <c r="LM42" s="27">
        <v>101</v>
      </c>
      <c r="LN42" s="27">
        <v>111</v>
      </c>
      <c r="LO42" s="27">
        <v>111.1</v>
      </c>
      <c r="LP42" s="27">
        <v>110</v>
      </c>
      <c r="LQ42" s="27">
        <v>112.15</v>
      </c>
      <c r="LR42" s="27">
        <v>107.7</v>
      </c>
      <c r="LS42" s="27">
        <v>111.05</v>
      </c>
      <c r="LT42" s="27">
        <v>111.25</v>
      </c>
      <c r="LU42" s="27">
        <v>114.4</v>
      </c>
      <c r="LV42" s="27">
        <v>111.85</v>
      </c>
      <c r="LW42" s="27">
        <v>112.5</v>
      </c>
      <c r="LX42" s="27">
        <v>111.1</v>
      </c>
      <c r="LY42" s="27">
        <v>111.15</v>
      </c>
      <c r="LZ42" s="27">
        <v>112</v>
      </c>
      <c r="MA42" s="27">
        <v>114.5</v>
      </c>
      <c r="MB42" s="27">
        <v>112</v>
      </c>
      <c r="MC42" s="27">
        <v>112.5</v>
      </c>
      <c r="MD42" s="27">
        <v>109</v>
      </c>
      <c r="ME42" s="27">
        <v>111.2</v>
      </c>
      <c r="MF42" s="27">
        <v>110.6</v>
      </c>
      <c r="MG42" s="27">
        <v>114.9</v>
      </c>
      <c r="MH42" s="27">
        <v>114.35</v>
      </c>
      <c r="MI42" s="27">
        <v>114.25</v>
      </c>
      <c r="MJ42" s="27">
        <v>113.6</v>
      </c>
      <c r="MK42" s="27">
        <v>115.8</v>
      </c>
      <c r="ML42" s="27">
        <v>116.1</v>
      </c>
      <c r="MM42" s="27">
        <v>114.6</v>
      </c>
      <c r="MN42" s="27">
        <v>114.9</v>
      </c>
      <c r="MO42" s="27">
        <v>116.2</v>
      </c>
      <c r="MP42" s="27">
        <v>115.15</v>
      </c>
      <c r="MQ42" s="27">
        <v>112.5</v>
      </c>
      <c r="MR42" s="27">
        <v>109.9</v>
      </c>
      <c r="MS42" s="27">
        <v>114.35</v>
      </c>
      <c r="MT42" s="27">
        <v>113.75</v>
      </c>
      <c r="MU42" s="27">
        <v>111.55</v>
      </c>
      <c r="MV42" s="27">
        <v>102.35</v>
      </c>
      <c r="MW42" s="27">
        <v>104</v>
      </c>
      <c r="MX42" s="27">
        <v>104</v>
      </c>
      <c r="MY42" s="27">
        <v>102.1</v>
      </c>
      <c r="MZ42" s="27">
        <v>104.3</v>
      </c>
      <c r="NA42" s="27">
        <v>108.2</v>
      </c>
      <c r="NB42" s="43"/>
      <c r="ND42" s="45"/>
      <c r="NE42" s="43"/>
    </row>
    <row r="43" spans="1:369" x14ac:dyDescent="0.25">
      <c r="A43" s="28">
        <f t="shared" si="1"/>
        <v>41</v>
      </c>
      <c r="B43" s="28">
        <v>533012</v>
      </c>
      <c r="C43" s="28" t="s">
        <v>48</v>
      </c>
      <c r="D43" s="29" t="s">
        <v>101</v>
      </c>
      <c r="E43" s="27">
        <f t="shared" si="2"/>
        <v>2.35</v>
      </c>
      <c r="F43" s="27">
        <v>4.6900000000000004</v>
      </c>
      <c r="G43" s="27">
        <v>3.53</v>
      </c>
      <c r="H43" s="27" t="e">
        <v>#N/A</v>
      </c>
      <c r="I43" s="3"/>
      <c r="J43" s="27">
        <v>4.75</v>
      </c>
      <c r="K43" s="27">
        <v>2.31</v>
      </c>
      <c r="L43" s="27"/>
      <c r="M43" s="30"/>
      <c r="N43" s="28"/>
      <c r="P43" s="3">
        <v>2.35</v>
      </c>
      <c r="Q43" s="3">
        <v>2.35</v>
      </c>
      <c r="R43" s="3">
        <v>2.4500000000000002</v>
      </c>
      <c r="S43" s="3">
        <v>2.5</v>
      </c>
      <c r="T43" s="3">
        <v>2.6</v>
      </c>
      <c r="U43" s="3">
        <v>2.7</v>
      </c>
      <c r="V43" s="3">
        <v>2.6</v>
      </c>
      <c r="W43" s="3">
        <v>2.56</v>
      </c>
      <c r="X43" s="3">
        <v>2.68</v>
      </c>
      <c r="Y43" s="3">
        <v>2.5</v>
      </c>
      <c r="Z43" s="3">
        <v>2.8</v>
      </c>
      <c r="AA43" s="3">
        <v>2.7</v>
      </c>
      <c r="AB43" s="3">
        <v>2.7</v>
      </c>
      <c r="AC43" s="3">
        <v>2.66</v>
      </c>
      <c r="AD43" s="3">
        <v>2.7</v>
      </c>
      <c r="AE43" s="3">
        <v>2.71</v>
      </c>
      <c r="AF43" s="3">
        <v>2.7</v>
      </c>
      <c r="AG43" s="3">
        <v>2.76</v>
      </c>
      <c r="AH43" s="3">
        <v>2.89</v>
      </c>
      <c r="AI43" s="3">
        <v>2.84</v>
      </c>
      <c r="AJ43" s="3">
        <v>2.73</v>
      </c>
      <c r="AK43" s="3">
        <v>2.75</v>
      </c>
      <c r="AL43" s="3">
        <v>2.71</v>
      </c>
      <c r="AM43" s="3">
        <v>2.52</v>
      </c>
      <c r="AN43" s="3">
        <v>2.62</v>
      </c>
      <c r="AO43" s="3">
        <v>2.85</v>
      </c>
      <c r="AP43" s="3">
        <v>2.7</v>
      </c>
      <c r="AQ43" s="3">
        <v>2.7</v>
      </c>
      <c r="AR43" s="3">
        <v>2.81</v>
      </c>
      <c r="AS43" s="3">
        <v>2.89</v>
      </c>
      <c r="AT43" s="3">
        <v>2.83</v>
      </c>
      <c r="AU43" s="3">
        <v>2.85</v>
      </c>
      <c r="AV43" s="3">
        <v>3.09</v>
      </c>
      <c r="AW43" s="3">
        <v>3.1</v>
      </c>
      <c r="AX43" s="3">
        <v>2.76</v>
      </c>
      <c r="AY43" s="3">
        <v>2.89</v>
      </c>
      <c r="AZ43" s="3">
        <v>2.72</v>
      </c>
      <c r="BA43" s="3">
        <v>2.94</v>
      </c>
      <c r="BB43" s="3">
        <v>2.77</v>
      </c>
      <c r="BC43" s="3">
        <v>2.9</v>
      </c>
      <c r="BD43" s="3">
        <v>2.9</v>
      </c>
      <c r="BE43" s="3">
        <v>3.01</v>
      </c>
      <c r="BF43" s="3">
        <v>3.03</v>
      </c>
      <c r="BG43" s="3">
        <v>2.78</v>
      </c>
      <c r="BH43" s="3">
        <v>2.95</v>
      </c>
      <c r="BI43" s="3">
        <v>2.98</v>
      </c>
      <c r="BJ43" s="3">
        <v>2.9</v>
      </c>
      <c r="BK43" s="3">
        <v>2.79</v>
      </c>
      <c r="BL43" s="3">
        <v>2.6</v>
      </c>
      <c r="BM43" s="3">
        <v>2.77</v>
      </c>
      <c r="BN43" s="3">
        <v>2.83</v>
      </c>
      <c r="BO43" s="3">
        <v>2.58</v>
      </c>
      <c r="BP43" s="3">
        <v>2.58</v>
      </c>
      <c r="BQ43" s="3">
        <v>2.35</v>
      </c>
      <c r="BR43" s="3">
        <v>2.4900000000000002</v>
      </c>
      <c r="BS43" s="3">
        <v>2.4</v>
      </c>
      <c r="BT43" s="3">
        <v>2.46</v>
      </c>
      <c r="BU43" s="3">
        <v>2.5299999999999998</v>
      </c>
      <c r="BV43" s="3">
        <v>2.5299999999999998</v>
      </c>
      <c r="BW43" s="3">
        <v>2.59</v>
      </c>
      <c r="BX43" s="3">
        <v>2.71</v>
      </c>
      <c r="BY43" s="3">
        <v>2.4500000000000002</v>
      </c>
      <c r="BZ43" s="3">
        <v>2.5</v>
      </c>
      <c r="CA43" s="3">
        <v>2.63</v>
      </c>
      <c r="CB43" s="3">
        <v>2.64</v>
      </c>
      <c r="CC43" s="3">
        <v>2.75</v>
      </c>
      <c r="CD43" s="3">
        <v>2.65</v>
      </c>
      <c r="CE43" s="3">
        <v>2.68</v>
      </c>
      <c r="CF43" s="3">
        <v>2.74</v>
      </c>
      <c r="CG43" s="3">
        <v>2.78</v>
      </c>
      <c r="CH43" s="3">
        <v>2.83</v>
      </c>
      <c r="CI43" s="3">
        <v>2.94</v>
      </c>
      <c r="CJ43" s="3">
        <v>2.95</v>
      </c>
      <c r="CK43" s="3">
        <v>2.8</v>
      </c>
      <c r="CL43" s="3">
        <v>2.85</v>
      </c>
      <c r="CM43" s="3">
        <v>2.82</v>
      </c>
      <c r="CN43" s="3">
        <v>2.8</v>
      </c>
      <c r="CO43" s="3">
        <v>3</v>
      </c>
      <c r="CP43" s="3">
        <v>2.98</v>
      </c>
      <c r="CQ43" s="3">
        <v>2.92</v>
      </c>
      <c r="CR43" s="3">
        <v>2.89</v>
      </c>
      <c r="CS43" s="3">
        <v>2.87</v>
      </c>
      <c r="CT43" s="3">
        <v>2.94</v>
      </c>
      <c r="CU43" s="3">
        <v>2.96</v>
      </c>
      <c r="CV43" s="3">
        <v>3.01</v>
      </c>
      <c r="CW43" s="3">
        <v>2.87</v>
      </c>
      <c r="CX43" s="3">
        <v>2.76</v>
      </c>
      <c r="CY43" s="3">
        <v>2.63</v>
      </c>
      <c r="CZ43" s="3">
        <v>2.65</v>
      </c>
      <c r="DA43" s="3">
        <v>2.69</v>
      </c>
      <c r="DB43" s="3">
        <v>2.8</v>
      </c>
      <c r="DC43" s="3">
        <v>2.9</v>
      </c>
      <c r="DD43" s="3">
        <v>2.81</v>
      </c>
      <c r="DE43" s="3">
        <v>2.8</v>
      </c>
      <c r="DF43" s="3">
        <v>2.8</v>
      </c>
      <c r="DG43" s="3">
        <v>2.8</v>
      </c>
      <c r="DH43" s="3">
        <v>2.85</v>
      </c>
      <c r="DI43" s="3">
        <v>2.83</v>
      </c>
      <c r="DJ43" s="3">
        <v>2.76</v>
      </c>
      <c r="DK43" s="3">
        <v>2.8</v>
      </c>
      <c r="DL43" s="3">
        <v>2.94</v>
      </c>
      <c r="DM43" s="3">
        <v>2.94</v>
      </c>
      <c r="DN43" s="3">
        <v>3.09</v>
      </c>
      <c r="DO43" s="3">
        <v>3.03</v>
      </c>
      <c r="DP43" s="3">
        <v>2.96</v>
      </c>
      <c r="DQ43" s="3">
        <v>2.83</v>
      </c>
      <c r="DR43" s="3">
        <v>2.92</v>
      </c>
      <c r="DS43" s="3">
        <v>3.05</v>
      </c>
      <c r="DT43" s="3">
        <v>2.95</v>
      </c>
      <c r="DU43" s="3">
        <v>2.95</v>
      </c>
      <c r="DV43" s="3">
        <v>2.91</v>
      </c>
      <c r="DW43" s="3">
        <v>2.89</v>
      </c>
      <c r="DX43" s="3">
        <v>2.93</v>
      </c>
      <c r="DY43" s="3">
        <v>2.97</v>
      </c>
      <c r="DZ43" s="3">
        <v>2.83</v>
      </c>
      <c r="EA43" s="3">
        <v>2.92</v>
      </c>
      <c r="EB43" s="3">
        <v>3.02</v>
      </c>
      <c r="EC43" s="3">
        <v>3.17</v>
      </c>
      <c r="ED43" s="3">
        <v>3.02</v>
      </c>
      <c r="EE43" s="3">
        <v>3.17</v>
      </c>
      <c r="EF43" s="3">
        <v>3.25</v>
      </c>
      <c r="EG43" s="3">
        <v>3.45</v>
      </c>
      <c r="EH43" s="3">
        <v>3.3</v>
      </c>
      <c r="EI43" s="3">
        <v>3.15</v>
      </c>
      <c r="EJ43" s="3">
        <v>3.09</v>
      </c>
      <c r="EK43" s="3">
        <v>2.95</v>
      </c>
      <c r="EL43" s="3">
        <v>3.08</v>
      </c>
      <c r="EM43" s="3">
        <v>3.14</v>
      </c>
      <c r="EN43" s="3">
        <v>3.26</v>
      </c>
      <c r="EO43" s="3">
        <v>3.4</v>
      </c>
      <c r="EP43" s="3">
        <v>3.24</v>
      </c>
      <c r="EQ43" s="3">
        <v>3.5</v>
      </c>
      <c r="ER43" s="3">
        <v>3.34</v>
      </c>
      <c r="ES43" s="3">
        <v>3.51</v>
      </c>
      <c r="ET43" s="3">
        <v>3.52</v>
      </c>
      <c r="EU43" s="3">
        <v>3.75</v>
      </c>
      <c r="EV43" s="3">
        <v>3.8</v>
      </c>
      <c r="EW43" s="3">
        <v>3.8</v>
      </c>
      <c r="EX43" s="3">
        <v>4</v>
      </c>
      <c r="EY43" s="3">
        <v>4</v>
      </c>
      <c r="EZ43" s="3">
        <v>4.05</v>
      </c>
      <c r="FA43" s="3">
        <v>4.2</v>
      </c>
      <c r="FB43" s="3">
        <v>4.42</v>
      </c>
      <c r="FC43" s="3">
        <v>3.69</v>
      </c>
      <c r="FD43" s="3">
        <v>3.5</v>
      </c>
      <c r="FE43" s="3">
        <v>3.83</v>
      </c>
      <c r="FF43" s="27">
        <v>3.6</v>
      </c>
      <c r="FG43" s="27">
        <v>3.79</v>
      </c>
      <c r="FH43" s="27">
        <v>3.72</v>
      </c>
      <c r="FI43" s="27">
        <v>3.38</v>
      </c>
      <c r="FJ43" s="27">
        <v>3.4</v>
      </c>
      <c r="FK43" s="27">
        <v>3.39</v>
      </c>
      <c r="FL43" s="27">
        <v>2.97</v>
      </c>
      <c r="FM43" s="27">
        <v>2.95</v>
      </c>
      <c r="FN43" s="27">
        <v>2.7</v>
      </c>
      <c r="FO43" s="27">
        <v>2.77</v>
      </c>
      <c r="FP43" s="27">
        <v>2.81</v>
      </c>
      <c r="FQ43" s="27">
        <v>2.77</v>
      </c>
      <c r="FR43" s="27">
        <v>2.64</v>
      </c>
      <c r="FS43" s="27">
        <v>2.75</v>
      </c>
      <c r="FT43" s="27"/>
      <c r="FU43" s="27">
        <v>2.82</v>
      </c>
      <c r="FV43" s="27">
        <v>2.9</v>
      </c>
      <c r="FW43" s="27">
        <v>2.95</v>
      </c>
      <c r="FX43" s="27">
        <v>2.91</v>
      </c>
      <c r="FY43" s="27">
        <v>2.95</v>
      </c>
      <c r="FZ43" s="27">
        <v>2.95</v>
      </c>
      <c r="GA43" s="27">
        <v>3.04</v>
      </c>
      <c r="GB43" s="27">
        <v>3.1</v>
      </c>
      <c r="GC43" s="27">
        <v>3.07</v>
      </c>
      <c r="GD43" s="27">
        <v>2.99</v>
      </c>
      <c r="GE43" s="27">
        <v>2.95</v>
      </c>
      <c r="GF43" s="27">
        <v>2.99</v>
      </c>
      <c r="GG43" s="27">
        <v>2.8</v>
      </c>
      <c r="GH43" s="27">
        <v>2.95</v>
      </c>
      <c r="GI43" s="27">
        <v>3.27</v>
      </c>
      <c r="GJ43" s="27">
        <v>3.09</v>
      </c>
      <c r="GK43" s="27">
        <v>2.98</v>
      </c>
      <c r="GL43" s="27">
        <v>3.05</v>
      </c>
      <c r="GM43" s="27">
        <v>3.25</v>
      </c>
      <c r="GN43" s="27">
        <v>3.2</v>
      </c>
      <c r="GO43" s="27">
        <v>3.07</v>
      </c>
      <c r="GP43" s="27">
        <v>3.16</v>
      </c>
      <c r="GQ43" s="27">
        <v>2.88</v>
      </c>
      <c r="GR43" s="27">
        <v>2.95</v>
      </c>
      <c r="GS43" s="27">
        <v>3</v>
      </c>
      <c r="GT43" s="27">
        <v>3.22</v>
      </c>
      <c r="GU43" s="27">
        <v>3.24</v>
      </c>
      <c r="GV43" s="27">
        <v>3.11</v>
      </c>
      <c r="GW43" s="27">
        <v>3.26</v>
      </c>
      <c r="GX43" s="27">
        <v>3.2</v>
      </c>
      <c r="GY43" s="27">
        <v>3.2</v>
      </c>
      <c r="GZ43" s="27">
        <v>3.47</v>
      </c>
      <c r="HA43" s="27">
        <v>3.23</v>
      </c>
      <c r="HB43" s="27">
        <v>3.47</v>
      </c>
      <c r="HC43" s="27">
        <v>3.4</v>
      </c>
      <c r="HD43" s="27">
        <v>3.43</v>
      </c>
      <c r="HE43" s="27">
        <v>3.42</v>
      </c>
      <c r="HF43" s="27">
        <v>3.61</v>
      </c>
      <c r="HG43" s="27">
        <v>3.6</v>
      </c>
      <c r="HH43" s="27">
        <v>3.59</v>
      </c>
      <c r="HI43" s="27">
        <v>3.5</v>
      </c>
      <c r="HJ43" s="27">
        <v>3.79</v>
      </c>
      <c r="HK43" s="27">
        <v>3.87</v>
      </c>
      <c r="HL43" s="27">
        <v>3.6</v>
      </c>
      <c r="HM43" s="27">
        <v>3.51</v>
      </c>
      <c r="HN43" s="27">
        <v>3.6</v>
      </c>
      <c r="HO43" s="27">
        <v>3.66</v>
      </c>
      <c r="HP43" s="27">
        <v>3.73</v>
      </c>
      <c r="HQ43" s="27">
        <v>3.84</v>
      </c>
      <c r="HR43" s="27">
        <v>3.76</v>
      </c>
      <c r="HS43" s="27">
        <v>3.92</v>
      </c>
      <c r="HT43" s="27">
        <v>3.9</v>
      </c>
      <c r="HU43" s="27">
        <v>3.73</v>
      </c>
      <c r="HV43" s="27">
        <v>3.65</v>
      </c>
      <c r="HW43" s="27">
        <v>3.62</v>
      </c>
      <c r="HX43" s="27">
        <v>3.75</v>
      </c>
      <c r="HY43" s="27">
        <v>3.5</v>
      </c>
      <c r="HZ43" s="27">
        <v>3.62</v>
      </c>
      <c r="IA43" s="27">
        <v>3.6</v>
      </c>
      <c r="IB43" s="27">
        <v>3.74</v>
      </c>
      <c r="IC43" s="27">
        <v>3.64</v>
      </c>
      <c r="ID43" s="27">
        <v>3.69</v>
      </c>
      <c r="IE43" s="27">
        <v>3.72</v>
      </c>
      <c r="IF43" s="27">
        <v>3.78</v>
      </c>
      <c r="IG43" s="27">
        <v>3.77</v>
      </c>
      <c r="IH43" s="27">
        <v>3.62</v>
      </c>
      <c r="II43" s="27">
        <v>3.66</v>
      </c>
      <c r="IJ43" s="27">
        <v>3.92</v>
      </c>
      <c r="IK43" s="27">
        <v>3.95</v>
      </c>
      <c r="IL43" s="27">
        <v>3.96</v>
      </c>
      <c r="IM43" s="27">
        <v>4.0999999999999996</v>
      </c>
      <c r="IN43" s="27">
        <v>4.03</v>
      </c>
      <c r="IO43" s="27">
        <v>4.07</v>
      </c>
      <c r="IP43" s="27">
        <v>3.95</v>
      </c>
      <c r="IQ43" s="27">
        <v>3.85</v>
      </c>
      <c r="IR43" s="27">
        <v>3.89</v>
      </c>
      <c r="IS43" s="27">
        <v>4.26</v>
      </c>
      <c r="IT43" s="27">
        <v>4.0999999999999996</v>
      </c>
      <c r="IU43" s="27">
        <v>4.09</v>
      </c>
      <c r="IV43" s="27">
        <v>4.1500000000000004</v>
      </c>
      <c r="IW43" s="27">
        <v>4.2</v>
      </c>
      <c r="IX43" s="27">
        <v>4.28</v>
      </c>
      <c r="IY43" s="27">
        <v>4.24</v>
      </c>
      <c r="IZ43" s="27">
        <v>4.67</v>
      </c>
      <c r="JA43" s="27">
        <v>4.46</v>
      </c>
      <c r="JB43" s="27">
        <v>4.53</v>
      </c>
      <c r="JC43" s="27">
        <v>4.37</v>
      </c>
      <c r="JD43" s="27">
        <v>4.53</v>
      </c>
      <c r="JE43" s="27">
        <v>4.5599999999999996</v>
      </c>
      <c r="JF43" s="27">
        <v>4.45</v>
      </c>
      <c r="JG43" s="27">
        <v>4.3600000000000003</v>
      </c>
      <c r="JH43" s="27">
        <v>4.26</v>
      </c>
      <c r="JI43" s="27">
        <v>4.46</v>
      </c>
      <c r="JJ43" s="27">
        <v>4.55</v>
      </c>
      <c r="JK43" s="27">
        <v>4.49</v>
      </c>
      <c r="JL43" s="27">
        <v>4.5999999999999996</v>
      </c>
      <c r="JM43" s="27">
        <v>4.75</v>
      </c>
      <c r="JN43" s="27">
        <v>4.8099999999999996</v>
      </c>
      <c r="JO43" s="27">
        <v>4.72</v>
      </c>
      <c r="JP43" s="27">
        <v>4.62</v>
      </c>
      <c r="JQ43" s="27">
        <v>4.41</v>
      </c>
      <c r="JR43" s="27">
        <v>4.5</v>
      </c>
      <c r="JS43" s="27">
        <v>4.53</v>
      </c>
      <c r="JT43" s="27">
        <v>4.57</v>
      </c>
      <c r="JU43" s="27">
        <v>4.72</v>
      </c>
      <c r="JV43" s="27">
        <v>4.6500000000000004</v>
      </c>
      <c r="JW43" s="27">
        <v>4.78</v>
      </c>
      <c r="JX43" s="27">
        <v>4.9000000000000004</v>
      </c>
      <c r="JY43" s="27">
        <v>4.76</v>
      </c>
      <c r="JZ43" s="27">
        <v>4.91</v>
      </c>
      <c r="KA43" s="27">
        <v>4.72</v>
      </c>
      <c r="KB43" s="27">
        <v>4.7699999999999996</v>
      </c>
      <c r="KC43" s="27">
        <v>4.57</v>
      </c>
      <c r="KD43" s="27">
        <v>4.58</v>
      </c>
      <c r="KE43" s="27">
        <v>4.62</v>
      </c>
      <c r="KF43" s="27">
        <v>4.5199999999999996</v>
      </c>
      <c r="KG43" s="27">
        <v>4.66</v>
      </c>
      <c r="KH43" s="27">
        <v>4.58</v>
      </c>
      <c r="KI43" s="27">
        <v>4.7</v>
      </c>
      <c r="KJ43" s="27">
        <v>4.7699999999999996</v>
      </c>
      <c r="KK43" s="27">
        <v>4.8</v>
      </c>
      <c r="KL43" s="27">
        <v>4.8</v>
      </c>
      <c r="KM43" s="27">
        <v>4.95</v>
      </c>
      <c r="KN43" s="27">
        <v>4.84</v>
      </c>
      <c r="KO43" s="27">
        <v>5</v>
      </c>
      <c r="KP43" s="27">
        <v>5</v>
      </c>
      <c r="KQ43" s="27">
        <v>4.9800000000000004</v>
      </c>
      <c r="KR43" s="27">
        <v>4.88</v>
      </c>
      <c r="KS43" s="27">
        <v>5</v>
      </c>
      <c r="KT43" s="27">
        <v>5</v>
      </c>
      <c r="KU43" s="27">
        <v>5.0999999999999996</v>
      </c>
      <c r="KV43" s="27">
        <v>5</v>
      </c>
      <c r="KW43" s="27">
        <v>4.9000000000000004</v>
      </c>
      <c r="KX43" s="27">
        <v>5.2</v>
      </c>
      <c r="KY43" s="27">
        <v>5.05</v>
      </c>
      <c r="KZ43" s="27">
        <v>5.1100000000000003</v>
      </c>
      <c r="LA43" s="27">
        <v>5.15</v>
      </c>
      <c r="LB43" s="27">
        <v>5.33</v>
      </c>
      <c r="LC43" s="27">
        <v>5.5</v>
      </c>
      <c r="LD43" s="27">
        <v>5.49</v>
      </c>
      <c r="LE43" s="27">
        <v>5.23</v>
      </c>
      <c r="LF43" s="27">
        <v>5.4</v>
      </c>
      <c r="LG43" s="27">
        <v>5.44</v>
      </c>
      <c r="LH43" s="27">
        <v>5.7</v>
      </c>
      <c r="LI43" s="27">
        <v>5.9</v>
      </c>
      <c r="LJ43" s="27">
        <v>5.85</v>
      </c>
      <c r="LK43" s="27">
        <v>5.83</v>
      </c>
      <c r="LL43" s="27">
        <v>6</v>
      </c>
      <c r="LM43" s="27">
        <v>6.26</v>
      </c>
      <c r="LN43" s="27">
        <v>6.27</v>
      </c>
      <c r="LO43" s="27">
        <v>5.98</v>
      </c>
      <c r="LP43" s="27">
        <v>5.7</v>
      </c>
      <c r="LQ43" s="27">
        <v>5.43</v>
      </c>
      <c r="LR43" s="27">
        <v>5.28</v>
      </c>
      <c r="LS43" s="27">
        <v>5.3</v>
      </c>
      <c r="LT43" s="27">
        <v>5.14</v>
      </c>
      <c r="LU43" s="27">
        <v>5.33</v>
      </c>
      <c r="LV43" s="27">
        <v>5.47</v>
      </c>
      <c r="LW43" s="27">
        <v>5.75</v>
      </c>
      <c r="LX43" s="27">
        <v>6.05</v>
      </c>
      <c r="LY43" s="27">
        <v>6.35</v>
      </c>
      <c r="LZ43" s="27">
        <v>6.92</v>
      </c>
      <c r="MA43" s="27">
        <v>7.16</v>
      </c>
      <c r="MB43" s="27">
        <v>6.77</v>
      </c>
      <c r="MC43" s="27">
        <v>6.16</v>
      </c>
      <c r="MD43" s="27">
        <v>5.14</v>
      </c>
      <c r="ME43" s="27">
        <v>4.4000000000000004</v>
      </c>
      <c r="MF43" s="27">
        <v>4.0199999999999996</v>
      </c>
      <c r="MG43" s="27">
        <v>4.08</v>
      </c>
      <c r="MH43" s="27">
        <v>3.99</v>
      </c>
      <c r="MI43" s="27">
        <v>4.1399999999999997</v>
      </c>
      <c r="MJ43" s="27">
        <v>4.2</v>
      </c>
      <c r="MK43" s="27">
        <v>4.12</v>
      </c>
      <c r="ML43" s="27">
        <v>4.1399999999999997</v>
      </c>
      <c r="MM43" s="27">
        <v>4.0999999999999996</v>
      </c>
      <c r="MN43" s="27">
        <v>4.25</v>
      </c>
      <c r="MO43" s="27">
        <v>4.1399999999999997</v>
      </c>
      <c r="MP43" s="27">
        <v>4.04</v>
      </c>
      <c r="MQ43" s="27">
        <v>4.07</v>
      </c>
      <c r="MR43" s="27">
        <v>4.1500000000000004</v>
      </c>
      <c r="MS43" s="27">
        <v>4.1100000000000003</v>
      </c>
      <c r="MT43" s="27">
        <v>4.0999999999999996</v>
      </c>
      <c r="MU43" s="27">
        <v>4.03</v>
      </c>
      <c r="MV43" s="27">
        <v>4.03</v>
      </c>
      <c r="MW43" s="27">
        <v>4.1500000000000004</v>
      </c>
      <c r="MX43" s="27">
        <v>4.25</v>
      </c>
      <c r="MY43" s="27">
        <v>4.3499999999999996</v>
      </c>
      <c r="MZ43" s="27">
        <v>4.0999999999999996</v>
      </c>
      <c r="NA43" s="27">
        <v>4.05</v>
      </c>
      <c r="NB43" s="43"/>
      <c r="ND43" s="45"/>
      <c r="NE43" s="43"/>
    </row>
    <row r="44" spans="1:369" x14ac:dyDescent="0.25">
      <c r="A44" s="28">
        <f t="shared" si="1"/>
        <v>42</v>
      </c>
      <c r="B44" s="28">
        <v>500256</v>
      </c>
      <c r="C44" s="28" t="s">
        <v>49</v>
      </c>
      <c r="D44" s="29" t="s">
        <v>102</v>
      </c>
      <c r="E44" s="27">
        <f t="shared" si="2"/>
        <v>14.75</v>
      </c>
      <c r="F44" s="27">
        <v>35.5</v>
      </c>
      <c r="G44" s="27">
        <v>14.22</v>
      </c>
      <c r="H44" s="27">
        <v>136.25</v>
      </c>
      <c r="I44" s="3"/>
      <c r="J44" s="27">
        <v>45.75</v>
      </c>
      <c r="K44" s="27">
        <v>13.5</v>
      </c>
      <c r="L44" s="27"/>
      <c r="M44" s="30"/>
      <c r="N44" s="28"/>
      <c r="P44" s="3">
        <v>14.75</v>
      </c>
      <c r="Q44" s="3">
        <v>15.3</v>
      </c>
      <c r="R44" s="3">
        <v>15.65</v>
      </c>
      <c r="S44" s="3">
        <v>16.25</v>
      </c>
      <c r="T44" s="3">
        <v>15.6</v>
      </c>
      <c r="U44" s="3">
        <v>16.350000000000001</v>
      </c>
      <c r="V44" s="3">
        <v>15.75</v>
      </c>
      <c r="W44" s="3">
        <v>15.6</v>
      </c>
      <c r="X44" s="3">
        <v>16.2</v>
      </c>
      <c r="Y44" s="3">
        <v>14.79</v>
      </c>
      <c r="Z44" s="3">
        <v>14.85</v>
      </c>
      <c r="AA44" s="3">
        <v>14.8</v>
      </c>
      <c r="AB44" s="3">
        <v>14.81</v>
      </c>
      <c r="AC44" s="3">
        <v>15.22</v>
      </c>
      <c r="AD44" s="3">
        <v>14.95</v>
      </c>
      <c r="AE44" s="3">
        <v>15.25</v>
      </c>
      <c r="AF44" s="3">
        <v>15.64</v>
      </c>
      <c r="AG44" s="3">
        <v>14.6</v>
      </c>
      <c r="AH44" s="3">
        <v>14.47</v>
      </c>
      <c r="AI44" s="3">
        <v>14.49</v>
      </c>
      <c r="AJ44" s="3">
        <v>14.57</v>
      </c>
      <c r="AK44" s="3">
        <v>14.63</v>
      </c>
      <c r="AL44" s="3">
        <v>14.3</v>
      </c>
      <c r="AM44" s="3">
        <v>14.66</v>
      </c>
      <c r="AN44" s="3">
        <v>14.65</v>
      </c>
      <c r="AO44" s="3">
        <v>14.9</v>
      </c>
      <c r="AP44" s="3">
        <v>15.25</v>
      </c>
      <c r="AQ44" s="3">
        <v>14.95</v>
      </c>
      <c r="AR44" s="3">
        <v>15.55</v>
      </c>
      <c r="AS44" s="3">
        <v>15.35</v>
      </c>
      <c r="AT44" s="3">
        <v>15.8</v>
      </c>
      <c r="AU44" s="3">
        <v>16.75</v>
      </c>
      <c r="AV44" s="3">
        <v>17.100000000000001</v>
      </c>
      <c r="AW44" s="3">
        <v>17.399999999999999</v>
      </c>
      <c r="AX44" s="3">
        <v>17.25</v>
      </c>
      <c r="AY44" s="3">
        <v>17.3</v>
      </c>
      <c r="AZ44" s="3">
        <v>17.399999999999999</v>
      </c>
      <c r="BA44" s="3">
        <v>17.399999999999999</v>
      </c>
      <c r="BB44" s="3">
        <v>17.100000000000001</v>
      </c>
      <c r="BC44" s="3">
        <v>17.45</v>
      </c>
      <c r="BD44" s="3">
        <v>17.75</v>
      </c>
      <c r="BE44" s="3">
        <v>18.5</v>
      </c>
      <c r="BF44" s="3">
        <v>17.2</v>
      </c>
      <c r="BG44" s="3">
        <v>17</v>
      </c>
      <c r="BH44" s="3">
        <v>16.600000000000001</v>
      </c>
      <c r="BI44" s="3">
        <v>17</v>
      </c>
      <c r="BJ44" s="3">
        <v>16.3</v>
      </c>
      <c r="BK44" s="3">
        <v>15.5</v>
      </c>
      <c r="BL44" s="3">
        <v>14.35</v>
      </c>
      <c r="BM44" s="3">
        <v>14.9</v>
      </c>
      <c r="BN44" s="3">
        <v>15.25</v>
      </c>
      <c r="BO44" s="3">
        <v>15.3</v>
      </c>
      <c r="BP44" s="3">
        <v>15</v>
      </c>
      <c r="BQ44" s="3">
        <v>15.2</v>
      </c>
      <c r="BR44" s="3">
        <v>14.7</v>
      </c>
      <c r="BS44" s="3">
        <v>15.4</v>
      </c>
      <c r="BT44" s="3">
        <v>15.2</v>
      </c>
      <c r="BU44" s="3">
        <v>16.3</v>
      </c>
      <c r="BV44" s="3">
        <v>16.75</v>
      </c>
      <c r="BW44" s="3">
        <v>16.149999999999999</v>
      </c>
      <c r="BX44" s="3">
        <v>16.149999999999999</v>
      </c>
      <c r="BY44" s="3">
        <v>16.149999999999999</v>
      </c>
      <c r="BZ44" s="3">
        <v>17.5</v>
      </c>
      <c r="CA44" s="3">
        <v>19.149999999999999</v>
      </c>
      <c r="CB44" s="3">
        <v>19.600000000000001</v>
      </c>
      <c r="CC44" s="3">
        <v>19.350000000000001</v>
      </c>
      <c r="CD44" s="3">
        <v>19.7</v>
      </c>
      <c r="CE44" s="3">
        <v>20.05</v>
      </c>
      <c r="CF44" s="3">
        <v>20.25</v>
      </c>
      <c r="CG44" s="3">
        <v>20.149999999999999</v>
      </c>
      <c r="CH44" s="3">
        <v>20.6</v>
      </c>
      <c r="CI44" s="3">
        <v>21.25</v>
      </c>
      <c r="CJ44" s="3">
        <v>21.25</v>
      </c>
      <c r="CK44" s="3">
        <v>20.9</v>
      </c>
      <c r="CL44" s="3">
        <v>20.5</v>
      </c>
      <c r="CM44" s="3">
        <v>20.350000000000001</v>
      </c>
      <c r="CN44" s="3">
        <v>21.35</v>
      </c>
      <c r="CO44" s="3">
        <v>21.35</v>
      </c>
      <c r="CP44" s="3">
        <v>21.5</v>
      </c>
      <c r="CQ44" s="3">
        <v>21.7</v>
      </c>
      <c r="CR44" s="3">
        <v>21.15</v>
      </c>
      <c r="CS44" s="3">
        <v>21.75</v>
      </c>
      <c r="CT44" s="3">
        <v>22.85</v>
      </c>
      <c r="CU44" s="3">
        <v>23.2</v>
      </c>
      <c r="CV44" s="3">
        <v>22.2</v>
      </c>
      <c r="CW44" s="3">
        <v>21.8</v>
      </c>
      <c r="CX44" s="3">
        <v>20.8</v>
      </c>
      <c r="CY44" s="3">
        <v>19.850000000000001</v>
      </c>
      <c r="CZ44" s="3">
        <v>20.3</v>
      </c>
      <c r="DA44" s="3">
        <v>19.850000000000001</v>
      </c>
      <c r="DB44" s="3">
        <v>21</v>
      </c>
      <c r="DC44" s="3">
        <v>21.1</v>
      </c>
      <c r="DD44" s="3">
        <v>20.65</v>
      </c>
      <c r="DE44" s="3">
        <v>20.05</v>
      </c>
      <c r="DF44" s="3">
        <v>20.100000000000001</v>
      </c>
      <c r="DG44" s="3">
        <v>20.149999999999999</v>
      </c>
      <c r="DH44" s="3">
        <v>20.95</v>
      </c>
      <c r="DI44" s="3">
        <v>22.05</v>
      </c>
      <c r="DJ44" s="3">
        <v>22.9</v>
      </c>
      <c r="DK44" s="3">
        <v>23</v>
      </c>
      <c r="DL44" s="3">
        <v>22.6</v>
      </c>
      <c r="DM44" s="3">
        <v>22.5</v>
      </c>
      <c r="DN44" s="3">
        <v>22.95</v>
      </c>
      <c r="DO44" s="3">
        <v>22.8</v>
      </c>
      <c r="DP44" s="3">
        <v>22.9</v>
      </c>
      <c r="DQ44" s="3">
        <v>22.7</v>
      </c>
      <c r="DR44" s="3">
        <v>22.35</v>
      </c>
      <c r="DS44" s="3">
        <v>23.1</v>
      </c>
      <c r="DT44" s="3">
        <v>23.05</v>
      </c>
      <c r="DU44" s="3">
        <v>23</v>
      </c>
      <c r="DV44" s="3">
        <v>23.5</v>
      </c>
      <c r="DW44" s="3">
        <v>23</v>
      </c>
      <c r="DX44" s="3">
        <v>23.25</v>
      </c>
      <c r="DY44" s="3">
        <v>22.65</v>
      </c>
      <c r="DZ44" s="3">
        <v>22.95</v>
      </c>
      <c r="EA44" s="3">
        <v>23.25</v>
      </c>
      <c r="EB44" s="3">
        <v>23.45</v>
      </c>
      <c r="EC44" s="3">
        <v>23.5</v>
      </c>
      <c r="ED44" s="3">
        <v>23.3</v>
      </c>
      <c r="EE44" s="3">
        <v>23.5</v>
      </c>
      <c r="EF44" s="3">
        <v>23.6</v>
      </c>
      <c r="EG44" s="3">
        <v>23.6</v>
      </c>
      <c r="EH44" s="3">
        <v>24</v>
      </c>
      <c r="EI44" s="3">
        <v>23.35</v>
      </c>
      <c r="EJ44" s="3">
        <v>23.95</v>
      </c>
      <c r="EK44" s="3">
        <v>23.35</v>
      </c>
      <c r="EL44" s="3">
        <v>24</v>
      </c>
      <c r="EM44" s="3">
        <v>24.2</v>
      </c>
      <c r="EN44" s="3">
        <v>24.15</v>
      </c>
      <c r="EO44" s="3">
        <v>25.4</v>
      </c>
      <c r="EP44" s="3">
        <v>24.8</v>
      </c>
      <c r="EQ44" s="3">
        <v>25.3</v>
      </c>
      <c r="ER44" s="3">
        <v>26</v>
      </c>
      <c r="ES44" s="3">
        <v>26.95</v>
      </c>
      <c r="ET44" s="3">
        <v>27.5</v>
      </c>
      <c r="EU44" s="3">
        <v>28.15</v>
      </c>
      <c r="EV44" s="3">
        <v>28.35</v>
      </c>
      <c r="EW44" s="3">
        <v>28.5</v>
      </c>
      <c r="EX44" s="3">
        <v>29.05</v>
      </c>
      <c r="EY44" s="3">
        <v>29.15</v>
      </c>
      <c r="EZ44" s="3">
        <v>30.25</v>
      </c>
      <c r="FA44" s="3">
        <v>30.35</v>
      </c>
      <c r="FB44" s="3">
        <v>30.8</v>
      </c>
      <c r="FC44" s="3">
        <v>28.95</v>
      </c>
      <c r="FD44" s="3">
        <v>29.5</v>
      </c>
      <c r="FE44" s="3">
        <v>30.05</v>
      </c>
      <c r="FF44" s="27">
        <v>29.4</v>
      </c>
      <c r="FG44" s="27">
        <v>33.1</v>
      </c>
      <c r="FH44" s="27">
        <v>31.9</v>
      </c>
      <c r="FI44" s="27">
        <v>28.95</v>
      </c>
      <c r="FJ44" s="27">
        <v>24.15</v>
      </c>
      <c r="FK44" s="27">
        <v>24.5</v>
      </c>
      <c r="FL44" s="27">
        <v>23.95</v>
      </c>
      <c r="FM44" s="27">
        <v>24.3</v>
      </c>
      <c r="FN44" s="27">
        <v>23.25</v>
      </c>
      <c r="FO44" s="27">
        <v>23.1</v>
      </c>
      <c r="FP44" s="27">
        <v>22.5</v>
      </c>
      <c r="FQ44" s="27">
        <v>22.75</v>
      </c>
      <c r="FR44" s="27">
        <v>23.2</v>
      </c>
      <c r="FS44" s="27">
        <v>23.5</v>
      </c>
      <c r="FT44" s="27"/>
      <c r="FU44" s="27">
        <v>23.7</v>
      </c>
      <c r="FV44" s="27">
        <v>23.3</v>
      </c>
      <c r="FW44" s="27">
        <v>23.85</v>
      </c>
      <c r="FX44" s="27">
        <v>24.1</v>
      </c>
      <c r="FY44" s="27">
        <v>25.1</v>
      </c>
      <c r="FZ44" s="27">
        <v>25.15</v>
      </c>
      <c r="GA44" s="27">
        <v>25.2</v>
      </c>
      <c r="GB44" s="27">
        <v>24.65</v>
      </c>
      <c r="GC44" s="27">
        <v>25.15</v>
      </c>
      <c r="GD44" s="27">
        <v>25.8</v>
      </c>
      <c r="GE44" s="27">
        <v>26.4</v>
      </c>
      <c r="GF44" s="27">
        <v>25.15</v>
      </c>
      <c r="GG44" s="27">
        <v>23.8</v>
      </c>
      <c r="GH44" s="27">
        <v>24.7</v>
      </c>
      <c r="GI44" s="27">
        <v>26.3</v>
      </c>
      <c r="GJ44" s="27">
        <v>26.5</v>
      </c>
      <c r="GK44" s="27">
        <v>25.5</v>
      </c>
      <c r="GL44" s="27">
        <v>26.25</v>
      </c>
      <c r="GM44" s="27">
        <v>27.35</v>
      </c>
      <c r="GN44" s="27">
        <v>26.55</v>
      </c>
      <c r="GO44" s="27">
        <v>26.2</v>
      </c>
      <c r="GP44" s="27">
        <v>25.9</v>
      </c>
      <c r="GQ44" s="27">
        <v>24.15</v>
      </c>
      <c r="GR44" s="27">
        <v>23.4</v>
      </c>
      <c r="GS44" s="27">
        <v>25.05</v>
      </c>
      <c r="GT44" s="27">
        <v>23.5</v>
      </c>
      <c r="GU44" s="27">
        <v>24.35</v>
      </c>
      <c r="GV44" s="27">
        <v>24.45</v>
      </c>
      <c r="GW44" s="27">
        <v>25.55</v>
      </c>
      <c r="GX44" s="27">
        <v>24.9</v>
      </c>
      <c r="GY44" s="27">
        <v>24.05</v>
      </c>
      <c r="GZ44" s="27">
        <v>26</v>
      </c>
      <c r="HA44" s="27">
        <v>27.15</v>
      </c>
      <c r="HB44" s="27">
        <v>29.5</v>
      </c>
      <c r="HC44" s="27">
        <v>29.95</v>
      </c>
      <c r="HD44" s="27">
        <v>30.45</v>
      </c>
      <c r="HE44" s="27">
        <v>30.15</v>
      </c>
      <c r="HF44" s="27">
        <v>30.75</v>
      </c>
      <c r="HG44" s="27">
        <v>31.45</v>
      </c>
      <c r="HH44" s="27">
        <v>31.2</v>
      </c>
      <c r="HI44" s="27">
        <v>31.25</v>
      </c>
      <c r="HJ44" s="27">
        <v>32.049999999999997</v>
      </c>
      <c r="HK44" s="27">
        <v>32.35</v>
      </c>
      <c r="HL44" s="27">
        <v>33.5</v>
      </c>
      <c r="HM44" s="27">
        <v>33.299999999999997</v>
      </c>
      <c r="HN44" s="27">
        <v>33.1</v>
      </c>
      <c r="HO44" s="27">
        <v>34.15</v>
      </c>
      <c r="HP44" s="27">
        <v>35.65</v>
      </c>
      <c r="HQ44" s="27">
        <v>35.200000000000003</v>
      </c>
      <c r="HR44" s="27">
        <v>33.799999999999997</v>
      </c>
      <c r="HS44" s="27">
        <v>33.75</v>
      </c>
      <c r="HT44" s="27">
        <v>35.200000000000003</v>
      </c>
      <c r="HU44" s="27">
        <v>35</v>
      </c>
      <c r="HV44" s="27">
        <v>34.799999999999997</v>
      </c>
      <c r="HW44" s="27">
        <v>33.35</v>
      </c>
      <c r="HX44" s="27">
        <v>33.950000000000003</v>
      </c>
      <c r="HY44" s="27">
        <v>33.049999999999997</v>
      </c>
      <c r="HZ44" s="27">
        <v>34.049999999999997</v>
      </c>
      <c r="IA44" s="27">
        <v>33.5</v>
      </c>
      <c r="IB44" s="27">
        <v>33.5</v>
      </c>
      <c r="IC44" s="27">
        <v>33.15</v>
      </c>
      <c r="ID44" s="27">
        <v>33.85</v>
      </c>
      <c r="IE44" s="27">
        <v>33.1</v>
      </c>
      <c r="IF44" s="27">
        <v>34.6</v>
      </c>
      <c r="IG44" s="27">
        <v>33.65</v>
      </c>
      <c r="IH44" s="27">
        <v>32.049999999999997</v>
      </c>
      <c r="II44" s="27">
        <v>32.700000000000003</v>
      </c>
      <c r="IJ44" s="27">
        <v>34.4</v>
      </c>
      <c r="IK44" s="27">
        <v>36.200000000000003</v>
      </c>
      <c r="IL44" s="27">
        <v>36.549999999999997</v>
      </c>
      <c r="IM44" s="27">
        <v>36.5</v>
      </c>
      <c r="IN44" s="27">
        <v>38.35</v>
      </c>
      <c r="IO44" s="27">
        <v>36.549999999999997</v>
      </c>
      <c r="IP44" s="27">
        <v>34.9</v>
      </c>
      <c r="IQ44" s="27">
        <v>34.299999999999997</v>
      </c>
      <c r="IR44" s="27">
        <v>35.75</v>
      </c>
      <c r="IS44" s="27">
        <v>37.200000000000003</v>
      </c>
      <c r="IT44" s="27">
        <v>38.4</v>
      </c>
      <c r="IU44" s="27">
        <v>36.6</v>
      </c>
      <c r="IV44" s="27">
        <v>37.549999999999997</v>
      </c>
      <c r="IW44" s="27">
        <v>38.6</v>
      </c>
      <c r="IX44" s="27">
        <v>39.75</v>
      </c>
      <c r="IY44" s="27">
        <v>40.6</v>
      </c>
      <c r="IZ44" s="27">
        <v>43.5</v>
      </c>
      <c r="JA44" s="27">
        <v>43.65</v>
      </c>
      <c r="JB44" s="27">
        <v>43.15</v>
      </c>
      <c r="JC44" s="27">
        <v>43.8</v>
      </c>
      <c r="JD44" s="27">
        <v>42.8</v>
      </c>
      <c r="JE44" s="27">
        <v>43.1</v>
      </c>
      <c r="JF44" s="27">
        <v>43.9</v>
      </c>
      <c r="JG44" s="27">
        <v>42.1</v>
      </c>
      <c r="JH44" s="27">
        <v>43.45</v>
      </c>
      <c r="JI44" s="27">
        <v>43.35</v>
      </c>
      <c r="JJ44" s="27">
        <v>41.65</v>
      </c>
      <c r="JK44" s="27">
        <v>43</v>
      </c>
      <c r="JL44" s="27">
        <v>44</v>
      </c>
      <c r="JM44" s="27">
        <v>43.35</v>
      </c>
      <c r="JN44" s="27">
        <v>43.75</v>
      </c>
      <c r="JO44" s="27">
        <v>44.5</v>
      </c>
      <c r="JP44" s="27">
        <v>43.3</v>
      </c>
      <c r="JQ44" s="27">
        <v>43.8</v>
      </c>
      <c r="JR44" s="27">
        <v>44.45</v>
      </c>
      <c r="JS44" s="27">
        <v>44.6</v>
      </c>
      <c r="JT44" s="27">
        <v>46.3</v>
      </c>
      <c r="JU44" s="27">
        <v>46.75</v>
      </c>
      <c r="JV44" s="27">
        <v>46</v>
      </c>
      <c r="JW44" s="27">
        <v>47.6</v>
      </c>
      <c r="JX44" s="27">
        <v>46</v>
      </c>
      <c r="JY44" s="27">
        <v>47.3</v>
      </c>
      <c r="JZ44" s="27">
        <v>48.5</v>
      </c>
      <c r="KA44" s="27">
        <v>48.9</v>
      </c>
      <c r="KB44" s="27">
        <v>46.65</v>
      </c>
      <c r="KC44" s="27">
        <v>48.3</v>
      </c>
      <c r="KD44" s="27">
        <v>46</v>
      </c>
      <c r="KE44" s="27">
        <v>45.95</v>
      </c>
      <c r="KF44" s="27">
        <v>47.75</v>
      </c>
      <c r="KG44" s="27">
        <v>45.5</v>
      </c>
      <c r="KH44" s="27">
        <v>43.35</v>
      </c>
      <c r="KI44" s="27">
        <v>43</v>
      </c>
      <c r="KJ44" s="27">
        <v>43.2</v>
      </c>
      <c r="KK44" s="27">
        <v>44.25</v>
      </c>
      <c r="KL44" s="27">
        <v>45</v>
      </c>
      <c r="KM44" s="27">
        <v>44.5</v>
      </c>
      <c r="KN44" s="27">
        <v>44.35</v>
      </c>
      <c r="KO44" s="27">
        <v>44.7</v>
      </c>
      <c r="KP44" s="27">
        <v>44.95</v>
      </c>
      <c r="KQ44" s="27">
        <v>45.75</v>
      </c>
      <c r="KR44" s="27">
        <v>45.6</v>
      </c>
      <c r="KS44" s="27">
        <v>46.5</v>
      </c>
      <c r="KT44" s="27">
        <v>45.65</v>
      </c>
      <c r="KU44" s="27">
        <v>47</v>
      </c>
      <c r="KV44" s="27">
        <v>47.4</v>
      </c>
      <c r="KW44" s="27">
        <v>47.25</v>
      </c>
      <c r="KX44" s="27">
        <v>43</v>
      </c>
      <c r="KY44" s="27">
        <v>45.35</v>
      </c>
      <c r="KZ44" s="27">
        <v>49.1</v>
      </c>
      <c r="LA44" s="27">
        <v>49.05</v>
      </c>
      <c r="LB44" s="27">
        <v>49.2</v>
      </c>
      <c r="LC44" s="27">
        <v>51.75</v>
      </c>
      <c r="LD44" s="27">
        <v>54.45</v>
      </c>
      <c r="LE44" s="27">
        <v>56.85</v>
      </c>
      <c r="LF44" s="27">
        <v>53.75</v>
      </c>
      <c r="LG44" s="27">
        <v>56.1</v>
      </c>
      <c r="LH44" s="27">
        <v>56.85</v>
      </c>
      <c r="LI44" s="27">
        <v>51.75</v>
      </c>
      <c r="LJ44" s="27">
        <v>49.3</v>
      </c>
      <c r="LK44" s="27">
        <v>47.75</v>
      </c>
      <c r="LL44" s="27">
        <v>45.2</v>
      </c>
      <c r="LM44" s="27">
        <v>41.15</v>
      </c>
      <c r="LN44" s="27">
        <v>39.6</v>
      </c>
      <c r="LO44" s="27">
        <v>36.950000000000003</v>
      </c>
      <c r="LP44" s="27">
        <v>36.5</v>
      </c>
      <c r="LQ44" s="27">
        <v>37.1</v>
      </c>
      <c r="LR44" s="27">
        <v>36.1</v>
      </c>
      <c r="LS44" s="27">
        <v>36.4</v>
      </c>
      <c r="LT44" s="27">
        <v>36.6</v>
      </c>
      <c r="LU44" s="27">
        <v>37.25</v>
      </c>
      <c r="LV44" s="27">
        <v>37.049999999999997</v>
      </c>
      <c r="LW44" s="27">
        <v>37.799999999999997</v>
      </c>
      <c r="LX44" s="27">
        <v>38.200000000000003</v>
      </c>
      <c r="LY44" s="27">
        <v>38.299999999999997</v>
      </c>
      <c r="LZ44" s="27">
        <v>37.85</v>
      </c>
      <c r="MA44" s="27">
        <v>37.75</v>
      </c>
      <c r="MB44" s="27">
        <v>38.200000000000003</v>
      </c>
      <c r="MC44" s="27">
        <v>38.700000000000003</v>
      </c>
      <c r="MD44" s="27">
        <v>38.85</v>
      </c>
      <c r="ME44" s="27">
        <v>39.75</v>
      </c>
      <c r="MF44" s="27">
        <v>38.299999999999997</v>
      </c>
      <c r="MG44" s="27">
        <v>37.25</v>
      </c>
      <c r="MH44" s="27">
        <v>36.700000000000003</v>
      </c>
      <c r="MI44" s="27">
        <v>37.4</v>
      </c>
      <c r="MJ44" s="27">
        <v>37.6</v>
      </c>
      <c r="MK44" s="27">
        <v>37.700000000000003</v>
      </c>
      <c r="ML44" s="27">
        <v>37.75</v>
      </c>
      <c r="MM44" s="27">
        <v>37.6</v>
      </c>
      <c r="MN44" s="27">
        <v>38</v>
      </c>
      <c r="MO44" s="27">
        <v>37.6</v>
      </c>
      <c r="MP44" s="27">
        <v>38.5</v>
      </c>
      <c r="MQ44" s="27">
        <v>37.35</v>
      </c>
      <c r="MR44" s="27">
        <v>37.9</v>
      </c>
      <c r="MS44" s="27">
        <v>38.5</v>
      </c>
      <c r="MT44" s="27">
        <v>37.85</v>
      </c>
      <c r="MU44" s="27">
        <v>38</v>
      </c>
      <c r="MV44" s="27">
        <v>37.85</v>
      </c>
      <c r="MW44" s="27">
        <v>39.75</v>
      </c>
      <c r="MX44" s="27">
        <v>40.299999999999997</v>
      </c>
      <c r="MY44" s="27">
        <v>40.75</v>
      </c>
      <c r="MZ44" s="27">
        <v>34.65</v>
      </c>
      <c r="NA44" s="27">
        <v>34.200000000000003</v>
      </c>
      <c r="NB44" s="43"/>
      <c r="ND44" s="45"/>
      <c r="NE44" s="43"/>
    </row>
    <row r="45" spans="1:369" x14ac:dyDescent="0.25">
      <c r="A45" s="28">
        <f t="shared" si="1"/>
        <v>43</v>
      </c>
      <c r="B45" s="28">
        <v>532313</v>
      </c>
      <c r="C45" s="28" t="s">
        <v>50</v>
      </c>
      <c r="D45" s="29" t="s">
        <v>103</v>
      </c>
      <c r="E45" s="27">
        <f t="shared" si="2"/>
        <v>290.05</v>
      </c>
      <c r="F45" s="27">
        <v>383.9</v>
      </c>
      <c r="G45" s="27">
        <v>132.15</v>
      </c>
      <c r="H45" s="27">
        <v>413.2</v>
      </c>
      <c r="I45" s="3"/>
      <c r="J45" s="27">
        <v>561</v>
      </c>
      <c r="K45" s="27">
        <v>281</v>
      </c>
      <c r="L45" s="27"/>
      <c r="M45" s="30"/>
      <c r="N45" s="28"/>
      <c r="P45" s="3">
        <v>290.05</v>
      </c>
      <c r="Q45" s="3">
        <v>303.14999999999998</v>
      </c>
      <c r="R45" s="3">
        <v>307.75</v>
      </c>
      <c r="S45" s="3">
        <v>307.75</v>
      </c>
      <c r="T45" s="3">
        <v>306.10000000000002</v>
      </c>
      <c r="U45" s="3">
        <v>304.2</v>
      </c>
      <c r="V45" s="3">
        <v>306.25</v>
      </c>
      <c r="W45" s="3">
        <v>309.60000000000002</v>
      </c>
      <c r="X45" s="3">
        <v>309.05</v>
      </c>
      <c r="Y45" s="3">
        <v>304.64999999999998</v>
      </c>
      <c r="Z45" s="3">
        <v>301.64999999999998</v>
      </c>
      <c r="AA45" s="3">
        <v>304.05</v>
      </c>
      <c r="AB45" s="3">
        <v>310.95</v>
      </c>
      <c r="AC45" s="3">
        <v>300.8</v>
      </c>
      <c r="AD45" s="3">
        <v>290.2</v>
      </c>
      <c r="AE45" s="3">
        <v>295.2</v>
      </c>
      <c r="AF45" s="3">
        <v>289.14999999999998</v>
      </c>
      <c r="AG45" s="3">
        <v>287.10000000000002</v>
      </c>
      <c r="AH45" s="3">
        <v>284</v>
      </c>
      <c r="AI45" s="3">
        <v>286.64999999999998</v>
      </c>
      <c r="AJ45" s="3">
        <v>283.7</v>
      </c>
      <c r="AK45" s="3">
        <v>283</v>
      </c>
      <c r="AL45" s="3">
        <v>282.8</v>
      </c>
      <c r="AM45" s="3">
        <v>287.2</v>
      </c>
      <c r="AN45" s="3">
        <v>291</v>
      </c>
      <c r="AO45" s="3">
        <v>295.10000000000002</v>
      </c>
      <c r="AP45" s="3">
        <v>294.2</v>
      </c>
      <c r="AQ45" s="3">
        <v>293.10000000000002</v>
      </c>
      <c r="AR45" s="3">
        <v>295.05</v>
      </c>
      <c r="AS45" s="3">
        <v>291.60000000000002</v>
      </c>
      <c r="AT45" s="3">
        <v>293.95</v>
      </c>
      <c r="AU45" s="3">
        <v>294.10000000000002</v>
      </c>
      <c r="AV45" s="3">
        <v>300.85000000000002</v>
      </c>
      <c r="AW45" s="3">
        <v>297.60000000000002</v>
      </c>
      <c r="AX45" s="3">
        <v>297.10000000000002</v>
      </c>
      <c r="AY45" s="3">
        <v>297</v>
      </c>
      <c r="AZ45" s="3">
        <v>294.45</v>
      </c>
      <c r="BA45" s="3">
        <v>299.7</v>
      </c>
      <c r="BB45" s="3">
        <v>300.7</v>
      </c>
      <c r="BC45" s="3">
        <v>300</v>
      </c>
      <c r="BD45" s="3">
        <v>300.75</v>
      </c>
      <c r="BE45" s="3">
        <v>308.89999999999998</v>
      </c>
      <c r="BF45" s="3">
        <v>308.95</v>
      </c>
      <c r="BG45" s="3">
        <v>310.45</v>
      </c>
      <c r="BH45" s="3">
        <v>317.55</v>
      </c>
      <c r="BI45" s="3">
        <v>319.14999999999998</v>
      </c>
      <c r="BJ45" s="3">
        <v>314.14999999999998</v>
      </c>
      <c r="BK45" s="3">
        <v>310.60000000000002</v>
      </c>
      <c r="BL45" s="3">
        <v>303.64999999999998</v>
      </c>
      <c r="BM45" s="3">
        <v>324.10000000000002</v>
      </c>
      <c r="BN45" s="3">
        <v>329.5</v>
      </c>
      <c r="BO45" s="3">
        <v>331.8</v>
      </c>
      <c r="BP45" s="3">
        <v>326.55</v>
      </c>
      <c r="BQ45" s="3">
        <v>328.3</v>
      </c>
      <c r="BR45" s="3">
        <v>334.2</v>
      </c>
      <c r="BS45" s="3">
        <v>336.95</v>
      </c>
      <c r="BT45" s="3">
        <v>338.05</v>
      </c>
      <c r="BU45" s="3">
        <v>340.05</v>
      </c>
      <c r="BV45" s="3">
        <v>342.3</v>
      </c>
      <c r="BW45" s="3">
        <v>339.8</v>
      </c>
      <c r="BX45" s="3">
        <v>338.75</v>
      </c>
      <c r="BY45" s="3">
        <v>343.05</v>
      </c>
      <c r="BZ45" s="3">
        <v>346.7</v>
      </c>
      <c r="CA45" s="3">
        <v>350.3</v>
      </c>
      <c r="CB45" s="3">
        <v>352.45</v>
      </c>
      <c r="CC45" s="3">
        <v>351.85</v>
      </c>
      <c r="CD45" s="3">
        <v>356.65</v>
      </c>
      <c r="CE45" s="3">
        <v>353.05</v>
      </c>
      <c r="CF45" s="3">
        <v>354.65</v>
      </c>
      <c r="CG45" s="3">
        <v>363.85</v>
      </c>
      <c r="CH45" s="3">
        <v>365.95</v>
      </c>
      <c r="CI45" s="3">
        <v>370.3</v>
      </c>
      <c r="CJ45" s="3">
        <v>370.8</v>
      </c>
      <c r="CK45" s="3">
        <v>374.9</v>
      </c>
      <c r="CL45" s="3">
        <v>373.6</v>
      </c>
      <c r="CM45" s="3">
        <v>382.2</v>
      </c>
      <c r="CN45" s="3">
        <v>374.4</v>
      </c>
      <c r="CO45" s="3">
        <v>377.65</v>
      </c>
      <c r="CP45" s="3">
        <v>373.25</v>
      </c>
      <c r="CQ45" s="3">
        <v>370.9</v>
      </c>
      <c r="CR45" s="3">
        <v>368.4</v>
      </c>
      <c r="CS45" s="3">
        <v>376.75</v>
      </c>
      <c r="CT45" s="3">
        <v>374.65</v>
      </c>
      <c r="CU45" s="3">
        <v>374.95</v>
      </c>
      <c r="CV45" s="3">
        <v>373.85</v>
      </c>
      <c r="CW45" s="3">
        <v>370.45</v>
      </c>
      <c r="CX45" s="3">
        <v>366.6</v>
      </c>
      <c r="CY45" s="3">
        <v>367.3</v>
      </c>
      <c r="CZ45" s="3">
        <v>359.85</v>
      </c>
      <c r="DA45" s="3">
        <v>357.95</v>
      </c>
      <c r="DB45" s="3">
        <v>350.05</v>
      </c>
      <c r="DC45" s="3">
        <v>347.7</v>
      </c>
      <c r="DD45" s="3">
        <v>340.65</v>
      </c>
      <c r="DE45" s="3">
        <v>340.15</v>
      </c>
      <c r="DF45" s="3">
        <v>332.5</v>
      </c>
      <c r="DG45" s="3">
        <v>338.45</v>
      </c>
      <c r="DH45" s="3">
        <v>338.65</v>
      </c>
      <c r="DI45" s="3">
        <v>348.45</v>
      </c>
      <c r="DJ45" s="3">
        <v>357.85</v>
      </c>
      <c r="DK45" s="3">
        <v>362.2</v>
      </c>
      <c r="DL45" s="3">
        <v>358.4</v>
      </c>
      <c r="DM45" s="3">
        <v>361.05</v>
      </c>
      <c r="DN45" s="3">
        <v>362.15</v>
      </c>
      <c r="DO45" s="3">
        <v>367.15</v>
      </c>
      <c r="DP45" s="3">
        <v>372.95</v>
      </c>
      <c r="DQ45" s="3">
        <v>374.1</v>
      </c>
      <c r="DR45" s="3">
        <v>374.75</v>
      </c>
      <c r="DS45" s="3">
        <v>369.3</v>
      </c>
      <c r="DT45" s="3">
        <v>370.1</v>
      </c>
      <c r="DU45" s="3">
        <v>371.45</v>
      </c>
      <c r="DV45" s="3">
        <v>370.7</v>
      </c>
      <c r="DW45" s="3">
        <v>367.25</v>
      </c>
      <c r="DX45" s="3">
        <v>368.7</v>
      </c>
      <c r="DY45" s="3">
        <v>360.15</v>
      </c>
      <c r="DZ45" s="3">
        <v>361</v>
      </c>
      <c r="EA45" s="3">
        <v>355.4</v>
      </c>
      <c r="EB45" s="3">
        <v>358.9</v>
      </c>
      <c r="EC45" s="3">
        <v>359.1</v>
      </c>
      <c r="ED45" s="3">
        <v>351</v>
      </c>
      <c r="EE45" s="3">
        <v>357.95</v>
      </c>
      <c r="EF45" s="3">
        <v>366.8</v>
      </c>
      <c r="EG45" s="3">
        <v>368.9</v>
      </c>
      <c r="EH45" s="3">
        <v>377</v>
      </c>
      <c r="EI45" s="3">
        <v>377.85</v>
      </c>
      <c r="EJ45" s="3">
        <v>367.3</v>
      </c>
      <c r="EK45" s="3">
        <v>369.2</v>
      </c>
      <c r="EL45" s="3">
        <v>370.95</v>
      </c>
      <c r="EM45" s="3">
        <v>376.3</v>
      </c>
      <c r="EN45" s="3">
        <v>372.35</v>
      </c>
      <c r="EO45" s="3">
        <v>377.2</v>
      </c>
      <c r="EP45" s="3">
        <v>378.9</v>
      </c>
      <c r="EQ45" s="3">
        <v>390.05</v>
      </c>
      <c r="ER45" s="3">
        <v>373.15</v>
      </c>
      <c r="ES45" s="3">
        <v>393.7</v>
      </c>
      <c r="ET45" s="3">
        <v>394.75</v>
      </c>
      <c r="EU45" s="3">
        <v>395.45</v>
      </c>
      <c r="EV45" s="3">
        <v>395.35</v>
      </c>
      <c r="EW45" s="3">
        <v>391.95</v>
      </c>
      <c r="EX45" s="3">
        <v>392.15</v>
      </c>
      <c r="EY45" s="3">
        <v>387.45</v>
      </c>
      <c r="EZ45" s="3">
        <v>392.65</v>
      </c>
      <c r="FA45" s="3">
        <v>401.6</v>
      </c>
      <c r="FB45" s="3">
        <v>397.9</v>
      </c>
      <c r="FC45" s="3">
        <v>386.5</v>
      </c>
      <c r="FD45" s="3">
        <v>394.1</v>
      </c>
      <c r="FE45" s="3">
        <v>401.35</v>
      </c>
      <c r="FF45" s="27">
        <v>398.5</v>
      </c>
      <c r="FG45" s="27">
        <v>390.6</v>
      </c>
      <c r="FH45" s="27">
        <v>399.2</v>
      </c>
      <c r="FI45" s="27">
        <v>395.55</v>
      </c>
      <c r="FJ45" s="27">
        <v>385.4</v>
      </c>
      <c r="FK45" s="27">
        <v>380.75</v>
      </c>
      <c r="FL45" s="27">
        <v>368.35</v>
      </c>
      <c r="FM45" s="27">
        <v>367.5</v>
      </c>
      <c r="FN45" s="27">
        <v>365.45</v>
      </c>
      <c r="FO45" s="27">
        <v>355.6</v>
      </c>
      <c r="FP45" s="27">
        <v>357.6</v>
      </c>
      <c r="FQ45" s="27">
        <v>364</v>
      </c>
      <c r="FR45" s="27">
        <v>352.05</v>
      </c>
      <c r="FS45" s="27">
        <v>359.25</v>
      </c>
      <c r="FT45" s="27"/>
      <c r="FU45" s="27">
        <v>341.9</v>
      </c>
      <c r="FV45" s="27">
        <v>335.55</v>
      </c>
      <c r="FW45" s="27">
        <v>352</v>
      </c>
      <c r="FX45" s="27">
        <v>347.05</v>
      </c>
      <c r="FY45" s="27">
        <v>354.7</v>
      </c>
      <c r="FZ45" s="27">
        <v>361.55</v>
      </c>
      <c r="GA45" s="27">
        <v>351.85</v>
      </c>
      <c r="GB45" s="27">
        <v>355</v>
      </c>
      <c r="GC45" s="27">
        <v>357.5</v>
      </c>
      <c r="GD45" s="27">
        <v>350.05</v>
      </c>
      <c r="GE45" s="27">
        <v>348.85</v>
      </c>
      <c r="GF45" s="27">
        <v>343.6</v>
      </c>
      <c r="GG45" s="27">
        <v>344.85</v>
      </c>
      <c r="GH45" s="27">
        <v>340.5</v>
      </c>
      <c r="GI45" s="27">
        <v>339.7</v>
      </c>
      <c r="GJ45" s="27">
        <v>338.2</v>
      </c>
      <c r="GK45" s="27">
        <v>345.75</v>
      </c>
      <c r="GL45" s="27">
        <v>349.4</v>
      </c>
      <c r="GM45" s="27">
        <v>350.4</v>
      </c>
      <c r="GN45" s="27">
        <v>353.05</v>
      </c>
      <c r="GO45" s="27">
        <v>341.35</v>
      </c>
      <c r="GP45" s="27">
        <v>337.8</v>
      </c>
      <c r="GQ45" s="27">
        <v>316.25</v>
      </c>
      <c r="GR45" s="27">
        <v>305.3</v>
      </c>
      <c r="GS45" s="27">
        <v>314.14999999999998</v>
      </c>
      <c r="GT45" s="27">
        <v>329.2</v>
      </c>
      <c r="GU45" s="27">
        <v>318.10000000000002</v>
      </c>
      <c r="GV45" s="27">
        <v>319.55</v>
      </c>
      <c r="GW45" s="27">
        <v>318.89999999999998</v>
      </c>
      <c r="GX45" s="27">
        <v>318.60000000000002</v>
      </c>
      <c r="GY45" s="27">
        <v>316.89999999999998</v>
      </c>
      <c r="GZ45" s="27">
        <v>318.95</v>
      </c>
      <c r="HA45" s="27">
        <v>326.39999999999998</v>
      </c>
      <c r="HB45" s="27">
        <v>328.3</v>
      </c>
      <c r="HC45" s="27">
        <v>332.05</v>
      </c>
      <c r="HD45" s="27">
        <v>331</v>
      </c>
      <c r="HE45" s="27">
        <v>330</v>
      </c>
      <c r="HF45" s="27">
        <v>320.3</v>
      </c>
      <c r="HG45" s="27">
        <v>329.15</v>
      </c>
      <c r="HH45" s="27">
        <v>323.45</v>
      </c>
      <c r="HI45" s="27">
        <v>333.3</v>
      </c>
      <c r="HJ45" s="27">
        <v>343.55</v>
      </c>
      <c r="HK45" s="27">
        <v>346.5</v>
      </c>
      <c r="HL45" s="27">
        <v>351.95</v>
      </c>
      <c r="HM45" s="27">
        <v>345.15</v>
      </c>
      <c r="HN45" s="27">
        <v>341.1</v>
      </c>
      <c r="HO45" s="27">
        <v>353.4</v>
      </c>
      <c r="HP45" s="27">
        <v>360.1</v>
      </c>
      <c r="HQ45" s="27">
        <v>367.55</v>
      </c>
      <c r="HR45" s="27">
        <v>381.2</v>
      </c>
      <c r="HS45" s="27">
        <v>384.1</v>
      </c>
      <c r="HT45" s="27">
        <v>385.25</v>
      </c>
      <c r="HU45" s="27">
        <v>387.35</v>
      </c>
      <c r="HV45" s="27">
        <v>388.55</v>
      </c>
      <c r="HW45" s="27">
        <v>390.25</v>
      </c>
      <c r="HX45" s="27">
        <v>392.5</v>
      </c>
      <c r="HY45" s="27">
        <v>391.7</v>
      </c>
      <c r="HZ45" s="27">
        <v>386</v>
      </c>
      <c r="IA45" s="27">
        <v>385.2</v>
      </c>
      <c r="IB45" s="27">
        <v>388.05</v>
      </c>
      <c r="IC45" s="27">
        <v>386.45</v>
      </c>
      <c r="ID45" s="27">
        <v>386.05</v>
      </c>
      <c r="IE45" s="27">
        <v>388.65</v>
      </c>
      <c r="IF45" s="27">
        <v>388.25</v>
      </c>
      <c r="IG45" s="27">
        <v>395.45</v>
      </c>
      <c r="IH45" s="27">
        <v>397.15</v>
      </c>
      <c r="II45" s="27">
        <v>382.65</v>
      </c>
      <c r="IJ45" s="27">
        <v>396.6</v>
      </c>
      <c r="IK45" s="27">
        <v>405.65</v>
      </c>
      <c r="IL45" s="27">
        <v>409.5</v>
      </c>
      <c r="IM45" s="27">
        <v>416.65</v>
      </c>
      <c r="IN45" s="27">
        <v>418.75</v>
      </c>
      <c r="IO45" s="27">
        <v>412</v>
      </c>
      <c r="IP45" s="27">
        <v>400.85</v>
      </c>
      <c r="IQ45" s="27">
        <v>392.95</v>
      </c>
      <c r="IR45" s="27">
        <v>405.6</v>
      </c>
      <c r="IS45" s="27">
        <v>407.4</v>
      </c>
      <c r="IT45" s="27">
        <v>413.1</v>
      </c>
      <c r="IU45" s="27">
        <v>419.9</v>
      </c>
      <c r="IV45" s="27">
        <v>433.45</v>
      </c>
      <c r="IW45" s="27">
        <v>418.2</v>
      </c>
      <c r="IX45" s="27">
        <v>433.95</v>
      </c>
      <c r="IY45" s="27">
        <v>433.55</v>
      </c>
      <c r="IZ45" s="27">
        <v>468</v>
      </c>
      <c r="JA45" s="27">
        <v>471.95</v>
      </c>
      <c r="JB45" s="27">
        <v>467.45</v>
      </c>
      <c r="JC45" s="27">
        <v>460.55</v>
      </c>
      <c r="JD45" s="27">
        <v>467</v>
      </c>
      <c r="JE45" s="27">
        <v>465.6</v>
      </c>
      <c r="JF45" s="27">
        <v>467.65</v>
      </c>
      <c r="JG45" s="27">
        <v>464.65</v>
      </c>
      <c r="JH45" s="27">
        <v>470.6</v>
      </c>
      <c r="JI45" s="27">
        <v>474.5</v>
      </c>
      <c r="JJ45" s="27">
        <v>474.65</v>
      </c>
      <c r="JK45" s="27">
        <v>476.7</v>
      </c>
      <c r="JL45" s="27">
        <v>474.15</v>
      </c>
      <c r="JM45" s="27">
        <v>478</v>
      </c>
      <c r="JN45" s="27">
        <v>475.1</v>
      </c>
      <c r="JO45" s="27">
        <v>478.1</v>
      </c>
      <c r="JP45" s="27">
        <v>473.4</v>
      </c>
      <c r="JQ45" s="27">
        <v>478</v>
      </c>
      <c r="JR45" s="27">
        <v>477.55</v>
      </c>
      <c r="JS45" s="27">
        <v>483.35</v>
      </c>
      <c r="JT45" s="27">
        <v>487.65</v>
      </c>
      <c r="JU45" s="27">
        <v>496.85</v>
      </c>
      <c r="JV45" s="27">
        <v>492.35</v>
      </c>
      <c r="JW45" s="27">
        <v>484</v>
      </c>
      <c r="JX45" s="27">
        <v>483.85</v>
      </c>
      <c r="JY45" s="27">
        <v>494.8</v>
      </c>
      <c r="JZ45" s="27">
        <v>478.05</v>
      </c>
      <c r="KA45" s="27">
        <v>477.7</v>
      </c>
      <c r="KB45" s="27">
        <v>475.55</v>
      </c>
      <c r="KC45" s="27">
        <v>479.8</v>
      </c>
      <c r="KD45" s="27">
        <v>483.9</v>
      </c>
      <c r="KE45" s="27">
        <v>472.1</v>
      </c>
      <c r="KF45" s="27">
        <v>461.2</v>
      </c>
      <c r="KG45" s="27">
        <v>458.35</v>
      </c>
      <c r="KH45" s="27">
        <v>452.5</v>
      </c>
      <c r="KI45" s="27">
        <v>445.75</v>
      </c>
      <c r="KJ45" s="27">
        <v>454.15</v>
      </c>
      <c r="KK45" s="27">
        <v>456.85</v>
      </c>
      <c r="KL45" s="27">
        <v>461.85</v>
      </c>
      <c r="KM45" s="27">
        <v>458.6</v>
      </c>
      <c r="KN45" s="27">
        <v>457.65</v>
      </c>
      <c r="KO45" s="27">
        <v>458.15</v>
      </c>
      <c r="KP45" s="27">
        <v>457.45</v>
      </c>
      <c r="KQ45" s="27">
        <v>460.95</v>
      </c>
      <c r="KR45" s="27">
        <v>464.95</v>
      </c>
      <c r="KS45" s="27">
        <v>468</v>
      </c>
      <c r="KT45" s="27">
        <v>469.45</v>
      </c>
      <c r="KU45" s="27">
        <v>468.15</v>
      </c>
      <c r="KV45" s="27">
        <v>462.2</v>
      </c>
      <c r="KW45" s="27">
        <v>464.95</v>
      </c>
      <c r="KX45" s="27">
        <v>457</v>
      </c>
      <c r="KY45" s="27">
        <v>458.55</v>
      </c>
      <c r="KZ45" s="27">
        <v>470</v>
      </c>
      <c r="LA45" s="27">
        <v>470.3</v>
      </c>
      <c r="LB45" s="27">
        <v>491</v>
      </c>
      <c r="LC45" s="27">
        <v>490.35</v>
      </c>
      <c r="LD45" s="27">
        <v>493.45</v>
      </c>
      <c r="LE45" s="27">
        <v>499.25</v>
      </c>
      <c r="LF45" s="27">
        <v>495.75</v>
      </c>
      <c r="LG45" s="27">
        <v>487.95</v>
      </c>
      <c r="LH45" s="27">
        <v>500.55</v>
      </c>
      <c r="LI45" s="27">
        <v>484.3</v>
      </c>
      <c r="LJ45" s="27">
        <v>491.45</v>
      </c>
      <c r="LK45" s="27">
        <v>496.5</v>
      </c>
      <c r="LL45" s="27">
        <v>490.05</v>
      </c>
      <c r="LM45" s="27">
        <v>484.35</v>
      </c>
      <c r="LN45" s="27">
        <v>483.1</v>
      </c>
      <c r="LO45" s="27">
        <v>491.2</v>
      </c>
      <c r="LP45" s="27">
        <v>477.5</v>
      </c>
      <c r="LQ45" s="27">
        <v>474.65</v>
      </c>
      <c r="LR45" s="27">
        <v>474</v>
      </c>
      <c r="LS45" s="27">
        <v>473.95</v>
      </c>
      <c r="LT45" s="27">
        <v>464.9</v>
      </c>
      <c r="LU45" s="27">
        <v>462.25</v>
      </c>
      <c r="LV45" s="27">
        <v>480.7</v>
      </c>
      <c r="LW45" s="27">
        <v>493.95</v>
      </c>
      <c r="LX45" s="27">
        <v>498.05</v>
      </c>
      <c r="LY45" s="27">
        <v>488.95</v>
      </c>
      <c r="LZ45" s="27">
        <v>489.6</v>
      </c>
      <c r="MA45" s="27">
        <v>496.25</v>
      </c>
      <c r="MB45" s="27">
        <v>498.9</v>
      </c>
      <c r="MC45" s="27">
        <v>491.65</v>
      </c>
      <c r="MD45" s="27">
        <v>501.55</v>
      </c>
      <c r="ME45" s="27">
        <v>507.8</v>
      </c>
      <c r="MF45" s="27">
        <v>515.15</v>
      </c>
      <c r="MG45" s="27">
        <v>484.35</v>
      </c>
      <c r="MH45" s="27">
        <v>491.3</v>
      </c>
      <c r="MI45" s="27">
        <v>476.25</v>
      </c>
      <c r="MJ45" s="27">
        <v>480.95</v>
      </c>
      <c r="MK45" s="27">
        <v>452.85</v>
      </c>
      <c r="ML45" s="27">
        <v>458.2</v>
      </c>
      <c r="MM45" s="27">
        <v>458</v>
      </c>
      <c r="MN45" s="27">
        <v>461.5</v>
      </c>
      <c r="MO45" s="27">
        <v>458.75</v>
      </c>
      <c r="MP45" s="27">
        <v>459.4</v>
      </c>
      <c r="MQ45" s="27">
        <v>459.1</v>
      </c>
      <c r="MR45" s="27">
        <v>459.2</v>
      </c>
      <c r="MS45" s="27">
        <v>452</v>
      </c>
      <c r="MT45" s="27">
        <v>457.6</v>
      </c>
      <c r="MU45" s="27">
        <v>467.85</v>
      </c>
      <c r="MV45" s="27">
        <v>431.75</v>
      </c>
      <c r="MW45" s="27">
        <v>429.3</v>
      </c>
      <c r="MX45" s="27">
        <v>423.7</v>
      </c>
      <c r="MY45" s="27">
        <v>430.05</v>
      </c>
      <c r="MZ45" s="27">
        <v>417.3</v>
      </c>
      <c r="NA45" s="27">
        <v>419.85</v>
      </c>
      <c r="NB45" s="43"/>
      <c r="ND45" s="45"/>
      <c r="NE45" s="43"/>
    </row>
    <row r="46" spans="1:369" x14ac:dyDescent="0.25">
      <c r="A46" s="28">
        <f t="shared" si="1"/>
        <v>44</v>
      </c>
      <c r="B46" s="28">
        <v>533078</v>
      </c>
      <c r="C46" s="28" t="s">
        <v>51</v>
      </c>
      <c r="D46" s="29" t="s">
        <v>180</v>
      </c>
      <c r="E46" s="27">
        <f t="shared" si="2"/>
        <v>86</v>
      </c>
      <c r="F46" s="27">
        <v>75.8</v>
      </c>
      <c r="G46" s="27" t="e">
        <v>#N/A</v>
      </c>
      <c r="H46" s="27" t="e">
        <v>#N/A</v>
      </c>
      <c r="I46" s="3"/>
      <c r="J46" s="27">
        <v>179.4</v>
      </c>
      <c r="K46" s="27">
        <v>71.3</v>
      </c>
      <c r="L46" s="27"/>
      <c r="M46" s="30"/>
      <c r="N46" s="28"/>
      <c r="P46" s="3">
        <v>86</v>
      </c>
      <c r="Q46" s="3">
        <v>86</v>
      </c>
      <c r="R46" s="3">
        <v>85.1</v>
      </c>
      <c r="S46" s="3">
        <v>88.35</v>
      </c>
      <c r="T46" s="3">
        <v>89.1</v>
      </c>
      <c r="U46" s="3">
        <v>84.05</v>
      </c>
      <c r="V46" s="3">
        <v>89.9</v>
      </c>
      <c r="W46" s="3">
        <v>82.7</v>
      </c>
      <c r="X46" s="3">
        <v>83</v>
      </c>
      <c r="Y46" s="3">
        <v>87</v>
      </c>
      <c r="Z46" s="3">
        <v>89.95</v>
      </c>
      <c r="AA46" s="3">
        <v>82.9</v>
      </c>
      <c r="AB46" s="3">
        <v>87</v>
      </c>
      <c r="AC46" s="3">
        <v>85</v>
      </c>
      <c r="AD46" s="3">
        <v>82.2</v>
      </c>
      <c r="AE46" s="3">
        <v>82.6</v>
      </c>
      <c r="AF46" s="3">
        <v>89</v>
      </c>
      <c r="AG46" s="3">
        <v>86.8</v>
      </c>
      <c r="AH46" s="3">
        <v>89.7</v>
      </c>
      <c r="AI46" s="3">
        <v>88.5</v>
      </c>
      <c r="AJ46" s="3">
        <v>87</v>
      </c>
      <c r="AK46" s="3">
        <v>89.05</v>
      </c>
      <c r="AL46" s="3">
        <v>105.95</v>
      </c>
      <c r="AM46" s="3">
        <v>90.9</v>
      </c>
      <c r="AN46" s="3">
        <v>91</v>
      </c>
      <c r="AO46" s="3">
        <v>94.5</v>
      </c>
      <c r="AP46" s="3">
        <v>93.4</v>
      </c>
      <c r="AQ46" s="3">
        <v>94</v>
      </c>
      <c r="AR46" s="3">
        <v>90.9</v>
      </c>
      <c r="AS46" s="3">
        <v>88.1</v>
      </c>
      <c r="AT46" s="3">
        <v>88.1</v>
      </c>
      <c r="AU46" s="3">
        <v>88.5</v>
      </c>
      <c r="AV46" s="3">
        <v>97.5</v>
      </c>
      <c r="AW46" s="3">
        <v>97.35</v>
      </c>
      <c r="AX46" s="3">
        <v>93</v>
      </c>
      <c r="AY46" s="3">
        <v>90.4</v>
      </c>
      <c r="AZ46" s="3">
        <v>90.4</v>
      </c>
      <c r="BA46" s="3">
        <v>89.8</v>
      </c>
      <c r="BB46" s="3">
        <v>89.5</v>
      </c>
      <c r="BC46" s="3">
        <v>88.5</v>
      </c>
      <c r="BD46" s="3">
        <v>89</v>
      </c>
      <c r="BE46" s="3">
        <v>90</v>
      </c>
      <c r="BF46" s="3">
        <v>90</v>
      </c>
      <c r="BG46" s="3">
        <v>90.5</v>
      </c>
      <c r="BH46" s="3">
        <v>90.9</v>
      </c>
      <c r="BI46" s="3">
        <v>88.5</v>
      </c>
      <c r="BJ46" s="3">
        <v>90</v>
      </c>
      <c r="BK46" s="3">
        <v>90.9</v>
      </c>
      <c r="BL46" s="3">
        <v>89</v>
      </c>
      <c r="BM46" s="3">
        <v>89.85</v>
      </c>
      <c r="BN46" s="3">
        <v>86</v>
      </c>
      <c r="BO46" s="3">
        <v>92.45</v>
      </c>
      <c r="BP46" s="3">
        <v>91.55</v>
      </c>
      <c r="BQ46" s="3">
        <v>83</v>
      </c>
      <c r="BR46" s="3">
        <v>88.8</v>
      </c>
      <c r="BS46" s="3">
        <v>94</v>
      </c>
      <c r="BT46" s="3">
        <v>93.6</v>
      </c>
      <c r="BU46" s="3">
        <v>89.9</v>
      </c>
      <c r="BV46" s="3">
        <v>92.9</v>
      </c>
      <c r="BW46" s="3">
        <v>92.8</v>
      </c>
      <c r="BX46" s="3">
        <v>85</v>
      </c>
      <c r="BY46" s="3">
        <v>86</v>
      </c>
      <c r="BZ46" s="3">
        <v>89</v>
      </c>
      <c r="CA46" s="3">
        <v>89.35</v>
      </c>
      <c r="CB46" s="3">
        <v>95.9</v>
      </c>
      <c r="CC46" s="3">
        <v>93</v>
      </c>
      <c r="CD46" s="3">
        <v>91.65</v>
      </c>
      <c r="CE46" s="3">
        <v>98.5</v>
      </c>
      <c r="CF46" s="3">
        <v>97.85</v>
      </c>
      <c r="CG46" s="3">
        <v>98</v>
      </c>
      <c r="CH46" s="3">
        <v>98</v>
      </c>
      <c r="CI46" s="3">
        <v>102.5</v>
      </c>
      <c r="CJ46" s="3">
        <v>97</v>
      </c>
      <c r="CK46" s="3">
        <v>91</v>
      </c>
      <c r="CL46" s="3">
        <v>89.75</v>
      </c>
      <c r="CM46" s="3">
        <v>88.85</v>
      </c>
      <c r="CN46" s="3">
        <v>86.55</v>
      </c>
      <c r="CO46" s="3">
        <v>90</v>
      </c>
      <c r="CP46" s="3">
        <v>90</v>
      </c>
      <c r="CQ46" s="3">
        <v>89.95</v>
      </c>
      <c r="CR46" s="3">
        <v>93.8</v>
      </c>
      <c r="CS46" s="3">
        <v>88.9</v>
      </c>
      <c r="CT46" s="3">
        <v>88.5</v>
      </c>
      <c r="CU46" s="3">
        <v>90</v>
      </c>
      <c r="CV46" s="3">
        <v>91.3</v>
      </c>
      <c r="CW46" s="3">
        <v>90.3</v>
      </c>
      <c r="CX46" s="3">
        <v>88.55</v>
      </c>
      <c r="CY46" s="3">
        <v>89.9</v>
      </c>
      <c r="CZ46" s="3">
        <v>91.9</v>
      </c>
      <c r="DA46" s="3">
        <v>92.75</v>
      </c>
      <c r="DB46" s="3">
        <v>88</v>
      </c>
      <c r="DC46" s="3">
        <v>96.5</v>
      </c>
      <c r="DD46" s="3">
        <v>94.3</v>
      </c>
      <c r="DE46" s="3">
        <v>95.5</v>
      </c>
      <c r="DF46" s="3">
        <v>97.2</v>
      </c>
      <c r="DG46" s="3">
        <v>101.9</v>
      </c>
      <c r="DH46" s="3">
        <v>97.5</v>
      </c>
      <c r="DI46" s="3">
        <v>107.5</v>
      </c>
      <c r="DJ46" s="3">
        <v>113.15</v>
      </c>
      <c r="DK46" s="3">
        <v>105.1</v>
      </c>
      <c r="DL46" s="3">
        <v>109.9</v>
      </c>
      <c r="DM46" s="3">
        <v>114.65</v>
      </c>
      <c r="DN46" s="3">
        <v>112.9</v>
      </c>
      <c r="DO46" s="3">
        <v>110.5</v>
      </c>
      <c r="DP46" s="3">
        <v>112.95</v>
      </c>
      <c r="DQ46" s="3">
        <v>111.4</v>
      </c>
      <c r="DR46" s="3">
        <v>114</v>
      </c>
      <c r="DS46" s="3">
        <v>111.9</v>
      </c>
      <c r="DT46" s="3">
        <v>115.95</v>
      </c>
      <c r="DU46" s="3">
        <v>111</v>
      </c>
      <c r="DV46" s="3">
        <v>115</v>
      </c>
      <c r="DW46" s="3">
        <v>106</v>
      </c>
      <c r="DX46" s="3">
        <v>117.9</v>
      </c>
      <c r="DY46" s="3">
        <v>110</v>
      </c>
      <c r="DZ46" s="3">
        <v>107.7</v>
      </c>
      <c r="EA46" s="3">
        <v>112.9</v>
      </c>
      <c r="EB46" s="3">
        <v>109.7</v>
      </c>
      <c r="EC46" s="3">
        <v>105</v>
      </c>
      <c r="ED46" s="3">
        <v>110</v>
      </c>
      <c r="EE46" s="3">
        <v>116.9</v>
      </c>
      <c r="EF46" s="3">
        <v>110.05</v>
      </c>
      <c r="EG46" s="3">
        <v>115.55</v>
      </c>
      <c r="EH46" s="3">
        <v>116</v>
      </c>
      <c r="EI46" s="3">
        <v>110.6</v>
      </c>
      <c r="EJ46" s="3">
        <v>116</v>
      </c>
      <c r="EK46" s="3">
        <v>119.9</v>
      </c>
      <c r="EL46" s="3">
        <v>119.45</v>
      </c>
      <c r="EM46" s="3">
        <v>119.4</v>
      </c>
      <c r="EN46" s="3">
        <v>114</v>
      </c>
      <c r="EO46" s="3">
        <v>120</v>
      </c>
      <c r="EP46" s="3">
        <v>120</v>
      </c>
      <c r="EQ46" s="3">
        <v>120.7</v>
      </c>
      <c r="ER46" s="3">
        <v>121</v>
      </c>
      <c r="ES46" s="3">
        <v>120.95</v>
      </c>
      <c r="ET46" s="3">
        <v>117</v>
      </c>
      <c r="EU46" s="3">
        <v>132</v>
      </c>
      <c r="EV46" s="3">
        <v>119.2</v>
      </c>
      <c r="EW46" s="3">
        <v>117</v>
      </c>
      <c r="EX46" s="3">
        <v>116.05</v>
      </c>
      <c r="EY46" s="3">
        <v>125</v>
      </c>
      <c r="EZ46" s="3">
        <v>134.69999999999999</v>
      </c>
      <c r="FA46" s="3">
        <v>139.1</v>
      </c>
      <c r="FB46" s="3">
        <v>140.5</v>
      </c>
      <c r="FC46" s="3">
        <v>146.9</v>
      </c>
      <c r="FD46" s="3">
        <v>149.19999999999999</v>
      </c>
      <c r="FE46" s="3">
        <v>149.5</v>
      </c>
      <c r="FF46" s="27">
        <v>145</v>
      </c>
      <c r="FG46" s="27">
        <v>151.5</v>
      </c>
      <c r="FH46" s="27">
        <v>152.5</v>
      </c>
      <c r="FI46" s="27">
        <v>144</v>
      </c>
      <c r="FJ46" s="27">
        <v>149.75</v>
      </c>
      <c r="FK46" s="27">
        <v>145.4</v>
      </c>
      <c r="FL46" s="27">
        <v>147.65</v>
      </c>
      <c r="FM46" s="27">
        <v>148</v>
      </c>
      <c r="FN46" s="27">
        <v>149</v>
      </c>
      <c r="FO46" s="27">
        <v>141.44999999999999</v>
      </c>
      <c r="FP46" s="27">
        <v>135</v>
      </c>
      <c r="FQ46" s="27">
        <v>131</v>
      </c>
      <c r="FR46" s="27">
        <v>127.25</v>
      </c>
      <c r="FS46" s="27">
        <v>127</v>
      </c>
      <c r="FT46" s="27"/>
      <c r="FU46" s="27">
        <v>123</v>
      </c>
      <c r="FV46" s="27">
        <v>127.35</v>
      </c>
      <c r="FW46" s="27">
        <v>126.9</v>
      </c>
      <c r="FX46" s="27">
        <v>125.75</v>
      </c>
      <c r="FY46" s="27">
        <v>127.35</v>
      </c>
      <c r="FZ46" s="27">
        <v>126.5</v>
      </c>
      <c r="GA46" s="27">
        <v>127.85</v>
      </c>
      <c r="GB46" s="27">
        <v>126</v>
      </c>
      <c r="GC46" s="27">
        <v>126.5</v>
      </c>
      <c r="GD46" s="27">
        <v>129.94999999999999</v>
      </c>
      <c r="GE46" s="27">
        <v>125</v>
      </c>
      <c r="GF46" s="27">
        <v>125</v>
      </c>
      <c r="GG46" s="27">
        <v>126.55</v>
      </c>
      <c r="GH46" s="27">
        <v>120</v>
      </c>
      <c r="GI46" s="27">
        <v>128</v>
      </c>
      <c r="GJ46" s="27">
        <v>128.5</v>
      </c>
      <c r="GK46" s="27">
        <v>130</v>
      </c>
      <c r="GL46" s="27">
        <v>120</v>
      </c>
      <c r="GM46" s="27">
        <v>120</v>
      </c>
      <c r="GN46" s="27">
        <v>121</v>
      </c>
      <c r="GO46" s="27">
        <v>121.4</v>
      </c>
      <c r="GP46" s="27">
        <v>122.25</v>
      </c>
      <c r="GQ46" s="27">
        <v>120.9</v>
      </c>
      <c r="GR46" s="27">
        <v>118.9</v>
      </c>
      <c r="GS46" s="27">
        <v>119</v>
      </c>
      <c r="GT46" s="27">
        <v>121</v>
      </c>
      <c r="GU46" s="27">
        <v>124</v>
      </c>
      <c r="GV46" s="27">
        <v>120</v>
      </c>
      <c r="GW46" s="27">
        <v>125</v>
      </c>
      <c r="GX46" s="27">
        <v>121</v>
      </c>
      <c r="GY46" s="27">
        <v>117</v>
      </c>
      <c r="GZ46" s="27">
        <v>120</v>
      </c>
      <c r="HA46" s="27">
        <v>120</v>
      </c>
      <c r="HB46" s="27">
        <v>125.2</v>
      </c>
      <c r="HC46" s="27">
        <v>124.9</v>
      </c>
      <c r="HD46" s="27">
        <v>119</v>
      </c>
      <c r="HE46" s="27">
        <v>122.9</v>
      </c>
      <c r="HF46" s="27">
        <v>123.5</v>
      </c>
      <c r="HG46" s="27">
        <v>119.1</v>
      </c>
      <c r="HH46" s="27">
        <v>124.9</v>
      </c>
      <c r="HI46" s="27">
        <v>120.65</v>
      </c>
      <c r="HJ46" s="27">
        <v>119.2</v>
      </c>
      <c r="HK46" s="27">
        <v>123</v>
      </c>
      <c r="HL46" s="27">
        <v>120.75</v>
      </c>
      <c r="HM46" s="27">
        <v>114.5</v>
      </c>
      <c r="HN46" s="27">
        <v>116.25</v>
      </c>
      <c r="HO46" s="27">
        <v>112.75</v>
      </c>
      <c r="HP46" s="27">
        <v>114.1</v>
      </c>
      <c r="HQ46" s="27">
        <v>114</v>
      </c>
      <c r="HR46" s="27">
        <v>118</v>
      </c>
      <c r="HS46" s="27">
        <v>111</v>
      </c>
      <c r="HT46" s="27">
        <v>112.1</v>
      </c>
      <c r="HU46" s="27">
        <v>110.5</v>
      </c>
      <c r="HV46" s="27">
        <v>111</v>
      </c>
      <c r="HW46" s="27">
        <v>111</v>
      </c>
      <c r="HX46" s="27">
        <v>116.75</v>
      </c>
      <c r="HY46" s="27">
        <v>99</v>
      </c>
      <c r="HZ46" s="27">
        <v>120.95</v>
      </c>
      <c r="IA46" s="27">
        <v>121.5</v>
      </c>
      <c r="IB46" s="27">
        <v>120</v>
      </c>
      <c r="IC46" s="27">
        <v>119.9</v>
      </c>
      <c r="ID46" s="27">
        <v>123</v>
      </c>
      <c r="IE46" s="27">
        <v>119</v>
      </c>
      <c r="IF46" s="27">
        <v>125</v>
      </c>
      <c r="IG46" s="27">
        <v>113.3</v>
      </c>
      <c r="IH46" s="27">
        <v>118</v>
      </c>
      <c r="II46" s="27">
        <v>116.35</v>
      </c>
      <c r="IJ46" s="27">
        <v>117.5</v>
      </c>
      <c r="IK46" s="27">
        <v>120.85</v>
      </c>
      <c r="IL46" s="27">
        <v>119.9</v>
      </c>
      <c r="IM46" s="27">
        <v>116.35</v>
      </c>
      <c r="IN46" s="27">
        <v>120.6</v>
      </c>
      <c r="IO46" s="27">
        <v>120.4</v>
      </c>
      <c r="IP46" s="27">
        <v>121.75</v>
      </c>
      <c r="IQ46" s="27">
        <v>120.9</v>
      </c>
      <c r="IR46" s="27">
        <v>114.4</v>
      </c>
      <c r="IS46" s="27">
        <v>121.7</v>
      </c>
      <c r="IT46" s="27">
        <v>120</v>
      </c>
      <c r="IU46" s="27">
        <v>119</v>
      </c>
      <c r="IV46" s="27">
        <v>121</v>
      </c>
      <c r="IW46" s="27">
        <v>120</v>
      </c>
      <c r="IX46" s="27">
        <v>122.5</v>
      </c>
      <c r="IY46" s="27">
        <v>124.1</v>
      </c>
      <c r="IZ46" s="27">
        <v>125</v>
      </c>
      <c r="JA46" s="27">
        <v>125</v>
      </c>
      <c r="JB46" s="27">
        <v>127.7</v>
      </c>
      <c r="JC46" s="27">
        <v>120</v>
      </c>
      <c r="JD46" s="27">
        <v>122</v>
      </c>
      <c r="JE46" s="27">
        <v>119.5</v>
      </c>
      <c r="JF46" s="27">
        <v>120.1</v>
      </c>
      <c r="JG46" s="27">
        <v>125.75</v>
      </c>
      <c r="JH46" s="27">
        <v>125</v>
      </c>
      <c r="JI46" s="27">
        <v>125</v>
      </c>
      <c r="JJ46" s="27">
        <v>126</v>
      </c>
      <c r="JK46" s="27">
        <v>125</v>
      </c>
      <c r="JL46" s="27">
        <v>125</v>
      </c>
      <c r="JM46" s="27">
        <v>122</v>
      </c>
      <c r="JN46" s="27">
        <v>119</v>
      </c>
      <c r="JO46" s="27">
        <v>122.25</v>
      </c>
      <c r="JP46" s="27">
        <v>122.8</v>
      </c>
      <c r="JQ46" s="27">
        <v>120</v>
      </c>
      <c r="JR46" s="27">
        <v>122.8</v>
      </c>
      <c r="JS46" s="27">
        <v>121.9</v>
      </c>
      <c r="JT46" s="27">
        <v>124</v>
      </c>
      <c r="JU46" s="27">
        <v>120.05</v>
      </c>
      <c r="JV46" s="27">
        <v>119.25</v>
      </c>
      <c r="JW46" s="27">
        <v>128</v>
      </c>
      <c r="JX46" s="27">
        <v>125.6</v>
      </c>
      <c r="JY46" s="27">
        <v>128.9</v>
      </c>
      <c r="JZ46" s="27">
        <v>125.6</v>
      </c>
      <c r="KA46" s="27">
        <v>129.94999999999999</v>
      </c>
      <c r="KB46" s="27">
        <v>129</v>
      </c>
      <c r="KC46" s="27">
        <v>133.9</v>
      </c>
      <c r="KD46" s="27">
        <v>129.44999999999999</v>
      </c>
      <c r="KE46" s="27">
        <v>122.9</v>
      </c>
      <c r="KF46" s="27">
        <v>133.19999999999999</v>
      </c>
      <c r="KG46" s="27">
        <v>132.75</v>
      </c>
      <c r="KH46" s="27">
        <v>111.95</v>
      </c>
      <c r="KI46" s="27">
        <v>93.3</v>
      </c>
      <c r="KJ46" s="27">
        <v>93.05</v>
      </c>
      <c r="KK46" s="27">
        <v>92.15</v>
      </c>
      <c r="KL46" s="27">
        <v>92.1</v>
      </c>
      <c r="KM46" s="27">
        <v>92.05</v>
      </c>
      <c r="KN46" s="27">
        <v>97.3</v>
      </c>
      <c r="KO46" s="27">
        <v>88</v>
      </c>
      <c r="KP46" s="27">
        <v>89.05</v>
      </c>
      <c r="KQ46" s="27">
        <v>87.2</v>
      </c>
      <c r="KR46" s="27">
        <v>88.4</v>
      </c>
      <c r="KS46" s="27">
        <v>86.5</v>
      </c>
      <c r="KT46" s="27">
        <v>86.5</v>
      </c>
      <c r="KU46" s="27">
        <v>82.6</v>
      </c>
      <c r="KV46" s="27">
        <v>86.75</v>
      </c>
      <c r="KW46" s="27">
        <v>82.5</v>
      </c>
      <c r="KX46" s="27">
        <v>88</v>
      </c>
      <c r="KY46" s="27">
        <v>82</v>
      </c>
      <c r="KZ46" s="27">
        <v>84</v>
      </c>
      <c r="LA46" s="27">
        <v>83.2</v>
      </c>
      <c r="LB46" s="27">
        <v>85.05</v>
      </c>
      <c r="LC46" s="27">
        <v>83.25</v>
      </c>
      <c r="LD46" s="27">
        <v>83.3</v>
      </c>
      <c r="LE46" s="27">
        <v>80.599999999999994</v>
      </c>
      <c r="LF46" s="27">
        <v>86.5</v>
      </c>
      <c r="LG46" s="27">
        <v>87.5</v>
      </c>
      <c r="LH46" s="27">
        <v>86</v>
      </c>
      <c r="LI46" s="27">
        <v>88.45</v>
      </c>
      <c r="LJ46" s="27">
        <v>85.5</v>
      </c>
      <c r="LK46" s="27">
        <v>85.75</v>
      </c>
      <c r="LL46" s="27">
        <v>90.5</v>
      </c>
      <c r="LM46" s="27">
        <v>86.25</v>
      </c>
      <c r="LN46" s="27">
        <v>90</v>
      </c>
      <c r="LO46" s="27">
        <v>88.9</v>
      </c>
      <c r="LP46" s="27">
        <v>85.6</v>
      </c>
      <c r="LQ46" s="27">
        <v>85.75</v>
      </c>
      <c r="LR46" s="27">
        <v>91</v>
      </c>
      <c r="LS46" s="27">
        <v>85.1</v>
      </c>
      <c r="LT46" s="27">
        <v>89</v>
      </c>
      <c r="LU46" s="27">
        <v>91.8</v>
      </c>
      <c r="LV46" s="27">
        <v>91.7</v>
      </c>
      <c r="LW46" s="27">
        <v>91.8</v>
      </c>
      <c r="LX46" s="27">
        <v>86.1</v>
      </c>
      <c r="LY46" s="27">
        <v>84.1</v>
      </c>
      <c r="LZ46" s="27">
        <v>87</v>
      </c>
      <c r="MA46" s="27">
        <v>87.15</v>
      </c>
      <c r="MB46" s="27">
        <v>91</v>
      </c>
      <c r="MC46" s="27">
        <v>90</v>
      </c>
      <c r="MD46" s="27">
        <v>91.5</v>
      </c>
      <c r="ME46" s="27">
        <v>90.4</v>
      </c>
      <c r="MF46" s="27">
        <v>93</v>
      </c>
      <c r="MG46" s="27">
        <v>92.35</v>
      </c>
      <c r="MH46" s="27">
        <v>96</v>
      </c>
      <c r="MI46" s="27">
        <v>91</v>
      </c>
      <c r="MJ46" s="27">
        <v>92</v>
      </c>
      <c r="MK46" s="27">
        <v>87</v>
      </c>
      <c r="ML46" s="27">
        <v>86.6</v>
      </c>
      <c r="MM46" s="27">
        <v>83.6</v>
      </c>
      <c r="MN46" s="27">
        <v>86.9</v>
      </c>
      <c r="MO46" s="27">
        <v>86.25</v>
      </c>
      <c r="MP46" s="27">
        <v>85.5</v>
      </c>
      <c r="MQ46" s="27">
        <v>87</v>
      </c>
      <c r="MR46" s="27">
        <v>89</v>
      </c>
      <c r="MS46" s="27">
        <v>86.55</v>
      </c>
      <c r="MT46" s="27">
        <v>86</v>
      </c>
      <c r="MU46" s="27">
        <v>86.5</v>
      </c>
      <c r="MV46" s="27">
        <v>84.8</v>
      </c>
      <c r="MW46" s="27">
        <v>87.1</v>
      </c>
      <c r="MX46" s="27">
        <v>89</v>
      </c>
      <c r="MY46" s="27">
        <v>92.9</v>
      </c>
      <c r="MZ46" s="27">
        <v>89</v>
      </c>
      <c r="NA46" s="27">
        <v>95</v>
      </c>
      <c r="NB46" s="43"/>
      <c r="ND46" s="45"/>
      <c r="NE46" s="43"/>
    </row>
    <row r="47" spans="1:369" x14ac:dyDescent="0.25">
      <c r="A47" s="28">
        <f t="shared" si="1"/>
        <v>45</v>
      </c>
      <c r="B47" s="28">
        <v>503101</v>
      </c>
      <c r="C47" s="28" t="s">
        <v>52</v>
      </c>
      <c r="D47" s="29" t="s">
        <v>104</v>
      </c>
      <c r="E47" s="27">
        <f t="shared" si="2"/>
        <v>160.19999999999999</v>
      </c>
      <c r="F47" s="27">
        <v>370.7</v>
      </c>
      <c r="G47" s="27">
        <v>141.44999999999999</v>
      </c>
      <c r="H47" s="27">
        <v>350.4</v>
      </c>
      <c r="I47" s="3"/>
      <c r="J47" s="27">
        <v>309.7</v>
      </c>
      <c r="K47" s="27">
        <v>110</v>
      </c>
      <c r="L47" s="27"/>
      <c r="M47" s="30"/>
      <c r="N47" s="28"/>
      <c r="P47" s="3">
        <v>160.19999999999999</v>
      </c>
      <c r="Q47" s="3">
        <v>165.1</v>
      </c>
      <c r="R47" s="3">
        <v>170</v>
      </c>
      <c r="S47" s="3">
        <v>171.1</v>
      </c>
      <c r="T47" s="3">
        <v>173</v>
      </c>
      <c r="U47" s="3">
        <v>172.55</v>
      </c>
      <c r="V47" s="3">
        <v>171</v>
      </c>
      <c r="W47" s="3">
        <v>175.3</v>
      </c>
      <c r="X47" s="3">
        <v>179.85</v>
      </c>
      <c r="Y47" s="3">
        <v>168.3</v>
      </c>
      <c r="Z47" s="3">
        <v>173</v>
      </c>
      <c r="AA47" s="3">
        <v>173.15</v>
      </c>
      <c r="AB47" s="3">
        <v>178.1</v>
      </c>
      <c r="AC47" s="3">
        <v>187.3</v>
      </c>
      <c r="AD47" s="3">
        <v>189.4</v>
      </c>
      <c r="AE47" s="3">
        <v>185</v>
      </c>
      <c r="AF47" s="3">
        <v>187.15</v>
      </c>
      <c r="AG47" s="3">
        <v>194.75</v>
      </c>
      <c r="AH47" s="3">
        <v>196.2</v>
      </c>
      <c r="AI47" s="3">
        <v>192</v>
      </c>
      <c r="AJ47" s="3">
        <v>199.65</v>
      </c>
      <c r="AK47" s="3">
        <v>195.85</v>
      </c>
      <c r="AL47" s="3">
        <v>196.25</v>
      </c>
      <c r="AM47" s="3">
        <v>192</v>
      </c>
      <c r="AN47" s="3">
        <v>197</v>
      </c>
      <c r="AO47" s="3">
        <v>200.75</v>
      </c>
      <c r="AP47" s="3">
        <v>208</v>
      </c>
      <c r="AQ47" s="3">
        <v>223.8</v>
      </c>
      <c r="AR47" s="3">
        <v>226.95</v>
      </c>
      <c r="AS47" s="3">
        <v>252.15</v>
      </c>
      <c r="AT47" s="3">
        <v>280.55</v>
      </c>
      <c r="AU47" s="3">
        <v>255.05</v>
      </c>
      <c r="AV47" s="3">
        <v>215.5</v>
      </c>
      <c r="AW47" s="3">
        <v>182.8</v>
      </c>
      <c r="AX47" s="3">
        <v>185.05</v>
      </c>
      <c r="AY47" s="3">
        <v>158.9</v>
      </c>
      <c r="AZ47" s="3">
        <v>153.5</v>
      </c>
      <c r="BA47" s="3">
        <v>153.9</v>
      </c>
      <c r="BB47" s="3">
        <v>156.15</v>
      </c>
      <c r="BC47" s="3">
        <v>159.80000000000001</v>
      </c>
      <c r="BD47" s="3">
        <v>160</v>
      </c>
      <c r="BE47" s="3">
        <v>163.25</v>
      </c>
      <c r="BF47" s="3">
        <v>159.9</v>
      </c>
      <c r="BG47" s="3">
        <v>145.30000000000001</v>
      </c>
      <c r="BH47" s="3">
        <v>149</v>
      </c>
      <c r="BI47" s="3">
        <v>142.55000000000001</v>
      </c>
      <c r="BJ47" s="3">
        <v>140</v>
      </c>
      <c r="BK47" s="3">
        <v>135.80000000000001</v>
      </c>
      <c r="BL47" s="3">
        <v>138</v>
      </c>
      <c r="BM47" s="3">
        <v>135</v>
      </c>
      <c r="BN47" s="3">
        <v>137.80000000000001</v>
      </c>
      <c r="BO47" s="3">
        <v>130</v>
      </c>
      <c r="BP47" s="3">
        <v>126.95</v>
      </c>
      <c r="BQ47" s="3">
        <v>115</v>
      </c>
      <c r="BR47" s="3">
        <v>123.8</v>
      </c>
      <c r="BS47" s="3">
        <v>135.5</v>
      </c>
      <c r="BT47" s="3">
        <v>143.5</v>
      </c>
      <c r="BU47" s="3">
        <v>148</v>
      </c>
      <c r="BV47" s="3">
        <v>140.55000000000001</v>
      </c>
      <c r="BW47" s="3">
        <v>143</v>
      </c>
      <c r="BX47" s="3">
        <v>143.5</v>
      </c>
      <c r="BY47" s="3">
        <v>138</v>
      </c>
      <c r="BZ47" s="3">
        <v>148</v>
      </c>
      <c r="CA47" s="3">
        <v>156.94999999999999</v>
      </c>
      <c r="CB47" s="3">
        <v>150.05000000000001</v>
      </c>
      <c r="CC47" s="3">
        <v>153</v>
      </c>
      <c r="CD47" s="3">
        <v>160</v>
      </c>
      <c r="CE47" s="3">
        <v>160</v>
      </c>
      <c r="CF47" s="3">
        <v>161.19999999999999</v>
      </c>
      <c r="CG47" s="3">
        <v>162.65</v>
      </c>
      <c r="CH47" s="3">
        <v>165.7</v>
      </c>
      <c r="CI47" s="3">
        <v>164.4</v>
      </c>
      <c r="CJ47" s="3">
        <v>165.95</v>
      </c>
      <c r="CK47" s="3">
        <v>162.85</v>
      </c>
      <c r="CL47" s="3">
        <v>165.55</v>
      </c>
      <c r="CM47" s="3">
        <v>165.1</v>
      </c>
      <c r="CN47" s="3">
        <v>171.55</v>
      </c>
      <c r="CO47" s="3">
        <v>168.5</v>
      </c>
      <c r="CP47" s="3">
        <v>159.44999999999999</v>
      </c>
      <c r="CQ47" s="3">
        <v>153.85</v>
      </c>
      <c r="CR47" s="3">
        <v>162.15</v>
      </c>
      <c r="CS47" s="3">
        <v>169</v>
      </c>
      <c r="CT47" s="3">
        <v>166.3</v>
      </c>
      <c r="CU47" s="3">
        <v>172.25</v>
      </c>
      <c r="CV47" s="3">
        <v>171.9</v>
      </c>
      <c r="CW47" s="3">
        <v>175.05</v>
      </c>
      <c r="CX47" s="3">
        <v>171.7</v>
      </c>
      <c r="CY47" s="3">
        <v>167.8</v>
      </c>
      <c r="CZ47" s="3">
        <v>164.5</v>
      </c>
      <c r="DA47" s="3">
        <v>162</v>
      </c>
      <c r="DB47" s="3">
        <v>160</v>
      </c>
      <c r="DC47" s="3">
        <v>160</v>
      </c>
      <c r="DD47" s="3">
        <v>161.94999999999999</v>
      </c>
      <c r="DE47" s="3">
        <v>153.05000000000001</v>
      </c>
      <c r="DF47" s="3">
        <v>155</v>
      </c>
      <c r="DG47" s="3">
        <v>166.8</v>
      </c>
      <c r="DH47" s="3">
        <v>152</v>
      </c>
      <c r="DI47" s="3">
        <v>162.4</v>
      </c>
      <c r="DJ47" s="3">
        <v>162.25</v>
      </c>
      <c r="DK47" s="3">
        <v>164.25</v>
      </c>
      <c r="DL47" s="3">
        <v>162.15</v>
      </c>
      <c r="DM47" s="3">
        <v>171</v>
      </c>
      <c r="DN47" s="3">
        <v>172</v>
      </c>
      <c r="DO47" s="3">
        <v>173.95</v>
      </c>
      <c r="DP47" s="3">
        <v>169.75</v>
      </c>
      <c r="DQ47" s="3">
        <v>169</v>
      </c>
      <c r="DR47" s="3">
        <v>176.8</v>
      </c>
      <c r="DS47" s="3">
        <v>159</v>
      </c>
      <c r="DT47" s="3">
        <v>155.55000000000001</v>
      </c>
      <c r="DU47" s="3">
        <v>162.5</v>
      </c>
      <c r="DV47" s="3">
        <v>159.94999999999999</v>
      </c>
      <c r="DW47" s="3">
        <v>155</v>
      </c>
      <c r="DX47" s="3">
        <v>159.94999999999999</v>
      </c>
      <c r="DY47" s="3">
        <v>154</v>
      </c>
      <c r="DZ47" s="3">
        <v>152.05000000000001</v>
      </c>
      <c r="EA47" s="3">
        <v>162</v>
      </c>
      <c r="EB47" s="3">
        <v>165</v>
      </c>
      <c r="EC47" s="3">
        <v>162</v>
      </c>
      <c r="ED47" s="3">
        <v>165.25</v>
      </c>
      <c r="EE47" s="3">
        <v>163</v>
      </c>
      <c r="EF47" s="3">
        <v>172</v>
      </c>
      <c r="EG47" s="3">
        <v>178</v>
      </c>
      <c r="EH47" s="3">
        <v>171.55</v>
      </c>
      <c r="EI47" s="3">
        <v>178.5</v>
      </c>
      <c r="EJ47" s="3">
        <v>179.95</v>
      </c>
      <c r="EK47" s="3">
        <v>174.9</v>
      </c>
      <c r="EL47" s="3">
        <v>170.1</v>
      </c>
      <c r="EM47" s="3">
        <v>174.4</v>
      </c>
      <c r="EN47" s="3">
        <v>167.3</v>
      </c>
      <c r="EO47" s="3">
        <v>175</v>
      </c>
      <c r="EP47" s="3">
        <v>175.6</v>
      </c>
      <c r="EQ47" s="3">
        <v>180.6</v>
      </c>
      <c r="ER47" s="3">
        <v>181.7</v>
      </c>
      <c r="ES47" s="3">
        <v>189.95</v>
      </c>
      <c r="ET47" s="3">
        <v>184</v>
      </c>
      <c r="EU47" s="3">
        <v>185</v>
      </c>
      <c r="EV47" s="3">
        <v>186</v>
      </c>
      <c r="EW47" s="3">
        <v>190.95</v>
      </c>
      <c r="EX47" s="3">
        <v>190</v>
      </c>
      <c r="EY47" s="3">
        <v>190</v>
      </c>
      <c r="EZ47" s="3">
        <v>194</v>
      </c>
      <c r="FA47" s="3">
        <v>197.5</v>
      </c>
      <c r="FB47" s="3">
        <v>202</v>
      </c>
      <c r="FC47" s="3">
        <v>192.8</v>
      </c>
      <c r="FD47" s="3">
        <v>199.55</v>
      </c>
      <c r="FE47" s="3">
        <v>206</v>
      </c>
      <c r="FF47" s="27">
        <v>204.95</v>
      </c>
      <c r="FG47" s="27">
        <v>192.95</v>
      </c>
      <c r="FH47" s="27">
        <v>194.25</v>
      </c>
      <c r="FI47" s="27">
        <v>181.4</v>
      </c>
      <c r="FJ47" s="27">
        <v>170.05</v>
      </c>
      <c r="FK47" s="27">
        <v>170</v>
      </c>
      <c r="FL47" s="27">
        <v>171.6</v>
      </c>
      <c r="FM47" s="27">
        <v>177</v>
      </c>
      <c r="FN47" s="27">
        <v>175</v>
      </c>
      <c r="FO47" s="27">
        <v>175.75</v>
      </c>
      <c r="FP47" s="27">
        <v>180</v>
      </c>
      <c r="FQ47" s="27">
        <v>182.8</v>
      </c>
      <c r="FR47" s="27">
        <v>182.7</v>
      </c>
      <c r="FS47" s="27">
        <v>172.05</v>
      </c>
      <c r="FT47" s="27"/>
      <c r="FU47" s="27">
        <v>178</v>
      </c>
      <c r="FV47" s="27">
        <v>181</v>
      </c>
      <c r="FW47" s="27">
        <v>185</v>
      </c>
      <c r="FX47" s="27">
        <v>178.05</v>
      </c>
      <c r="FY47" s="27">
        <v>182</v>
      </c>
      <c r="FZ47" s="27">
        <v>180</v>
      </c>
      <c r="GA47" s="27">
        <v>177</v>
      </c>
      <c r="GB47" s="27">
        <v>181</v>
      </c>
      <c r="GC47" s="27">
        <v>184</v>
      </c>
      <c r="GD47" s="27">
        <v>184.15</v>
      </c>
      <c r="GE47" s="27">
        <v>184.5</v>
      </c>
      <c r="GF47" s="27">
        <v>175</v>
      </c>
      <c r="GG47" s="27">
        <v>181</v>
      </c>
      <c r="GH47" s="27">
        <v>185</v>
      </c>
      <c r="GI47" s="27">
        <v>193</v>
      </c>
      <c r="GJ47" s="27">
        <v>193</v>
      </c>
      <c r="GK47" s="27">
        <v>197.6</v>
      </c>
      <c r="GL47" s="27">
        <v>188.3</v>
      </c>
      <c r="GM47" s="27">
        <v>190</v>
      </c>
      <c r="GN47" s="27">
        <v>196.5</v>
      </c>
      <c r="GO47" s="27">
        <v>201.55</v>
      </c>
      <c r="GP47" s="27">
        <v>199.1</v>
      </c>
      <c r="GQ47" s="27">
        <v>186</v>
      </c>
      <c r="GR47" s="27">
        <v>169</v>
      </c>
      <c r="GS47" s="27">
        <v>178.2</v>
      </c>
      <c r="GT47" s="27">
        <v>201.4</v>
      </c>
      <c r="GU47" s="27">
        <v>193.8</v>
      </c>
      <c r="GV47" s="27">
        <v>194.8</v>
      </c>
      <c r="GW47" s="27">
        <v>202</v>
      </c>
      <c r="GX47" s="27">
        <v>185</v>
      </c>
      <c r="GY47" s="27">
        <v>202.25</v>
      </c>
      <c r="GZ47" s="27">
        <v>203.1</v>
      </c>
      <c r="HA47" s="27">
        <v>207.5</v>
      </c>
      <c r="HB47" s="27">
        <v>212.6</v>
      </c>
      <c r="HC47" s="27">
        <v>202.8</v>
      </c>
      <c r="HD47" s="27">
        <v>206.05</v>
      </c>
      <c r="HE47" s="27">
        <v>213.2</v>
      </c>
      <c r="HF47" s="27">
        <v>206.05</v>
      </c>
      <c r="HG47" s="27">
        <v>209</v>
      </c>
      <c r="HH47" s="27">
        <v>204.85</v>
      </c>
      <c r="HI47" s="27">
        <v>215.05</v>
      </c>
      <c r="HJ47" s="27">
        <v>225</v>
      </c>
      <c r="HK47" s="27">
        <v>218.5</v>
      </c>
      <c r="HL47" s="27">
        <v>219.95</v>
      </c>
      <c r="HM47" s="27">
        <v>219</v>
      </c>
      <c r="HN47" s="27">
        <v>208.55</v>
      </c>
      <c r="HO47" s="27">
        <v>224</v>
      </c>
      <c r="HP47" s="27">
        <v>236.5</v>
      </c>
      <c r="HQ47" s="27">
        <v>224</v>
      </c>
      <c r="HR47" s="27">
        <v>232</v>
      </c>
      <c r="HS47" s="27">
        <v>235.25</v>
      </c>
      <c r="HT47" s="27">
        <v>240.15</v>
      </c>
      <c r="HU47" s="27">
        <v>242</v>
      </c>
      <c r="HV47" s="27">
        <v>236.5</v>
      </c>
      <c r="HW47" s="27">
        <v>236</v>
      </c>
      <c r="HX47" s="27">
        <v>238</v>
      </c>
      <c r="HY47" s="27">
        <v>220.2</v>
      </c>
      <c r="HZ47" s="27">
        <v>230</v>
      </c>
      <c r="IA47" s="27">
        <v>219</v>
      </c>
      <c r="IB47" s="27">
        <v>225.6</v>
      </c>
      <c r="IC47" s="27">
        <v>220.2</v>
      </c>
      <c r="ID47" s="27">
        <v>225</v>
      </c>
      <c r="IE47" s="27">
        <v>216.45</v>
      </c>
      <c r="IF47" s="27">
        <v>225</v>
      </c>
      <c r="IG47" s="27">
        <v>228.9</v>
      </c>
      <c r="IH47" s="27">
        <v>233.8</v>
      </c>
      <c r="II47" s="27">
        <v>224.95</v>
      </c>
      <c r="IJ47" s="27">
        <v>235</v>
      </c>
      <c r="IK47" s="27">
        <v>240</v>
      </c>
      <c r="IL47" s="27">
        <v>242</v>
      </c>
      <c r="IM47" s="27">
        <v>250</v>
      </c>
      <c r="IN47" s="27">
        <v>250.2</v>
      </c>
      <c r="IO47" s="27">
        <v>257.39999999999998</v>
      </c>
      <c r="IP47" s="27">
        <v>240</v>
      </c>
      <c r="IQ47" s="27">
        <v>219.1</v>
      </c>
      <c r="IR47" s="27">
        <v>212.05</v>
      </c>
      <c r="IS47" s="27">
        <v>249</v>
      </c>
      <c r="IT47" s="27">
        <v>251.55</v>
      </c>
      <c r="IU47" s="27">
        <v>257.5</v>
      </c>
      <c r="IV47" s="27">
        <v>283.14999999999998</v>
      </c>
      <c r="IW47" s="27">
        <v>270</v>
      </c>
      <c r="IX47" s="27">
        <v>285</v>
      </c>
      <c r="IY47" s="27">
        <v>284.35000000000002</v>
      </c>
      <c r="IZ47" s="27">
        <v>285</v>
      </c>
      <c r="JA47" s="27">
        <v>291.10000000000002</v>
      </c>
      <c r="JB47" s="27">
        <v>299.8</v>
      </c>
      <c r="JC47" s="27">
        <v>295.75</v>
      </c>
      <c r="JD47" s="27">
        <v>300</v>
      </c>
      <c r="JE47" s="27">
        <v>290</v>
      </c>
      <c r="JF47" s="27">
        <v>303.8</v>
      </c>
      <c r="JG47" s="27">
        <v>302.05</v>
      </c>
      <c r="JH47" s="27">
        <v>305</v>
      </c>
      <c r="JI47" s="27">
        <v>304.89999999999998</v>
      </c>
      <c r="JJ47" s="27">
        <v>300</v>
      </c>
      <c r="JK47" s="27">
        <v>307.85000000000002</v>
      </c>
      <c r="JL47" s="27">
        <v>307.89999999999998</v>
      </c>
      <c r="JM47" s="27">
        <v>308.10000000000002</v>
      </c>
      <c r="JN47" s="27">
        <v>309</v>
      </c>
      <c r="JO47" s="27">
        <v>302.5</v>
      </c>
      <c r="JP47" s="27">
        <v>307.8</v>
      </c>
      <c r="JQ47" s="27">
        <v>305</v>
      </c>
      <c r="JR47" s="27">
        <v>302</v>
      </c>
      <c r="JS47" s="27">
        <v>303</v>
      </c>
      <c r="JT47" s="27">
        <v>311</v>
      </c>
      <c r="JU47" s="27">
        <v>311</v>
      </c>
      <c r="JV47" s="27">
        <v>306.5</v>
      </c>
      <c r="JW47" s="27">
        <v>315.10000000000002</v>
      </c>
      <c r="JX47" s="27">
        <v>310</v>
      </c>
      <c r="JY47" s="27">
        <v>321</v>
      </c>
      <c r="JZ47" s="27">
        <v>313</v>
      </c>
      <c r="KA47" s="27">
        <v>319.39999999999998</v>
      </c>
      <c r="KB47" s="27">
        <v>310</v>
      </c>
      <c r="KC47" s="27">
        <v>312.25</v>
      </c>
      <c r="KD47" s="27">
        <v>308.2</v>
      </c>
      <c r="KE47" s="27">
        <v>301.2</v>
      </c>
      <c r="KF47" s="27">
        <v>304.60000000000002</v>
      </c>
      <c r="KG47" s="27">
        <v>305.95</v>
      </c>
      <c r="KH47" s="27">
        <v>305</v>
      </c>
      <c r="KI47" s="27">
        <v>301.85000000000002</v>
      </c>
      <c r="KJ47" s="27">
        <v>308.45</v>
      </c>
      <c r="KK47" s="27">
        <v>306.5</v>
      </c>
      <c r="KL47" s="27">
        <v>310.39999999999998</v>
      </c>
      <c r="KM47" s="27">
        <v>309</v>
      </c>
      <c r="KN47" s="27">
        <v>314</v>
      </c>
      <c r="KO47" s="27">
        <v>313.5</v>
      </c>
      <c r="KP47" s="27">
        <v>322.39999999999998</v>
      </c>
      <c r="KQ47" s="27">
        <v>336</v>
      </c>
      <c r="KR47" s="27">
        <v>325</v>
      </c>
      <c r="KS47" s="27">
        <v>295.25</v>
      </c>
      <c r="KT47" s="27">
        <v>308.89999999999998</v>
      </c>
      <c r="KU47" s="27">
        <v>302</v>
      </c>
      <c r="KV47" s="27">
        <v>296.60000000000002</v>
      </c>
      <c r="KW47" s="27">
        <v>302</v>
      </c>
      <c r="KX47" s="27">
        <v>296</v>
      </c>
      <c r="KY47" s="27">
        <v>305</v>
      </c>
      <c r="KZ47" s="27">
        <v>313.8</v>
      </c>
      <c r="LA47" s="27">
        <v>318.85000000000002</v>
      </c>
      <c r="LB47" s="27">
        <v>321.85000000000002</v>
      </c>
      <c r="LC47" s="27">
        <v>322.89999999999998</v>
      </c>
      <c r="LD47" s="27">
        <v>318</v>
      </c>
      <c r="LE47" s="27">
        <v>321.89999999999998</v>
      </c>
      <c r="LF47" s="27">
        <v>334.45</v>
      </c>
      <c r="LG47" s="27">
        <v>330</v>
      </c>
      <c r="LH47" s="27">
        <v>335</v>
      </c>
      <c r="LI47" s="27">
        <v>334.9</v>
      </c>
      <c r="LJ47" s="27">
        <v>355.5</v>
      </c>
      <c r="LK47" s="27">
        <v>353.95</v>
      </c>
      <c r="LL47" s="27">
        <v>357.7</v>
      </c>
      <c r="LM47" s="27">
        <v>353</v>
      </c>
      <c r="LN47" s="27">
        <v>353</v>
      </c>
      <c r="LO47" s="27">
        <v>357</v>
      </c>
      <c r="LP47" s="27">
        <v>352</v>
      </c>
      <c r="LQ47" s="27">
        <v>356.9</v>
      </c>
      <c r="LR47" s="27">
        <v>340</v>
      </c>
      <c r="LS47" s="27">
        <v>348</v>
      </c>
      <c r="LT47" s="27">
        <v>354</v>
      </c>
      <c r="LU47" s="27">
        <v>361.8</v>
      </c>
      <c r="LV47" s="27">
        <v>355.5</v>
      </c>
      <c r="LW47" s="27">
        <v>365.05</v>
      </c>
      <c r="LX47" s="27">
        <v>365.65</v>
      </c>
      <c r="LY47" s="27">
        <v>353</v>
      </c>
      <c r="LZ47" s="27">
        <v>368.15</v>
      </c>
      <c r="MA47" s="27">
        <v>374.05</v>
      </c>
      <c r="MB47" s="27">
        <v>374.4</v>
      </c>
      <c r="MC47" s="27">
        <v>377.75</v>
      </c>
      <c r="MD47" s="27">
        <v>395.75</v>
      </c>
      <c r="ME47" s="27">
        <v>416.35</v>
      </c>
      <c r="MF47" s="27">
        <v>358.5</v>
      </c>
      <c r="MG47" s="27">
        <v>342.8</v>
      </c>
      <c r="MH47" s="27">
        <v>319.89999999999998</v>
      </c>
      <c r="MI47" s="27">
        <v>307.3</v>
      </c>
      <c r="MJ47" s="27">
        <v>314.75</v>
      </c>
      <c r="MK47" s="27">
        <v>484.45</v>
      </c>
      <c r="ML47" s="27">
        <v>482.05</v>
      </c>
      <c r="MM47" s="27">
        <v>497.1</v>
      </c>
      <c r="MN47" s="27">
        <v>512</v>
      </c>
      <c r="MO47" s="27">
        <v>522.9</v>
      </c>
      <c r="MP47" s="27">
        <v>511</v>
      </c>
      <c r="MQ47" s="27">
        <v>490.05</v>
      </c>
      <c r="MR47" s="27">
        <v>494.45</v>
      </c>
      <c r="MS47" s="27">
        <v>493.15</v>
      </c>
      <c r="MT47" s="27">
        <v>493.2</v>
      </c>
      <c r="MU47" s="27">
        <v>469.3</v>
      </c>
      <c r="MV47" s="27">
        <v>447.95</v>
      </c>
      <c r="MW47" s="27">
        <v>473.7</v>
      </c>
      <c r="MX47" s="27">
        <v>464</v>
      </c>
      <c r="MY47" s="27">
        <v>461</v>
      </c>
      <c r="MZ47" s="27">
        <v>438.85</v>
      </c>
      <c r="NA47" s="27">
        <v>443.8</v>
      </c>
      <c r="NB47" s="43"/>
      <c r="ND47" s="45"/>
      <c r="NE47" s="43"/>
    </row>
    <row r="48" spans="1:369" x14ac:dyDescent="0.25">
      <c r="A48" s="28">
        <f t="shared" si="1"/>
        <v>46</v>
      </c>
      <c r="B48" s="28">
        <v>513648</v>
      </c>
      <c r="C48" s="28" t="s">
        <v>10</v>
      </c>
      <c r="D48" s="29" t="s">
        <v>181</v>
      </c>
      <c r="E48" s="27">
        <f t="shared" si="2"/>
        <v>21.95</v>
      </c>
      <c r="F48" s="27">
        <v>121</v>
      </c>
      <c r="G48" s="27" t="e">
        <v>#N/A</v>
      </c>
      <c r="H48" s="27" t="e">
        <v>#N/A</v>
      </c>
      <c r="I48" s="3"/>
      <c r="J48" s="27">
        <v>44.95</v>
      </c>
      <c r="K48" s="27">
        <v>23.1</v>
      </c>
      <c r="L48" s="27"/>
      <c r="M48" s="30"/>
      <c r="N48" s="28"/>
      <c r="P48" s="3">
        <v>21.95</v>
      </c>
      <c r="Q48" s="3">
        <v>21.95</v>
      </c>
      <c r="R48" s="3">
        <v>21.95</v>
      </c>
      <c r="S48" s="3">
        <v>23.1</v>
      </c>
      <c r="T48" s="3">
        <v>23.1</v>
      </c>
      <c r="U48" s="3">
        <v>23.1</v>
      </c>
      <c r="V48" s="3">
        <v>23.1</v>
      </c>
      <c r="W48" s="3">
        <v>23.1</v>
      </c>
      <c r="X48" s="3">
        <v>23.1</v>
      </c>
      <c r="Y48" s="3">
        <v>23.1</v>
      </c>
      <c r="Z48" s="3">
        <v>23.1</v>
      </c>
      <c r="AA48" s="3">
        <v>24.3</v>
      </c>
      <c r="AB48" s="3">
        <v>25.55</v>
      </c>
      <c r="AC48" s="3">
        <v>25.55</v>
      </c>
      <c r="AD48" s="3">
        <v>25.55</v>
      </c>
      <c r="AE48" s="3">
        <v>25.55</v>
      </c>
      <c r="AF48" s="3">
        <v>25.55</v>
      </c>
      <c r="AG48" s="3">
        <v>25.55</v>
      </c>
      <c r="AH48" s="3">
        <v>25.55</v>
      </c>
      <c r="AI48" s="3">
        <v>25.55</v>
      </c>
      <c r="AJ48" s="3">
        <v>25.55</v>
      </c>
      <c r="AK48" s="3">
        <v>25.55</v>
      </c>
      <c r="AL48" s="3">
        <v>25.55</v>
      </c>
      <c r="AM48" s="3">
        <v>25.55</v>
      </c>
      <c r="AN48" s="3">
        <v>25.55</v>
      </c>
      <c r="AO48" s="3">
        <v>25.55</v>
      </c>
      <c r="AP48" s="3">
        <v>25.55</v>
      </c>
      <c r="AQ48" s="3">
        <v>25.55</v>
      </c>
      <c r="AR48" s="3">
        <v>25.55</v>
      </c>
      <c r="AS48" s="3">
        <v>25.55</v>
      </c>
      <c r="AT48" s="3">
        <v>25.55</v>
      </c>
      <c r="AU48" s="3">
        <v>25.55</v>
      </c>
      <c r="AV48" s="3">
        <v>25.55</v>
      </c>
      <c r="AW48" s="3">
        <v>25.55</v>
      </c>
      <c r="AX48" s="3">
        <v>25.55</v>
      </c>
      <c r="AY48" s="3">
        <v>25.55</v>
      </c>
      <c r="AZ48" s="3">
        <v>25.55</v>
      </c>
      <c r="BA48" s="3">
        <v>25.55</v>
      </c>
      <c r="BB48" s="3">
        <v>25.55</v>
      </c>
      <c r="BC48" s="3">
        <v>25.55</v>
      </c>
      <c r="BD48" s="3">
        <v>25.55</v>
      </c>
      <c r="BE48" s="3">
        <v>25.55</v>
      </c>
      <c r="BF48" s="3">
        <v>25.55</v>
      </c>
      <c r="BG48" s="3">
        <v>25.55</v>
      </c>
      <c r="BH48" s="3">
        <v>25.55</v>
      </c>
      <c r="BI48" s="3">
        <v>25.55</v>
      </c>
      <c r="BJ48" s="3">
        <v>25.55</v>
      </c>
      <c r="BK48" s="3">
        <v>25.55</v>
      </c>
      <c r="BL48" s="3">
        <v>25.55</v>
      </c>
      <c r="BM48" s="3">
        <v>25.55</v>
      </c>
      <c r="BN48" s="3">
        <v>25.55</v>
      </c>
      <c r="BO48" s="3">
        <v>25.55</v>
      </c>
      <c r="BP48" s="3">
        <v>25.55</v>
      </c>
      <c r="BQ48" s="3">
        <v>25.55</v>
      </c>
      <c r="BR48" s="3">
        <v>25.55</v>
      </c>
      <c r="BS48" s="3">
        <v>25.55</v>
      </c>
      <c r="BT48" s="3">
        <v>25.55</v>
      </c>
      <c r="BU48" s="3">
        <v>25.55</v>
      </c>
      <c r="BV48" s="3">
        <v>25.55</v>
      </c>
      <c r="BW48" s="3">
        <v>25.55</v>
      </c>
      <c r="BX48" s="3">
        <v>25.55</v>
      </c>
      <c r="BY48" s="3">
        <v>25.55</v>
      </c>
      <c r="BZ48" s="3">
        <v>25.55</v>
      </c>
      <c r="CA48" s="3">
        <v>25.55</v>
      </c>
      <c r="CB48" s="3">
        <v>25.55</v>
      </c>
      <c r="CC48" s="3">
        <v>25.55</v>
      </c>
      <c r="CD48" s="3">
        <v>25.55</v>
      </c>
      <c r="CE48" s="3">
        <v>25.55</v>
      </c>
      <c r="CF48" s="3">
        <v>25.55</v>
      </c>
      <c r="CG48" s="3">
        <v>25.55</v>
      </c>
      <c r="CH48" s="3">
        <v>25.55</v>
      </c>
      <c r="CI48" s="3">
        <v>25.55</v>
      </c>
      <c r="CJ48" s="3">
        <v>25.55</v>
      </c>
      <c r="CK48" s="3">
        <v>25.55</v>
      </c>
      <c r="CL48" s="3">
        <v>25.55</v>
      </c>
      <c r="CM48" s="3">
        <v>25.55</v>
      </c>
      <c r="CN48" s="3">
        <v>25.55</v>
      </c>
      <c r="CO48" s="3">
        <v>25.55</v>
      </c>
      <c r="CP48" s="3">
        <v>25.55</v>
      </c>
      <c r="CQ48" s="3">
        <v>25.55</v>
      </c>
      <c r="CR48" s="3">
        <v>25.55</v>
      </c>
      <c r="CS48" s="3">
        <v>25.55</v>
      </c>
      <c r="CT48" s="3">
        <v>25.55</v>
      </c>
      <c r="CU48" s="3">
        <v>25.55</v>
      </c>
      <c r="CV48" s="3">
        <v>25.55</v>
      </c>
      <c r="CW48" s="3">
        <v>25.55</v>
      </c>
      <c r="CX48" s="3">
        <v>25.55</v>
      </c>
      <c r="CY48" s="3">
        <v>25.55</v>
      </c>
      <c r="CZ48" s="3">
        <v>25.55</v>
      </c>
      <c r="DA48" s="3">
        <v>25.55</v>
      </c>
      <c r="DB48" s="3">
        <v>25.55</v>
      </c>
      <c r="DC48" s="3">
        <v>25.55</v>
      </c>
      <c r="DD48" s="3">
        <v>25.55</v>
      </c>
      <c r="DE48" s="3">
        <v>25.55</v>
      </c>
      <c r="DF48" s="3">
        <v>25.55</v>
      </c>
      <c r="DG48" s="3">
        <v>25.55</v>
      </c>
      <c r="DH48" s="3">
        <v>25.55</v>
      </c>
      <c r="DI48" s="3">
        <v>25.55</v>
      </c>
      <c r="DJ48" s="3">
        <v>25.55</v>
      </c>
      <c r="DK48" s="3">
        <v>25.55</v>
      </c>
      <c r="DL48" s="3">
        <v>25.55</v>
      </c>
      <c r="DM48" s="3">
        <v>25.55</v>
      </c>
      <c r="DN48" s="3">
        <v>25.55</v>
      </c>
      <c r="DO48" s="3">
        <v>25.55</v>
      </c>
      <c r="DP48" s="3">
        <v>25.55</v>
      </c>
      <c r="DQ48" s="3">
        <v>25.55</v>
      </c>
      <c r="DR48" s="3">
        <v>25.55</v>
      </c>
      <c r="DS48" s="3">
        <v>25.55</v>
      </c>
      <c r="DT48" s="3">
        <v>25.55</v>
      </c>
      <c r="DU48" s="3">
        <v>25.55</v>
      </c>
      <c r="DV48" s="3">
        <v>25.55</v>
      </c>
      <c r="DW48" s="3">
        <v>25.55</v>
      </c>
      <c r="DX48" s="3">
        <v>25.55</v>
      </c>
      <c r="DY48" s="3">
        <v>25.55</v>
      </c>
      <c r="DZ48" s="3">
        <v>25.55</v>
      </c>
      <c r="EA48" s="3">
        <v>25.55</v>
      </c>
      <c r="EB48" s="3">
        <v>25.55</v>
      </c>
      <c r="EC48" s="3">
        <v>25.55</v>
      </c>
      <c r="ED48" s="3">
        <v>25.55</v>
      </c>
      <c r="EE48" s="3">
        <v>25.55</v>
      </c>
      <c r="EF48" s="3">
        <v>25.55</v>
      </c>
      <c r="EG48" s="3">
        <v>25.55</v>
      </c>
      <c r="EH48" s="3">
        <v>25.55</v>
      </c>
      <c r="EI48" s="3">
        <v>25.55</v>
      </c>
      <c r="EJ48" s="3">
        <v>25.55</v>
      </c>
      <c r="EK48" s="3">
        <v>25.55</v>
      </c>
      <c r="EL48" s="3">
        <v>26.85</v>
      </c>
      <c r="EM48" s="3">
        <v>26.85</v>
      </c>
      <c r="EN48" s="3">
        <v>25.65</v>
      </c>
      <c r="EO48" s="3">
        <v>26.95</v>
      </c>
      <c r="EP48" s="3">
        <v>26.95</v>
      </c>
      <c r="EQ48" s="3">
        <v>26.95</v>
      </c>
      <c r="ER48" s="3">
        <v>26.95</v>
      </c>
      <c r="ES48" s="3">
        <v>26.95</v>
      </c>
      <c r="ET48" s="3">
        <v>26.95</v>
      </c>
      <c r="EU48" s="3">
        <v>25.7</v>
      </c>
      <c r="EV48" s="3">
        <v>27.05</v>
      </c>
      <c r="EW48" s="3">
        <v>28.45</v>
      </c>
      <c r="EX48" s="3">
        <v>29.9</v>
      </c>
      <c r="EY48" s="3">
        <v>28.55</v>
      </c>
      <c r="EZ48" s="3">
        <v>28.55</v>
      </c>
      <c r="FA48" s="3">
        <v>28.55</v>
      </c>
      <c r="FB48" s="3">
        <v>30</v>
      </c>
      <c r="FC48" s="3">
        <v>30</v>
      </c>
      <c r="FD48" s="3">
        <v>30</v>
      </c>
      <c r="FE48" s="3">
        <v>30</v>
      </c>
      <c r="FF48" s="27">
        <v>29</v>
      </c>
      <c r="FG48" s="27">
        <v>29</v>
      </c>
      <c r="FH48" s="27">
        <v>27.95</v>
      </c>
      <c r="FI48" s="27">
        <v>29.4</v>
      </c>
      <c r="FJ48" s="27">
        <v>29.4</v>
      </c>
      <c r="FK48" s="27">
        <v>30.9</v>
      </c>
      <c r="FL48" s="27">
        <v>30.9</v>
      </c>
      <c r="FM48" s="27">
        <v>30.9</v>
      </c>
      <c r="FN48" s="27">
        <v>30.9</v>
      </c>
      <c r="FO48" s="27">
        <v>32.5</v>
      </c>
      <c r="FP48" s="27">
        <v>32.5</v>
      </c>
      <c r="FQ48" s="27">
        <v>32.5</v>
      </c>
      <c r="FR48" s="27">
        <v>32.5</v>
      </c>
      <c r="FS48" s="27">
        <v>32.5</v>
      </c>
      <c r="FT48" s="27"/>
      <c r="FU48" s="27">
        <v>32.5</v>
      </c>
      <c r="FV48" s="27">
        <v>32.5</v>
      </c>
      <c r="FW48" s="27">
        <v>32.5</v>
      </c>
      <c r="FX48" s="27">
        <v>32.5</v>
      </c>
      <c r="FY48" s="27">
        <v>32.5</v>
      </c>
      <c r="FZ48" s="27">
        <v>32.5</v>
      </c>
      <c r="GA48" s="27">
        <v>32.5</v>
      </c>
      <c r="GB48" s="27">
        <v>32.5</v>
      </c>
      <c r="GC48" s="27">
        <v>32.5</v>
      </c>
      <c r="GD48" s="27">
        <v>32.5</v>
      </c>
      <c r="GE48" s="27">
        <v>32</v>
      </c>
      <c r="GF48" s="27">
        <v>33.5</v>
      </c>
      <c r="GG48" s="27">
        <v>33.5</v>
      </c>
      <c r="GH48" s="27">
        <v>33.5</v>
      </c>
      <c r="GI48" s="27">
        <v>33.5</v>
      </c>
      <c r="GJ48" s="27">
        <v>33.5</v>
      </c>
      <c r="GK48" s="27">
        <v>33.5</v>
      </c>
      <c r="GL48" s="27">
        <v>33.5</v>
      </c>
      <c r="GM48" s="27">
        <v>33.5</v>
      </c>
      <c r="GN48" s="27">
        <v>33.5</v>
      </c>
      <c r="GO48" s="27">
        <v>33.299999999999997</v>
      </c>
      <c r="GP48" s="27">
        <v>33.299999999999997</v>
      </c>
      <c r="GQ48" s="27">
        <v>33.299999999999997</v>
      </c>
      <c r="GR48" s="27">
        <v>33.299999999999997</v>
      </c>
      <c r="GS48" s="27">
        <v>33.299999999999997</v>
      </c>
      <c r="GT48" s="27">
        <v>33.299999999999997</v>
      </c>
      <c r="GU48" s="27">
        <v>33.299999999999997</v>
      </c>
      <c r="GV48" s="27">
        <v>33.299999999999997</v>
      </c>
      <c r="GW48" s="27">
        <v>33.299999999999997</v>
      </c>
      <c r="GX48" s="27">
        <v>33.299999999999997</v>
      </c>
      <c r="GY48" s="27">
        <v>33.299999999999997</v>
      </c>
      <c r="GZ48" s="27">
        <v>33.299999999999997</v>
      </c>
      <c r="HA48" s="27">
        <v>33.299999999999997</v>
      </c>
      <c r="HB48" s="27">
        <v>33.299999999999997</v>
      </c>
      <c r="HC48" s="27">
        <v>33.299999999999997</v>
      </c>
      <c r="HD48" s="27">
        <v>35</v>
      </c>
      <c r="HE48" s="27">
        <v>35</v>
      </c>
      <c r="HF48" s="27">
        <v>35</v>
      </c>
      <c r="HG48" s="27">
        <v>35</v>
      </c>
      <c r="HH48" s="27">
        <v>35</v>
      </c>
      <c r="HI48" s="27">
        <v>35</v>
      </c>
      <c r="HJ48" s="27">
        <v>35</v>
      </c>
      <c r="HK48" s="27">
        <v>35.25</v>
      </c>
      <c r="HL48" s="27">
        <v>35.25</v>
      </c>
      <c r="HM48" s="27">
        <v>35.25</v>
      </c>
      <c r="HN48" s="27">
        <v>35.25</v>
      </c>
      <c r="HO48" s="27">
        <v>35.25</v>
      </c>
      <c r="HP48" s="27">
        <v>35.25</v>
      </c>
      <c r="HQ48" s="27">
        <v>37.1</v>
      </c>
      <c r="HR48" s="27">
        <v>39</v>
      </c>
      <c r="HS48" s="27">
        <v>40</v>
      </c>
      <c r="HT48" s="27">
        <v>40</v>
      </c>
      <c r="HU48" s="27">
        <v>40</v>
      </c>
      <c r="HV48" s="27">
        <v>40</v>
      </c>
      <c r="HW48" s="27">
        <v>40</v>
      </c>
      <c r="HX48" s="27">
        <v>40</v>
      </c>
      <c r="HY48" s="27">
        <v>42</v>
      </c>
      <c r="HZ48" s="27">
        <v>42</v>
      </c>
      <c r="IA48" s="27">
        <v>42</v>
      </c>
      <c r="IB48" s="27">
        <v>42</v>
      </c>
      <c r="IC48" s="27">
        <v>42</v>
      </c>
      <c r="ID48" s="27">
        <v>42</v>
      </c>
      <c r="IE48" s="27">
        <v>42</v>
      </c>
      <c r="IF48" s="27">
        <v>42</v>
      </c>
      <c r="IG48" s="27">
        <v>42</v>
      </c>
      <c r="IH48" s="27">
        <v>42</v>
      </c>
      <c r="II48" s="27">
        <v>42</v>
      </c>
      <c r="IJ48" s="27">
        <v>42</v>
      </c>
      <c r="IK48" s="27">
        <v>42</v>
      </c>
      <c r="IL48" s="27">
        <v>42</v>
      </c>
      <c r="IM48" s="27">
        <v>42</v>
      </c>
      <c r="IN48" s="27">
        <v>42</v>
      </c>
      <c r="IO48" s="27">
        <v>42</v>
      </c>
      <c r="IP48" s="27">
        <v>42</v>
      </c>
      <c r="IQ48" s="27">
        <v>42</v>
      </c>
      <c r="IR48" s="27">
        <v>42</v>
      </c>
      <c r="IS48" s="27">
        <v>42</v>
      </c>
      <c r="IT48" s="27">
        <v>42</v>
      </c>
      <c r="IU48" s="27">
        <v>42.15</v>
      </c>
      <c r="IV48" s="27">
        <v>43.8</v>
      </c>
      <c r="IW48" s="27">
        <v>43.8</v>
      </c>
      <c r="IX48" s="27">
        <v>41.75</v>
      </c>
      <c r="IY48" s="27">
        <v>39.799999999999997</v>
      </c>
      <c r="IZ48" s="27">
        <v>42.85</v>
      </c>
      <c r="JA48" s="27">
        <v>40.85</v>
      </c>
      <c r="JB48" s="27">
        <v>38.950000000000003</v>
      </c>
      <c r="JC48" s="27">
        <v>37.1</v>
      </c>
      <c r="JD48" s="27">
        <v>37.1</v>
      </c>
      <c r="JE48" s="27">
        <v>36.4</v>
      </c>
      <c r="JF48" s="27">
        <v>36.4</v>
      </c>
      <c r="JG48" s="27">
        <v>35.1</v>
      </c>
      <c r="JH48" s="27">
        <v>33.450000000000003</v>
      </c>
      <c r="JI48" s="27">
        <v>33.450000000000003</v>
      </c>
      <c r="JJ48" s="27">
        <v>32.6</v>
      </c>
      <c r="JK48" s="27">
        <v>34.299999999999997</v>
      </c>
      <c r="JL48" s="27">
        <v>36.1</v>
      </c>
      <c r="JM48" s="27">
        <v>36.1</v>
      </c>
      <c r="JN48" s="27">
        <v>36.1</v>
      </c>
      <c r="JO48" s="27">
        <v>37.6</v>
      </c>
      <c r="JP48" s="27">
        <v>37.6</v>
      </c>
      <c r="JQ48" s="27">
        <v>37.6</v>
      </c>
      <c r="JR48" s="27">
        <v>37.6</v>
      </c>
      <c r="JS48" s="27">
        <v>39.549999999999997</v>
      </c>
      <c r="JT48" s="27">
        <v>39.549999999999997</v>
      </c>
      <c r="JU48" s="27">
        <v>39.549999999999997</v>
      </c>
      <c r="JV48" s="27">
        <v>39.450000000000003</v>
      </c>
      <c r="JW48" s="27">
        <v>41.5</v>
      </c>
      <c r="JX48" s="27">
        <v>41.5</v>
      </c>
      <c r="JY48" s="27">
        <v>41.5</v>
      </c>
      <c r="JZ48" s="27">
        <v>41.5</v>
      </c>
      <c r="KA48" s="27">
        <v>43.2</v>
      </c>
      <c r="KB48" s="27">
        <v>43.2</v>
      </c>
      <c r="KC48" s="27">
        <v>43.2</v>
      </c>
      <c r="KD48" s="27">
        <v>43.2</v>
      </c>
      <c r="KE48" s="27">
        <v>43.2</v>
      </c>
      <c r="KF48" s="27">
        <v>43.2</v>
      </c>
      <c r="KG48" s="27">
        <v>45.25</v>
      </c>
      <c r="KH48" s="27">
        <v>47.5</v>
      </c>
      <c r="KI48" s="27">
        <v>47.5</v>
      </c>
      <c r="KJ48" s="27">
        <v>47.5</v>
      </c>
      <c r="KK48" s="27">
        <v>48.95</v>
      </c>
      <c r="KL48" s="27">
        <v>51.5</v>
      </c>
      <c r="KM48" s="27">
        <v>53.65</v>
      </c>
      <c r="KN48" s="27">
        <v>53.65</v>
      </c>
      <c r="KO48" s="27">
        <v>51.1</v>
      </c>
      <c r="KP48" s="27">
        <v>48.7</v>
      </c>
      <c r="KQ48" s="27">
        <v>48.7</v>
      </c>
      <c r="KR48" s="27">
        <v>46.5</v>
      </c>
      <c r="KS48" s="27">
        <v>46.5</v>
      </c>
      <c r="KT48" s="27">
        <v>44.8</v>
      </c>
      <c r="KU48" s="27">
        <v>44.8</v>
      </c>
      <c r="KV48" s="27">
        <v>42.85</v>
      </c>
      <c r="KW48" s="27">
        <v>42.85</v>
      </c>
      <c r="KX48" s="27">
        <v>45</v>
      </c>
      <c r="KY48" s="27">
        <v>45</v>
      </c>
      <c r="KZ48" s="27">
        <v>44.85</v>
      </c>
      <c r="LA48" s="27">
        <v>47.2</v>
      </c>
      <c r="LB48" s="27">
        <v>49.65</v>
      </c>
      <c r="LC48" s="27">
        <v>49.65</v>
      </c>
      <c r="LD48" s="27">
        <v>54.95</v>
      </c>
      <c r="LE48" s="27">
        <v>54.95</v>
      </c>
      <c r="LF48" s="27">
        <v>54.95</v>
      </c>
      <c r="LG48" s="27">
        <v>54.95</v>
      </c>
      <c r="LH48" s="27">
        <v>57.8</v>
      </c>
      <c r="LI48" s="27">
        <v>57.8</v>
      </c>
      <c r="LJ48" s="27">
        <v>60.8</v>
      </c>
      <c r="LK48" s="27">
        <v>59.1</v>
      </c>
      <c r="LL48" s="27">
        <v>59.3</v>
      </c>
      <c r="LM48" s="27">
        <v>56.75</v>
      </c>
      <c r="LN48" s="27">
        <v>59.7</v>
      </c>
      <c r="LO48" s="27">
        <v>57.8</v>
      </c>
      <c r="LP48" s="27">
        <v>56.7</v>
      </c>
      <c r="LQ48" s="27">
        <v>54</v>
      </c>
      <c r="LR48" s="27">
        <v>54</v>
      </c>
      <c r="LS48" s="27">
        <v>54</v>
      </c>
      <c r="LT48" s="27">
        <v>54</v>
      </c>
      <c r="LU48" s="27">
        <v>54</v>
      </c>
      <c r="LV48" s="27">
        <v>56.8</v>
      </c>
      <c r="LW48" s="27">
        <v>55.35</v>
      </c>
      <c r="LX48" s="27">
        <v>58.25</v>
      </c>
      <c r="LY48" s="27">
        <v>58.25</v>
      </c>
      <c r="LZ48" s="27">
        <v>55.55</v>
      </c>
      <c r="MA48" s="27">
        <v>58.45</v>
      </c>
      <c r="MB48" s="27">
        <v>61.5</v>
      </c>
      <c r="MC48" s="27">
        <v>64.7</v>
      </c>
      <c r="MD48" s="27">
        <v>63.35</v>
      </c>
      <c r="ME48" s="27">
        <v>61.4</v>
      </c>
      <c r="MF48" s="27">
        <v>58.85</v>
      </c>
      <c r="MG48" s="27">
        <v>57.8</v>
      </c>
      <c r="MH48" s="27">
        <v>56.1</v>
      </c>
      <c r="MI48" s="27">
        <v>53.8</v>
      </c>
      <c r="MJ48" s="27">
        <v>51.45</v>
      </c>
      <c r="MK48" s="27">
        <v>49.25</v>
      </c>
      <c r="ML48" s="27">
        <v>51.8</v>
      </c>
      <c r="MM48" s="27">
        <v>49.35</v>
      </c>
      <c r="MN48" s="27">
        <v>51.9</v>
      </c>
      <c r="MO48" s="27">
        <v>50</v>
      </c>
      <c r="MP48" s="27">
        <v>52.4</v>
      </c>
      <c r="MQ48" s="27">
        <v>52.4</v>
      </c>
      <c r="MR48" s="27">
        <v>50</v>
      </c>
      <c r="MS48" s="27">
        <v>50.5</v>
      </c>
      <c r="MT48" s="27">
        <v>50.5</v>
      </c>
      <c r="MU48" s="27">
        <v>52.9</v>
      </c>
      <c r="MV48" s="27">
        <v>52.9</v>
      </c>
      <c r="MW48" s="27">
        <v>55.65</v>
      </c>
      <c r="MX48" s="27">
        <v>58.55</v>
      </c>
      <c r="MY48" s="27">
        <v>58.55</v>
      </c>
      <c r="MZ48" s="27">
        <v>61.6</v>
      </c>
      <c r="NA48" s="27">
        <v>61.6</v>
      </c>
      <c r="NB48" s="43"/>
      <c r="ND48" s="45"/>
      <c r="NE48" s="43"/>
    </row>
    <row r="49" spans="1:369" x14ac:dyDescent="0.25">
      <c r="A49" s="28">
        <f t="shared" si="1"/>
        <v>47</v>
      </c>
      <c r="B49" s="28">
        <v>523566</v>
      </c>
      <c r="C49" s="28" t="s">
        <v>53</v>
      </c>
      <c r="D49" s="29" t="s">
        <v>182</v>
      </c>
      <c r="E49" s="27">
        <f t="shared" si="2"/>
        <v>27.6</v>
      </c>
      <c r="F49" s="27">
        <v>27.55</v>
      </c>
      <c r="G49" s="27">
        <v>14.44</v>
      </c>
      <c r="H49" s="27">
        <v>63.95</v>
      </c>
      <c r="I49" s="3"/>
      <c r="J49" s="27">
        <v>68</v>
      </c>
      <c r="K49" s="27">
        <v>25.6</v>
      </c>
      <c r="L49" s="27"/>
      <c r="M49" s="30"/>
      <c r="N49" s="28"/>
      <c r="P49" s="3">
        <v>27.6</v>
      </c>
      <c r="Q49" s="3">
        <v>29</v>
      </c>
      <c r="R49" s="3">
        <v>29</v>
      </c>
      <c r="S49" s="3">
        <v>29.9</v>
      </c>
      <c r="T49" s="3">
        <v>28.5</v>
      </c>
      <c r="U49" s="3">
        <v>27.9</v>
      </c>
      <c r="V49" s="3">
        <v>29</v>
      </c>
      <c r="W49" s="3">
        <v>27.6</v>
      </c>
      <c r="X49" s="3">
        <v>29.2</v>
      </c>
      <c r="Y49" s="3">
        <v>35.5</v>
      </c>
      <c r="Z49" s="3">
        <v>33.450000000000003</v>
      </c>
      <c r="AA49" s="3">
        <v>31.95</v>
      </c>
      <c r="AB49" s="3">
        <v>31.1</v>
      </c>
      <c r="AC49" s="3">
        <v>31.1</v>
      </c>
      <c r="AD49" s="3">
        <v>33.049999999999997</v>
      </c>
      <c r="AE49" s="3">
        <v>33.049999999999997</v>
      </c>
      <c r="AF49" s="3">
        <v>33.049999999999997</v>
      </c>
      <c r="AG49" s="3">
        <v>33.049999999999997</v>
      </c>
      <c r="AH49" s="3">
        <v>32.200000000000003</v>
      </c>
      <c r="AI49" s="3">
        <v>32.950000000000003</v>
      </c>
      <c r="AJ49" s="3">
        <v>30.4</v>
      </c>
      <c r="AK49" s="3">
        <v>31.7</v>
      </c>
      <c r="AL49" s="3">
        <v>31.75</v>
      </c>
      <c r="AM49" s="3">
        <v>31.75</v>
      </c>
      <c r="AN49" s="3">
        <v>29</v>
      </c>
      <c r="AO49" s="3">
        <v>29</v>
      </c>
      <c r="AP49" s="3">
        <v>30.15</v>
      </c>
      <c r="AQ49" s="3">
        <v>30.15</v>
      </c>
      <c r="AR49" s="3">
        <v>30.1</v>
      </c>
      <c r="AS49" s="3">
        <v>30.75</v>
      </c>
      <c r="AT49" s="3">
        <v>34.15</v>
      </c>
      <c r="AU49" s="3">
        <v>34.15</v>
      </c>
      <c r="AV49" s="3">
        <v>34.15</v>
      </c>
      <c r="AW49" s="3">
        <v>31.15</v>
      </c>
      <c r="AX49" s="3">
        <v>31.15</v>
      </c>
      <c r="AY49" s="3">
        <v>33.5</v>
      </c>
      <c r="AZ49" s="3">
        <v>33.950000000000003</v>
      </c>
      <c r="BA49" s="3">
        <v>33</v>
      </c>
      <c r="BB49" s="3">
        <v>34.65</v>
      </c>
      <c r="BC49" s="3">
        <v>37</v>
      </c>
      <c r="BD49" s="3">
        <v>37.6</v>
      </c>
      <c r="BE49" s="3">
        <v>35.799999999999997</v>
      </c>
      <c r="BF49" s="3">
        <v>35.799999999999997</v>
      </c>
      <c r="BG49" s="3">
        <v>35.799999999999997</v>
      </c>
      <c r="BH49" s="3">
        <v>34.200000000000003</v>
      </c>
      <c r="BI49" s="3">
        <v>35.950000000000003</v>
      </c>
      <c r="BJ49" s="3">
        <v>35.85</v>
      </c>
      <c r="BK49" s="3">
        <v>35.450000000000003</v>
      </c>
      <c r="BL49" s="3">
        <v>34</v>
      </c>
      <c r="BM49" s="3">
        <v>35.700000000000003</v>
      </c>
      <c r="BN49" s="3">
        <v>34.1</v>
      </c>
      <c r="BO49" s="3">
        <v>35.85</v>
      </c>
      <c r="BP49" s="3">
        <v>35.65</v>
      </c>
      <c r="BQ49" s="3">
        <v>37.5</v>
      </c>
      <c r="BR49" s="3">
        <v>36.5</v>
      </c>
      <c r="BS49" s="3">
        <v>35</v>
      </c>
      <c r="BT49" s="3">
        <v>35.75</v>
      </c>
      <c r="BU49" s="3">
        <v>34.049999999999997</v>
      </c>
      <c r="BV49" s="3">
        <v>35</v>
      </c>
      <c r="BW49" s="3">
        <v>36.799999999999997</v>
      </c>
      <c r="BX49" s="3">
        <v>35.1</v>
      </c>
      <c r="BY49" s="3">
        <v>36.9</v>
      </c>
      <c r="BZ49" s="3">
        <v>35.200000000000003</v>
      </c>
      <c r="CA49" s="3">
        <v>39.450000000000003</v>
      </c>
      <c r="CB49" s="3">
        <v>39.799999999999997</v>
      </c>
      <c r="CC49" s="3">
        <v>39.450000000000003</v>
      </c>
      <c r="CD49" s="3">
        <v>38.25</v>
      </c>
      <c r="CE49" s="3">
        <v>37.049999999999997</v>
      </c>
      <c r="CF49" s="3">
        <v>38.75</v>
      </c>
      <c r="CG49" s="3">
        <v>38.75</v>
      </c>
      <c r="CH49" s="3">
        <v>37.049999999999997</v>
      </c>
      <c r="CI49" s="3">
        <v>38.950000000000003</v>
      </c>
      <c r="CJ49" s="3">
        <v>39</v>
      </c>
      <c r="CK49" s="3">
        <v>38.049999999999997</v>
      </c>
      <c r="CL49" s="3">
        <v>40</v>
      </c>
      <c r="CM49" s="3">
        <v>38.950000000000003</v>
      </c>
      <c r="CN49" s="3">
        <v>37.1</v>
      </c>
      <c r="CO49" s="3">
        <v>39</v>
      </c>
      <c r="CP49" s="3">
        <v>38</v>
      </c>
      <c r="CQ49" s="3">
        <v>39.950000000000003</v>
      </c>
      <c r="CR49" s="3">
        <v>39</v>
      </c>
      <c r="CS49" s="3">
        <v>40</v>
      </c>
      <c r="CT49" s="3">
        <v>38.15</v>
      </c>
      <c r="CU49" s="3">
        <v>40</v>
      </c>
      <c r="CV49" s="3">
        <v>39</v>
      </c>
      <c r="CW49" s="3">
        <v>39</v>
      </c>
      <c r="CX49" s="3">
        <v>39</v>
      </c>
      <c r="CY49" s="3">
        <v>39.9</v>
      </c>
      <c r="CZ49" s="3">
        <v>37.5</v>
      </c>
      <c r="DA49" s="3">
        <v>40.85</v>
      </c>
      <c r="DB49" s="3">
        <v>38.9</v>
      </c>
      <c r="DC49" s="3">
        <v>39.9</v>
      </c>
      <c r="DD49" s="3">
        <v>37</v>
      </c>
      <c r="DE49" s="3">
        <v>38.75</v>
      </c>
      <c r="DF49" s="3">
        <v>37.950000000000003</v>
      </c>
      <c r="DG49" s="3">
        <v>39.9</v>
      </c>
      <c r="DH49" s="3">
        <v>39.9</v>
      </c>
      <c r="DI49" s="3">
        <v>40</v>
      </c>
      <c r="DJ49" s="3">
        <v>38</v>
      </c>
      <c r="DK49" s="3">
        <v>38</v>
      </c>
      <c r="DL49" s="3">
        <v>38.700000000000003</v>
      </c>
      <c r="DM49" s="3">
        <v>39</v>
      </c>
      <c r="DN49" s="3">
        <v>41</v>
      </c>
      <c r="DO49" s="3">
        <v>37.25</v>
      </c>
      <c r="DP49" s="3">
        <v>39.9</v>
      </c>
      <c r="DQ49" s="3">
        <v>41</v>
      </c>
      <c r="DR49" s="3">
        <v>38.85</v>
      </c>
      <c r="DS49" s="3">
        <v>38.85</v>
      </c>
      <c r="DT49" s="3">
        <v>35</v>
      </c>
      <c r="DU49" s="3">
        <v>39.85</v>
      </c>
      <c r="DV49" s="3">
        <v>39.9</v>
      </c>
      <c r="DW49" s="3">
        <v>36</v>
      </c>
      <c r="DX49" s="3">
        <v>36</v>
      </c>
      <c r="DY49" s="3">
        <v>35</v>
      </c>
      <c r="DZ49" s="3">
        <v>35.950000000000003</v>
      </c>
      <c r="EA49" s="3">
        <v>36.700000000000003</v>
      </c>
      <c r="EB49" s="3">
        <v>32.049999999999997</v>
      </c>
      <c r="EC49" s="3">
        <v>38</v>
      </c>
      <c r="ED49" s="3">
        <v>37</v>
      </c>
      <c r="EE49" s="3">
        <v>38</v>
      </c>
      <c r="EF49" s="3">
        <v>38</v>
      </c>
      <c r="EG49" s="3">
        <v>38</v>
      </c>
      <c r="EH49" s="3">
        <v>38</v>
      </c>
      <c r="EI49" s="3">
        <v>37</v>
      </c>
      <c r="EJ49" s="3">
        <v>37</v>
      </c>
      <c r="EK49" s="3">
        <v>37</v>
      </c>
      <c r="EL49" s="3">
        <v>33.799999999999997</v>
      </c>
      <c r="EM49" s="3">
        <v>37</v>
      </c>
      <c r="EN49" s="3">
        <v>41.65</v>
      </c>
      <c r="EO49" s="3">
        <v>39.6</v>
      </c>
      <c r="EP49" s="3">
        <v>39.5</v>
      </c>
      <c r="EQ49" s="3">
        <v>39.5</v>
      </c>
      <c r="ER49" s="3">
        <v>39.5</v>
      </c>
      <c r="ES49" s="3">
        <v>37</v>
      </c>
      <c r="ET49" s="3">
        <v>36.950000000000003</v>
      </c>
      <c r="EU49" s="3">
        <v>36</v>
      </c>
      <c r="EV49" s="3">
        <v>36.5</v>
      </c>
      <c r="EW49" s="3">
        <v>37</v>
      </c>
      <c r="EX49" s="3">
        <v>37.950000000000003</v>
      </c>
      <c r="EY49" s="3">
        <v>39.25</v>
      </c>
      <c r="EZ49" s="3">
        <v>38</v>
      </c>
      <c r="FA49" s="3">
        <v>37.5</v>
      </c>
      <c r="FB49" s="3">
        <v>38</v>
      </c>
      <c r="FC49" s="3">
        <v>37.5</v>
      </c>
      <c r="FD49" s="3">
        <v>37</v>
      </c>
      <c r="FE49" s="3">
        <v>38.65</v>
      </c>
      <c r="FF49" s="27">
        <v>37.5</v>
      </c>
      <c r="FG49" s="27">
        <v>36.450000000000003</v>
      </c>
      <c r="FH49" s="27">
        <v>33.6</v>
      </c>
      <c r="FI49" s="27">
        <v>34</v>
      </c>
      <c r="FJ49" s="27">
        <v>33</v>
      </c>
      <c r="FK49" s="27">
        <v>33</v>
      </c>
      <c r="FL49" s="27">
        <v>32.5</v>
      </c>
      <c r="FM49" s="27">
        <v>33.85</v>
      </c>
      <c r="FN49" s="27">
        <v>34</v>
      </c>
      <c r="FO49" s="27">
        <v>33.6</v>
      </c>
      <c r="FP49" s="27">
        <v>33.5</v>
      </c>
      <c r="FQ49" s="27">
        <v>33.049999999999997</v>
      </c>
      <c r="FR49" s="27">
        <v>33.5</v>
      </c>
      <c r="FS49" s="27">
        <v>34</v>
      </c>
      <c r="FT49" s="27"/>
      <c r="FU49" s="27">
        <v>33.549999999999997</v>
      </c>
      <c r="FV49" s="27">
        <v>34</v>
      </c>
      <c r="FW49" s="27">
        <v>33.299999999999997</v>
      </c>
      <c r="FX49" s="27">
        <v>33</v>
      </c>
      <c r="FY49" s="27">
        <v>34.049999999999997</v>
      </c>
      <c r="FZ49" s="27">
        <v>32.049999999999997</v>
      </c>
      <c r="GA49" s="27">
        <v>34</v>
      </c>
      <c r="GB49" s="27">
        <v>35</v>
      </c>
      <c r="GC49" s="27">
        <v>35</v>
      </c>
      <c r="GD49" s="27">
        <v>35.75</v>
      </c>
      <c r="GE49" s="27">
        <v>36.5</v>
      </c>
      <c r="GF49" s="27">
        <v>36</v>
      </c>
      <c r="GG49" s="27">
        <v>35.049999999999997</v>
      </c>
      <c r="GH49" s="27">
        <v>38</v>
      </c>
      <c r="GI49" s="27">
        <v>40</v>
      </c>
      <c r="GJ49" s="27">
        <v>37</v>
      </c>
      <c r="GK49" s="27">
        <v>37</v>
      </c>
      <c r="GL49" s="27">
        <v>37</v>
      </c>
      <c r="GM49" s="27">
        <v>37</v>
      </c>
      <c r="GN49" s="27">
        <v>33.75</v>
      </c>
      <c r="GO49" s="27">
        <v>36.299999999999997</v>
      </c>
      <c r="GP49" s="27">
        <v>36.299999999999997</v>
      </c>
      <c r="GQ49" s="27">
        <v>32.799999999999997</v>
      </c>
      <c r="GR49" s="27">
        <v>34</v>
      </c>
      <c r="GS49" s="27">
        <v>36</v>
      </c>
      <c r="GT49" s="27">
        <v>38</v>
      </c>
      <c r="GU49" s="27">
        <v>38</v>
      </c>
      <c r="GV49" s="27">
        <v>35.25</v>
      </c>
      <c r="GW49" s="27">
        <v>37.700000000000003</v>
      </c>
      <c r="GX49" s="27">
        <v>36.450000000000003</v>
      </c>
      <c r="GY49" s="27">
        <v>38.799999999999997</v>
      </c>
      <c r="GZ49" s="27">
        <v>36.5</v>
      </c>
      <c r="HA49" s="27">
        <v>36</v>
      </c>
      <c r="HB49" s="27">
        <v>39.85</v>
      </c>
      <c r="HC49" s="27">
        <v>40.5</v>
      </c>
      <c r="HD49" s="27">
        <v>38.5</v>
      </c>
      <c r="HE49" s="27">
        <v>38.15</v>
      </c>
      <c r="HF49" s="27">
        <v>36.950000000000003</v>
      </c>
      <c r="HG49" s="27">
        <v>34.4</v>
      </c>
      <c r="HH49" s="27">
        <v>34</v>
      </c>
      <c r="HI49" s="27">
        <v>35.299999999999997</v>
      </c>
      <c r="HJ49" s="27">
        <v>37.25</v>
      </c>
      <c r="HK49" s="27">
        <v>36.5</v>
      </c>
      <c r="HL49" s="27">
        <v>35.65</v>
      </c>
      <c r="HM49" s="27">
        <v>36.049999999999997</v>
      </c>
      <c r="HN49" s="27">
        <v>38</v>
      </c>
      <c r="HO49" s="27">
        <v>38.950000000000003</v>
      </c>
      <c r="HP49" s="27">
        <v>40</v>
      </c>
      <c r="HQ49" s="27">
        <v>37.700000000000003</v>
      </c>
      <c r="HR49" s="27">
        <v>39.6</v>
      </c>
      <c r="HS49" s="27">
        <v>40.85</v>
      </c>
      <c r="HT49" s="27">
        <v>39.6</v>
      </c>
      <c r="HU49" s="27">
        <v>39</v>
      </c>
      <c r="HV49" s="27">
        <v>40.200000000000003</v>
      </c>
      <c r="HW49" s="27">
        <v>39</v>
      </c>
      <c r="HX49" s="27">
        <v>42.4</v>
      </c>
      <c r="HY49" s="27">
        <v>39.950000000000003</v>
      </c>
      <c r="HZ49" s="27">
        <v>39.799999999999997</v>
      </c>
      <c r="IA49" s="27">
        <v>40.049999999999997</v>
      </c>
      <c r="IB49" s="27">
        <v>38.5</v>
      </c>
      <c r="IC49" s="27">
        <v>36.5</v>
      </c>
      <c r="ID49" s="27">
        <v>41.5</v>
      </c>
      <c r="IE49" s="27">
        <v>37.049999999999997</v>
      </c>
      <c r="IF49" s="27">
        <v>38.450000000000003</v>
      </c>
      <c r="IG49" s="27">
        <v>37.4</v>
      </c>
      <c r="IH49" s="27">
        <v>37.950000000000003</v>
      </c>
      <c r="II49" s="27">
        <v>34</v>
      </c>
      <c r="IJ49" s="27">
        <v>41</v>
      </c>
      <c r="IK49" s="27">
        <v>38.200000000000003</v>
      </c>
      <c r="IL49" s="27">
        <v>43.65</v>
      </c>
      <c r="IM49" s="27">
        <v>40</v>
      </c>
      <c r="IN49" s="27">
        <v>43.75</v>
      </c>
      <c r="IO49" s="27">
        <v>39.049999999999997</v>
      </c>
      <c r="IP49" s="27">
        <v>41.75</v>
      </c>
      <c r="IQ49" s="27">
        <v>40.799999999999997</v>
      </c>
      <c r="IR49" s="27">
        <v>40.450000000000003</v>
      </c>
      <c r="IS49" s="27">
        <v>39.5</v>
      </c>
      <c r="IT49" s="27">
        <v>40.4</v>
      </c>
      <c r="IU49" s="27">
        <v>41.5</v>
      </c>
      <c r="IV49" s="27">
        <v>43.45</v>
      </c>
      <c r="IW49" s="27">
        <v>49</v>
      </c>
      <c r="IX49" s="27">
        <v>46.55</v>
      </c>
      <c r="IY49" s="27">
        <v>49.8</v>
      </c>
      <c r="IZ49" s="27">
        <v>55</v>
      </c>
      <c r="JA49" s="27">
        <v>57</v>
      </c>
      <c r="JB49" s="27">
        <v>57.8</v>
      </c>
      <c r="JC49" s="27">
        <v>58</v>
      </c>
      <c r="JD49" s="27">
        <v>56.95</v>
      </c>
      <c r="JE49" s="27">
        <v>53.95</v>
      </c>
      <c r="JF49" s="27">
        <v>55.9</v>
      </c>
      <c r="JG49" s="27">
        <v>50</v>
      </c>
      <c r="JH49" s="27">
        <v>58.9</v>
      </c>
      <c r="JI49" s="27">
        <v>52.5</v>
      </c>
      <c r="JJ49" s="27">
        <v>55.3</v>
      </c>
      <c r="JK49" s="27">
        <v>56.95</v>
      </c>
      <c r="JL49" s="27">
        <v>55.5</v>
      </c>
      <c r="JM49" s="27">
        <v>57.5</v>
      </c>
      <c r="JN49" s="27">
        <v>54</v>
      </c>
      <c r="JO49" s="27">
        <v>53.3</v>
      </c>
      <c r="JP49" s="27">
        <v>57.75</v>
      </c>
      <c r="JQ49" s="27">
        <v>57.75</v>
      </c>
      <c r="JR49" s="27">
        <v>58.4</v>
      </c>
      <c r="JS49" s="27">
        <v>60.9</v>
      </c>
      <c r="JT49" s="27">
        <v>57.6</v>
      </c>
      <c r="JU49" s="27">
        <v>58.25</v>
      </c>
      <c r="JV49" s="27">
        <v>52.2</v>
      </c>
      <c r="JW49" s="27">
        <v>50.55</v>
      </c>
      <c r="JX49" s="27">
        <v>46</v>
      </c>
      <c r="JY49" s="27">
        <v>47</v>
      </c>
      <c r="JZ49" s="27">
        <v>41.65</v>
      </c>
      <c r="KA49" s="27">
        <v>43</v>
      </c>
      <c r="KB49" s="27">
        <v>46.85</v>
      </c>
      <c r="KC49" s="27">
        <v>46.8</v>
      </c>
      <c r="KD49" s="27">
        <v>42.75</v>
      </c>
      <c r="KE49" s="27">
        <v>44</v>
      </c>
      <c r="KF49" s="27">
        <v>48</v>
      </c>
      <c r="KG49" s="27">
        <v>45.55</v>
      </c>
      <c r="KH49" s="27">
        <v>45</v>
      </c>
      <c r="KI49" s="27">
        <v>45.05</v>
      </c>
      <c r="KJ49" s="27">
        <v>43.55</v>
      </c>
      <c r="KK49" s="27">
        <v>43.75</v>
      </c>
      <c r="KL49" s="27">
        <v>44.5</v>
      </c>
      <c r="KM49" s="27">
        <v>45</v>
      </c>
      <c r="KN49" s="27">
        <v>45.1</v>
      </c>
      <c r="KO49" s="27">
        <v>45.5</v>
      </c>
      <c r="KP49" s="27">
        <v>44.35</v>
      </c>
      <c r="KQ49" s="27">
        <v>46</v>
      </c>
      <c r="KR49" s="27">
        <v>45.85</v>
      </c>
      <c r="KS49" s="27">
        <v>46</v>
      </c>
      <c r="KT49" s="27">
        <v>48.1</v>
      </c>
      <c r="KU49" s="27">
        <v>40.799999999999997</v>
      </c>
      <c r="KV49" s="27">
        <v>42</v>
      </c>
      <c r="KW49" s="27">
        <v>40.5</v>
      </c>
      <c r="KX49" s="27">
        <v>41</v>
      </c>
      <c r="KY49" s="27">
        <v>42</v>
      </c>
      <c r="KZ49" s="27">
        <v>42.1</v>
      </c>
      <c r="LA49" s="27">
        <v>45.95</v>
      </c>
      <c r="LB49" s="27">
        <v>44.45</v>
      </c>
      <c r="LC49" s="27">
        <v>43.5</v>
      </c>
      <c r="LD49" s="27">
        <v>43</v>
      </c>
      <c r="LE49" s="27">
        <v>43.5</v>
      </c>
      <c r="LF49" s="27">
        <v>45.2</v>
      </c>
      <c r="LG49" s="27">
        <v>43.95</v>
      </c>
      <c r="LH49" s="27">
        <v>42</v>
      </c>
      <c r="LI49" s="27">
        <v>41.5</v>
      </c>
      <c r="LJ49" s="27">
        <v>44</v>
      </c>
      <c r="LK49" s="27">
        <v>45.75</v>
      </c>
      <c r="LL49" s="27">
        <v>43.95</v>
      </c>
      <c r="LM49" s="27">
        <v>43</v>
      </c>
      <c r="LN49" s="27">
        <v>42.6</v>
      </c>
      <c r="LO49" s="27">
        <v>43.05</v>
      </c>
      <c r="LP49" s="27">
        <v>45.4</v>
      </c>
      <c r="LQ49" s="27">
        <v>46.75</v>
      </c>
      <c r="LR49" s="27">
        <v>47</v>
      </c>
      <c r="LS49" s="27">
        <v>43.2</v>
      </c>
      <c r="LT49" s="27">
        <v>48.5</v>
      </c>
      <c r="LU49" s="27">
        <v>46</v>
      </c>
      <c r="LV49" s="27">
        <v>42.05</v>
      </c>
      <c r="LW49" s="27">
        <v>38.25</v>
      </c>
      <c r="LX49" s="27">
        <v>41</v>
      </c>
      <c r="LY49" s="27">
        <v>40.5</v>
      </c>
      <c r="LZ49" s="27">
        <v>42.75</v>
      </c>
      <c r="MA49" s="27">
        <v>40.5</v>
      </c>
      <c r="MB49" s="27">
        <v>39.75</v>
      </c>
      <c r="MC49" s="27">
        <v>41.5</v>
      </c>
      <c r="MD49" s="27">
        <v>41.85</v>
      </c>
      <c r="ME49" s="27">
        <v>40.5</v>
      </c>
      <c r="MF49" s="27">
        <v>40.5</v>
      </c>
      <c r="MG49" s="27">
        <v>41.4</v>
      </c>
      <c r="MH49" s="27">
        <v>41</v>
      </c>
      <c r="MI49" s="27">
        <v>38</v>
      </c>
      <c r="MJ49" s="27">
        <v>37.450000000000003</v>
      </c>
      <c r="MK49" s="27">
        <v>37.299999999999997</v>
      </c>
      <c r="ML49" s="27">
        <v>37.049999999999997</v>
      </c>
      <c r="MM49" s="27">
        <v>36.950000000000003</v>
      </c>
      <c r="MN49" s="27">
        <v>38.5</v>
      </c>
      <c r="MO49" s="27">
        <v>38</v>
      </c>
      <c r="MP49" s="27">
        <v>38.700000000000003</v>
      </c>
      <c r="MQ49" s="27">
        <v>40.65</v>
      </c>
      <c r="MR49" s="27">
        <v>41</v>
      </c>
      <c r="MS49" s="27">
        <v>41.6</v>
      </c>
      <c r="MT49" s="27">
        <v>40.299999999999997</v>
      </c>
      <c r="MU49" s="27">
        <v>42.05</v>
      </c>
      <c r="MV49" s="27">
        <v>43</v>
      </c>
      <c r="MW49" s="27">
        <v>44.6</v>
      </c>
      <c r="MX49" s="27">
        <v>42.5</v>
      </c>
      <c r="MY49" s="27">
        <v>40.5</v>
      </c>
      <c r="MZ49" s="27">
        <v>41</v>
      </c>
      <c r="NA49" s="27">
        <v>40</v>
      </c>
      <c r="NB49" s="43"/>
      <c r="ND49" s="45"/>
      <c r="NE49" s="43"/>
    </row>
    <row r="50" spans="1:369" x14ac:dyDescent="0.25">
      <c r="A50" s="28">
        <f t="shared" si="1"/>
        <v>48</v>
      </c>
      <c r="B50" s="28">
        <v>532991</v>
      </c>
      <c r="C50" s="28" t="s">
        <v>54</v>
      </c>
      <c r="D50" s="29" t="s">
        <v>105</v>
      </c>
      <c r="E50" s="27">
        <f t="shared" si="2"/>
        <v>26.95</v>
      </c>
      <c r="F50" s="27">
        <v>47.2</v>
      </c>
      <c r="G50" s="27">
        <v>57.3</v>
      </c>
      <c r="H50" s="27" t="e">
        <v>#N/A</v>
      </c>
      <c r="I50" s="3"/>
      <c r="J50" s="27">
        <v>64.650000000000006</v>
      </c>
      <c r="K50" s="27">
        <v>15.8</v>
      </c>
      <c r="L50" s="27"/>
      <c r="M50" s="30"/>
      <c r="N50" s="28"/>
      <c r="P50" s="3">
        <v>26.95</v>
      </c>
      <c r="Q50" s="3">
        <v>29.05</v>
      </c>
      <c r="R50" s="3">
        <v>27.9</v>
      </c>
      <c r="S50" s="3">
        <v>29.05</v>
      </c>
      <c r="T50" s="3">
        <v>29.35</v>
      </c>
      <c r="U50" s="3">
        <v>27.5</v>
      </c>
      <c r="V50" s="3">
        <v>27</v>
      </c>
      <c r="W50" s="3">
        <v>27</v>
      </c>
      <c r="X50" s="3">
        <v>26.25</v>
      </c>
      <c r="Y50" s="3">
        <v>24.8</v>
      </c>
      <c r="Z50" s="3">
        <v>25.65</v>
      </c>
      <c r="AA50" s="3">
        <v>24.9</v>
      </c>
      <c r="AB50" s="3">
        <v>26.25</v>
      </c>
      <c r="AC50" s="3">
        <v>26.8</v>
      </c>
      <c r="AD50" s="3">
        <v>22.85</v>
      </c>
      <c r="AE50" s="3">
        <v>23.5</v>
      </c>
      <c r="AF50" s="3">
        <v>22.75</v>
      </c>
      <c r="AG50" s="3">
        <v>22.8</v>
      </c>
      <c r="AH50" s="3">
        <v>23.9</v>
      </c>
      <c r="AI50" s="3">
        <v>23.8</v>
      </c>
      <c r="AJ50" s="3">
        <v>23.4</v>
      </c>
      <c r="AK50" s="3">
        <v>22.9</v>
      </c>
      <c r="AL50" s="3">
        <v>22.5</v>
      </c>
      <c r="AM50" s="3">
        <v>23.7</v>
      </c>
      <c r="AN50" s="3">
        <v>24.4</v>
      </c>
      <c r="AO50" s="3">
        <v>24.9</v>
      </c>
      <c r="AP50" s="3">
        <v>24.9</v>
      </c>
      <c r="AQ50" s="3">
        <v>26.1</v>
      </c>
      <c r="AR50" s="3">
        <v>24.7</v>
      </c>
      <c r="AS50" s="3">
        <v>23.5</v>
      </c>
      <c r="AT50" s="3">
        <v>24</v>
      </c>
      <c r="AU50" s="3">
        <v>23.4</v>
      </c>
      <c r="AV50" s="3">
        <v>24.5</v>
      </c>
      <c r="AW50" s="3">
        <v>24.2</v>
      </c>
      <c r="AX50" s="3">
        <v>24.3</v>
      </c>
      <c r="AY50" s="3">
        <v>24.5</v>
      </c>
      <c r="AZ50" s="3">
        <v>24.7</v>
      </c>
      <c r="BA50" s="3">
        <v>24.7</v>
      </c>
      <c r="BB50" s="3">
        <v>24.8</v>
      </c>
      <c r="BC50" s="3">
        <v>25.25</v>
      </c>
      <c r="BD50" s="3">
        <v>25.1</v>
      </c>
      <c r="BE50" s="3">
        <v>24.85</v>
      </c>
      <c r="BF50" s="3">
        <v>24.85</v>
      </c>
      <c r="BG50" s="3">
        <v>25.3</v>
      </c>
      <c r="BH50" s="3">
        <v>25.5</v>
      </c>
      <c r="BI50" s="3">
        <v>24.3</v>
      </c>
      <c r="BJ50" s="3">
        <v>24.05</v>
      </c>
      <c r="BK50" s="3">
        <v>23.4</v>
      </c>
      <c r="BL50" s="3">
        <v>22.95</v>
      </c>
      <c r="BM50" s="3">
        <v>23.7</v>
      </c>
      <c r="BN50" s="3">
        <v>23.2</v>
      </c>
      <c r="BO50" s="3">
        <v>23.45</v>
      </c>
      <c r="BP50" s="3">
        <v>24.35</v>
      </c>
      <c r="BQ50" s="3">
        <v>22.95</v>
      </c>
      <c r="BR50" s="3">
        <v>23.7</v>
      </c>
      <c r="BS50" s="3">
        <v>24.5</v>
      </c>
      <c r="BT50" s="3">
        <v>24.5</v>
      </c>
      <c r="BU50" s="3">
        <v>24.9</v>
      </c>
      <c r="BV50" s="3">
        <v>24.9</v>
      </c>
      <c r="BW50" s="3">
        <v>24.95</v>
      </c>
      <c r="BX50" s="3">
        <v>24.25</v>
      </c>
      <c r="BY50" s="3">
        <v>24.75</v>
      </c>
      <c r="BZ50" s="3">
        <v>25.35</v>
      </c>
      <c r="CA50" s="3">
        <v>25.2</v>
      </c>
      <c r="CB50" s="3">
        <v>26.05</v>
      </c>
      <c r="CC50" s="3">
        <v>24.7</v>
      </c>
      <c r="CD50" s="3">
        <v>24.25</v>
      </c>
      <c r="CE50" s="3">
        <v>24.4</v>
      </c>
      <c r="CF50" s="3">
        <v>24.7</v>
      </c>
      <c r="CG50" s="3">
        <v>24.6</v>
      </c>
      <c r="CH50" s="3">
        <v>23.4</v>
      </c>
      <c r="CI50" s="3">
        <v>24.4</v>
      </c>
      <c r="CJ50" s="3">
        <v>24</v>
      </c>
      <c r="CK50" s="3">
        <v>23.95</v>
      </c>
      <c r="CL50" s="3">
        <v>23.7</v>
      </c>
      <c r="CM50" s="3">
        <v>23.95</v>
      </c>
      <c r="CN50" s="3">
        <v>24</v>
      </c>
      <c r="CO50" s="3">
        <v>24.05</v>
      </c>
      <c r="CP50" s="3">
        <v>24.7</v>
      </c>
      <c r="CQ50" s="3">
        <v>24.65</v>
      </c>
      <c r="CR50" s="3">
        <v>24.55</v>
      </c>
      <c r="CS50" s="3">
        <v>24.75</v>
      </c>
      <c r="CT50" s="3">
        <v>24.9</v>
      </c>
      <c r="CU50" s="3">
        <v>24.7</v>
      </c>
      <c r="CV50" s="3">
        <v>25.2</v>
      </c>
      <c r="CW50" s="3">
        <v>24.85</v>
      </c>
      <c r="CX50" s="3">
        <v>25.05</v>
      </c>
      <c r="CY50" s="3">
        <v>24.85</v>
      </c>
      <c r="CZ50" s="3">
        <v>25.1</v>
      </c>
      <c r="DA50" s="3">
        <v>24.55</v>
      </c>
      <c r="DB50" s="3">
        <v>24.9</v>
      </c>
      <c r="DC50" s="3">
        <v>25.45</v>
      </c>
      <c r="DD50" s="3">
        <v>25.7</v>
      </c>
      <c r="DE50" s="3">
        <v>26.05</v>
      </c>
      <c r="DF50" s="3">
        <v>25.55</v>
      </c>
      <c r="DG50" s="3">
        <v>27</v>
      </c>
      <c r="DH50" s="3">
        <v>26</v>
      </c>
      <c r="DI50" s="3">
        <v>25.85</v>
      </c>
      <c r="DJ50" s="3">
        <v>26.45</v>
      </c>
      <c r="DK50" s="3">
        <v>26.95</v>
      </c>
      <c r="DL50" s="3">
        <v>26.5</v>
      </c>
      <c r="DM50" s="3">
        <v>26.85</v>
      </c>
      <c r="DN50" s="3">
        <v>26.95</v>
      </c>
      <c r="DO50" s="3">
        <v>26.75</v>
      </c>
      <c r="DP50" s="3">
        <v>26.15</v>
      </c>
      <c r="DQ50" s="3">
        <v>27</v>
      </c>
      <c r="DR50" s="3">
        <v>26.65</v>
      </c>
      <c r="DS50" s="3">
        <v>27.15</v>
      </c>
      <c r="DT50" s="3">
        <v>27.05</v>
      </c>
      <c r="DU50" s="3">
        <v>27.7</v>
      </c>
      <c r="DV50" s="3">
        <v>27.35</v>
      </c>
      <c r="DW50" s="3">
        <v>27.6</v>
      </c>
      <c r="DX50" s="3">
        <v>27.45</v>
      </c>
      <c r="DY50" s="3">
        <v>27.15</v>
      </c>
      <c r="DZ50" s="3">
        <v>27.45</v>
      </c>
      <c r="EA50" s="3">
        <v>28.25</v>
      </c>
      <c r="EB50" s="3">
        <v>28.5</v>
      </c>
      <c r="EC50" s="3">
        <v>27.45</v>
      </c>
      <c r="ED50" s="3">
        <v>28.6</v>
      </c>
      <c r="EE50" s="3">
        <v>28.4</v>
      </c>
      <c r="EF50" s="3">
        <v>28.85</v>
      </c>
      <c r="EG50" s="3">
        <v>28.7</v>
      </c>
      <c r="EH50" s="3">
        <v>26.95</v>
      </c>
      <c r="EI50" s="3">
        <v>26.9</v>
      </c>
      <c r="EJ50" s="3">
        <v>27.05</v>
      </c>
      <c r="EK50" s="3">
        <v>25.9</v>
      </c>
      <c r="EL50" s="3">
        <v>25.6</v>
      </c>
      <c r="EM50" s="3">
        <v>26</v>
      </c>
      <c r="EN50" s="3">
        <v>25.7</v>
      </c>
      <c r="EO50" s="3">
        <v>26.3</v>
      </c>
      <c r="EP50" s="3">
        <v>27.1</v>
      </c>
      <c r="EQ50" s="3">
        <v>28.25</v>
      </c>
      <c r="ER50" s="3">
        <v>28</v>
      </c>
      <c r="ES50" s="3">
        <v>28.45</v>
      </c>
      <c r="ET50" s="3">
        <v>28.8</v>
      </c>
      <c r="EU50" s="3">
        <v>29.75</v>
      </c>
      <c r="EV50" s="3">
        <v>30.2</v>
      </c>
      <c r="EW50" s="3">
        <v>30.65</v>
      </c>
      <c r="EX50" s="3">
        <v>31.1</v>
      </c>
      <c r="EY50" s="3">
        <v>31.5</v>
      </c>
      <c r="EZ50" s="3">
        <v>31</v>
      </c>
      <c r="FA50" s="3">
        <v>30.1</v>
      </c>
      <c r="FB50" s="3">
        <v>28.75</v>
      </c>
      <c r="FC50" s="3">
        <v>28.7</v>
      </c>
      <c r="FD50" s="3">
        <v>26.7</v>
      </c>
      <c r="FE50" s="3">
        <v>26.8</v>
      </c>
      <c r="FF50" s="27">
        <v>26.85</v>
      </c>
      <c r="FG50" s="27">
        <v>27.15</v>
      </c>
      <c r="FH50" s="27">
        <v>27.85</v>
      </c>
      <c r="FI50" s="27">
        <v>27.75</v>
      </c>
      <c r="FJ50" s="27">
        <v>27.3</v>
      </c>
      <c r="FK50" s="27">
        <v>27.95</v>
      </c>
      <c r="FL50" s="27">
        <v>26.5</v>
      </c>
      <c r="FM50" s="27">
        <v>27.3</v>
      </c>
      <c r="FN50" s="27">
        <v>28.35</v>
      </c>
      <c r="FO50" s="27">
        <v>26.6</v>
      </c>
      <c r="FP50" s="27">
        <v>27.15</v>
      </c>
      <c r="FQ50" s="27">
        <v>27.1</v>
      </c>
      <c r="FR50" s="27">
        <v>28.1</v>
      </c>
      <c r="FS50" s="27">
        <v>29.8</v>
      </c>
      <c r="FT50" s="27"/>
      <c r="FU50" s="27">
        <v>26.85</v>
      </c>
      <c r="FV50" s="27">
        <v>27.2</v>
      </c>
      <c r="FW50" s="27">
        <v>27.45</v>
      </c>
      <c r="FX50" s="27">
        <v>27.4</v>
      </c>
      <c r="FY50" s="27">
        <v>28.1</v>
      </c>
      <c r="FZ50" s="27">
        <v>28.3</v>
      </c>
      <c r="GA50" s="27">
        <v>27.85</v>
      </c>
      <c r="GB50" s="27">
        <v>28.35</v>
      </c>
      <c r="GC50" s="27">
        <v>28.4</v>
      </c>
      <c r="GD50" s="27">
        <v>28.85</v>
      </c>
      <c r="GE50" s="27">
        <v>29.8</v>
      </c>
      <c r="GF50" s="27">
        <v>28.65</v>
      </c>
      <c r="GG50" s="27">
        <v>28.15</v>
      </c>
      <c r="GH50" s="27">
        <v>28.35</v>
      </c>
      <c r="GI50" s="27">
        <v>29.3</v>
      </c>
      <c r="GJ50" s="27">
        <v>29.35</v>
      </c>
      <c r="GK50" s="27">
        <v>29.5</v>
      </c>
      <c r="GL50" s="27">
        <v>28.1</v>
      </c>
      <c r="GM50" s="27">
        <v>28.5</v>
      </c>
      <c r="GN50" s="27">
        <v>28.5</v>
      </c>
      <c r="GO50" s="27">
        <v>28.65</v>
      </c>
      <c r="GP50" s="27">
        <v>28.45</v>
      </c>
      <c r="GQ50" s="27">
        <v>27.75</v>
      </c>
      <c r="GR50" s="27">
        <v>27.4</v>
      </c>
      <c r="GS50" s="27">
        <v>27.45</v>
      </c>
      <c r="GT50" s="27">
        <v>28.6</v>
      </c>
      <c r="GU50" s="27">
        <v>28.75</v>
      </c>
      <c r="GV50" s="27">
        <v>27.9</v>
      </c>
      <c r="GW50" s="27">
        <v>29.25</v>
      </c>
      <c r="GX50" s="27">
        <v>28.3</v>
      </c>
      <c r="GY50" s="27">
        <v>27</v>
      </c>
      <c r="GZ50" s="27">
        <v>28.35</v>
      </c>
      <c r="HA50" s="27">
        <v>29</v>
      </c>
      <c r="HB50" s="27">
        <v>30.5</v>
      </c>
      <c r="HC50" s="27">
        <v>30.7</v>
      </c>
      <c r="HD50" s="27">
        <v>31.2</v>
      </c>
      <c r="HE50" s="27">
        <v>30.45</v>
      </c>
      <c r="HF50" s="27">
        <v>29.55</v>
      </c>
      <c r="HG50" s="27">
        <v>29.25</v>
      </c>
      <c r="HH50" s="27">
        <v>29.3</v>
      </c>
      <c r="HI50" s="27">
        <v>29.15</v>
      </c>
      <c r="HJ50" s="27">
        <v>29.5</v>
      </c>
      <c r="HK50" s="27">
        <v>29.5</v>
      </c>
      <c r="HL50" s="27">
        <v>28.95</v>
      </c>
      <c r="HM50" s="27">
        <v>28.7</v>
      </c>
      <c r="HN50" s="27">
        <v>27.75</v>
      </c>
      <c r="HO50" s="27">
        <v>27.25</v>
      </c>
      <c r="HP50" s="27">
        <v>27.2</v>
      </c>
      <c r="HQ50" s="27">
        <v>26.75</v>
      </c>
      <c r="HR50" s="27">
        <v>26.75</v>
      </c>
      <c r="HS50" s="27">
        <v>26.55</v>
      </c>
      <c r="HT50" s="27">
        <v>26.75</v>
      </c>
      <c r="HU50" s="27">
        <v>26.15</v>
      </c>
      <c r="HV50" s="27">
        <v>26.95</v>
      </c>
      <c r="HW50" s="27">
        <v>25.95</v>
      </c>
      <c r="HX50" s="27">
        <v>25.25</v>
      </c>
      <c r="HY50" s="27">
        <v>23.5</v>
      </c>
      <c r="HZ50" s="27">
        <v>23.15</v>
      </c>
      <c r="IA50" s="27">
        <v>22.05</v>
      </c>
      <c r="IB50" s="27">
        <v>21</v>
      </c>
      <c r="IC50" s="27">
        <v>20</v>
      </c>
      <c r="ID50" s="27">
        <v>19.05</v>
      </c>
      <c r="IE50" s="27">
        <v>18.2</v>
      </c>
      <c r="IF50" s="27">
        <v>17.350000000000001</v>
      </c>
      <c r="IG50" s="27">
        <v>16.600000000000001</v>
      </c>
      <c r="IH50" s="27">
        <v>18.399999999999999</v>
      </c>
      <c r="II50" s="27">
        <v>20.399999999999999</v>
      </c>
      <c r="IJ50" s="27">
        <v>22.65</v>
      </c>
      <c r="IK50" s="27">
        <v>21.55</v>
      </c>
      <c r="IL50" s="27">
        <v>22.25</v>
      </c>
      <c r="IM50" s="27">
        <v>22.1</v>
      </c>
      <c r="IN50" s="27">
        <v>24.55</v>
      </c>
      <c r="IO50" s="27">
        <v>25.5</v>
      </c>
      <c r="IP50" s="27">
        <v>25.15</v>
      </c>
      <c r="IQ50" s="27">
        <v>23.9</v>
      </c>
      <c r="IR50" s="27">
        <v>21.75</v>
      </c>
      <c r="IS50" s="27">
        <v>24.1</v>
      </c>
      <c r="IT50" s="27">
        <v>24.35</v>
      </c>
      <c r="IU50" s="27">
        <v>26.85</v>
      </c>
      <c r="IV50" s="27">
        <v>28.75</v>
      </c>
      <c r="IW50" s="27">
        <v>30.2</v>
      </c>
      <c r="IX50" s="27">
        <v>30.95</v>
      </c>
      <c r="IY50" s="27">
        <v>33.35</v>
      </c>
      <c r="IZ50" s="27">
        <v>53.9</v>
      </c>
      <c r="JA50" s="27">
        <v>59.45</v>
      </c>
      <c r="JB50" s="27">
        <v>60.8</v>
      </c>
      <c r="JC50" s="27">
        <v>61.9</v>
      </c>
      <c r="JD50" s="27">
        <v>62.1</v>
      </c>
      <c r="JE50" s="27">
        <v>61.6</v>
      </c>
      <c r="JF50" s="27">
        <v>63.55</v>
      </c>
      <c r="JG50" s="27">
        <v>62.8</v>
      </c>
      <c r="JH50" s="27">
        <v>64.2</v>
      </c>
      <c r="JI50" s="27">
        <v>64.05</v>
      </c>
      <c r="JJ50" s="27">
        <v>69.650000000000006</v>
      </c>
      <c r="JK50" s="27">
        <v>74.150000000000006</v>
      </c>
      <c r="JL50" s="27">
        <v>73.400000000000006</v>
      </c>
      <c r="JM50" s="27">
        <v>74.349999999999994</v>
      </c>
      <c r="JN50" s="27">
        <v>73.25</v>
      </c>
      <c r="JO50" s="27">
        <v>73.849999999999994</v>
      </c>
      <c r="JP50" s="27">
        <v>73.95</v>
      </c>
      <c r="JQ50" s="27">
        <v>73.599999999999994</v>
      </c>
      <c r="JR50" s="27">
        <v>74.099999999999994</v>
      </c>
      <c r="JS50" s="27">
        <v>76.55</v>
      </c>
      <c r="JT50" s="27">
        <v>77.45</v>
      </c>
      <c r="JU50" s="27">
        <v>80.5</v>
      </c>
      <c r="JV50" s="27">
        <v>73</v>
      </c>
      <c r="JW50" s="27">
        <v>75.5</v>
      </c>
      <c r="JX50" s="27">
        <v>76.3</v>
      </c>
      <c r="JY50" s="27">
        <v>78.349999999999994</v>
      </c>
      <c r="JZ50" s="27">
        <v>78.8</v>
      </c>
      <c r="KA50" s="27">
        <v>77.400000000000006</v>
      </c>
      <c r="KB50" s="27">
        <v>79.2</v>
      </c>
      <c r="KC50" s="27">
        <v>78.599999999999994</v>
      </c>
      <c r="KD50" s="27">
        <v>79</v>
      </c>
      <c r="KE50" s="27">
        <v>80.75</v>
      </c>
      <c r="KF50" s="27">
        <v>80.95</v>
      </c>
      <c r="KG50" s="27">
        <v>83.9</v>
      </c>
      <c r="KH50" s="27">
        <v>78.400000000000006</v>
      </c>
      <c r="KI50" s="27">
        <v>79.099999999999994</v>
      </c>
      <c r="KJ50" s="27">
        <v>79.900000000000006</v>
      </c>
      <c r="KK50" s="27">
        <v>81</v>
      </c>
      <c r="KL50" s="27">
        <v>84.15</v>
      </c>
      <c r="KM50" s="27">
        <v>79.849999999999994</v>
      </c>
      <c r="KN50" s="27">
        <v>77.849999999999994</v>
      </c>
      <c r="KO50" s="27">
        <v>79.7</v>
      </c>
      <c r="KP50" s="27">
        <v>83.6</v>
      </c>
      <c r="KQ50" s="27">
        <v>87.75</v>
      </c>
      <c r="KR50" s="27">
        <v>84</v>
      </c>
      <c r="KS50" s="27">
        <v>104.1</v>
      </c>
      <c r="KT50" s="27">
        <v>104.65</v>
      </c>
      <c r="KU50" s="27">
        <v>101.6</v>
      </c>
      <c r="KV50" s="27">
        <v>88.65</v>
      </c>
      <c r="KW50" s="27">
        <v>80.599999999999994</v>
      </c>
      <c r="KX50" s="27">
        <v>80.2</v>
      </c>
      <c r="KY50" s="27">
        <v>80.2</v>
      </c>
      <c r="KZ50" s="27">
        <v>87.7</v>
      </c>
      <c r="LA50" s="27">
        <v>91.9</v>
      </c>
      <c r="LB50" s="27">
        <v>100.3</v>
      </c>
      <c r="LC50" s="27">
        <v>104.1</v>
      </c>
      <c r="LD50" s="27">
        <v>109.55</v>
      </c>
      <c r="LE50" s="27">
        <v>95.05</v>
      </c>
      <c r="LF50" s="27">
        <v>89.8</v>
      </c>
      <c r="LG50" s="27">
        <v>93.4</v>
      </c>
      <c r="LH50" s="27">
        <v>91.95</v>
      </c>
      <c r="LI50" s="27">
        <v>90.95</v>
      </c>
      <c r="LJ50" s="27">
        <v>89</v>
      </c>
      <c r="LK50" s="27">
        <v>87.65</v>
      </c>
      <c r="LL50" s="27">
        <v>85.85</v>
      </c>
      <c r="LM50" s="27">
        <v>80.8</v>
      </c>
      <c r="LN50" s="27">
        <v>81.25</v>
      </c>
      <c r="LO50" s="27">
        <v>81.25</v>
      </c>
      <c r="LP50" s="27">
        <v>83.7</v>
      </c>
      <c r="LQ50" s="27">
        <v>77.349999999999994</v>
      </c>
      <c r="LR50" s="27">
        <v>73.95</v>
      </c>
      <c r="LS50" s="27">
        <v>71.05</v>
      </c>
      <c r="LT50" s="27">
        <v>70.849999999999994</v>
      </c>
      <c r="LU50" s="27">
        <v>68.95</v>
      </c>
      <c r="LV50" s="27">
        <v>65.349999999999994</v>
      </c>
      <c r="LW50" s="27">
        <v>62.5</v>
      </c>
      <c r="LX50" s="27">
        <v>63</v>
      </c>
      <c r="LY50" s="27">
        <v>63.55</v>
      </c>
      <c r="LZ50" s="27">
        <v>64.349999999999994</v>
      </c>
      <c r="MA50" s="27">
        <v>66.2</v>
      </c>
      <c r="MB50" s="27">
        <v>67.599999999999994</v>
      </c>
      <c r="MC50" s="27">
        <v>67.849999999999994</v>
      </c>
      <c r="MD50" s="27">
        <v>67.5</v>
      </c>
      <c r="ME50" s="27">
        <v>67.05</v>
      </c>
      <c r="MF50" s="27">
        <v>63</v>
      </c>
      <c r="MG50" s="27">
        <v>63.85</v>
      </c>
      <c r="MH50" s="27">
        <v>63.15</v>
      </c>
      <c r="MI50" s="27">
        <v>65.8</v>
      </c>
      <c r="MJ50" s="27">
        <v>64.099999999999994</v>
      </c>
      <c r="MK50" s="27">
        <v>64.900000000000006</v>
      </c>
      <c r="ML50" s="27">
        <v>65.05</v>
      </c>
      <c r="MM50" s="27">
        <v>70.650000000000006</v>
      </c>
      <c r="MN50" s="27">
        <v>66.7</v>
      </c>
      <c r="MO50" s="27">
        <v>65.849999999999994</v>
      </c>
      <c r="MP50" s="27">
        <v>68.099999999999994</v>
      </c>
      <c r="MQ50" s="27">
        <v>64.45</v>
      </c>
      <c r="MR50" s="27">
        <v>58.75</v>
      </c>
      <c r="MS50" s="27">
        <v>62.7</v>
      </c>
      <c r="MT50" s="27">
        <v>62</v>
      </c>
      <c r="MU50" s="27">
        <v>63.65</v>
      </c>
      <c r="MV50" s="27">
        <v>63.25</v>
      </c>
      <c r="MW50" s="27">
        <v>63.45</v>
      </c>
      <c r="MX50" s="27">
        <v>63.1</v>
      </c>
      <c r="MY50" s="27">
        <v>63.35</v>
      </c>
      <c r="MZ50" s="27">
        <v>67</v>
      </c>
      <c r="NA50" s="27">
        <v>67.150000000000006</v>
      </c>
      <c r="NB50" s="43"/>
      <c r="ND50" s="45"/>
      <c r="NE50" s="43"/>
    </row>
    <row r="51" spans="1:369" x14ac:dyDescent="0.25">
      <c r="A51" s="28">
        <f t="shared" si="1"/>
        <v>49</v>
      </c>
      <c r="B51" s="28">
        <v>531416</v>
      </c>
      <c r="C51" s="28" t="s">
        <v>55</v>
      </c>
      <c r="D51" s="29" t="s">
        <v>134</v>
      </c>
      <c r="E51" s="27">
        <f t="shared" si="2"/>
        <v>13.6</v>
      </c>
      <c r="F51" s="27">
        <v>24.15</v>
      </c>
      <c r="G51" s="27">
        <v>15.45</v>
      </c>
      <c r="H51" s="27">
        <v>38</v>
      </c>
      <c r="I51" s="3"/>
      <c r="J51" s="27">
        <v>29.75</v>
      </c>
      <c r="K51" s="27">
        <v>13.25</v>
      </c>
      <c r="L51" s="27"/>
      <c r="M51" s="30"/>
      <c r="N51" s="28"/>
      <c r="P51" s="3">
        <v>13.6</v>
      </c>
      <c r="Q51" s="3">
        <v>13.6</v>
      </c>
      <c r="R51" s="3">
        <v>13.6</v>
      </c>
      <c r="S51" s="3">
        <v>13.6</v>
      </c>
      <c r="T51" s="3">
        <v>13.6</v>
      </c>
      <c r="U51" s="3">
        <v>13.6</v>
      </c>
      <c r="V51" s="3">
        <v>13.6</v>
      </c>
      <c r="W51" s="3">
        <v>13.6</v>
      </c>
      <c r="X51" s="3">
        <v>13.96</v>
      </c>
      <c r="Y51" s="3">
        <v>14</v>
      </c>
      <c r="Z51" s="3">
        <v>14.26</v>
      </c>
      <c r="AA51" s="3">
        <v>14.26</v>
      </c>
      <c r="AB51" s="3">
        <v>15</v>
      </c>
      <c r="AC51" s="3">
        <v>15</v>
      </c>
      <c r="AD51" s="3">
        <v>15</v>
      </c>
      <c r="AE51" s="3">
        <v>15</v>
      </c>
      <c r="AF51" s="3">
        <v>15</v>
      </c>
      <c r="AG51" s="3">
        <v>15</v>
      </c>
      <c r="AH51" s="3">
        <v>15</v>
      </c>
      <c r="AI51" s="3">
        <v>15</v>
      </c>
      <c r="AJ51" s="3">
        <v>15</v>
      </c>
      <c r="AK51" s="3">
        <v>15.5</v>
      </c>
      <c r="AL51" s="3">
        <v>14.85</v>
      </c>
      <c r="AM51" s="3">
        <v>14.85</v>
      </c>
      <c r="AN51" s="3">
        <v>14.85</v>
      </c>
      <c r="AO51" s="3">
        <v>14.85</v>
      </c>
      <c r="AP51" s="3">
        <v>14.85</v>
      </c>
      <c r="AQ51" s="3">
        <v>14.85</v>
      </c>
      <c r="AR51" s="3">
        <v>14.85</v>
      </c>
      <c r="AS51" s="3">
        <v>14.85</v>
      </c>
      <c r="AT51" s="3">
        <v>14.85</v>
      </c>
      <c r="AU51" s="3">
        <v>14.85</v>
      </c>
      <c r="AV51" s="3">
        <v>14.85</v>
      </c>
      <c r="AW51" s="3">
        <v>14.85</v>
      </c>
      <c r="AX51" s="3">
        <v>14.15</v>
      </c>
      <c r="AY51" s="3">
        <v>13.5</v>
      </c>
      <c r="AZ51" s="3">
        <v>13.5</v>
      </c>
      <c r="BA51" s="3">
        <v>13.5</v>
      </c>
      <c r="BB51" s="3">
        <v>13.5</v>
      </c>
      <c r="BC51" s="3">
        <v>13.5</v>
      </c>
      <c r="BD51" s="3">
        <v>13.65</v>
      </c>
      <c r="BE51" s="3">
        <v>13.65</v>
      </c>
      <c r="BF51" s="3">
        <v>14.3</v>
      </c>
      <c r="BG51" s="3">
        <v>15</v>
      </c>
      <c r="BH51" s="3">
        <v>15.25</v>
      </c>
      <c r="BI51" s="3">
        <v>16</v>
      </c>
      <c r="BJ51" s="3">
        <v>15.28</v>
      </c>
      <c r="BK51" s="3">
        <v>15.28</v>
      </c>
      <c r="BL51" s="3">
        <v>14.56</v>
      </c>
      <c r="BM51" s="3">
        <v>15.35</v>
      </c>
      <c r="BN51" s="3">
        <v>14.64</v>
      </c>
      <c r="BO51" s="3">
        <v>14.64</v>
      </c>
      <c r="BP51" s="3">
        <v>14.64</v>
      </c>
      <c r="BQ51" s="3">
        <v>14</v>
      </c>
      <c r="BR51" s="3">
        <v>14</v>
      </c>
      <c r="BS51" s="3">
        <v>14</v>
      </c>
      <c r="BT51" s="3">
        <v>14</v>
      </c>
      <c r="BU51" s="3">
        <v>14</v>
      </c>
      <c r="BV51" s="3">
        <v>14</v>
      </c>
      <c r="BW51" s="3">
        <v>14</v>
      </c>
      <c r="BX51" s="3">
        <v>14</v>
      </c>
      <c r="BY51" s="3">
        <v>14</v>
      </c>
      <c r="BZ51" s="3">
        <v>14</v>
      </c>
      <c r="CA51" s="3">
        <v>14</v>
      </c>
      <c r="CB51" s="3">
        <v>14</v>
      </c>
      <c r="CC51" s="3">
        <v>14</v>
      </c>
      <c r="CD51" s="3">
        <v>14</v>
      </c>
      <c r="CE51" s="3">
        <v>14</v>
      </c>
      <c r="CF51" s="3">
        <v>14</v>
      </c>
      <c r="CG51" s="3">
        <v>14</v>
      </c>
      <c r="CH51" s="3">
        <v>14</v>
      </c>
      <c r="CI51" s="3">
        <v>14</v>
      </c>
      <c r="CJ51" s="3">
        <v>14</v>
      </c>
      <c r="CK51" s="3">
        <v>14.66</v>
      </c>
      <c r="CL51" s="3">
        <v>14.66</v>
      </c>
      <c r="CM51" s="3">
        <v>14.66</v>
      </c>
      <c r="CN51" s="3">
        <v>14.66</v>
      </c>
      <c r="CO51" s="3">
        <v>14.66</v>
      </c>
      <c r="CP51" s="3">
        <v>15.43</v>
      </c>
      <c r="CQ51" s="3">
        <v>15.43</v>
      </c>
      <c r="CR51" s="3">
        <v>14.7</v>
      </c>
      <c r="CS51" s="3">
        <v>14</v>
      </c>
      <c r="CT51" s="3">
        <v>14</v>
      </c>
      <c r="CU51" s="3">
        <v>14</v>
      </c>
      <c r="CV51" s="3">
        <v>14</v>
      </c>
      <c r="CW51" s="3">
        <v>14</v>
      </c>
      <c r="CX51" s="3">
        <v>14</v>
      </c>
      <c r="CY51" s="3">
        <v>14</v>
      </c>
      <c r="CZ51" s="3">
        <v>14</v>
      </c>
      <c r="DA51" s="3">
        <v>14</v>
      </c>
      <c r="DB51" s="3">
        <v>13.9</v>
      </c>
      <c r="DC51" s="3">
        <v>13.9</v>
      </c>
      <c r="DD51" s="3">
        <v>13.9</v>
      </c>
      <c r="DE51" s="3">
        <v>13.25</v>
      </c>
      <c r="DF51" s="3">
        <v>13.7</v>
      </c>
      <c r="DG51" s="3">
        <v>14.4</v>
      </c>
      <c r="DH51" s="3">
        <v>13.85</v>
      </c>
      <c r="DI51" s="3">
        <v>14.4</v>
      </c>
      <c r="DJ51" s="3">
        <v>14.5</v>
      </c>
      <c r="DK51" s="3">
        <v>15.15</v>
      </c>
      <c r="DL51" s="3">
        <v>15.9</v>
      </c>
      <c r="DM51" s="3">
        <v>15.25</v>
      </c>
      <c r="DN51" s="3">
        <v>15.25</v>
      </c>
      <c r="DO51" s="3">
        <v>15.25</v>
      </c>
      <c r="DP51" s="3">
        <v>15.25</v>
      </c>
      <c r="DQ51" s="3">
        <v>15.5</v>
      </c>
      <c r="DR51" s="3">
        <v>15.5</v>
      </c>
      <c r="DS51" s="3">
        <v>15.5</v>
      </c>
      <c r="DT51" s="3">
        <v>16.25</v>
      </c>
      <c r="DU51" s="3">
        <v>15.5</v>
      </c>
      <c r="DV51" s="3">
        <v>15.45</v>
      </c>
      <c r="DW51" s="3">
        <v>15.1</v>
      </c>
      <c r="DX51" s="3">
        <v>15.8</v>
      </c>
      <c r="DY51" s="3">
        <v>16</v>
      </c>
      <c r="DZ51" s="3">
        <v>16.45</v>
      </c>
      <c r="EA51" s="3">
        <v>15.75</v>
      </c>
      <c r="EB51" s="3">
        <v>15.7</v>
      </c>
      <c r="EC51" s="3">
        <v>15.95</v>
      </c>
      <c r="ED51" s="3">
        <v>16</v>
      </c>
      <c r="EE51" s="3">
        <v>16</v>
      </c>
      <c r="EF51" s="3">
        <v>16.399999999999999</v>
      </c>
      <c r="EG51" s="3">
        <v>16.7</v>
      </c>
      <c r="EH51" s="3">
        <v>16.7</v>
      </c>
      <c r="EI51" s="3">
        <v>15.95</v>
      </c>
      <c r="EJ51" s="3">
        <v>16.75</v>
      </c>
      <c r="EK51" s="3">
        <v>17.600000000000001</v>
      </c>
      <c r="EL51" s="3">
        <v>16.850000000000001</v>
      </c>
      <c r="EM51" s="3">
        <v>16.850000000000001</v>
      </c>
      <c r="EN51" s="3">
        <v>16.850000000000001</v>
      </c>
      <c r="EO51" s="3">
        <v>16.95</v>
      </c>
      <c r="EP51" s="3">
        <v>16.95</v>
      </c>
      <c r="EQ51" s="3">
        <v>16.2</v>
      </c>
      <c r="ER51" s="3">
        <v>16.2</v>
      </c>
      <c r="ES51" s="3">
        <v>16.2</v>
      </c>
      <c r="ET51" s="3">
        <v>15.45</v>
      </c>
      <c r="EU51" s="3">
        <v>15.45</v>
      </c>
      <c r="EV51" s="3">
        <v>16.149999999999999</v>
      </c>
      <c r="EW51" s="3">
        <v>15.4</v>
      </c>
      <c r="EX51" s="3">
        <v>16.100000000000001</v>
      </c>
      <c r="EY51" s="3">
        <v>16.8</v>
      </c>
      <c r="EZ51" s="3">
        <v>17.600000000000001</v>
      </c>
      <c r="FA51" s="3">
        <v>18</v>
      </c>
      <c r="FB51" s="3">
        <v>17.3</v>
      </c>
      <c r="FC51" s="3">
        <v>17.3</v>
      </c>
      <c r="FD51" s="3">
        <v>17.3</v>
      </c>
      <c r="FE51" s="3">
        <v>18.149999999999999</v>
      </c>
      <c r="FF51" s="27">
        <v>18.149999999999999</v>
      </c>
      <c r="FG51" s="27">
        <v>18.149999999999999</v>
      </c>
      <c r="FH51" s="27">
        <v>17.3</v>
      </c>
      <c r="FI51" s="27">
        <v>16.5</v>
      </c>
      <c r="FJ51" s="27">
        <v>16.55</v>
      </c>
      <c r="FK51" s="27">
        <v>16.55</v>
      </c>
      <c r="FL51" s="27">
        <v>17.399999999999999</v>
      </c>
      <c r="FM51" s="27">
        <v>17.399999999999999</v>
      </c>
      <c r="FN51" s="27">
        <v>17.399999999999999</v>
      </c>
      <c r="FO51" s="27">
        <v>16.7</v>
      </c>
      <c r="FP51" s="27">
        <v>16.7</v>
      </c>
      <c r="FQ51" s="27">
        <v>16.7</v>
      </c>
      <c r="FR51" s="27">
        <v>17.5</v>
      </c>
      <c r="FS51" s="27">
        <v>16.7</v>
      </c>
      <c r="FT51" s="27"/>
      <c r="FU51" s="27">
        <v>15.9</v>
      </c>
      <c r="FV51" s="27">
        <v>16.7</v>
      </c>
      <c r="FW51" s="27">
        <v>16.7</v>
      </c>
      <c r="FX51" s="27">
        <v>16.55</v>
      </c>
      <c r="FY51" s="27">
        <v>15.8</v>
      </c>
      <c r="FZ51" s="27">
        <v>15.8</v>
      </c>
      <c r="GA51" s="27">
        <v>15.8</v>
      </c>
      <c r="GB51" s="27">
        <v>15.05</v>
      </c>
      <c r="GC51" s="27">
        <v>16.05</v>
      </c>
      <c r="GD51" s="27">
        <v>16.05</v>
      </c>
      <c r="GE51" s="27">
        <v>16.8</v>
      </c>
      <c r="GF51" s="27">
        <v>18.649999999999999</v>
      </c>
      <c r="GG51" s="27">
        <v>18.649999999999999</v>
      </c>
      <c r="GH51" s="27">
        <v>17.399999999999999</v>
      </c>
      <c r="GI51" s="27">
        <v>17.399999999999999</v>
      </c>
      <c r="GJ51" s="27">
        <v>16.100000000000001</v>
      </c>
      <c r="GK51" s="27">
        <v>17.5</v>
      </c>
      <c r="GL51" s="27">
        <v>17.5</v>
      </c>
      <c r="GM51" s="27">
        <v>16</v>
      </c>
      <c r="GN51" s="27">
        <v>16</v>
      </c>
      <c r="GO51" s="27">
        <v>17</v>
      </c>
      <c r="GP51" s="27">
        <v>17</v>
      </c>
      <c r="GQ51" s="27">
        <v>16.149999999999999</v>
      </c>
      <c r="GR51" s="27">
        <v>14.5</v>
      </c>
      <c r="GS51" s="27">
        <v>16</v>
      </c>
      <c r="GT51" s="27">
        <v>17</v>
      </c>
      <c r="GU51" s="27">
        <v>17</v>
      </c>
      <c r="GV51" s="27">
        <v>16</v>
      </c>
      <c r="GW51" s="27">
        <v>16.600000000000001</v>
      </c>
      <c r="GX51" s="27">
        <v>18.3</v>
      </c>
      <c r="GY51" s="27">
        <v>18.3</v>
      </c>
      <c r="GZ51" s="27">
        <v>17.8</v>
      </c>
      <c r="HA51" s="27">
        <v>16.7</v>
      </c>
      <c r="HB51" s="27">
        <v>18</v>
      </c>
      <c r="HC51" s="27">
        <v>18.100000000000001</v>
      </c>
      <c r="HD51" s="27">
        <v>20.100000000000001</v>
      </c>
      <c r="HE51" s="27">
        <v>20.100000000000001</v>
      </c>
      <c r="HF51" s="27">
        <v>19.8</v>
      </c>
      <c r="HG51" s="27">
        <v>19.600000000000001</v>
      </c>
      <c r="HH51" s="27">
        <v>18.5</v>
      </c>
      <c r="HI51" s="27">
        <v>16.899999999999999</v>
      </c>
      <c r="HJ51" s="27">
        <v>18.100000000000001</v>
      </c>
      <c r="HK51" s="27">
        <v>18.100000000000001</v>
      </c>
      <c r="HL51" s="27">
        <v>18.8</v>
      </c>
      <c r="HM51" s="27">
        <v>19.399999999999999</v>
      </c>
      <c r="HN51" s="27">
        <v>17.649999999999999</v>
      </c>
      <c r="HO51" s="27">
        <v>17.649999999999999</v>
      </c>
      <c r="HP51" s="27">
        <v>18.05</v>
      </c>
      <c r="HQ51" s="27">
        <v>20.149999999999999</v>
      </c>
      <c r="HR51" s="27">
        <v>20.45</v>
      </c>
      <c r="HS51" s="27">
        <v>20.399999999999999</v>
      </c>
      <c r="HT51" s="27">
        <v>20.7</v>
      </c>
      <c r="HU51" s="27">
        <v>18.8</v>
      </c>
      <c r="HV51" s="27">
        <v>17</v>
      </c>
      <c r="HW51" s="27">
        <v>16.350000000000001</v>
      </c>
      <c r="HX51" s="27">
        <v>17.399999999999999</v>
      </c>
      <c r="HY51" s="27">
        <v>17</v>
      </c>
      <c r="HZ51" s="27">
        <v>18.899999999999999</v>
      </c>
      <c r="IA51" s="27">
        <v>17.45</v>
      </c>
      <c r="IB51" s="27">
        <v>17.899999999999999</v>
      </c>
      <c r="IC51" s="27">
        <v>17.75</v>
      </c>
      <c r="ID51" s="27">
        <v>18.3</v>
      </c>
      <c r="IE51" s="27">
        <v>20.149999999999999</v>
      </c>
      <c r="IF51" s="27">
        <v>19.649999999999999</v>
      </c>
      <c r="IG51" s="27">
        <v>19.649999999999999</v>
      </c>
      <c r="IH51" s="27">
        <v>19.55</v>
      </c>
      <c r="II51" s="27">
        <v>19.55</v>
      </c>
      <c r="IJ51" s="27">
        <v>21.4</v>
      </c>
      <c r="IK51" s="27">
        <v>20.95</v>
      </c>
      <c r="IL51" s="27">
        <v>22</v>
      </c>
      <c r="IM51" s="27">
        <v>22</v>
      </c>
      <c r="IN51" s="27">
        <v>21.8</v>
      </c>
      <c r="IO51" s="27">
        <v>21.5</v>
      </c>
      <c r="IP51" s="27">
        <v>19.55</v>
      </c>
      <c r="IQ51" s="27">
        <v>20.6</v>
      </c>
      <c r="IR51" s="27">
        <v>22.45</v>
      </c>
      <c r="IS51" s="27">
        <v>22.45</v>
      </c>
      <c r="IT51" s="27">
        <v>22.2</v>
      </c>
      <c r="IU51" s="27">
        <v>21.25</v>
      </c>
      <c r="IV51" s="27">
        <v>21.6</v>
      </c>
      <c r="IW51" s="27">
        <v>22.5</v>
      </c>
      <c r="IX51" s="27">
        <v>20.85</v>
      </c>
      <c r="IY51" s="27">
        <v>22.25</v>
      </c>
      <c r="IZ51" s="27">
        <v>23.1</v>
      </c>
      <c r="JA51" s="27">
        <v>23.5</v>
      </c>
      <c r="JB51" s="27">
        <v>24.6</v>
      </c>
      <c r="JC51" s="27">
        <v>22.6</v>
      </c>
      <c r="JD51" s="27">
        <v>22.55</v>
      </c>
      <c r="JE51" s="27">
        <v>22.55</v>
      </c>
      <c r="JF51" s="27">
        <v>23.6</v>
      </c>
      <c r="JG51" s="27">
        <v>25.6</v>
      </c>
      <c r="JH51" s="27">
        <v>25.5</v>
      </c>
      <c r="JI51" s="27">
        <v>22.6</v>
      </c>
      <c r="JJ51" s="27">
        <v>23</v>
      </c>
      <c r="JK51" s="27">
        <v>22.55</v>
      </c>
      <c r="JL51" s="27">
        <v>22.5</v>
      </c>
      <c r="JM51" s="27">
        <v>23.7</v>
      </c>
      <c r="JN51" s="27">
        <v>22.8</v>
      </c>
      <c r="JO51" s="27">
        <v>23.3</v>
      </c>
      <c r="JP51" s="27">
        <v>22.75</v>
      </c>
      <c r="JQ51" s="27">
        <v>23.95</v>
      </c>
      <c r="JR51" s="27">
        <v>23.75</v>
      </c>
      <c r="JS51" s="27">
        <v>23.35</v>
      </c>
      <c r="JT51" s="27">
        <v>24.4</v>
      </c>
      <c r="JU51" s="27">
        <v>23.6</v>
      </c>
      <c r="JV51" s="27">
        <v>24.15</v>
      </c>
      <c r="JW51" s="27">
        <v>24.5</v>
      </c>
      <c r="JX51" s="27">
        <v>23.8</v>
      </c>
      <c r="JY51" s="27">
        <v>24.4</v>
      </c>
      <c r="JZ51" s="27">
        <v>25.25</v>
      </c>
      <c r="KA51" s="27">
        <v>24</v>
      </c>
      <c r="KB51" s="27">
        <v>24.25</v>
      </c>
      <c r="KC51" s="27">
        <v>24.3</v>
      </c>
      <c r="KD51" s="27">
        <v>24.25</v>
      </c>
      <c r="KE51" s="27">
        <v>25</v>
      </c>
      <c r="KF51" s="27">
        <v>25</v>
      </c>
      <c r="KG51" s="27">
        <v>25.3</v>
      </c>
      <c r="KH51" s="27">
        <v>25.2</v>
      </c>
      <c r="KI51" s="27">
        <v>25.55</v>
      </c>
      <c r="KJ51" s="27">
        <v>26.3</v>
      </c>
      <c r="KK51" s="27">
        <v>25.75</v>
      </c>
      <c r="KL51" s="27">
        <v>26.7</v>
      </c>
      <c r="KM51" s="27">
        <v>27.3</v>
      </c>
      <c r="KN51" s="27">
        <v>28.5</v>
      </c>
      <c r="KO51" s="27">
        <v>25.8</v>
      </c>
      <c r="KP51" s="27">
        <v>25.5</v>
      </c>
      <c r="KQ51" s="27">
        <v>24.65</v>
      </c>
      <c r="KR51" s="27">
        <v>25.5</v>
      </c>
      <c r="KS51" s="27">
        <v>27.1</v>
      </c>
      <c r="KT51" s="27">
        <v>26.35</v>
      </c>
      <c r="KU51" s="27">
        <v>27.5</v>
      </c>
      <c r="KV51" s="27">
        <v>26.85</v>
      </c>
      <c r="KW51" s="27">
        <v>28</v>
      </c>
      <c r="KX51" s="27">
        <v>27.3</v>
      </c>
      <c r="KY51" s="27">
        <v>27</v>
      </c>
      <c r="KZ51" s="27">
        <v>26.75</v>
      </c>
      <c r="LA51" s="27">
        <v>27.5</v>
      </c>
      <c r="LB51" s="27">
        <v>25.6</v>
      </c>
      <c r="LC51" s="27">
        <v>25</v>
      </c>
      <c r="LD51" s="27">
        <v>25</v>
      </c>
      <c r="LE51" s="27">
        <v>25.1</v>
      </c>
      <c r="LF51" s="27">
        <v>25.7</v>
      </c>
      <c r="LG51" s="27">
        <v>26.55</v>
      </c>
      <c r="LH51" s="27">
        <v>25.55</v>
      </c>
      <c r="LI51" s="27">
        <v>25.35</v>
      </c>
      <c r="LJ51" s="27">
        <v>27.8</v>
      </c>
      <c r="LK51" s="27">
        <v>27</v>
      </c>
      <c r="LL51" s="27">
        <v>27.5</v>
      </c>
      <c r="LM51" s="27">
        <v>27.95</v>
      </c>
      <c r="LN51" s="27">
        <v>26.85</v>
      </c>
      <c r="LO51" s="27">
        <v>26.75</v>
      </c>
      <c r="LP51" s="27">
        <v>26.55</v>
      </c>
      <c r="LQ51" s="27">
        <v>27.35</v>
      </c>
      <c r="LR51" s="27">
        <v>30.3</v>
      </c>
      <c r="LS51" s="27">
        <v>27.8</v>
      </c>
      <c r="LT51" s="27">
        <v>29.25</v>
      </c>
      <c r="LU51" s="27">
        <v>29.6</v>
      </c>
      <c r="LV51" s="27">
        <v>30.1</v>
      </c>
      <c r="LW51" s="27">
        <v>27.45</v>
      </c>
      <c r="LX51" s="27">
        <v>28.5</v>
      </c>
      <c r="LY51" s="27">
        <v>28</v>
      </c>
      <c r="LZ51" s="27">
        <v>28.8</v>
      </c>
      <c r="MA51" s="27">
        <v>29.85</v>
      </c>
      <c r="MB51" s="27">
        <v>27.15</v>
      </c>
      <c r="MC51" s="27">
        <v>28.65</v>
      </c>
      <c r="MD51" s="27">
        <v>29</v>
      </c>
      <c r="ME51" s="27">
        <v>27.3</v>
      </c>
      <c r="MF51" s="27">
        <v>24.55</v>
      </c>
      <c r="MG51" s="27">
        <v>25.1</v>
      </c>
      <c r="MH51" s="27">
        <v>27.5</v>
      </c>
      <c r="MI51" s="27">
        <v>28.1</v>
      </c>
      <c r="MJ51" s="27">
        <v>26.2</v>
      </c>
      <c r="MK51" s="27">
        <v>26.25</v>
      </c>
      <c r="ML51" s="27">
        <v>27.55</v>
      </c>
      <c r="MM51" s="27">
        <v>26.45</v>
      </c>
      <c r="MN51" s="27">
        <v>27.45</v>
      </c>
      <c r="MO51" s="27">
        <v>26.8</v>
      </c>
      <c r="MP51" s="27">
        <v>27.7</v>
      </c>
      <c r="MQ51" s="27">
        <v>27.25</v>
      </c>
      <c r="MR51" s="27">
        <v>27</v>
      </c>
      <c r="MS51" s="27">
        <v>26.5</v>
      </c>
      <c r="MT51" s="27">
        <v>27.65</v>
      </c>
      <c r="MU51" s="27">
        <v>27.45</v>
      </c>
      <c r="MV51" s="27">
        <v>28.8</v>
      </c>
      <c r="MW51" s="27">
        <v>27.5</v>
      </c>
      <c r="MX51" s="27">
        <v>27.7</v>
      </c>
      <c r="MY51" s="27">
        <v>28.25</v>
      </c>
      <c r="MZ51" s="27">
        <v>26.95</v>
      </c>
      <c r="NA51" s="27">
        <v>25.05</v>
      </c>
      <c r="NB51" s="43"/>
      <c r="ND51" s="45"/>
      <c r="NE51" s="43"/>
    </row>
    <row r="52" spans="1:369" x14ac:dyDescent="0.25">
      <c r="A52" s="28">
        <f t="shared" si="1"/>
        <v>50</v>
      </c>
      <c r="B52" s="28">
        <v>531494</v>
      </c>
      <c r="C52" s="28" t="s">
        <v>56</v>
      </c>
      <c r="D52" s="29" t="s">
        <v>106</v>
      </c>
      <c r="E52" s="27">
        <f t="shared" si="2"/>
        <v>11.83</v>
      </c>
      <c r="F52" s="27">
        <v>14.05</v>
      </c>
      <c r="G52" s="27">
        <v>8.66</v>
      </c>
      <c r="H52" s="27" t="e">
        <v>#N/A</v>
      </c>
      <c r="I52" s="3"/>
      <c r="J52" s="27">
        <v>18.7</v>
      </c>
      <c r="K52" s="27">
        <v>8.4700000000000006</v>
      </c>
      <c r="L52" s="27"/>
      <c r="M52" s="30"/>
      <c r="N52" s="28"/>
      <c r="P52" s="3">
        <v>11.83</v>
      </c>
      <c r="Q52" s="3">
        <v>12.45</v>
      </c>
      <c r="R52" s="3">
        <v>12.45</v>
      </c>
      <c r="S52" s="3">
        <v>13.1</v>
      </c>
      <c r="T52" s="3">
        <v>12.5</v>
      </c>
      <c r="U52" s="3">
        <v>11.95</v>
      </c>
      <c r="V52" s="3">
        <v>12.47</v>
      </c>
      <c r="W52" s="3">
        <v>13.12</v>
      </c>
      <c r="X52" s="3">
        <v>13.12</v>
      </c>
      <c r="Y52" s="3">
        <v>13.12</v>
      </c>
      <c r="Z52" s="3">
        <v>12.5</v>
      </c>
      <c r="AA52" s="3">
        <v>12.5</v>
      </c>
      <c r="AB52" s="3">
        <v>12</v>
      </c>
      <c r="AC52" s="3">
        <v>12</v>
      </c>
      <c r="AD52" s="3">
        <v>12.07</v>
      </c>
      <c r="AE52" s="3">
        <v>12.07</v>
      </c>
      <c r="AF52" s="3">
        <v>12.07</v>
      </c>
      <c r="AG52" s="3">
        <v>12.07</v>
      </c>
      <c r="AH52" s="3">
        <v>12.07</v>
      </c>
      <c r="AI52" s="3">
        <v>12.07</v>
      </c>
      <c r="AJ52" s="3">
        <v>12.07</v>
      </c>
      <c r="AK52" s="3">
        <v>12.07</v>
      </c>
      <c r="AL52" s="3">
        <v>11.5</v>
      </c>
      <c r="AM52" s="3">
        <v>11.28</v>
      </c>
      <c r="AN52" s="3">
        <v>11.28</v>
      </c>
      <c r="AO52" s="3">
        <v>11.28</v>
      </c>
      <c r="AP52" s="3">
        <v>11.28</v>
      </c>
      <c r="AQ52" s="3">
        <v>11.28</v>
      </c>
      <c r="AR52" s="3">
        <v>11.28</v>
      </c>
      <c r="AS52" s="3">
        <v>11.28</v>
      </c>
      <c r="AT52" s="3">
        <v>11.28</v>
      </c>
      <c r="AU52" s="3">
        <v>11.28</v>
      </c>
      <c r="AV52" s="3">
        <v>10.75</v>
      </c>
      <c r="AW52" s="3">
        <v>11.05</v>
      </c>
      <c r="AX52" s="3">
        <v>11.02</v>
      </c>
      <c r="AY52" s="3">
        <v>11.02</v>
      </c>
      <c r="AZ52" s="3">
        <v>10.5</v>
      </c>
      <c r="BA52" s="3">
        <v>10.5</v>
      </c>
      <c r="BB52" s="3">
        <v>10.88</v>
      </c>
      <c r="BC52" s="3">
        <v>10.88</v>
      </c>
      <c r="BD52" s="3">
        <v>10.88</v>
      </c>
      <c r="BE52" s="3">
        <v>11.45</v>
      </c>
      <c r="BF52" s="3">
        <v>12.05</v>
      </c>
      <c r="BG52" s="3">
        <v>12.05</v>
      </c>
      <c r="BH52" s="3">
        <v>12.05</v>
      </c>
      <c r="BI52" s="3">
        <v>12.05</v>
      </c>
      <c r="BJ52" s="3">
        <v>12.05</v>
      </c>
      <c r="BK52" s="3">
        <v>11.5</v>
      </c>
      <c r="BL52" s="3">
        <v>11.53</v>
      </c>
      <c r="BM52" s="3">
        <v>11.53</v>
      </c>
      <c r="BN52" s="3">
        <v>10.99</v>
      </c>
      <c r="BO52" s="3">
        <v>10.99</v>
      </c>
      <c r="BP52" s="3">
        <v>10.47</v>
      </c>
      <c r="BQ52" s="3">
        <v>10.47</v>
      </c>
      <c r="BR52" s="3">
        <v>11.02</v>
      </c>
      <c r="BS52" s="3">
        <v>10.5</v>
      </c>
      <c r="BT52" s="3">
        <v>10</v>
      </c>
      <c r="BU52" s="3">
        <v>10</v>
      </c>
      <c r="BV52" s="3">
        <v>10</v>
      </c>
      <c r="BW52" s="3">
        <v>10</v>
      </c>
      <c r="BX52" s="3">
        <v>10</v>
      </c>
      <c r="BY52" s="3">
        <v>10</v>
      </c>
      <c r="BZ52" s="3">
        <v>9.9</v>
      </c>
      <c r="CA52" s="3">
        <v>9.9</v>
      </c>
      <c r="CB52" s="3">
        <v>9.9</v>
      </c>
      <c r="CC52" s="3">
        <v>10.029999999999999</v>
      </c>
      <c r="CD52" s="3">
        <v>10.029999999999999</v>
      </c>
      <c r="CE52" s="3">
        <v>10.5</v>
      </c>
      <c r="CF52" s="3">
        <v>10</v>
      </c>
      <c r="CG52" s="3">
        <v>10</v>
      </c>
      <c r="CH52" s="3">
        <v>10</v>
      </c>
      <c r="CI52" s="3">
        <v>10</v>
      </c>
      <c r="CJ52" s="3">
        <v>10</v>
      </c>
      <c r="CK52" s="3">
        <v>10.09</v>
      </c>
      <c r="CL52" s="3">
        <v>9.6300000000000008</v>
      </c>
      <c r="CM52" s="3">
        <v>9.6300000000000008</v>
      </c>
      <c r="CN52" s="3">
        <v>9.6300000000000008</v>
      </c>
      <c r="CO52" s="3">
        <v>9.6300000000000008</v>
      </c>
      <c r="CP52" s="3">
        <v>9.6300000000000008</v>
      </c>
      <c r="CQ52" s="3">
        <v>9.6300000000000008</v>
      </c>
      <c r="CR52" s="3">
        <v>9.6300000000000008</v>
      </c>
      <c r="CS52" s="3">
        <v>9.6300000000000008</v>
      </c>
      <c r="CT52" s="3">
        <v>10.11</v>
      </c>
      <c r="CU52" s="3">
        <v>10.6</v>
      </c>
      <c r="CV52" s="3">
        <v>10.6</v>
      </c>
      <c r="CW52" s="3">
        <v>10.6</v>
      </c>
      <c r="CX52" s="3">
        <v>10.6</v>
      </c>
      <c r="CY52" s="3">
        <v>10.1</v>
      </c>
      <c r="CZ52" s="3">
        <v>10.6</v>
      </c>
      <c r="DA52" s="3">
        <v>10.6</v>
      </c>
      <c r="DB52" s="3">
        <v>11</v>
      </c>
      <c r="DC52" s="3">
        <v>11</v>
      </c>
      <c r="DD52" s="3">
        <v>10.78</v>
      </c>
      <c r="DE52" s="3">
        <v>10.78</v>
      </c>
      <c r="DF52" s="3">
        <v>10.27</v>
      </c>
      <c r="DG52" s="3">
        <v>10.8</v>
      </c>
      <c r="DH52" s="3">
        <v>10.78</v>
      </c>
      <c r="DI52" s="3">
        <v>10.27</v>
      </c>
      <c r="DJ52" s="3">
        <v>10.67</v>
      </c>
      <c r="DK52" s="3">
        <v>10.63</v>
      </c>
      <c r="DL52" s="3">
        <v>11.06</v>
      </c>
      <c r="DM52" s="3">
        <v>11.6</v>
      </c>
      <c r="DN52" s="3">
        <v>11.6</v>
      </c>
      <c r="DO52" s="3">
        <v>11.1</v>
      </c>
      <c r="DP52" s="3">
        <v>11.68</v>
      </c>
      <c r="DQ52" s="3">
        <v>12.29</v>
      </c>
      <c r="DR52" s="3">
        <v>12.29</v>
      </c>
      <c r="DS52" s="3">
        <v>12.29</v>
      </c>
      <c r="DT52" s="3">
        <v>11.71</v>
      </c>
      <c r="DU52" s="3">
        <v>11.71</v>
      </c>
      <c r="DV52" s="3">
        <v>11.16</v>
      </c>
      <c r="DW52" s="3">
        <v>11.16</v>
      </c>
      <c r="DX52" s="3">
        <v>10.63</v>
      </c>
      <c r="DY52" s="3">
        <v>10.130000000000001</v>
      </c>
      <c r="DZ52" s="3">
        <v>9.65</v>
      </c>
      <c r="EA52" s="3">
        <v>9.65</v>
      </c>
      <c r="EB52" s="3">
        <v>9.65</v>
      </c>
      <c r="EC52" s="3">
        <v>9.65</v>
      </c>
      <c r="ED52" s="3">
        <v>9.65</v>
      </c>
      <c r="EE52" s="3">
        <v>9.65</v>
      </c>
      <c r="EF52" s="3">
        <v>9.65</v>
      </c>
      <c r="EG52" s="3">
        <v>9.65</v>
      </c>
      <c r="EH52" s="3">
        <v>10.1</v>
      </c>
      <c r="EI52" s="3">
        <v>10.1</v>
      </c>
      <c r="EJ52" s="3">
        <v>10.1</v>
      </c>
      <c r="EK52" s="3">
        <v>10.26</v>
      </c>
      <c r="EL52" s="3">
        <v>10.26</v>
      </c>
      <c r="EM52" s="3">
        <v>10.26</v>
      </c>
      <c r="EN52" s="3">
        <v>10.26</v>
      </c>
      <c r="EO52" s="3">
        <v>10.5</v>
      </c>
      <c r="EP52" s="3">
        <v>10.78</v>
      </c>
      <c r="EQ52" s="3">
        <v>11.17</v>
      </c>
      <c r="ER52" s="3">
        <v>11.72</v>
      </c>
      <c r="ES52" s="3">
        <v>10.44</v>
      </c>
      <c r="ET52" s="3">
        <v>10.7</v>
      </c>
      <c r="EU52" s="3">
        <v>11.11</v>
      </c>
      <c r="EV52" s="3">
        <v>11.62</v>
      </c>
      <c r="EW52" s="3">
        <v>12.21</v>
      </c>
      <c r="EX52" s="3">
        <v>12.75</v>
      </c>
      <c r="EY52" s="3">
        <v>12.5</v>
      </c>
      <c r="EZ52" s="3">
        <v>12.5</v>
      </c>
      <c r="FA52" s="3">
        <v>12.5</v>
      </c>
      <c r="FB52" s="3">
        <v>12.5</v>
      </c>
      <c r="FC52" s="3">
        <v>12.62</v>
      </c>
      <c r="FD52" s="3">
        <v>12.03</v>
      </c>
      <c r="FE52" s="3">
        <v>10.95</v>
      </c>
      <c r="FF52" s="27">
        <v>9.9600000000000009</v>
      </c>
      <c r="FG52" s="27">
        <v>9.06</v>
      </c>
      <c r="FH52" s="27">
        <v>9.06</v>
      </c>
      <c r="FI52" s="27">
        <v>9.06</v>
      </c>
      <c r="FJ52" s="27">
        <v>9.06</v>
      </c>
      <c r="FK52" s="27">
        <v>10</v>
      </c>
      <c r="FL52" s="27">
        <v>9.5500000000000007</v>
      </c>
      <c r="FM52" s="27">
        <v>9.5500000000000007</v>
      </c>
      <c r="FN52" s="27">
        <v>9.5500000000000007</v>
      </c>
      <c r="FO52" s="27">
        <v>10.24</v>
      </c>
      <c r="FP52" s="27">
        <v>9.31</v>
      </c>
      <c r="FQ52" s="27">
        <v>8.4700000000000006</v>
      </c>
      <c r="FR52" s="27">
        <v>8.4700000000000006</v>
      </c>
      <c r="FS52" s="27">
        <v>9</v>
      </c>
      <c r="FT52" s="27"/>
      <c r="FU52" s="27">
        <v>9.51</v>
      </c>
      <c r="FV52" s="27">
        <v>10.050000000000001</v>
      </c>
      <c r="FW52" s="27">
        <v>10.050000000000001</v>
      </c>
      <c r="FX52" s="27">
        <v>9.9499999999999993</v>
      </c>
      <c r="FY52" s="27">
        <v>10.69</v>
      </c>
      <c r="FZ52" s="27">
        <v>10.69</v>
      </c>
      <c r="GA52" s="27">
        <v>10.69</v>
      </c>
      <c r="GB52" s="27">
        <v>11.42</v>
      </c>
      <c r="GC52" s="27">
        <v>12</v>
      </c>
      <c r="GD52" s="27">
        <v>12</v>
      </c>
      <c r="GE52" s="27">
        <v>11.51</v>
      </c>
      <c r="GF52" s="27">
        <v>12.08</v>
      </c>
      <c r="GG52" s="27">
        <v>12.08</v>
      </c>
      <c r="GH52" s="27">
        <v>11.51</v>
      </c>
      <c r="GI52" s="27">
        <v>12</v>
      </c>
      <c r="GJ52" s="27">
        <v>11.48</v>
      </c>
      <c r="GK52" s="27">
        <v>12.01</v>
      </c>
      <c r="GL52" s="27">
        <v>12.64</v>
      </c>
      <c r="GM52" s="27">
        <v>12.64</v>
      </c>
      <c r="GN52" s="27">
        <v>13.3</v>
      </c>
      <c r="GO52" s="27">
        <v>13.99</v>
      </c>
      <c r="GP52" s="27">
        <v>13.33</v>
      </c>
      <c r="GQ52" s="27">
        <v>14</v>
      </c>
      <c r="GR52" s="27">
        <v>14</v>
      </c>
      <c r="GS52" s="27">
        <v>14.1</v>
      </c>
      <c r="GT52" s="27">
        <v>14.1</v>
      </c>
      <c r="GU52" s="27">
        <v>14.1</v>
      </c>
      <c r="GV52" s="27">
        <v>14.1</v>
      </c>
      <c r="GW52" s="27">
        <v>14.1</v>
      </c>
      <c r="GX52" s="27">
        <v>14.1</v>
      </c>
      <c r="GY52" s="27">
        <v>14.84</v>
      </c>
      <c r="GZ52" s="27">
        <v>14.29</v>
      </c>
      <c r="HA52" s="27">
        <v>13.8</v>
      </c>
      <c r="HB52" s="27">
        <v>13.8</v>
      </c>
      <c r="HC52" s="27">
        <v>13.8</v>
      </c>
      <c r="HD52" s="27">
        <v>13.17</v>
      </c>
      <c r="HE52" s="27">
        <v>12.55</v>
      </c>
      <c r="HF52" s="27">
        <v>12.84</v>
      </c>
      <c r="HG52" s="27">
        <v>13.5</v>
      </c>
      <c r="HH52" s="27">
        <v>13.5</v>
      </c>
      <c r="HI52" s="27">
        <v>13.5</v>
      </c>
      <c r="HJ52" s="27">
        <v>14</v>
      </c>
      <c r="HK52" s="27">
        <v>14</v>
      </c>
      <c r="HL52" s="27">
        <v>14</v>
      </c>
      <c r="HM52" s="27">
        <v>13.5</v>
      </c>
      <c r="HN52" s="27">
        <v>14.2</v>
      </c>
      <c r="HO52" s="27">
        <v>14.94</v>
      </c>
      <c r="HP52" s="27">
        <v>15</v>
      </c>
      <c r="HQ52" s="27">
        <v>14.76</v>
      </c>
      <c r="HR52" s="27">
        <v>14.38</v>
      </c>
      <c r="HS52" s="27">
        <v>13.83</v>
      </c>
      <c r="HT52" s="27">
        <v>13.76</v>
      </c>
      <c r="HU52" s="27">
        <v>14.48</v>
      </c>
      <c r="HV52" s="27">
        <v>15.24</v>
      </c>
      <c r="HW52" s="27">
        <v>14.92</v>
      </c>
      <c r="HX52" s="27">
        <v>14.92</v>
      </c>
      <c r="HY52" s="27">
        <v>14.27</v>
      </c>
      <c r="HZ52" s="27">
        <v>14.27</v>
      </c>
      <c r="IA52" s="27">
        <v>13.66</v>
      </c>
      <c r="IB52" s="27">
        <v>13.02</v>
      </c>
      <c r="IC52" s="27">
        <v>13.7</v>
      </c>
      <c r="ID52" s="27">
        <v>14.38</v>
      </c>
      <c r="IE52" s="27">
        <v>13.73</v>
      </c>
      <c r="IF52" s="27">
        <v>13.09</v>
      </c>
      <c r="IG52" s="27">
        <v>12.48</v>
      </c>
      <c r="IH52" s="27">
        <v>12.48</v>
      </c>
      <c r="II52" s="27">
        <v>12.48</v>
      </c>
      <c r="IJ52" s="27">
        <v>13.13</v>
      </c>
      <c r="IK52" s="27">
        <v>13.13</v>
      </c>
      <c r="IL52" s="27">
        <v>13.8</v>
      </c>
      <c r="IM52" s="27">
        <v>13.8</v>
      </c>
      <c r="IN52" s="27">
        <v>13.8</v>
      </c>
      <c r="IO52" s="27">
        <v>14.5</v>
      </c>
      <c r="IP52" s="27">
        <v>14.15</v>
      </c>
      <c r="IQ52" s="27">
        <v>14.89</v>
      </c>
      <c r="IR52" s="27">
        <v>14.89</v>
      </c>
      <c r="IS52" s="27">
        <v>14.2</v>
      </c>
      <c r="IT52" s="27">
        <v>13.51</v>
      </c>
      <c r="IU52" s="27">
        <v>14.55</v>
      </c>
      <c r="IV52" s="27">
        <v>16.03</v>
      </c>
      <c r="IW52" s="27">
        <v>16.03</v>
      </c>
      <c r="IX52" s="27">
        <v>16.03</v>
      </c>
      <c r="IY52" s="27">
        <v>17.809999999999999</v>
      </c>
      <c r="IZ52" s="27">
        <v>16.600000000000001</v>
      </c>
      <c r="JA52" s="27">
        <v>18.399999999999999</v>
      </c>
      <c r="JB52" s="27">
        <v>17.5</v>
      </c>
      <c r="JC52" s="27">
        <v>16.79</v>
      </c>
      <c r="JD52" s="27">
        <v>15.3</v>
      </c>
      <c r="JE52" s="27">
        <v>15</v>
      </c>
      <c r="JF52" s="27">
        <v>15.74</v>
      </c>
      <c r="JG52" s="27">
        <v>15</v>
      </c>
      <c r="JH52" s="27">
        <v>15</v>
      </c>
      <c r="JI52" s="27">
        <v>14.95</v>
      </c>
      <c r="JJ52" s="27">
        <v>15.15</v>
      </c>
      <c r="JK52" s="27">
        <v>15</v>
      </c>
      <c r="JL52" s="27">
        <v>15.2</v>
      </c>
      <c r="JM52" s="27">
        <v>15</v>
      </c>
      <c r="JN52" s="27">
        <v>14.7</v>
      </c>
      <c r="JO52" s="27">
        <v>15.4</v>
      </c>
      <c r="JP52" s="27">
        <v>15.6</v>
      </c>
      <c r="JQ52" s="27">
        <v>16.25</v>
      </c>
      <c r="JR52" s="27">
        <v>17</v>
      </c>
      <c r="JS52" s="27">
        <v>17</v>
      </c>
      <c r="JT52" s="27">
        <v>17.649999999999999</v>
      </c>
      <c r="JU52" s="27">
        <v>18.149999999999999</v>
      </c>
      <c r="JV52" s="27">
        <v>17.75</v>
      </c>
      <c r="JW52" s="27">
        <v>17.600000000000001</v>
      </c>
      <c r="JX52" s="27">
        <v>18.5</v>
      </c>
      <c r="JY52" s="27">
        <v>18.5</v>
      </c>
      <c r="JZ52" s="27">
        <v>18.5</v>
      </c>
      <c r="KA52" s="27">
        <v>17.95</v>
      </c>
      <c r="KB52" s="27">
        <v>17.100000000000001</v>
      </c>
      <c r="KC52" s="27">
        <v>17.95</v>
      </c>
      <c r="KD52" s="27">
        <v>17.2</v>
      </c>
      <c r="KE52" s="27">
        <v>17.899999999999999</v>
      </c>
      <c r="KF52" s="27">
        <v>17.149999999999999</v>
      </c>
      <c r="KG52" s="27">
        <v>16.350000000000001</v>
      </c>
      <c r="KH52" s="27">
        <v>15.6</v>
      </c>
      <c r="KI52" s="27">
        <v>16.2</v>
      </c>
      <c r="KJ52" s="27">
        <v>17</v>
      </c>
      <c r="KK52" s="27">
        <v>17.850000000000001</v>
      </c>
      <c r="KL52" s="27">
        <v>18.75</v>
      </c>
      <c r="KM52" s="27">
        <v>18.75</v>
      </c>
      <c r="KN52" s="27">
        <v>18</v>
      </c>
      <c r="KO52" s="27">
        <v>18.100000000000001</v>
      </c>
      <c r="KP52" s="27">
        <v>19</v>
      </c>
      <c r="KQ52" s="27">
        <v>19.95</v>
      </c>
      <c r="KR52" s="27">
        <v>20.95</v>
      </c>
      <c r="KS52" s="27">
        <v>22</v>
      </c>
      <c r="KT52" s="27">
        <v>22.6</v>
      </c>
      <c r="KU52" s="27">
        <v>21.55</v>
      </c>
      <c r="KV52" s="27">
        <v>20.55</v>
      </c>
      <c r="KW52" s="27">
        <v>19.600000000000001</v>
      </c>
      <c r="KX52" s="27">
        <v>17.850000000000001</v>
      </c>
      <c r="KY52" s="27">
        <v>17</v>
      </c>
      <c r="KZ52" s="27">
        <v>15.45</v>
      </c>
      <c r="LA52" s="27">
        <v>16.2</v>
      </c>
      <c r="LB52" s="27">
        <v>14.75</v>
      </c>
      <c r="LC52" s="27">
        <v>14.05</v>
      </c>
      <c r="LD52" s="27">
        <v>14.05</v>
      </c>
      <c r="LE52" s="27">
        <v>13.45</v>
      </c>
      <c r="LF52" s="27">
        <v>13.7</v>
      </c>
      <c r="LG52" s="27">
        <v>14.35</v>
      </c>
      <c r="LH52" s="27">
        <v>13.7</v>
      </c>
      <c r="LI52" s="27">
        <v>13.95</v>
      </c>
      <c r="LJ52" s="27">
        <v>14.4</v>
      </c>
      <c r="LK52" s="27">
        <v>14.95</v>
      </c>
      <c r="LL52" s="27">
        <v>15.5</v>
      </c>
      <c r="LM52" s="27">
        <v>16.3</v>
      </c>
      <c r="LN52" s="27">
        <v>16.3</v>
      </c>
      <c r="LO52" s="27">
        <v>16.2</v>
      </c>
      <c r="LP52" s="27">
        <v>16.2</v>
      </c>
      <c r="LQ52" s="27">
        <v>15.5</v>
      </c>
      <c r="LR52" s="27">
        <v>15.2</v>
      </c>
      <c r="LS52" s="27">
        <v>15.5</v>
      </c>
      <c r="LT52" s="27">
        <v>15.7</v>
      </c>
      <c r="LU52" s="27">
        <v>15.5</v>
      </c>
      <c r="LV52" s="27">
        <v>15.75</v>
      </c>
      <c r="LW52" s="27">
        <v>15</v>
      </c>
      <c r="LX52" s="27">
        <v>14.55</v>
      </c>
      <c r="LY52" s="27">
        <v>14.7</v>
      </c>
      <c r="LZ52" s="27">
        <v>15.05</v>
      </c>
      <c r="MA52" s="27">
        <v>15.65</v>
      </c>
      <c r="MB52" s="27">
        <v>16.45</v>
      </c>
      <c r="MC52" s="27">
        <v>15.9</v>
      </c>
      <c r="MD52" s="27">
        <v>15.5</v>
      </c>
      <c r="ME52" s="27">
        <v>15.95</v>
      </c>
      <c r="MF52" s="27">
        <v>15.25</v>
      </c>
      <c r="MG52" s="27">
        <v>16</v>
      </c>
      <c r="MH52" s="27">
        <v>15.6</v>
      </c>
      <c r="MI52" s="27">
        <v>14.95</v>
      </c>
      <c r="MJ52" s="27">
        <v>15.7</v>
      </c>
      <c r="MK52" s="27">
        <v>15.7</v>
      </c>
      <c r="ML52" s="27">
        <v>15.05</v>
      </c>
      <c r="MM52" s="27">
        <v>15.75</v>
      </c>
      <c r="MN52" s="27">
        <v>15.75</v>
      </c>
      <c r="MO52" s="27">
        <v>15</v>
      </c>
      <c r="MP52" s="27">
        <v>15</v>
      </c>
      <c r="MQ52" s="27">
        <v>14.72</v>
      </c>
      <c r="MR52" s="27">
        <v>15.49</v>
      </c>
      <c r="MS52" s="27">
        <v>15.9</v>
      </c>
      <c r="MT52" s="27">
        <v>15.6</v>
      </c>
      <c r="MU52" s="27">
        <v>14.91</v>
      </c>
      <c r="MV52" s="27">
        <v>14.21</v>
      </c>
      <c r="MW52" s="27">
        <v>14.75</v>
      </c>
      <c r="MX52" s="27">
        <v>15.02</v>
      </c>
      <c r="MY52" s="27">
        <v>15.74</v>
      </c>
      <c r="MZ52" s="27">
        <v>15.06</v>
      </c>
      <c r="NA52" s="27">
        <v>15.81</v>
      </c>
      <c r="NB52" s="43"/>
      <c r="ND52" s="45"/>
      <c r="NE52" s="43"/>
    </row>
    <row r="53" spans="1:369" x14ac:dyDescent="0.25">
      <c r="A53" s="28">
        <f t="shared" si="1"/>
        <v>51</v>
      </c>
      <c r="B53" s="28">
        <v>530377</v>
      </c>
      <c r="C53" s="28" t="s">
        <v>57</v>
      </c>
      <c r="D53" s="29" t="s">
        <v>183</v>
      </c>
      <c r="E53" s="27">
        <f t="shared" si="2"/>
        <v>1.83</v>
      </c>
      <c r="F53" s="27">
        <v>2.0299999999999998</v>
      </c>
      <c r="G53" s="27">
        <v>0.72</v>
      </c>
      <c r="H53" s="27">
        <v>1.94</v>
      </c>
      <c r="I53" s="3"/>
      <c r="J53" s="27">
        <v>4.5</v>
      </c>
      <c r="K53" s="27">
        <v>1.6</v>
      </c>
      <c r="L53" s="27"/>
      <c r="M53" s="30"/>
      <c r="N53" s="28"/>
      <c r="P53" s="3">
        <v>1.83</v>
      </c>
      <c r="Q53" s="3">
        <v>1.86</v>
      </c>
      <c r="R53" s="3">
        <v>1.97</v>
      </c>
      <c r="S53" s="3">
        <v>1.95</v>
      </c>
      <c r="T53" s="3">
        <v>1.98</v>
      </c>
      <c r="U53" s="3">
        <v>1.95</v>
      </c>
      <c r="V53" s="3">
        <v>1.93</v>
      </c>
      <c r="W53" s="3">
        <v>1.97</v>
      </c>
      <c r="X53" s="3">
        <v>1.99</v>
      </c>
      <c r="Y53" s="3">
        <v>1.93</v>
      </c>
      <c r="Z53" s="3">
        <v>1.88</v>
      </c>
      <c r="AA53" s="3">
        <v>1.96</v>
      </c>
      <c r="AB53" s="3">
        <v>1.96</v>
      </c>
      <c r="AC53" s="3">
        <v>1.93</v>
      </c>
      <c r="AD53" s="3">
        <v>1.98</v>
      </c>
      <c r="AE53" s="3">
        <v>1.83</v>
      </c>
      <c r="AF53" s="3">
        <v>1.81</v>
      </c>
      <c r="AG53" s="3">
        <v>1.82</v>
      </c>
      <c r="AH53" s="3">
        <v>1.86</v>
      </c>
      <c r="AI53" s="3">
        <v>1.88</v>
      </c>
      <c r="AJ53" s="3">
        <v>1.89</v>
      </c>
      <c r="AK53" s="3">
        <v>1.9</v>
      </c>
      <c r="AL53" s="3">
        <v>1.88</v>
      </c>
      <c r="AM53" s="3">
        <v>1.92</v>
      </c>
      <c r="AN53" s="3">
        <v>1.95</v>
      </c>
      <c r="AO53" s="3">
        <v>1.8</v>
      </c>
      <c r="AP53" s="3">
        <v>1.77</v>
      </c>
      <c r="AQ53" s="3">
        <v>1.73</v>
      </c>
      <c r="AR53" s="3">
        <v>1.81</v>
      </c>
      <c r="AS53" s="3">
        <v>1.8</v>
      </c>
      <c r="AT53" s="3">
        <v>1.71</v>
      </c>
      <c r="AU53" s="3">
        <v>1.79</v>
      </c>
      <c r="AV53" s="3">
        <v>1.86</v>
      </c>
      <c r="AW53" s="3">
        <v>1.76</v>
      </c>
      <c r="AX53" s="3">
        <v>1.8</v>
      </c>
      <c r="AY53" s="3">
        <v>1.76</v>
      </c>
      <c r="AZ53" s="3">
        <v>1.75</v>
      </c>
      <c r="BA53" s="3">
        <v>1.78</v>
      </c>
      <c r="BB53" s="3">
        <v>1.75</v>
      </c>
      <c r="BC53" s="3">
        <v>1.75</v>
      </c>
      <c r="BD53" s="3">
        <v>1.81</v>
      </c>
      <c r="BE53" s="3">
        <v>1.86</v>
      </c>
      <c r="BF53" s="3">
        <v>1.87</v>
      </c>
      <c r="BG53" s="3">
        <v>1.82</v>
      </c>
      <c r="BH53" s="3">
        <v>1.84</v>
      </c>
      <c r="BI53" s="3">
        <v>1.71</v>
      </c>
      <c r="BJ53" s="3">
        <v>1.9</v>
      </c>
      <c r="BK53" s="3">
        <v>1.82</v>
      </c>
      <c r="BL53" s="3">
        <v>1.69</v>
      </c>
      <c r="BM53" s="3">
        <v>1.79</v>
      </c>
      <c r="BN53" s="3">
        <v>1.91</v>
      </c>
      <c r="BO53" s="3">
        <v>1.91</v>
      </c>
      <c r="BP53" s="3">
        <v>1.75</v>
      </c>
      <c r="BQ53" s="3">
        <v>1.82</v>
      </c>
      <c r="BR53" s="3">
        <v>1.86</v>
      </c>
      <c r="BS53" s="3">
        <v>1.8</v>
      </c>
      <c r="BT53" s="3">
        <v>1.95</v>
      </c>
      <c r="BU53" s="3">
        <v>1.88</v>
      </c>
      <c r="BV53" s="3">
        <v>1.9</v>
      </c>
      <c r="BW53" s="3">
        <v>1.97</v>
      </c>
      <c r="BX53" s="3">
        <v>1.99</v>
      </c>
      <c r="BY53" s="3">
        <v>1.84</v>
      </c>
      <c r="BZ53" s="3">
        <v>1.94</v>
      </c>
      <c r="CA53" s="3">
        <v>1.9</v>
      </c>
      <c r="CB53" s="3">
        <v>1.96</v>
      </c>
      <c r="CC53" s="3">
        <v>1.94</v>
      </c>
      <c r="CD53" s="3">
        <v>1.89</v>
      </c>
      <c r="CE53" s="3">
        <v>1.97</v>
      </c>
      <c r="CF53" s="3">
        <v>2.04</v>
      </c>
      <c r="CG53" s="3">
        <v>2.14</v>
      </c>
      <c r="CH53" s="3">
        <v>2.09</v>
      </c>
      <c r="CI53" s="3">
        <v>2.14</v>
      </c>
      <c r="CJ53" s="3">
        <v>2.12</v>
      </c>
      <c r="CK53" s="3">
        <v>2.1</v>
      </c>
      <c r="CL53" s="3">
        <v>2.1</v>
      </c>
      <c r="CM53" s="3">
        <v>2.14</v>
      </c>
      <c r="CN53" s="3">
        <v>2.15</v>
      </c>
      <c r="CO53" s="3">
        <v>2.11</v>
      </c>
      <c r="CP53" s="3">
        <v>2.13</v>
      </c>
      <c r="CQ53" s="3">
        <v>2.15</v>
      </c>
      <c r="CR53" s="3">
        <v>2.11</v>
      </c>
      <c r="CS53" s="3">
        <v>2.1800000000000002</v>
      </c>
      <c r="CT53" s="3">
        <v>2.2200000000000002</v>
      </c>
      <c r="CU53" s="3">
        <v>2.27</v>
      </c>
      <c r="CV53" s="3">
        <v>2.21</v>
      </c>
      <c r="CW53" s="3">
        <v>2.29</v>
      </c>
      <c r="CX53" s="3">
        <v>2.2799999999999998</v>
      </c>
      <c r="CY53" s="3">
        <v>2.21</v>
      </c>
      <c r="CZ53" s="3">
        <v>2.1</v>
      </c>
      <c r="DA53" s="3">
        <v>2.1</v>
      </c>
      <c r="DB53" s="3">
        <v>2.0699999999999998</v>
      </c>
      <c r="DC53" s="3">
        <v>2.2000000000000002</v>
      </c>
      <c r="DD53" s="3">
        <v>2.08</v>
      </c>
      <c r="DE53" s="3">
        <v>2.08</v>
      </c>
      <c r="DF53" s="3">
        <v>2.09</v>
      </c>
      <c r="DG53" s="3">
        <v>2.11</v>
      </c>
      <c r="DH53" s="3">
        <v>2.1</v>
      </c>
      <c r="DI53" s="3">
        <v>2.09</v>
      </c>
      <c r="DJ53" s="3">
        <v>2.25</v>
      </c>
      <c r="DK53" s="3">
        <v>2.2799999999999998</v>
      </c>
      <c r="DL53" s="3">
        <v>2.31</v>
      </c>
      <c r="DM53" s="3">
        <v>2.2999999999999998</v>
      </c>
      <c r="DN53" s="3">
        <v>2.3199999999999998</v>
      </c>
      <c r="DO53" s="3">
        <v>2.36</v>
      </c>
      <c r="DP53" s="3">
        <v>2.31</v>
      </c>
      <c r="DQ53" s="3">
        <v>2.36</v>
      </c>
      <c r="DR53" s="3">
        <v>2.37</v>
      </c>
      <c r="DS53" s="3">
        <v>2.31</v>
      </c>
      <c r="DT53" s="3">
        <v>2.41</v>
      </c>
      <c r="DU53" s="3">
        <v>2.42</v>
      </c>
      <c r="DV53" s="3">
        <v>2.39</v>
      </c>
      <c r="DW53" s="3">
        <v>2.36</v>
      </c>
      <c r="DX53" s="3">
        <v>2.44</v>
      </c>
      <c r="DY53" s="3">
        <v>2.2799999999999998</v>
      </c>
      <c r="DZ53" s="3">
        <v>2.35</v>
      </c>
      <c r="EA53" s="3">
        <v>2.4900000000000002</v>
      </c>
      <c r="EB53" s="3">
        <v>2.57</v>
      </c>
      <c r="EC53" s="3">
        <v>2.62</v>
      </c>
      <c r="ED53" s="3">
        <v>2.59</v>
      </c>
      <c r="EE53" s="3">
        <v>2.57</v>
      </c>
      <c r="EF53" s="3">
        <v>2.58</v>
      </c>
      <c r="EG53" s="3">
        <v>2.62</v>
      </c>
      <c r="EH53" s="3">
        <v>2.64</v>
      </c>
      <c r="EI53" s="3">
        <v>2.57</v>
      </c>
      <c r="EJ53" s="3">
        <v>2.63</v>
      </c>
      <c r="EK53" s="3">
        <v>2.5</v>
      </c>
      <c r="EL53" s="3">
        <v>2.4900000000000002</v>
      </c>
      <c r="EM53" s="3">
        <v>2.59</v>
      </c>
      <c r="EN53" s="3">
        <v>2.4</v>
      </c>
      <c r="EO53" s="3">
        <v>2.64</v>
      </c>
      <c r="EP53" s="3">
        <v>2.72</v>
      </c>
      <c r="EQ53" s="3">
        <v>2.89</v>
      </c>
      <c r="ER53" s="3">
        <v>2.82</v>
      </c>
      <c r="ES53" s="3">
        <v>2.95</v>
      </c>
      <c r="ET53" s="3">
        <v>2.76</v>
      </c>
      <c r="EU53" s="3">
        <v>2.86</v>
      </c>
      <c r="EV53" s="3">
        <v>2.87</v>
      </c>
      <c r="EW53" s="3">
        <v>2.75</v>
      </c>
      <c r="EX53" s="3">
        <v>2.91</v>
      </c>
      <c r="EY53" s="3">
        <v>2.98</v>
      </c>
      <c r="EZ53" s="3">
        <v>3.09</v>
      </c>
      <c r="FA53" s="3">
        <v>3.25</v>
      </c>
      <c r="FB53" s="3">
        <v>3.27</v>
      </c>
      <c r="FC53" s="3">
        <v>3.49</v>
      </c>
      <c r="FD53" s="3">
        <v>3.24</v>
      </c>
      <c r="FE53" s="3">
        <v>3.16</v>
      </c>
      <c r="FF53" s="27">
        <v>2.66</v>
      </c>
      <c r="FG53" s="27">
        <v>2.2000000000000002</v>
      </c>
      <c r="FH53" s="27">
        <v>2.15</v>
      </c>
      <c r="FI53" s="27">
        <v>2.11</v>
      </c>
      <c r="FJ53" s="27">
        <v>2.0499999999999998</v>
      </c>
      <c r="FK53" s="27">
        <v>2.02</v>
      </c>
      <c r="FL53" s="27">
        <v>1.99</v>
      </c>
      <c r="FM53" s="27">
        <v>2.11</v>
      </c>
      <c r="FN53" s="27">
        <v>2.0699999999999998</v>
      </c>
      <c r="FO53" s="27">
        <v>2</v>
      </c>
      <c r="FP53" s="27">
        <v>1.99</v>
      </c>
      <c r="FQ53" s="27">
        <v>2.0099999999999998</v>
      </c>
      <c r="FR53" s="27">
        <v>2.02</v>
      </c>
      <c r="FS53" s="27">
        <v>2.06</v>
      </c>
      <c r="FT53" s="27"/>
      <c r="FU53" s="27">
        <v>2.14</v>
      </c>
      <c r="FV53" s="27">
        <v>2.06</v>
      </c>
      <c r="FW53" s="27">
        <v>2.21</v>
      </c>
      <c r="FX53" s="27">
        <v>2.1800000000000002</v>
      </c>
      <c r="FY53" s="27">
        <v>2.25</v>
      </c>
      <c r="FZ53" s="27">
        <v>2.2000000000000002</v>
      </c>
      <c r="GA53" s="27">
        <v>2.2999999999999998</v>
      </c>
      <c r="GB53" s="27">
        <v>2.25</v>
      </c>
      <c r="GC53" s="27">
        <v>2.4700000000000002</v>
      </c>
      <c r="GD53" s="27">
        <v>2.3199999999999998</v>
      </c>
      <c r="GE53" s="27">
        <v>2.35</v>
      </c>
      <c r="GF53" s="27">
        <v>2.2999999999999998</v>
      </c>
      <c r="GG53" s="27">
        <v>2.1</v>
      </c>
      <c r="GH53" s="27">
        <v>2.0699999999999998</v>
      </c>
      <c r="GI53" s="27">
        <v>2.2400000000000002</v>
      </c>
      <c r="GJ53" s="27">
        <v>2.2599999999999998</v>
      </c>
      <c r="GK53" s="27">
        <v>2.29</v>
      </c>
      <c r="GL53" s="27">
        <v>2.1</v>
      </c>
      <c r="GM53" s="27">
        <v>2.2599999999999998</v>
      </c>
      <c r="GN53" s="27">
        <v>2.35</v>
      </c>
      <c r="GO53" s="27">
        <v>2.35</v>
      </c>
      <c r="GP53" s="27">
        <v>2.4900000000000002</v>
      </c>
      <c r="GQ53" s="27">
        <v>2.2999999999999998</v>
      </c>
      <c r="GR53" s="27">
        <v>2.13</v>
      </c>
      <c r="GS53" s="27">
        <v>2.2799999999999998</v>
      </c>
      <c r="GT53" s="27">
        <v>2.4300000000000002</v>
      </c>
      <c r="GU53" s="27">
        <v>2.5499999999999998</v>
      </c>
      <c r="GV53" s="27">
        <v>2.57</v>
      </c>
      <c r="GW53" s="27">
        <v>2.58</v>
      </c>
      <c r="GX53" s="27">
        <v>2.76</v>
      </c>
      <c r="GY53" s="27">
        <v>2.64</v>
      </c>
      <c r="GZ53" s="27">
        <v>2.62</v>
      </c>
      <c r="HA53" s="27">
        <v>2.61</v>
      </c>
      <c r="HB53" s="27">
        <v>2.7</v>
      </c>
      <c r="HC53" s="27">
        <v>2.64</v>
      </c>
      <c r="HD53" s="27">
        <v>2.75</v>
      </c>
      <c r="HE53" s="27">
        <v>2.69</v>
      </c>
      <c r="HF53" s="27">
        <v>2.67</v>
      </c>
      <c r="HG53" s="27">
        <v>2.78</v>
      </c>
      <c r="HH53" s="27">
        <v>2.62</v>
      </c>
      <c r="HI53" s="27">
        <v>2.65</v>
      </c>
      <c r="HJ53" s="27">
        <v>2.68</v>
      </c>
      <c r="HK53" s="27">
        <v>2.89</v>
      </c>
      <c r="HL53" s="27">
        <v>2.92</v>
      </c>
      <c r="HM53" s="27">
        <v>2.95</v>
      </c>
      <c r="HN53" s="27">
        <v>2.94</v>
      </c>
      <c r="HO53" s="27">
        <v>2.97</v>
      </c>
      <c r="HP53" s="27">
        <v>3</v>
      </c>
      <c r="HQ53" s="27">
        <v>2.97</v>
      </c>
      <c r="HR53" s="27">
        <v>3.04</v>
      </c>
      <c r="HS53" s="27">
        <v>3</v>
      </c>
      <c r="HT53" s="27">
        <v>2.98</v>
      </c>
      <c r="HU53" s="27">
        <v>2.96</v>
      </c>
      <c r="HV53" s="27">
        <v>2.96</v>
      </c>
      <c r="HW53" s="27">
        <v>2.96</v>
      </c>
      <c r="HX53" s="27">
        <v>2.97</v>
      </c>
      <c r="HY53" s="27">
        <v>3</v>
      </c>
      <c r="HZ53" s="27">
        <v>3</v>
      </c>
      <c r="IA53" s="27">
        <v>3</v>
      </c>
      <c r="IB53" s="27">
        <v>2.97</v>
      </c>
      <c r="IC53" s="27">
        <v>3.18</v>
      </c>
      <c r="ID53" s="27">
        <v>3.16</v>
      </c>
      <c r="IE53" s="27">
        <v>3</v>
      </c>
      <c r="IF53" s="27">
        <v>2.99</v>
      </c>
      <c r="IG53" s="27">
        <v>3.05</v>
      </c>
      <c r="IH53" s="27">
        <v>2.95</v>
      </c>
      <c r="II53" s="27">
        <v>2.95</v>
      </c>
      <c r="IJ53" s="27">
        <v>3.1</v>
      </c>
      <c r="IK53" s="27">
        <v>3.07</v>
      </c>
      <c r="IL53" s="27">
        <v>3.29</v>
      </c>
      <c r="IM53" s="27">
        <v>3.28</v>
      </c>
      <c r="IN53" s="27">
        <v>3.43</v>
      </c>
      <c r="IO53" s="27">
        <v>3.45</v>
      </c>
      <c r="IP53" s="27">
        <v>3.17</v>
      </c>
      <c r="IQ53" s="27">
        <v>3.1</v>
      </c>
      <c r="IR53" s="27">
        <v>3.24</v>
      </c>
      <c r="IS53" s="27">
        <v>3.54</v>
      </c>
      <c r="IT53" s="27">
        <v>3.64</v>
      </c>
      <c r="IU53" s="27">
        <v>3.75</v>
      </c>
      <c r="IV53" s="27">
        <v>3.83</v>
      </c>
      <c r="IW53" s="27">
        <v>3.73</v>
      </c>
      <c r="IX53" s="27">
        <v>3.8</v>
      </c>
      <c r="IY53" s="27">
        <v>3.93</v>
      </c>
      <c r="IZ53" s="27">
        <v>4.0199999999999996</v>
      </c>
      <c r="JA53" s="27">
        <v>4.1900000000000004</v>
      </c>
      <c r="JB53" s="27">
        <v>4.16</v>
      </c>
      <c r="JC53" s="27">
        <v>4.12</v>
      </c>
      <c r="JD53" s="27">
        <v>4.0999999999999996</v>
      </c>
      <c r="JE53" s="27">
        <v>4.25</v>
      </c>
      <c r="JF53" s="27">
        <v>4.17</v>
      </c>
      <c r="JG53" s="27">
        <v>4.0999999999999996</v>
      </c>
      <c r="JH53" s="27">
        <v>4.2699999999999996</v>
      </c>
      <c r="JI53" s="27">
        <v>3.95</v>
      </c>
      <c r="JJ53" s="27">
        <v>3.85</v>
      </c>
      <c r="JK53" s="27">
        <v>4.26</v>
      </c>
      <c r="JL53" s="27">
        <v>4.7300000000000004</v>
      </c>
      <c r="JM53" s="27">
        <v>4.71</v>
      </c>
      <c r="JN53" s="27">
        <v>4.54</v>
      </c>
      <c r="JO53" s="27">
        <v>4.3099999999999996</v>
      </c>
      <c r="JP53" s="27">
        <v>3.92</v>
      </c>
      <c r="JQ53" s="27">
        <v>3.27</v>
      </c>
      <c r="JR53" s="27">
        <v>2.93</v>
      </c>
      <c r="JS53" s="27">
        <v>2.92</v>
      </c>
      <c r="JT53" s="27">
        <v>2.89</v>
      </c>
      <c r="JU53" s="27">
        <v>2.8</v>
      </c>
      <c r="JV53" s="27">
        <v>2.75</v>
      </c>
      <c r="JW53" s="27">
        <v>2.89</v>
      </c>
      <c r="JX53" s="27">
        <v>2.87</v>
      </c>
      <c r="JY53" s="27">
        <v>2.79</v>
      </c>
      <c r="JZ53" s="27">
        <v>2.86</v>
      </c>
      <c r="KA53" s="27">
        <v>2.79</v>
      </c>
      <c r="KB53" s="27">
        <v>2.78</v>
      </c>
      <c r="KC53" s="27">
        <v>2.74</v>
      </c>
      <c r="KD53" s="27">
        <v>2.72</v>
      </c>
      <c r="KE53" s="27">
        <v>2.72</v>
      </c>
      <c r="KF53" s="27">
        <v>2.78</v>
      </c>
      <c r="KG53" s="27">
        <v>2.81</v>
      </c>
      <c r="KH53" s="27">
        <v>2.77</v>
      </c>
      <c r="KI53" s="27">
        <v>2.72</v>
      </c>
      <c r="KJ53" s="27">
        <v>2.85</v>
      </c>
      <c r="KK53" s="27">
        <v>2.88</v>
      </c>
      <c r="KL53" s="27">
        <v>2.88</v>
      </c>
      <c r="KM53" s="27">
        <v>2.82</v>
      </c>
      <c r="KN53" s="27">
        <v>2.92</v>
      </c>
      <c r="KO53" s="27">
        <v>2.96</v>
      </c>
      <c r="KP53" s="27">
        <v>3.02</v>
      </c>
      <c r="KQ53" s="27">
        <v>2.97</v>
      </c>
      <c r="KR53" s="27">
        <v>2.93</v>
      </c>
      <c r="KS53" s="27">
        <v>2.87</v>
      </c>
      <c r="KT53" s="27">
        <v>2.91</v>
      </c>
      <c r="KU53" s="27">
        <v>2.87</v>
      </c>
      <c r="KV53" s="27">
        <v>2.95</v>
      </c>
      <c r="KW53" s="27">
        <v>2.91</v>
      </c>
      <c r="KX53" s="27">
        <v>2.77</v>
      </c>
      <c r="KY53" s="27">
        <v>2.95</v>
      </c>
      <c r="KZ53" s="27">
        <v>3.1</v>
      </c>
      <c r="LA53" s="27">
        <v>3.1</v>
      </c>
      <c r="LB53" s="27">
        <v>3.02</v>
      </c>
      <c r="LC53" s="27">
        <v>2.85</v>
      </c>
      <c r="LD53" s="27">
        <v>2.86</v>
      </c>
      <c r="LE53" s="27">
        <v>2.68</v>
      </c>
      <c r="LF53" s="27">
        <v>2.7</v>
      </c>
      <c r="LG53" s="27">
        <v>2.72</v>
      </c>
      <c r="LH53" s="27">
        <v>2.75</v>
      </c>
      <c r="LI53" s="27">
        <v>2.81</v>
      </c>
      <c r="LJ53" s="27">
        <v>2.93</v>
      </c>
      <c r="LK53" s="27">
        <v>2.94</v>
      </c>
      <c r="LL53" s="27">
        <v>2.78</v>
      </c>
      <c r="LM53" s="27">
        <v>2.83</v>
      </c>
      <c r="LN53" s="27">
        <v>2.79</v>
      </c>
      <c r="LO53" s="27">
        <v>2.84</v>
      </c>
      <c r="LP53" s="27">
        <v>2.86</v>
      </c>
      <c r="LQ53" s="27">
        <v>2.9</v>
      </c>
      <c r="LR53" s="27">
        <v>2.88</v>
      </c>
      <c r="LS53" s="27">
        <v>2.98</v>
      </c>
      <c r="LT53" s="27">
        <v>3.05</v>
      </c>
      <c r="LU53" s="27">
        <v>2.96</v>
      </c>
      <c r="LV53" s="27">
        <v>3.06</v>
      </c>
      <c r="LW53" s="27">
        <v>2.91</v>
      </c>
      <c r="LX53" s="27">
        <v>3.05</v>
      </c>
      <c r="LY53" s="27">
        <v>2.92</v>
      </c>
      <c r="LZ53" s="27">
        <v>2.92</v>
      </c>
      <c r="MA53" s="27">
        <v>2.92</v>
      </c>
      <c r="MB53" s="27">
        <v>2.75</v>
      </c>
      <c r="MC53" s="27">
        <v>2.81</v>
      </c>
      <c r="MD53" s="27">
        <v>2.76</v>
      </c>
      <c r="ME53" s="27">
        <v>2.84</v>
      </c>
      <c r="MF53" s="27">
        <v>2.81</v>
      </c>
      <c r="MG53" s="27">
        <v>2.89</v>
      </c>
      <c r="MH53" s="27">
        <v>2.78</v>
      </c>
      <c r="MI53" s="27">
        <v>3</v>
      </c>
      <c r="MJ53" s="27">
        <v>2.74</v>
      </c>
      <c r="MK53" s="27">
        <v>2.71</v>
      </c>
      <c r="ML53" s="27">
        <v>2.73</v>
      </c>
      <c r="MM53" s="27">
        <v>2.78</v>
      </c>
      <c r="MN53" s="27">
        <v>2.81</v>
      </c>
      <c r="MO53" s="27">
        <v>2.92</v>
      </c>
      <c r="MP53" s="27">
        <v>2.83</v>
      </c>
      <c r="MQ53" s="27">
        <v>2.76</v>
      </c>
      <c r="MR53" s="27">
        <v>2.78</v>
      </c>
      <c r="MS53" s="27">
        <v>2.65</v>
      </c>
      <c r="MT53" s="27">
        <v>2.5299999999999998</v>
      </c>
      <c r="MU53" s="27">
        <v>2.52</v>
      </c>
      <c r="MV53" s="27">
        <v>2.58</v>
      </c>
      <c r="MW53" s="27">
        <v>2.65</v>
      </c>
      <c r="MX53" s="27">
        <v>2.69</v>
      </c>
      <c r="MY53" s="27">
        <v>2.63</v>
      </c>
      <c r="MZ53" s="27">
        <v>2.71</v>
      </c>
      <c r="NA53" s="27">
        <v>2.8</v>
      </c>
      <c r="NB53" s="43"/>
      <c r="ND53" s="45"/>
      <c r="NE53" s="43"/>
    </row>
    <row r="54" spans="1:369" x14ac:dyDescent="0.25">
      <c r="A54" s="28">
        <f t="shared" si="1"/>
        <v>52</v>
      </c>
      <c r="B54" s="28" t="s">
        <v>138</v>
      </c>
      <c r="C54" s="28" t="s">
        <v>58</v>
      </c>
      <c r="D54" s="29" t="s">
        <v>123</v>
      </c>
      <c r="E54" s="27">
        <f t="shared" si="2"/>
        <v>16.7</v>
      </c>
      <c r="F54" s="27" t="e">
        <v>#N/A</v>
      </c>
      <c r="G54" s="27" t="e">
        <v>#N/A</v>
      </c>
      <c r="H54" s="27" t="e">
        <v>#N/A</v>
      </c>
      <c r="I54" s="3"/>
      <c r="J54" s="27">
        <v>46.35</v>
      </c>
      <c r="K54" s="27">
        <v>15.15</v>
      </c>
      <c r="L54" s="27">
        <v>54</v>
      </c>
      <c r="M54" s="30">
        <v>40311</v>
      </c>
      <c r="N54" s="47">
        <f>((E54-L54)/L54)*365/($E$2-M54)</f>
        <v>-0.50123334069656134</v>
      </c>
      <c r="P54" s="3">
        <v>16.7</v>
      </c>
      <c r="Q54" s="3">
        <v>17.25</v>
      </c>
      <c r="R54" s="3">
        <v>17.25</v>
      </c>
      <c r="S54" s="3">
        <v>17.7</v>
      </c>
      <c r="T54" s="3">
        <v>17.899999999999999</v>
      </c>
      <c r="U54" s="3">
        <v>17.7</v>
      </c>
      <c r="V54" s="3">
        <v>17.899999999999999</v>
      </c>
      <c r="W54" s="3">
        <v>17.899999999999999</v>
      </c>
      <c r="X54" s="3">
        <v>18.100000000000001</v>
      </c>
      <c r="Y54" s="3">
        <v>17.8</v>
      </c>
      <c r="Z54" s="3">
        <v>16.45</v>
      </c>
      <c r="AA54" s="3">
        <v>16.95</v>
      </c>
      <c r="AB54" s="3">
        <v>17.100000000000001</v>
      </c>
      <c r="AC54" s="3">
        <v>16.649999999999999</v>
      </c>
      <c r="AD54" s="3">
        <v>16.899999999999999</v>
      </c>
      <c r="AE54" s="3">
        <v>17.45</v>
      </c>
      <c r="AF54" s="3">
        <v>17.3</v>
      </c>
      <c r="AG54" s="3">
        <v>16.75</v>
      </c>
      <c r="AH54" s="3">
        <v>16.2</v>
      </c>
      <c r="AI54" s="3">
        <v>15.9</v>
      </c>
      <c r="AJ54" s="3">
        <v>16</v>
      </c>
      <c r="AK54" s="3">
        <v>16.2</v>
      </c>
      <c r="AL54" s="3">
        <v>15.95</v>
      </c>
      <c r="AM54" s="3">
        <v>15.75</v>
      </c>
      <c r="AN54" s="3">
        <v>16</v>
      </c>
      <c r="AO54" s="3">
        <v>16.25</v>
      </c>
      <c r="AP54" s="3">
        <v>16.600000000000001</v>
      </c>
      <c r="AQ54" s="3">
        <v>17.05</v>
      </c>
      <c r="AR54" s="3">
        <v>17</v>
      </c>
      <c r="AS54" s="3">
        <v>17.25</v>
      </c>
      <c r="AT54" s="3">
        <v>17.25</v>
      </c>
      <c r="AU54" s="3">
        <v>17.850000000000001</v>
      </c>
      <c r="AV54" s="3">
        <v>18.3</v>
      </c>
      <c r="AW54" s="3">
        <v>18.05</v>
      </c>
      <c r="AX54" s="3">
        <v>18.8</v>
      </c>
      <c r="AY54" s="3">
        <v>18.75</v>
      </c>
      <c r="AZ54" s="3">
        <v>18.55</v>
      </c>
      <c r="BA54" s="3">
        <v>18.399999999999999</v>
      </c>
      <c r="BB54" s="3">
        <v>18.399999999999999</v>
      </c>
      <c r="BC54" s="3">
        <v>18.95</v>
      </c>
      <c r="BD54" s="3">
        <v>19.899999999999999</v>
      </c>
      <c r="BE54" s="3">
        <v>19.600000000000001</v>
      </c>
      <c r="BF54" s="3">
        <v>19.75</v>
      </c>
      <c r="BG54" s="3">
        <v>19.600000000000001</v>
      </c>
      <c r="BH54" s="3">
        <v>19.100000000000001</v>
      </c>
      <c r="BI54" s="3">
        <v>18.899999999999999</v>
      </c>
      <c r="BJ54" s="3">
        <v>18.8</v>
      </c>
      <c r="BK54" s="3">
        <v>18.399999999999999</v>
      </c>
      <c r="BL54" s="3">
        <v>18.25</v>
      </c>
      <c r="BM54" s="3">
        <v>19.899999999999999</v>
      </c>
      <c r="BN54" s="3">
        <v>20.7</v>
      </c>
      <c r="BO54" s="3">
        <v>21.2</v>
      </c>
      <c r="BP54" s="3">
        <v>20.05</v>
      </c>
      <c r="BQ54" s="3">
        <v>19.399999999999999</v>
      </c>
      <c r="BR54" s="3">
        <v>19.399999999999999</v>
      </c>
      <c r="BS54" s="3">
        <v>19.75</v>
      </c>
      <c r="BT54" s="3">
        <v>20.100000000000001</v>
      </c>
      <c r="BU54" s="3">
        <v>20.100000000000001</v>
      </c>
      <c r="BV54" s="3">
        <v>20.2</v>
      </c>
      <c r="BW54" s="3">
        <v>20.399999999999999</v>
      </c>
      <c r="BX54" s="3">
        <v>19.100000000000001</v>
      </c>
      <c r="BY54" s="3">
        <v>20.2</v>
      </c>
      <c r="BZ54" s="3">
        <v>20.399999999999999</v>
      </c>
      <c r="CA54" s="3">
        <v>21.05</v>
      </c>
      <c r="CB54" s="3">
        <v>20.95</v>
      </c>
      <c r="CC54" s="3">
        <v>21.25</v>
      </c>
      <c r="CD54" s="3">
        <v>22</v>
      </c>
      <c r="CE54" s="3">
        <v>22.4</v>
      </c>
      <c r="CF54" s="3">
        <v>21.7</v>
      </c>
      <c r="CG54" s="3">
        <v>22.25</v>
      </c>
      <c r="CH54" s="3">
        <v>22.35</v>
      </c>
      <c r="CI54" s="3">
        <v>22.65</v>
      </c>
      <c r="CJ54" s="3">
        <v>22.6</v>
      </c>
      <c r="CK54" s="3">
        <v>22.65</v>
      </c>
      <c r="CL54" s="3">
        <v>22.75</v>
      </c>
      <c r="CM54" s="3">
        <v>22.95</v>
      </c>
      <c r="CN54" s="3">
        <v>22.95</v>
      </c>
      <c r="CO54" s="3">
        <v>23</v>
      </c>
      <c r="CP54" s="3">
        <v>23.15</v>
      </c>
      <c r="CQ54" s="3">
        <v>23</v>
      </c>
      <c r="CR54" s="3">
        <v>22.9</v>
      </c>
      <c r="CS54" s="3">
        <v>23.35</v>
      </c>
      <c r="CT54" s="3">
        <v>23.5</v>
      </c>
      <c r="CU54" s="3">
        <v>24.1</v>
      </c>
      <c r="CV54" s="3">
        <v>23.5</v>
      </c>
      <c r="CW54" s="3">
        <v>23.05</v>
      </c>
      <c r="CX54" s="3">
        <v>23.55</v>
      </c>
      <c r="CY54" s="3">
        <v>23.05</v>
      </c>
      <c r="CZ54" s="3">
        <v>22.85</v>
      </c>
      <c r="DA54" s="3">
        <v>22.2</v>
      </c>
      <c r="DB54" s="3">
        <v>23.6</v>
      </c>
      <c r="DC54" s="3">
        <v>23.55</v>
      </c>
      <c r="DD54" s="3">
        <v>23.65</v>
      </c>
      <c r="DE54" s="3">
        <v>22.5</v>
      </c>
      <c r="DF54" s="3">
        <v>22.7</v>
      </c>
      <c r="DG54" s="3">
        <v>23.05</v>
      </c>
      <c r="DH54" s="3">
        <v>23.3</v>
      </c>
      <c r="DI54" s="3">
        <v>23.7</v>
      </c>
      <c r="DJ54" s="3">
        <v>24.2</v>
      </c>
      <c r="DK54" s="3">
        <v>24.45</v>
      </c>
      <c r="DL54" s="3">
        <v>24.75</v>
      </c>
      <c r="DM54" s="3">
        <v>24.25</v>
      </c>
      <c r="DN54" s="3">
        <v>24.5</v>
      </c>
      <c r="DO54" s="3">
        <v>24</v>
      </c>
      <c r="DP54" s="3">
        <v>24.4</v>
      </c>
      <c r="DQ54" s="3">
        <v>24.45</v>
      </c>
      <c r="DR54" s="3">
        <v>24.4</v>
      </c>
      <c r="DS54" s="3">
        <v>24.65</v>
      </c>
      <c r="DT54" s="3">
        <v>24.65</v>
      </c>
      <c r="DU54" s="3">
        <v>24.95</v>
      </c>
      <c r="DV54" s="3">
        <v>24.9</v>
      </c>
      <c r="DW54" s="3">
        <v>25</v>
      </c>
      <c r="DX54" s="3">
        <v>24.65</v>
      </c>
      <c r="DY54" s="3">
        <v>24.7</v>
      </c>
      <c r="DZ54" s="3">
        <v>24.95</v>
      </c>
      <c r="EA54" s="3">
        <v>25.05</v>
      </c>
      <c r="EB54" s="3">
        <v>25.3</v>
      </c>
      <c r="EC54" s="3">
        <v>26.65</v>
      </c>
      <c r="ED54" s="3">
        <v>25</v>
      </c>
      <c r="EE54" s="3">
        <v>25.3</v>
      </c>
      <c r="EF54" s="3">
        <v>25.75</v>
      </c>
      <c r="EG54" s="3">
        <v>26.25</v>
      </c>
      <c r="EH54" s="3">
        <v>27.7</v>
      </c>
      <c r="EI54" s="3">
        <v>26.95</v>
      </c>
      <c r="EJ54" s="3">
        <v>26.95</v>
      </c>
      <c r="EK54" s="3">
        <v>26.25</v>
      </c>
      <c r="EL54" s="3">
        <v>25.5</v>
      </c>
      <c r="EM54" s="3">
        <v>25.3</v>
      </c>
      <c r="EN54" s="3">
        <v>25.45</v>
      </c>
      <c r="EO54" s="3">
        <v>25.6</v>
      </c>
      <c r="EP54" s="3">
        <v>25.15</v>
      </c>
      <c r="EQ54" s="3">
        <v>25.6</v>
      </c>
      <c r="ER54" s="3">
        <v>26.15</v>
      </c>
      <c r="ES54" s="3">
        <v>25.5</v>
      </c>
      <c r="ET54" s="3">
        <v>26.4</v>
      </c>
      <c r="EU54" s="3">
        <v>26.6</v>
      </c>
      <c r="EV54" s="3">
        <v>27.4</v>
      </c>
      <c r="EW54" s="3">
        <v>27.05</v>
      </c>
      <c r="EX54" s="3">
        <v>26.65</v>
      </c>
      <c r="EY54" s="3">
        <v>25.9</v>
      </c>
      <c r="EZ54" s="3">
        <v>26.55</v>
      </c>
      <c r="FA54" s="3">
        <v>27.35</v>
      </c>
      <c r="FB54" s="3">
        <v>27.65</v>
      </c>
      <c r="FC54" s="3">
        <v>27.3</v>
      </c>
      <c r="FD54" s="3">
        <v>27.55</v>
      </c>
      <c r="FE54" s="3">
        <v>28.85</v>
      </c>
      <c r="FF54" s="27">
        <v>28.85</v>
      </c>
      <c r="FG54" s="27">
        <v>28.35</v>
      </c>
      <c r="FH54" s="27">
        <v>28.25</v>
      </c>
      <c r="FI54" s="27">
        <v>27.6</v>
      </c>
      <c r="FJ54" s="27">
        <v>26.95</v>
      </c>
      <c r="FK54" s="27">
        <v>27.5</v>
      </c>
      <c r="FL54" s="27">
        <v>27</v>
      </c>
      <c r="FM54" s="27">
        <v>26.25</v>
      </c>
      <c r="FN54" s="27">
        <v>24.6</v>
      </c>
      <c r="FO54" s="27">
        <v>23.9</v>
      </c>
      <c r="FP54" s="27">
        <v>23.8</v>
      </c>
      <c r="FQ54" s="27">
        <v>23.5</v>
      </c>
      <c r="FR54" s="27">
        <v>24.2</v>
      </c>
      <c r="FS54" s="27">
        <v>25.55</v>
      </c>
      <c r="FT54" s="27"/>
      <c r="FU54" s="27">
        <v>23.9</v>
      </c>
      <c r="FV54" s="27">
        <v>23.35</v>
      </c>
      <c r="FW54" s="27">
        <v>23</v>
      </c>
      <c r="FX54" s="27">
        <v>23.75</v>
      </c>
      <c r="FY54" s="27">
        <v>23.9</v>
      </c>
      <c r="FZ54" s="27">
        <v>24.1</v>
      </c>
      <c r="GA54" s="27">
        <v>23.65</v>
      </c>
      <c r="GB54" s="27">
        <v>23.25</v>
      </c>
      <c r="GC54" s="27">
        <v>23.7</v>
      </c>
      <c r="GD54" s="27">
        <v>24</v>
      </c>
      <c r="GE54" s="27">
        <v>23.95</v>
      </c>
      <c r="GF54" s="27">
        <v>23.5</v>
      </c>
      <c r="GG54" s="27">
        <v>23.4</v>
      </c>
      <c r="GH54" s="27">
        <v>23.6</v>
      </c>
      <c r="GI54" s="27">
        <v>24.75</v>
      </c>
      <c r="GJ54" s="27">
        <v>25.5</v>
      </c>
      <c r="GK54" s="27">
        <v>26.65</v>
      </c>
      <c r="GL54" s="27">
        <v>26.45</v>
      </c>
      <c r="GM54" s="27">
        <v>27.9</v>
      </c>
      <c r="GN54" s="27">
        <v>25.95</v>
      </c>
      <c r="GO54" s="27">
        <v>23.65</v>
      </c>
      <c r="GP54" s="27">
        <v>25.65</v>
      </c>
      <c r="GQ54" s="27">
        <v>21.45</v>
      </c>
      <c r="GR54" s="27">
        <v>20.05</v>
      </c>
      <c r="GS54" s="27">
        <v>20.55</v>
      </c>
      <c r="GT54" s="27">
        <v>24.55</v>
      </c>
      <c r="GU54" s="27">
        <v>24.3</v>
      </c>
      <c r="GV54" s="27">
        <v>25.45</v>
      </c>
      <c r="GW54" s="27">
        <v>26.3</v>
      </c>
      <c r="GX54" s="27">
        <v>26.5</v>
      </c>
      <c r="GY54" s="27">
        <v>26.8</v>
      </c>
      <c r="GZ54" s="27">
        <v>27.15</v>
      </c>
      <c r="HA54" s="27">
        <v>27.95</v>
      </c>
      <c r="HB54" s="27">
        <v>28.35</v>
      </c>
      <c r="HC54" s="27">
        <v>29.45</v>
      </c>
      <c r="HD54" s="27">
        <v>29.4</v>
      </c>
      <c r="HE54" s="27">
        <v>29.35</v>
      </c>
      <c r="HF54" s="27">
        <v>29.85</v>
      </c>
      <c r="HG54" s="27">
        <v>29.9</v>
      </c>
      <c r="HH54" s="27">
        <v>29.7</v>
      </c>
      <c r="HI54" s="27">
        <v>30.1</v>
      </c>
      <c r="HJ54" s="27">
        <v>31.35</v>
      </c>
      <c r="HK54" s="27">
        <v>31.05</v>
      </c>
      <c r="HL54" s="27">
        <v>31.1</v>
      </c>
      <c r="HM54" s="27">
        <v>30.85</v>
      </c>
      <c r="HN54" s="27">
        <v>31.5</v>
      </c>
      <c r="HO54" s="27">
        <v>31.55</v>
      </c>
      <c r="HP54" s="27">
        <v>31.95</v>
      </c>
      <c r="HQ54" s="27">
        <v>32.950000000000003</v>
      </c>
      <c r="HR54" s="27">
        <v>33.25</v>
      </c>
      <c r="HS54" s="27">
        <v>33.35</v>
      </c>
      <c r="HT54" s="27">
        <v>32.25</v>
      </c>
      <c r="HU54" s="27">
        <v>32</v>
      </c>
      <c r="HV54" s="27">
        <v>31.75</v>
      </c>
      <c r="HW54" s="27">
        <v>31.45</v>
      </c>
      <c r="HX54" s="27">
        <v>31.65</v>
      </c>
      <c r="HY54" s="27">
        <v>31.95</v>
      </c>
      <c r="HZ54" s="27">
        <v>32</v>
      </c>
      <c r="IA54" s="27">
        <v>32.1</v>
      </c>
      <c r="IB54" s="27">
        <v>32</v>
      </c>
      <c r="IC54" s="27">
        <v>31.85</v>
      </c>
      <c r="ID54" s="27">
        <v>31.75</v>
      </c>
      <c r="IE54" s="27">
        <v>32.5</v>
      </c>
      <c r="IF54" s="27">
        <v>33.25</v>
      </c>
      <c r="IG54" s="27">
        <v>32.9</v>
      </c>
      <c r="IH54" s="27">
        <v>32.700000000000003</v>
      </c>
      <c r="II54" s="27">
        <v>31.05</v>
      </c>
      <c r="IJ54" s="27">
        <v>32.65</v>
      </c>
      <c r="IK54" s="27">
        <v>33.049999999999997</v>
      </c>
      <c r="IL54" s="27">
        <v>33.9</v>
      </c>
      <c r="IM54" s="27">
        <v>34.549999999999997</v>
      </c>
      <c r="IN54" s="27">
        <v>35.700000000000003</v>
      </c>
      <c r="IO54" s="27">
        <v>35.65</v>
      </c>
      <c r="IP54" s="27">
        <v>35.25</v>
      </c>
      <c r="IQ54" s="27">
        <v>30.4</v>
      </c>
      <c r="IR54" s="27">
        <v>32</v>
      </c>
      <c r="IS54" s="27">
        <v>34.049999999999997</v>
      </c>
      <c r="IT54" s="27">
        <v>36.1</v>
      </c>
      <c r="IU54" s="27">
        <v>36.6</v>
      </c>
      <c r="IV54" s="27">
        <v>37.25</v>
      </c>
      <c r="IW54" s="27">
        <v>36.049999999999997</v>
      </c>
      <c r="IX54" s="27">
        <v>37.85</v>
      </c>
      <c r="IY54" s="27">
        <v>38.65</v>
      </c>
      <c r="IZ54" s="27">
        <v>40.200000000000003</v>
      </c>
      <c r="JA54" s="27">
        <v>41.8</v>
      </c>
      <c r="JB54" s="27">
        <v>41.55</v>
      </c>
      <c r="JC54" s="27">
        <v>40.5</v>
      </c>
      <c r="JD54" s="27">
        <v>41.7</v>
      </c>
      <c r="JE54" s="27">
        <v>41.75</v>
      </c>
      <c r="JF54" s="27">
        <v>41.8</v>
      </c>
      <c r="JG54" s="27">
        <v>42</v>
      </c>
      <c r="JH54" s="27">
        <v>42.65</v>
      </c>
      <c r="JI54" s="27">
        <v>40.75</v>
      </c>
      <c r="JJ54" s="27">
        <v>42.35</v>
      </c>
      <c r="JK54" s="27">
        <v>42.9</v>
      </c>
      <c r="JL54" s="27">
        <v>43.3</v>
      </c>
      <c r="JM54" s="27">
        <v>43.5</v>
      </c>
      <c r="JN54" s="27">
        <v>43.55</v>
      </c>
      <c r="JO54" s="27">
        <v>44.15</v>
      </c>
      <c r="JP54" s="27">
        <v>42.85</v>
      </c>
      <c r="JQ54" s="27">
        <v>43.9</v>
      </c>
      <c r="JR54" s="27">
        <v>44.1</v>
      </c>
      <c r="JS54" s="27">
        <v>44.4</v>
      </c>
      <c r="JT54" s="27">
        <v>44.5</v>
      </c>
      <c r="JU54" s="27">
        <v>45.85</v>
      </c>
      <c r="JV54" s="27">
        <v>45.4</v>
      </c>
      <c r="JW54" s="27">
        <v>46.35</v>
      </c>
      <c r="JX54" s="27">
        <v>46.05</v>
      </c>
      <c r="JY54" s="27">
        <v>46.75</v>
      </c>
      <c r="JZ54" s="27">
        <v>48.6</v>
      </c>
      <c r="KA54" s="27">
        <v>46.1</v>
      </c>
      <c r="KB54" s="27">
        <v>47.3</v>
      </c>
      <c r="KC54" s="27">
        <v>48.15</v>
      </c>
      <c r="KD54" s="27">
        <v>44.4</v>
      </c>
      <c r="KE54" s="27">
        <v>43.95</v>
      </c>
      <c r="KF54" s="27">
        <v>44.35</v>
      </c>
      <c r="KG54" s="27">
        <v>44.2</v>
      </c>
      <c r="KH54" s="27">
        <v>44</v>
      </c>
      <c r="KI54" s="27">
        <v>42.05</v>
      </c>
      <c r="KJ54" s="27">
        <v>40.9</v>
      </c>
      <c r="KK54" s="27">
        <v>42.3</v>
      </c>
      <c r="KL54" s="27">
        <v>41.9</v>
      </c>
      <c r="KM54" s="27">
        <v>42.1</v>
      </c>
      <c r="KN54" s="27">
        <v>41.1</v>
      </c>
      <c r="KO54" s="27">
        <v>40.950000000000003</v>
      </c>
      <c r="KP54" s="27">
        <v>41.8</v>
      </c>
      <c r="KQ54" s="27">
        <v>43.1</v>
      </c>
      <c r="KR54" s="27">
        <v>43.8</v>
      </c>
      <c r="KS54" s="27">
        <v>43.9</v>
      </c>
      <c r="KT54" s="27">
        <v>41.95</v>
      </c>
      <c r="KU54" s="27">
        <v>42.55</v>
      </c>
      <c r="KV54" s="27">
        <v>41.9</v>
      </c>
      <c r="KW54" s="27">
        <v>41.8</v>
      </c>
      <c r="KX54" s="27">
        <v>41.55</v>
      </c>
      <c r="KY54" s="27">
        <v>42.85</v>
      </c>
      <c r="KZ54" s="27">
        <v>42.7</v>
      </c>
      <c r="LA54" s="27">
        <v>43.2</v>
      </c>
      <c r="LB54" s="27">
        <v>44.2</v>
      </c>
      <c r="LC54" s="27">
        <v>44.95</v>
      </c>
      <c r="LD54" s="27">
        <v>45.05</v>
      </c>
      <c r="LE54" s="27">
        <v>46.15</v>
      </c>
      <c r="LF54" s="27">
        <v>45.15</v>
      </c>
      <c r="LG54" s="27">
        <v>39.85</v>
      </c>
      <c r="LH54" s="27">
        <v>40.700000000000003</v>
      </c>
      <c r="LI54" s="27">
        <v>39.799999999999997</v>
      </c>
      <c r="LJ54" s="27">
        <v>39.049999999999997</v>
      </c>
      <c r="LK54" s="27">
        <v>40.65</v>
      </c>
      <c r="LL54" s="27">
        <v>40.6</v>
      </c>
      <c r="LM54" s="27">
        <v>39.200000000000003</v>
      </c>
      <c r="LN54" s="27">
        <v>39</v>
      </c>
      <c r="LO54" s="27">
        <v>38.950000000000003</v>
      </c>
      <c r="LP54" s="27">
        <v>38.85</v>
      </c>
      <c r="LQ54" s="27">
        <v>38.65</v>
      </c>
      <c r="LR54" s="27">
        <v>38.35</v>
      </c>
      <c r="LS54" s="27">
        <v>39</v>
      </c>
      <c r="LT54" s="27">
        <v>39.1</v>
      </c>
      <c r="LU54" s="27">
        <v>39.049999999999997</v>
      </c>
      <c r="LV54" s="27">
        <v>37.9</v>
      </c>
      <c r="LW54" s="27">
        <v>38.65</v>
      </c>
      <c r="LX54" s="27">
        <v>39.6</v>
      </c>
      <c r="LY54" s="27">
        <v>39.75</v>
      </c>
      <c r="LZ54" s="27">
        <v>39.75</v>
      </c>
      <c r="MA54" s="27">
        <v>40.1</v>
      </c>
      <c r="MB54" s="27">
        <v>40.15</v>
      </c>
      <c r="MC54" s="27">
        <v>39.6</v>
      </c>
      <c r="MD54" s="27">
        <v>41.55</v>
      </c>
      <c r="ME54" s="27">
        <v>43.9</v>
      </c>
      <c r="MF54" s="27">
        <v>40.299999999999997</v>
      </c>
      <c r="MG54" s="27">
        <v>39.700000000000003</v>
      </c>
      <c r="MH54" s="27">
        <v>37.85</v>
      </c>
      <c r="MI54" s="27">
        <v>37</v>
      </c>
      <c r="MJ54" s="27">
        <v>37.35</v>
      </c>
      <c r="MK54" s="27">
        <v>37.4</v>
      </c>
      <c r="ML54" s="27">
        <v>38.049999999999997</v>
      </c>
      <c r="MM54" s="27">
        <v>37.25</v>
      </c>
      <c r="MN54" s="27">
        <v>38.799999999999997</v>
      </c>
      <c r="MO54" s="27">
        <v>38.25</v>
      </c>
      <c r="MP54" s="27">
        <v>36.9</v>
      </c>
      <c r="MQ54" s="27">
        <v>36.799999999999997</v>
      </c>
      <c r="MR54" s="27">
        <v>37.5</v>
      </c>
      <c r="MS54" s="27">
        <v>37.950000000000003</v>
      </c>
      <c r="MT54" s="27">
        <v>38.35</v>
      </c>
      <c r="MU54" s="27">
        <v>38.65</v>
      </c>
      <c r="MV54" s="27">
        <v>35</v>
      </c>
      <c r="MW54" s="27">
        <v>36.85</v>
      </c>
      <c r="MX54" s="27">
        <v>37</v>
      </c>
      <c r="MY54" s="27">
        <v>37.049999999999997</v>
      </c>
      <c r="MZ54" s="27">
        <v>37.4</v>
      </c>
      <c r="NA54" s="27">
        <v>37.85</v>
      </c>
      <c r="NB54" s="43"/>
      <c r="ND54" s="45"/>
      <c r="NE54" s="43"/>
    </row>
    <row r="55" spans="1:369" x14ac:dyDescent="0.25">
      <c r="A55" s="28">
        <f t="shared" si="1"/>
        <v>53</v>
      </c>
      <c r="B55" s="28">
        <v>532880</v>
      </c>
      <c r="C55" s="28" t="s">
        <v>59</v>
      </c>
      <c r="D55" s="29" t="s">
        <v>107</v>
      </c>
      <c r="E55" s="27">
        <f t="shared" si="2"/>
        <v>139.30000000000001</v>
      </c>
      <c r="F55" s="27">
        <v>90.95</v>
      </c>
      <c r="G55" s="27">
        <v>47.15</v>
      </c>
      <c r="H55" s="27">
        <v>207.05</v>
      </c>
      <c r="I55" s="3"/>
      <c r="J55" s="27">
        <v>155.9</v>
      </c>
      <c r="K55" s="27">
        <v>119.8</v>
      </c>
      <c r="L55" s="27">
        <v>310</v>
      </c>
      <c r="M55" s="30">
        <v>39303</v>
      </c>
      <c r="N55" s="47">
        <f>((E55-L55)/L55)*365/($E$2-M55)</f>
        <v>-0.13301488012638502</v>
      </c>
      <c r="P55" s="3">
        <v>139.30000000000001</v>
      </c>
      <c r="Q55" s="3">
        <v>143.19999999999999</v>
      </c>
      <c r="R55" s="3">
        <v>144.9</v>
      </c>
      <c r="S55" s="3">
        <v>148.4</v>
      </c>
      <c r="T55" s="3">
        <v>149</v>
      </c>
      <c r="U55" s="3">
        <v>147.5</v>
      </c>
      <c r="V55" s="3">
        <v>146</v>
      </c>
      <c r="W55" s="3">
        <v>145.80000000000001</v>
      </c>
      <c r="X55" s="3">
        <v>146.94999999999999</v>
      </c>
      <c r="Y55" s="3">
        <v>145.6</v>
      </c>
      <c r="Z55" s="3">
        <v>140.9</v>
      </c>
      <c r="AA55" s="3">
        <v>138.94999999999999</v>
      </c>
      <c r="AB55" s="3">
        <v>138.4</v>
      </c>
      <c r="AC55" s="3">
        <v>139.9</v>
      </c>
      <c r="AD55" s="3">
        <v>137.75</v>
      </c>
      <c r="AE55" s="3">
        <v>139.5</v>
      </c>
      <c r="AF55" s="3">
        <v>140.05000000000001</v>
      </c>
      <c r="AG55" s="3">
        <v>139.69999999999999</v>
      </c>
      <c r="AH55" s="3">
        <v>139.94999999999999</v>
      </c>
      <c r="AI55" s="3">
        <v>137.94999999999999</v>
      </c>
      <c r="AJ55" s="3">
        <v>138.19999999999999</v>
      </c>
      <c r="AK55" s="3">
        <v>138.15</v>
      </c>
      <c r="AL55" s="3">
        <v>135.80000000000001</v>
      </c>
      <c r="AM55" s="3">
        <v>134.75</v>
      </c>
      <c r="AN55" s="3">
        <v>135.85</v>
      </c>
      <c r="AO55" s="3">
        <v>139.55000000000001</v>
      </c>
      <c r="AP55" s="3">
        <v>140.5</v>
      </c>
      <c r="AQ55" s="3">
        <v>141.55000000000001</v>
      </c>
      <c r="AR55" s="3">
        <v>140.75</v>
      </c>
      <c r="AS55" s="3">
        <v>138.19999999999999</v>
      </c>
      <c r="AT55" s="3">
        <v>138.75</v>
      </c>
      <c r="AU55" s="3">
        <v>139.80000000000001</v>
      </c>
      <c r="AV55" s="3">
        <v>143</v>
      </c>
      <c r="AW55" s="3">
        <v>141.35</v>
      </c>
      <c r="AX55" s="3">
        <v>140.35</v>
      </c>
      <c r="AY55" s="3">
        <v>140.30000000000001</v>
      </c>
      <c r="AZ55" s="3">
        <v>139.9</v>
      </c>
      <c r="BA55" s="3">
        <v>137.80000000000001</v>
      </c>
      <c r="BB55" s="3">
        <v>137.25</v>
      </c>
      <c r="BC55" s="3">
        <v>137.1</v>
      </c>
      <c r="BD55" s="3">
        <v>138.80000000000001</v>
      </c>
      <c r="BE55" s="3">
        <v>139.5</v>
      </c>
      <c r="BF55" s="3">
        <v>140</v>
      </c>
      <c r="BG55" s="3">
        <v>138.5</v>
      </c>
      <c r="BH55" s="3">
        <v>136.4</v>
      </c>
      <c r="BI55" s="3">
        <v>136.15</v>
      </c>
      <c r="BJ55" s="3">
        <v>131.65</v>
      </c>
      <c r="BK55" s="3">
        <v>129.55000000000001</v>
      </c>
      <c r="BL55" s="3">
        <v>125.85</v>
      </c>
      <c r="BM55" s="3">
        <v>126.35</v>
      </c>
      <c r="BN55" s="3">
        <v>126.6</v>
      </c>
      <c r="BO55" s="3">
        <v>126.95</v>
      </c>
      <c r="BP55" s="3">
        <v>124.85</v>
      </c>
      <c r="BQ55" s="3">
        <v>122</v>
      </c>
      <c r="BR55" s="3">
        <v>123.05</v>
      </c>
      <c r="BS55" s="3">
        <v>124.8</v>
      </c>
      <c r="BT55" s="3">
        <v>126.05</v>
      </c>
      <c r="BU55" s="3">
        <v>126.5</v>
      </c>
      <c r="BV55" s="3">
        <v>128.80000000000001</v>
      </c>
      <c r="BW55" s="3">
        <v>128.80000000000001</v>
      </c>
      <c r="BX55" s="3">
        <v>124.8</v>
      </c>
      <c r="BY55" s="3">
        <v>126.1</v>
      </c>
      <c r="BZ55" s="3">
        <v>125.55</v>
      </c>
      <c r="CA55" s="3">
        <v>131.5</v>
      </c>
      <c r="CB55" s="3">
        <v>131.94999999999999</v>
      </c>
      <c r="CC55" s="3">
        <v>134.94999999999999</v>
      </c>
      <c r="CD55" s="3">
        <v>137.94999999999999</v>
      </c>
      <c r="CE55" s="3">
        <v>136.9</v>
      </c>
      <c r="CF55" s="3">
        <v>137.65</v>
      </c>
      <c r="CG55" s="3">
        <v>141.19999999999999</v>
      </c>
      <c r="CH55" s="3">
        <v>140.30000000000001</v>
      </c>
      <c r="CI55" s="3">
        <v>141.19999999999999</v>
      </c>
      <c r="CJ55" s="3">
        <v>140.4</v>
      </c>
      <c r="CK55" s="3">
        <v>138.30000000000001</v>
      </c>
      <c r="CL55" s="3">
        <v>138.44999999999999</v>
      </c>
      <c r="CM55" s="3">
        <v>138.4</v>
      </c>
      <c r="CN55" s="3">
        <v>137.65</v>
      </c>
      <c r="CO55" s="3">
        <v>139.6</v>
      </c>
      <c r="CP55" s="3">
        <v>139.44999999999999</v>
      </c>
      <c r="CQ55" s="3">
        <v>136.9</v>
      </c>
      <c r="CR55" s="3">
        <v>136</v>
      </c>
      <c r="CS55" s="3">
        <v>138.19999999999999</v>
      </c>
      <c r="CT55" s="3">
        <v>138.1</v>
      </c>
      <c r="CU55" s="3">
        <v>137.9</v>
      </c>
      <c r="CV55" s="3">
        <v>132.05000000000001</v>
      </c>
      <c r="CW55" s="3">
        <v>131.5</v>
      </c>
      <c r="CX55" s="3">
        <v>132.55000000000001</v>
      </c>
      <c r="CY55" s="3">
        <v>130</v>
      </c>
      <c r="CZ55" s="3">
        <v>129.05000000000001</v>
      </c>
      <c r="DA55" s="3">
        <v>129.30000000000001</v>
      </c>
      <c r="DB55" s="3">
        <v>128.85</v>
      </c>
      <c r="DC55" s="3">
        <v>129.05000000000001</v>
      </c>
      <c r="DD55" s="3">
        <v>129.1</v>
      </c>
      <c r="DE55" s="3">
        <v>122.8</v>
      </c>
      <c r="DF55" s="3">
        <v>123</v>
      </c>
      <c r="DG55" s="3">
        <v>122.35</v>
      </c>
      <c r="DH55" s="3">
        <v>121.85</v>
      </c>
      <c r="DI55" s="3">
        <v>124.2</v>
      </c>
      <c r="DJ55" s="3">
        <v>125.05</v>
      </c>
      <c r="DK55" s="3">
        <v>125.95</v>
      </c>
      <c r="DL55" s="3">
        <v>127.35</v>
      </c>
      <c r="DM55" s="3">
        <v>133.44999999999999</v>
      </c>
      <c r="DN55" s="3">
        <v>129.25</v>
      </c>
      <c r="DO55" s="3">
        <v>129.65</v>
      </c>
      <c r="DP55" s="3">
        <v>130.69999999999999</v>
      </c>
      <c r="DQ55" s="3">
        <v>130.80000000000001</v>
      </c>
      <c r="DR55" s="3">
        <v>129</v>
      </c>
      <c r="DS55" s="3">
        <v>128.35</v>
      </c>
      <c r="DT55" s="3">
        <v>128.55000000000001</v>
      </c>
      <c r="DU55" s="3">
        <v>130</v>
      </c>
      <c r="DV55" s="3">
        <v>128.75</v>
      </c>
      <c r="DW55" s="3">
        <v>128.6</v>
      </c>
      <c r="DX55" s="3">
        <v>127.5</v>
      </c>
      <c r="DY55" s="3">
        <v>126.25</v>
      </c>
      <c r="DZ55" s="3">
        <v>127.5</v>
      </c>
      <c r="EA55" s="3">
        <v>128.30000000000001</v>
      </c>
      <c r="EB55" s="3">
        <v>129.94999999999999</v>
      </c>
      <c r="EC55" s="3">
        <v>130.94999999999999</v>
      </c>
      <c r="ED55" s="3">
        <v>131.69999999999999</v>
      </c>
      <c r="EE55" s="3">
        <v>131.25</v>
      </c>
      <c r="EF55" s="3">
        <v>132.15</v>
      </c>
      <c r="EG55" s="3">
        <v>132.55000000000001</v>
      </c>
      <c r="EH55" s="3">
        <v>134.94999999999999</v>
      </c>
      <c r="EI55" s="3">
        <v>132.4</v>
      </c>
      <c r="EJ55" s="3">
        <v>133.1</v>
      </c>
      <c r="EK55" s="3">
        <v>131.69999999999999</v>
      </c>
      <c r="EL55" s="3">
        <v>129.9</v>
      </c>
      <c r="EM55" s="3">
        <v>131.75</v>
      </c>
      <c r="EN55" s="3">
        <v>129.25</v>
      </c>
      <c r="EO55" s="3">
        <v>128.9</v>
      </c>
      <c r="EP55" s="3">
        <v>129.4</v>
      </c>
      <c r="EQ55" s="3">
        <v>130.55000000000001</v>
      </c>
      <c r="ER55" s="3">
        <v>131.05000000000001</v>
      </c>
      <c r="ES55" s="3">
        <v>132.80000000000001</v>
      </c>
      <c r="ET55" s="3">
        <v>133</v>
      </c>
      <c r="EU55" s="3">
        <v>132.05000000000001</v>
      </c>
      <c r="EV55" s="3">
        <v>132.85</v>
      </c>
      <c r="EW55" s="3">
        <v>133.6</v>
      </c>
      <c r="EX55" s="3">
        <v>133.85</v>
      </c>
      <c r="EY55" s="3">
        <v>134.44999999999999</v>
      </c>
      <c r="EZ55" s="3">
        <v>134.4</v>
      </c>
      <c r="FA55" s="3">
        <v>136.15</v>
      </c>
      <c r="FB55" s="3">
        <v>136.15</v>
      </c>
      <c r="FC55" s="3">
        <v>136.5</v>
      </c>
      <c r="FD55" s="3">
        <v>137.30000000000001</v>
      </c>
      <c r="FE55" s="3">
        <v>138.30000000000001</v>
      </c>
      <c r="FF55" s="27">
        <v>140.4</v>
      </c>
      <c r="FG55" s="27">
        <v>139.19999999999999</v>
      </c>
      <c r="FH55" s="27">
        <v>138.4</v>
      </c>
      <c r="FI55" s="27">
        <v>138.19999999999999</v>
      </c>
      <c r="FJ55" s="27">
        <v>137.4</v>
      </c>
      <c r="FK55" s="27">
        <v>137.94999999999999</v>
      </c>
      <c r="FL55" s="27">
        <v>137.30000000000001</v>
      </c>
      <c r="FM55" s="27">
        <v>137.55000000000001</v>
      </c>
      <c r="FN55" s="27">
        <v>136.4</v>
      </c>
      <c r="FO55" s="27">
        <v>134.30000000000001</v>
      </c>
      <c r="FP55" s="27">
        <v>130.35</v>
      </c>
      <c r="FQ55" s="27">
        <v>132.25</v>
      </c>
      <c r="FR55" s="27">
        <v>130.25</v>
      </c>
      <c r="FS55" s="27">
        <v>130.80000000000001</v>
      </c>
      <c r="FT55" s="27"/>
      <c r="FU55" s="27">
        <v>132.30000000000001</v>
      </c>
      <c r="FV55" s="27">
        <v>131.6</v>
      </c>
      <c r="FW55" s="27">
        <v>132.05000000000001</v>
      </c>
      <c r="FX55" s="27">
        <v>132.44999999999999</v>
      </c>
      <c r="FY55" s="27">
        <v>133.69999999999999</v>
      </c>
      <c r="FZ55" s="27">
        <v>134.69999999999999</v>
      </c>
      <c r="GA55" s="27">
        <v>135.19999999999999</v>
      </c>
      <c r="GB55" s="27">
        <v>132.35</v>
      </c>
      <c r="GC55" s="27">
        <v>138.30000000000001</v>
      </c>
      <c r="GD55" s="27">
        <v>137.85</v>
      </c>
      <c r="GE55" s="27">
        <v>138.55000000000001</v>
      </c>
      <c r="GF55" s="27">
        <v>136</v>
      </c>
      <c r="GG55" s="27">
        <v>130.44999999999999</v>
      </c>
      <c r="GH55" s="27">
        <v>129.25</v>
      </c>
      <c r="GI55" s="27">
        <v>131.35</v>
      </c>
      <c r="GJ55" s="27">
        <v>132.1</v>
      </c>
      <c r="GK55" s="27">
        <v>134.75</v>
      </c>
      <c r="GL55" s="27">
        <v>136.85</v>
      </c>
      <c r="GM55" s="27">
        <v>137.44999999999999</v>
      </c>
      <c r="GN55" s="27">
        <v>137</v>
      </c>
      <c r="GO55" s="27">
        <v>134.75</v>
      </c>
      <c r="GP55" s="27">
        <v>136.25</v>
      </c>
      <c r="GQ55" s="27">
        <v>131.75</v>
      </c>
      <c r="GR55" s="27">
        <v>130.9</v>
      </c>
      <c r="GS55" s="27">
        <v>131.25</v>
      </c>
      <c r="GT55" s="27">
        <v>134.25</v>
      </c>
      <c r="GU55" s="27">
        <v>136.15</v>
      </c>
      <c r="GV55" s="27">
        <v>136.55000000000001</v>
      </c>
      <c r="GW55" s="27">
        <v>137.44999999999999</v>
      </c>
      <c r="GX55" s="27">
        <v>135.15</v>
      </c>
      <c r="GY55" s="27">
        <v>133.69999999999999</v>
      </c>
      <c r="GZ55" s="27">
        <v>133.65</v>
      </c>
      <c r="HA55" s="27">
        <v>136.55000000000001</v>
      </c>
      <c r="HB55" s="27">
        <v>139.05000000000001</v>
      </c>
      <c r="HC55" s="27">
        <v>139.80000000000001</v>
      </c>
      <c r="HD55" s="27">
        <v>142.15</v>
      </c>
      <c r="HE55" s="27">
        <v>144.19999999999999</v>
      </c>
      <c r="HF55" s="27">
        <v>145.15</v>
      </c>
      <c r="HG55" s="27">
        <v>143.6</v>
      </c>
      <c r="HH55" s="27">
        <v>143.5</v>
      </c>
      <c r="HI55" s="27">
        <v>142.1</v>
      </c>
      <c r="HJ55" s="27">
        <v>144</v>
      </c>
      <c r="HK55" s="27">
        <v>145.6</v>
      </c>
      <c r="HL55" s="27">
        <v>146.4</v>
      </c>
      <c r="HM55" s="27">
        <v>144.6</v>
      </c>
      <c r="HN55" s="27">
        <v>145.19999999999999</v>
      </c>
      <c r="HO55" s="27">
        <v>148</v>
      </c>
      <c r="HP55" s="27">
        <v>148.05000000000001</v>
      </c>
      <c r="HQ55" s="27">
        <v>149.75</v>
      </c>
      <c r="HR55" s="27">
        <v>149.5</v>
      </c>
      <c r="HS55" s="27">
        <v>147.94999999999999</v>
      </c>
      <c r="HT55" s="27">
        <v>147.05000000000001</v>
      </c>
      <c r="HU55" s="27">
        <v>147</v>
      </c>
      <c r="HV55" s="27">
        <v>143.55000000000001</v>
      </c>
      <c r="HW55" s="27">
        <v>147.1</v>
      </c>
      <c r="HX55" s="27">
        <v>146.30000000000001</v>
      </c>
      <c r="HY55" s="27">
        <v>147</v>
      </c>
      <c r="HZ55" s="27">
        <v>147.5</v>
      </c>
      <c r="IA55" s="27">
        <v>146.69999999999999</v>
      </c>
      <c r="IB55" s="27">
        <v>148.19999999999999</v>
      </c>
      <c r="IC55" s="27">
        <v>146.30000000000001</v>
      </c>
      <c r="ID55" s="27">
        <v>141.65</v>
      </c>
      <c r="IE55" s="27">
        <v>141.1</v>
      </c>
      <c r="IF55" s="27">
        <v>141.94999999999999</v>
      </c>
      <c r="IG55" s="27">
        <v>139.80000000000001</v>
      </c>
      <c r="IH55" s="27">
        <v>140.30000000000001</v>
      </c>
      <c r="II55" s="27">
        <v>137.15</v>
      </c>
      <c r="IJ55" s="27">
        <v>140.80000000000001</v>
      </c>
      <c r="IK55" s="27">
        <v>142.25</v>
      </c>
      <c r="IL55" s="27">
        <v>141.44999999999999</v>
      </c>
      <c r="IM55" s="27">
        <v>142.30000000000001</v>
      </c>
      <c r="IN55" s="27">
        <v>142.5</v>
      </c>
      <c r="IO55" s="27">
        <v>140.5</v>
      </c>
      <c r="IP55" s="27">
        <v>138.4</v>
      </c>
      <c r="IQ55" s="27">
        <v>135.9</v>
      </c>
      <c r="IR55" s="27">
        <v>135.80000000000001</v>
      </c>
      <c r="IS55" s="27">
        <v>139.4</v>
      </c>
      <c r="IT55" s="27">
        <v>141.05000000000001</v>
      </c>
      <c r="IU55" s="27">
        <v>141</v>
      </c>
      <c r="IV55" s="27">
        <v>143.65</v>
      </c>
      <c r="IW55" s="27">
        <v>140.75</v>
      </c>
      <c r="IX55" s="27">
        <v>144.94999999999999</v>
      </c>
      <c r="IY55" s="27">
        <v>143</v>
      </c>
      <c r="IZ55" s="27">
        <v>146.5</v>
      </c>
      <c r="JA55" s="27">
        <v>149.65</v>
      </c>
      <c r="JB55" s="27">
        <v>150.94999999999999</v>
      </c>
      <c r="JC55" s="27">
        <v>148.30000000000001</v>
      </c>
      <c r="JD55" s="27">
        <v>146.05000000000001</v>
      </c>
      <c r="JE55" s="27">
        <v>144.94999999999999</v>
      </c>
      <c r="JF55" s="27">
        <v>144.1</v>
      </c>
      <c r="JG55" s="27">
        <v>148.69999999999999</v>
      </c>
      <c r="JH55" s="27">
        <v>152.1</v>
      </c>
      <c r="JI55" s="27">
        <v>148.80000000000001</v>
      </c>
      <c r="JJ55" s="27">
        <v>147.94999999999999</v>
      </c>
      <c r="JK55" s="27">
        <v>148.05000000000001</v>
      </c>
      <c r="JL55" s="27">
        <v>150.15</v>
      </c>
      <c r="JM55" s="27">
        <v>149.30000000000001</v>
      </c>
      <c r="JN55" s="27">
        <v>150</v>
      </c>
      <c r="JO55" s="27">
        <v>151.80000000000001</v>
      </c>
      <c r="JP55" s="27">
        <v>147.30000000000001</v>
      </c>
      <c r="JQ55" s="27">
        <v>151.65</v>
      </c>
      <c r="JR55" s="27">
        <v>149.15</v>
      </c>
      <c r="JS55" s="27">
        <v>149.5</v>
      </c>
      <c r="JT55" s="27">
        <v>150.6</v>
      </c>
      <c r="JU55" s="27">
        <v>148.65</v>
      </c>
      <c r="JV55" s="27">
        <v>146.1</v>
      </c>
      <c r="JW55" s="27">
        <v>147.80000000000001</v>
      </c>
      <c r="JX55" s="27">
        <v>146.85</v>
      </c>
      <c r="JY55" s="27">
        <v>146.25</v>
      </c>
      <c r="JZ55" s="27">
        <v>148.25</v>
      </c>
      <c r="KA55" s="27">
        <v>147.65</v>
      </c>
      <c r="KB55" s="27">
        <v>146.30000000000001</v>
      </c>
      <c r="KC55" s="27">
        <v>140.9</v>
      </c>
      <c r="KD55" s="27">
        <v>138.9</v>
      </c>
      <c r="KE55" s="27">
        <v>139.5</v>
      </c>
      <c r="KF55" s="27">
        <v>142.25</v>
      </c>
      <c r="KG55" s="27">
        <v>143.69999999999999</v>
      </c>
      <c r="KH55" s="27">
        <v>141.30000000000001</v>
      </c>
      <c r="KI55" s="27">
        <v>139.94999999999999</v>
      </c>
      <c r="KJ55" s="27">
        <v>140.5</v>
      </c>
      <c r="KK55" s="27">
        <v>141.55000000000001</v>
      </c>
      <c r="KL55" s="27">
        <v>136.85</v>
      </c>
      <c r="KM55" s="27">
        <v>136</v>
      </c>
      <c r="KN55" s="27">
        <v>134.4</v>
      </c>
      <c r="KO55" s="27">
        <v>137.25</v>
      </c>
      <c r="KP55" s="27">
        <v>136.69999999999999</v>
      </c>
      <c r="KQ55" s="27">
        <v>136.6</v>
      </c>
      <c r="KR55" s="27">
        <v>134.25</v>
      </c>
      <c r="KS55" s="27">
        <v>132.4</v>
      </c>
      <c r="KT55" s="27">
        <v>131.6</v>
      </c>
      <c r="KU55" s="27">
        <v>130.5</v>
      </c>
      <c r="KV55" s="27">
        <v>130.35</v>
      </c>
      <c r="KW55" s="27">
        <v>130</v>
      </c>
      <c r="KX55" s="27">
        <v>127.75</v>
      </c>
      <c r="KY55" s="27">
        <v>129.35</v>
      </c>
      <c r="KZ55" s="27">
        <v>127.75</v>
      </c>
      <c r="LA55" s="27">
        <v>127</v>
      </c>
      <c r="LB55" s="27">
        <v>128.6</v>
      </c>
      <c r="LC55" s="27">
        <v>131.85</v>
      </c>
      <c r="LD55" s="27">
        <v>130.85</v>
      </c>
      <c r="LE55" s="27">
        <v>130</v>
      </c>
      <c r="LF55" s="27">
        <v>129.25</v>
      </c>
      <c r="LG55" s="27">
        <v>130.44999999999999</v>
      </c>
      <c r="LH55" s="27">
        <v>130.55000000000001</v>
      </c>
      <c r="LI55" s="27">
        <v>125.85</v>
      </c>
      <c r="LJ55" s="27">
        <v>124.1</v>
      </c>
      <c r="LK55" s="27">
        <v>124.55</v>
      </c>
      <c r="LL55" s="27">
        <v>122.6</v>
      </c>
      <c r="LM55" s="27">
        <v>117.2</v>
      </c>
      <c r="LN55" s="27">
        <v>116.35</v>
      </c>
      <c r="LO55" s="27">
        <v>117.75</v>
      </c>
      <c r="LP55" s="27">
        <v>116.35</v>
      </c>
      <c r="LQ55" s="27">
        <v>117.8</v>
      </c>
      <c r="LR55" s="27">
        <v>117.85</v>
      </c>
      <c r="LS55" s="27">
        <v>110.55</v>
      </c>
      <c r="LT55" s="27">
        <v>110.8</v>
      </c>
      <c r="LU55" s="27">
        <v>106.55</v>
      </c>
      <c r="LV55" s="27">
        <v>107.3</v>
      </c>
      <c r="LW55" s="27">
        <v>110</v>
      </c>
      <c r="LX55" s="27">
        <v>108.95</v>
      </c>
      <c r="LY55" s="27">
        <v>106.1</v>
      </c>
      <c r="LZ55" s="27">
        <v>106.1</v>
      </c>
      <c r="MA55" s="27">
        <v>106.6</v>
      </c>
      <c r="MB55" s="27">
        <v>107</v>
      </c>
      <c r="MC55" s="27">
        <v>104.95</v>
      </c>
      <c r="MD55" s="27">
        <v>104.85</v>
      </c>
      <c r="ME55" s="27">
        <v>107.3</v>
      </c>
      <c r="MF55" s="27">
        <v>101.55</v>
      </c>
      <c r="MG55" s="27">
        <v>98.5</v>
      </c>
      <c r="MH55" s="27">
        <v>96.85</v>
      </c>
      <c r="MI55" s="27">
        <v>95.5</v>
      </c>
      <c r="MJ55" s="27">
        <v>95.2</v>
      </c>
      <c r="MK55" s="27">
        <v>94.05</v>
      </c>
      <c r="ML55" s="27">
        <v>94</v>
      </c>
      <c r="MM55" s="27">
        <v>93.8</v>
      </c>
      <c r="MN55" s="27">
        <v>94.45</v>
      </c>
      <c r="MO55" s="27">
        <v>94.6</v>
      </c>
      <c r="MP55" s="27">
        <v>94.5</v>
      </c>
      <c r="MQ55" s="27">
        <v>94.5</v>
      </c>
      <c r="MR55" s="27">
        <v>94.8</v>
      </c>
      <c r="MS55" s="27">
        <v>95.45</v>
      </c>
      <c r="MT55" s="27">
        <v>94.1</v>
      </c>
      <c r="MU55" s="27">
        <v>95.4</v>
      </c>
      <c r="MV55" s="27">
        <v>94.7</v>
      </c>
      <c r="MW55" s="27">
        <v>96.6</v>
      </c>
      <c r="MX55" s="27">
        <v>95.15</v>
      </c>
      <c r="MY55" s="27">
        <v>95.75</v>
      </c>
      <c r="MZ55" s="27">
        <v>94.7</v>
      </c>
      <c r="NA55" s="27">
        <v>94.2</v>
      </c>
      <c r="NB55" s="43"/>
      <c r="ND55" s="45"/>
      <c r="NE55" s="43"/>
    </row>
    <row r="56" spans="1:369" x14ac:dyDescent="0.25">
      <c r="A56" s="33">
        <f t="shared" si="1"/>
        <v>54</v>
      </c>
      <c r="B56" s="33">
        <v>532837</v>
      </c>
      <c r="C56" s="33" t="s">
        <v>60</v>
      </c>
      <c r="D56" s="33" t="s">
        <v>205</v>
      </c>
      <c r="E56" s="35">
        <f t="shared" si="2"/>
        <v>31.85</v>
      </c>
      <c r="F56" s="35">
        <v>275.3</v>
      </c>
      <c r="G56" s="35">
        <v>52.35</v>
      </c>
      <c r="H56" s="35">
        <v>525.70000000000005</v>
      </c>
      <c r="I56" s="36"/>
      <c r="J56" s="35">
        <v>120.5</v>
      </c>
      <c r="K56" s="35">
        <v>31.15</v>
      </c>
      <c r="L56" s="35">
        <v>110</v>
      </c>
      <c r="M56" s="37">
        <v>39184</v>
      </c>
      <c r="N56" s="46">
        <f>((E56-L56)/L56)*365/($E$2-M56)</f>
        <v>-0.15908951477969885</v>
      </c>
      <c r="O56" s="38"/>
      <c r="P56" s="36">
        <v>31.85</v>
      </c>
      <c r="Q56" s="36">
        <v>33.1</v>
      </c>
      <c r="R56" s="36">
        <v>34.200000000000003</v>
      </c>
      <c r="S56" s="36">
        <v>35.6</v>
      </c>
      <c r="T56" s="36">
        <v>34.65</v>
      </c>
      <c r="U56" s="36">
        <v>33.85</v>
      </c>
      <c r="V56" s="36">
        <v>33.549999999999997</v>
      </c>
      <c r="W56" s="36">
        <v>33.6</v>
      </c>
      <c r="X56" s="36">
        <v>34.049999999999997</v>
      </c>
      <c r="Y56" s="36">
        <v>34.450000000000003</v>
      </c>
      <c r="Z56" s="36">
        <v>33.299999999999997</v>
      </c>
      <c r="AA56" s="36">
        <v>33.75</v>
      </c>
      <c r="AB56" s="36">
        <v>34.299999999999997</v>
      </c>
      <c r="AC56" s="36">
        <v>34.200000000000003</v>
      </c>
      <c r="AD56" s="36">
        <v>33.200000000000003</v>
      </c>
      <c r="AE56" s="36">
        <v>34</v>
      </c>
      <c r="AF56" s="36">
        <v>33.950000000000003</v>
      </c>
      <c r="AG56" s="36">
        <v>34</v>
      </c>
      <c r="AH56" s="36">
        <v>34.15</v>
      </c>
      <c r="AI56" s="36">
        <v>34.15</v>
      </c>
      <c r="AJ56" s="36">
        <v>34.1</v>
      </c>
      <c r="AK56" s="36">
        <v>34.200000000000003</v>
      </c>
      <c r="AL56" s="36">
        <v>33.450000000000003</v>
      </c>
      <c r="AM56" s="36">
        <v>33.35</v>
      </c>
      <c r="AN56" s="36">
        <v>32.75</v>
      </c>
      <c r="AO56" s="36">
        <v>32.35</v>
      </c>
      <c r="AP56" s="36">
        <v>33</v>
      </c>
      <c r="AQ56" s="36">
        <v>33.35</v>
      </c>
      <c r="AR56" s="36">
        <v>33.9</v>
      </c>
      <c r="AS56" s="36">
        <v>33.15</v>
      </c>
      <c r="AT56" s="36">
        <v>33.85</v>
      </c>
      <c r="AU56" s="36">
        <v>34.6</v>
      </c>
      <c r="AV56" s="36">
        <v>35.9</v>
      </c>
      <c r="AW56" s="36">
        <v>35.799999999999997</v>
      </c>
      <c r="AX56" s="36">
        <v>35.700000000000003</v>
      </c>
      <c r="AY56" s="36">
        <v>34.450000000000003</v>
      </c>
      <c r="AZ56" s="36">
        <v>36.450000000000003</v>
      </c>
      <c r="BA56" s="36">
        <v>35.549999999999997</v>
      </c>
      <c r="BB56" s="36">
        <v>35.4</v>
      </c>
      <c r="BC56" s="36">
        <v>35.200000000000003</v>
      </c>
      <c r="BD56" s="36">
        <v>36.200000000000003</v>
      </c>
      <c r="BE56" s="36">
        <v>37.450000000000003</v>
      </c>
      <c r="BF56" s="36">
        <v>37.799999999999997</v>
      </c>
      <c r="BG56" s="36">
        <v>36.950000000000003</v>
      </c>
      <c r="BH56" s="36">
        <v>36.450000000000003</v>
      </c>
      <c r="BI56" s="36">
        <v>36</v>
      </c>
      <c r="BJ56" s="36">
        <v>36.75</v>
      </c>
      <c r="BK56" s="36">
        <v>35.85</v>
      </c>
      <c r="BL56" s="36">
        <v>34.85</v>
      </c>
      <c r="BM56" s="36">
        <v>36.85</v>
      </c>
      <c r="BN56" s="36">
        <v>36.25</v>
      </c>
      <c r="BO56" s="36">
        <v>36.4</v>
      </c>
      <c r="BP56" s="36">
        <v>36.200000000000003</v>
      </c>
      <c r="BQ56" s="36">
        <v>35.950000000000003</v>
      </c>
      <c r="BR56" s="36">
        <v>37</v>
      </c>
      <c r="BS56" s="36">
        <v>38</v>
      </c>
      <c r="BT56" s="36">
        <v>36.700000000000003</v>
      </c>
      <c r="BU56" s="36">
        <v>37.9</v>
      </c>
      <c r="BV56" s="36">
        <v>37.85</v>
      </c>
      <c r="BW56" s="36">
        <v>37.5</v>
      </c>
      <c r="BX56" s="36">
        <v>36.549999999999997</v>
      </c>
      <c r="BY56" s="36">
        <v>37.049999999999997</v>
      </c>
      <c r="BZ56" s="36">
        <v>36.450000000000003</v>
      </c>
      <c r="CA56" s="36">
        <v>36.5</v>
      </c>
      <c r="CB56" s="36">
        <v>36.450000000000003</v>
      </c>
      <c r="CC56" s="36">
        <v>37.049999999999997</v>
      </c>
      <c r="CD56" s="36">
        <v>38.1</v>
      </c>
      <c r="CE56" s="36">
        <v>38.85</v>
      </c>
      <c r="CF56" s="36">
        <v>37.6</v>
      </c>
      <c r="CG56" s="36">
        <v>40.5</v>
      </c>
      <c r="CH56" s="36">
        <v>41.45</v>
      </c>
      <c r="CI56" s="36">
        <v>42.7</v>
      </c>
      <c r="CJ56" s="36">
        <v>43</v>
      </c>
      <c r="CK56" s="36">
        <v>42.35</v>
      </c>
      <c r="CL56" s="36">
        <v>44.1</v>
      </c>
      <c r="CM56" s="36">
        <v>45.7</v>
      </c>
      <c r="CN56" s="36">
        <v>44.85</v>
      </c>
      <c r="CO56" s="36">
        <v>42.55</v>
      </c>
      <c r="CP56" s="36">
        <v>43.4</v>
      </c>
      <c r="CQ56" s="36">
        <v>42.4</v>
      </c>
      <c r="CR56" s="36">
        <v>42.15</v>
      </c>
      <c r="CS56" s="36">
        <v>43.4</v>
      </c>
      <c r="CT56" s="36">
        <v>45.8</v>
      </c>
      <c r="CU56" s="36">
        <v>44.3</v>
      </c>
      <c r="CV56" s="36">
        <v>43.6</v>
      </c>
      <c r="CW56" s="36">
        <v>44.1</v>
      </c>
      <c r="CX56" s="36">
        <v>44.45</v>
      </c>
      <c r="CY56" s="36">
        <v>42.75</v>
      </c>
      <c r="CZ56" s="36">
        <v>42.2</v>
      </c>
      <c r="DA56" s="36">
        <v>39.15</v>
      </c>
      <c r="DB56" s="36">
        <v>38.950000000000003</v>
      </c>
      <c r="DC56" s="36">
        <v>39.65</v>
      </c>
      <c r="DD56" s="36">
        <v>39.65</v>
      </c>
      <c r="DE56" s="36">
        <v>38.450000000000003</v>
      </c>
      <c r="DF56" s="36">
        <v>38</v>
      </c>
      <c r="DG56" s="36">
        <v>38.549999999999997</v>
      </c>
      <c r="DH56" s="36">
        <v>40.15</v>
      </c>
      <c r="DI56" s="36">
        <v>43.1</v>
      </c>
      <c r="DJ56" s="36">
        <v>43.05</v>
      </c>
      <c r="DK56" s="36">
        <v>43.35</v>
      </c>
      <c r="DL56" s="36">
        <v>44.4</v>
      </c>
      <c r="DM56" s="36">
        <v>44.15</v>
      </c>
      <c r="DN56" s="36">
        <v>44.1</v>
      </c>
      <c r="DO56" s="36">
        <v>44.45</v>
      </c>
      <c r="DP56" s="36">
        <v>44.3</v>
      </c>
      <c r="DQ56" s="36">
        <v>44.7</v>
      </c>
      <c r="DR56" s="36">
        <v>43.65</v>
      </c>
      <c r="DS56" s="36">
        <v>43.9</v>
      </c>
      <c r="DT56" s="36">
        <v>44.9</v>
      </c>
      <c r="DU56" s="36">
        <v>45.9</v>
      </c>
      <c r="DV56" s="36">
        <v>45.75</v>
      </c>
      <c r="DW56" s="36">
        <v>43.9</v>
      </c>
      <c r="DX56" s="36">
        <v>43.1</v>
      </c>
      <c r="DY56" s="36">
        <v>41.25</v>
      </c>
      <c r="DZ56" s="36">
        <v>42.4</v>
      </c>
      <c r="EA56" s="36">
        <v>43.95</v>
      </c>
      <c r="EB56" s="36">
        <v>44.95</v>
      </c>
      <c r="EC56" s="36">
        <v>46.4</v>
      </c>
      <c r="ED56" s="36">
        <v>45.4</v>
      </c>
      <c r="EE56" s="36">
        <v>46.9</v>
      </c>
      <c r="EF56" s="36">
        <v>47.8</v>
      </c>
      <c r="EG56" s="36">
        <v>48.65</v>
      </c>
      <c r="EH56" s="36">
        <v>49.55</v>
      </c>
      <c r="EI56" s="36">
        <v>47.8</v>
      </c>
      <c r="EJ56" s="36">
        <v>48.6</v>
      </c>
      <c r="EK56" s="36">
        <v>48.2</v>
      </c>
      <c r="EL56" s="36">
        <v>48.1</v>
      </c>
      <c r="EM56" s="36">
        <v>48.55</v>
      </c>
      <c r="EN56" s="36">
        <v>47.75</v>
      </c>
      <c r="EO56" s="36">
        <v>47.3</v>
      </c>
      <c r="EP56" s="36">
        <v>47.35</v>
      </c>
      <c r="EQ56" s="36">
        <v>48.4</v>
      </c>
      <c r="ER56" s="36">
        <v>48.05</v>
      </c>
      <c r="ES56" s="36">
        <v>48.75</v>
      </c>
      <c r="ET56" s="36">
        <v>50.95</v>
      </c>
      <c r="EU56" s="36">
        <v>51.85</v>
      </c>
      <c r="EV56" s="36">
        <v>53.5</v>
      </c>
      <c r="EW56" s="36">
        <v>54.45</v>
      </c>
      <c r="EX56" s="36">
        <v>54.9</v>
      </c>
      <c r="EY56" s="36">
        <v>54.25</v>
      </c>
      <c r="EZ56" s="36">
        <v>53.85</v>
      </c>
      <c r="FA56" s="36">
        <v>56.2</v>
      </c>
      <c r="FB56" s="36">
        <v>57.45</v>
      </c>
      <c r="FC56" s="36">
        <v>55.5</v>
      </c>
      <c r="FD56" s="36">
        <v>56.85</v>
      </c>
      <c r="FE56" s="36">
        <v>60.6</v>
      </c>
      <c r="FF56" s="35">
        <v>59.95</v>
      </c>
      <c r="FG56" s="35">
        <v>59.4</v>
      </c>
      <c r="FH56" s="35">
        <v>57.75</v>
      </c>
      <c r="FI56" s="35">
        <v>57</v>
      </c>
      <c r="FJ56" s="35">
        <v>54.25</v>
      </c>
      <c r="FK56" s="35">
        <v>55.3</v>
      </c>
      <c r="FL56" s="35">
        <v>53.7</v>
      </c>
      <c r="FM56" s="35">
        <v>53.05</v>
      </c>
      <c r="FN56" s="35">
        <v>52.3</v>
      </c>
      <c r="FO56" s="35">
        <v>51.65</v>
      </c>
      <c r="FP56" s="35">
        <v>49.55</v>
      </c>
      <c r="FQ56" s="35">
        <v>48.55</v>
      </c>
      <c r="FR56" s="35">
        <v>47.65</v>
      </c>
      <c r="FS56" s="35">
        <v>47.95</v>
      </c>
      <c r="FT56" s="35"/>
      <c r="FU56" s="35">
        <v>49.25</v>
      </c>
      <c r="FV56" s="35">
        <v>48.7</v>
      </c>
      <c r="FW56" s="35">
        <v>51.1</v>
      </c>
      <c r="FX56" s="35">
        <v>49.1</v>
      </c>
      <c r="FY56" s="35">
        <v>50.35</v>
      </c>
      <c r="FZ56" s="35">
        <v>50.45</v>
      </c>
      <c r="GA56" s="35">
        <v>49.05</v>
      </c>
      <c r="GB56" s="35">
        <v>48.6</v>
      </c>
      <c r="GC56" s="35">
        <v>50.5</v>
      </c>
      <c r="GD56" s="35">
        <v>51.85</v>
      </c>
      <c r="GE56" s="35">
        <v>49.45</v>
      </c>
      <c r="GF56" s="35">
        <v>47.15</v>
      </c>
      <c r="GG56" s="35">
        <v>46.5</v>
      </c>
      <c r="GH56" s="35">
        <v>46.05</v>
      </c>
      <c r="GI56" s="35">
        <v>50</v>
      </c>
      <c r="GJ56" s="35">
        <v>50.45</v>
      </c>
      <c r="GK56" s="35">
        <v>51.4</v>
      </c>
      <c r="GL56" s="35">
        <v>52.15</v>
      </c>
      <c r="GM56" s="35">
        <v>54.15</v>
      </c>
      <c r="GN56" s="35">
        <v>53.95</v>
      </c>
      <c r="GO56" s="35">
        <v>52.75</v>
      </c>
      <c r="GP56" s="35">
        <v>53.9</v>
      </c>
      <c r="GQ56" s="35">
        <v>50.75</v>
      </c>
      <c r="GR56" s="35">
        <v>48.15</v>
      </c>
      <c r="GS56" s="35">
        <v>50.2</v>
      </c>
      <c r="GT56" s="35">
        <v>57.35</v>
      </c>
      <c r="GU56" s="35">
        <v>59.65</v>
      </c>
      <c r="GV56" s="35">
        <v>60.1</v>
      </c>
      <c r="GW56" s="35">
        <v>62.2</v>
      </c>
      <c r="GX56" s="35">
        <v>59.35</v>
      </c>
      <c r="GY56" s="35">
        <v>58.55</v>
      </c>
      <c r="GZ56" s="35">
        <v>60.5</v>
      </c>
      <c r="HA56" s="35">
        <v>62.05</v>
      </c>
      <c r="HB56" s="35">
        <v>65.95</v>
      </c>
      <c r="HC56" s="35">
        <v>67.400000000000006</v>
      </c>
      <c r="HD56" s="35">
        <v>70.2</v>
      </c>
      <c r="HE56" s="35">
        <v>63.2</v>
      </c>
      <c r="HF56" s="35">
        <v>63.5</v>
      </c>
      <c r="HG56" s="35">
        <v>64.099999999999994</v>
      </c>
      <c r="HH56" s="35">
        <v>63.4</v>
      </c>
      <c r="HI56" s="35">
        <v>64.349999999999994</v>
      </c>
      <c r="HJ56" s="35">
        <v>66.95</v>
      </c>
      <c r="HK56" s="35">
        <v>69.25</v>
      </c>
      <c r="HL56" s="35">
        <v>70.2</v>
      </c>
      <c r="HM56" s="35">
        <v>68.150000000000006</v>
      </c>
      <c r="HN56" s="35">
        <v>71.2</v>
      </c>
      <c r="HO56" s="35">
        <v>74.400000000000006</v>
      </c>
      <c r="HP56" s="35">
        <v>76.650000000000006</v>
      </c>
      <c r="HQ56" s="35">
        <v>78.400000000000006</v>
      </c>
      <c r="HR56" s="35">
        <v>79.849999999999994</v>
      </c>
      <c r="HS56" s="35">
        <v>81.2</v>
      </c>
      <c r="HT56" s="35">
        <v>80</v>
      </c>
      <c r="HU56" s="35">
        <v>75.849999999999994</v>
      </c>
      <c r="HV56" s="35">
        <v>76.55</v>
      </c>
      <c r="HW56" s="35">
        <v>76.8</v>
      </c>
      <c r="HX56" s="35">
        <v>76.45</v>
      </c>
      <c r="HY56" s="35">
        <v>77.7</v>
      </c>
      <c r="HZ56" s="35">
        <v>77.5</v>
      </c>
      <c r="IA56" s="35">
        <v>77.25</v>
      </c>
      <c r="IB56" s="35">
        <v>78.599999999999994</v>
      </c>
      <c r="IC56" s="35">
        <v>79.8</v>
      </c>
      <c r="ID56" s="35">
        <v>80.55</v>
      </c>
      <c r="IE56" s="35">
        <v>80.75</v>
      </c>
      <c r="IF56" s="35">
        <v>82.5</v>
      </c>
      <c r="IG56" s="35">
        <v>82.7</v>
      </c>
      <c r="IH56" s="35">
        <v>78.2</v>
      </c>
      <c r="II56" s="35">
        <v>76</v>
      </c>
      <c r="IJ56" s="35">
        <v>78.5</v>
      </c>
      <c r="IK56" s="35">
        <v>82.35</v>
      </c>
      <c r="IL56" s="35">
        <v>83.5</v>
      </c>
      <c r="IM56" s="35">
        <v>84.95</v>
      </c>
      <c r="IN56" s="35">
        <v>91.35</v>
      </c>
      <c r="IO56" s="35">
        <v>89.1</v>
      </c>
      <c r="IP56" s="35">
        <v>82.3</v>
      </c>
      <c r="IQ56" s="35">
        <v>72.25</v>
      </c>
      <c r="IR56" s="35">
        <v>70.099999999999994</v>
      </c>
      <c r="IS56" s="35">
        <v>80.650000000000006</v>
      </c>
      <c r="IT56" s="35">
        <v>87.95</v>
      </c>
      <c r="IU56" s="35">
        <v>94.65</v>
      </c>
      <c r="IV56" s="35">
        <v>99.15</v>
      </c>
      <c r="IW56" s="35">
        <v>98.6</v>
      </c>
      <c r="IX56" s="35">
        <v>100.1</v>
      </c>
      <c r="IY56" s="35">
        <v>103</v>
      </c>
      <c r="IZ56" s="35">
        <v>113.35</v>
      </c>
      <c r="JA56" s="35">
        <v>118.6</v>
      </c>
      <c r="JB56" s="35">
        <v>118.2</v>
      </c>
      <c r="JC56" s="35">
        <v>119.2</v>
      </c>
      <c r="JD56" s="35">
        <v>117.6</v>
      </c>
      <c r="JE56" s="35">
        <v>116.75</v>
      </c>
      <c r="JF56" s="35">
        <v>115.95</v>
      </c>
      <c r="JG56" s="35">
        <v>116</v>
      </c>
      <c r="JH56" s="35">
        <v>118.35</v>
      </c>
      <c r="JI56" s="35">
        <v>116.05</v>
      </c>
      <c r="JJ56" s="35">
        <v>117.4</v>
      </c>
      <c r="JK56" s="35">
        <v>119.35</v>
      </c>
      <c r="JL56" s="35">
        <v>122</v>
      </c>
      <c r="JM56" s="35">
        <v>123</v>
      </c>
      <c r="JN56" s="35">
        <v>122.75</v>
      </c>
      <c r="JO56" s="35">
        <v>124.05</v>
      </c>
      <c r="JP56" s="35">
        <v>122.7</v>
      </c>
      <c r="JQ56" s="35">
        <v>124.55</v>
      </c>
      <c r="JR56" s="35">
        <v>126.1</v>
      </c>
      <c r="JS56" s="35">
        <v>129.1</v>
      </c>
      <c r="JT56" s="35">
        <v>131.1</v>
      </c>
      <c r="JU56" s="35">
        <v>131.5</v>
      </c>
      <c r="JV56" s="35">
        <v>130</v>
      </c>
      <c r="JW56" s="35">
        <v>128.9</v>
      </c>
      <c r="JX56" s="35">
        <v>127.55</v>
      </c>
      <c r="JY56" s="35">
        <v>128.55000000000001</v>
      </c>
      <c r="JZ56" s="35">
        <v>134.1</v>
      </c>
      <c r="KA56" s="35">
        <v>129.80000000000001</v>
      </c>
      <c r="KB56" s="35">
        <v>124.75</v>
      </c>
      <c r="KC56" s="35">
        <v>123.45</v>
      </c>
      <c r="KD56" s="35">
        <v>120.3</v>
      </c>
      <c r="KE56" s="35">
        <v>122.25</v>
      </c>
      <c r="KF56" s="35">
        <v>123.45</v>
      </c>
      <c r="KG56" s="35">
        <v>124.55</v>
      </c>
      <c r="KH56" s="35">
        <v>125.1</v>
      </c>
      <c r="KI56" s="35">
        <v>123.45</v>
      </c>
      <c r="KJ56" s="35">
        <v>125.45</v>
      </c>
      <c r="KK56" s="35">
        <v>125.1</v>
      </c>
      <c r="KL56" s="35">
        <v>127.35</v>
      </c>
      <c r="KM56" s="35">
        <v>126.6</v>
      </c>
      <c r="KN56" s="35">
        <v>125.2</v>
      </c>
      <c r="KO56" s="35">
        <v>126.45</v>
      </c>
      <c r="KP56" s="35">
        <v>127.55</v>
      </c>
      <c r="KQ56" s="35">
        <v>128.5</v>
      </c>
      <c r="KR56" s="35">
        <v>127.6</v>
      </c>
      <c r="KS56" s="35">
        <v>124.9</v>
      </c>
      <c r="KT56" s="35">
        <v>125.35</v>
      </c>
      <c r="KU56" s="35">
        <v>125.65</v>
      </c>
      <c r="KV56" s="35">
        <v>123.8</v>
      </c>
      <c r="KW56" s="35">
        <v>121.65</v>
      </c>
      <c r="KX56" s="35">
        <v>118.95</v>
      </c>
      <c r="KY56" s="35">
        <v>122.75</v>
      </c>
      <c r="KZ56" s="35">
        <v>126</v>
      </c>
      <c r="LA56" s="35">
        <v>129.94999999999999</v>
      </c>
      <c r="LB56" s="35">
        <v>139.85</v>
      </c>
      <c r="LC56" s="35">
        <v>139</v>
      </c>
      <c r="LD56" s="35">
        <v>138.55000000000001</v>
      </c>
      <c r="LE56" s="35">
        <v>140.35</v>
      </c>
      <c r="LF56" s="35">
        <v>141.6</v>
      </c>
      <c r="LG56" s="35">
        <v>135.69999999999999</v>
      </c>
      <c r="LH56" s="35">
        <v>131.94999999999999</v>
      </c>
      <c r="LI56" s="35">
        <v>129.05000000000001</v>
      </c>
      <c r="LJ56" s="35">
        <v>127.4</v>
      </c>
      <c r="LK56" s="35">
        <v>132.9</v>
      </c>
      <c r="LL56" s="35">
        <v>129</v>
      </c>
      <c r="LM56" s="35">
        <v>126.15</v>
      </c>
      <c r="LN56" s="35">
        <v>127.6</v>
      </c>
      <c r="LO56" s="35">
        <v>128.55000000000001</v>
      </c>
      <c r="LP56" s="35">
        <v>129.35</v>
      </c>
      <c r="LQ56" s="35">
        <v>129.94999999999999</v>
      </c>
      <c r="LR56" s="35">
        <v>126.25</v>
      </c>
      <c r="LS56" s="35">
        <v>128.6</v>
      </c>
      <c r="LT56" s="35">
        <v>130.35</v>
      </c>
      <c r="LU56" s="35">
        <v>133.6</v>
      </c>
      <c r="LV56" s="35">
        <v>134.25</v>
      </c>
      <c r="LW56" s="35">
        <v>140.19999999999999</v>
      </c>
      <c r="LX56" s="35">
        <v>142.9</v>
      </c>
      <c r="LY56" s="35">
        <v>141.69999999999999</v>
      </c>
      <c r="LZ56" s="35">
        <v>140.69999999999999</v>
      </c>
      <c r="MA56" s="35">
        <v>141.75</v>
      </c>
      <c r="MB56" s="35">
        <v>143.19999999999999</v>
      </c>
      <c r="MC56" s="35">
        <v>141.85</v>
      </c>
      <c r="MD56" s="35">
        <v>143.44999999999999</v>
      </c>
      <c r="ME56" s="35">
        <v>143.05000000000001</v>
      </c>
      <c r="MF56" s="35">
        <v>137.80000000000001</v>
      </c>
      <c r="MG56" s="35">
        <v>136.15</v>
      </c>
      <c r="MH56" s="35">
        <v>134.4</v>
      </c>
      <c r="MI56" s="35">
        <v>133.69999999999999</v>
      </c>
      <c r="MJ56" s="35">
        <v>133.25</v>
      </c>
      <c r="MK56" s="35">
        <v>132.75</v>
      </c>
      <c r="ML56" s="35">
        <v>130.80000000000001</v>
      </c>
      <c r="MM56" s="35">
        <v>132.30000000000001</v>
      </c>
      <c r="MN56" s="35">
        <v>132.9</v>
      </c>
      <c r="MO56" s="35">
        <v>137.55000000000001</v>
      </c>
      <c r="MP56" s="35">
        <v>278.75</v>
      </c>
      <c r="MQ56" s="35">
        <v>267.75</v>
      </c>
      <c r="MR56" s="35">
        <v>270.75</v>
      </c>
      <c r="MS56" s="35">
        <v>268.89999999999998</v>
      </c>
      <c r="MT56" s="35">
        <v>257.89999999999998</v>
      </c>
      <c r="MU56" s="35">
        <v>257.7</v>
      </c>
      <c r="MV56" s="35">
        <v>253.75</v>
      </c>
      <c r="MW56" s="35">
        <v>254.2</v>
      </c>
      <c r="MX56" s="35">
        <v>256.25</v>
      </c>
      <c r="MY56" s="35">
        <v>260.89999999999998</v>
      </c>
      <c r="MZ56" s="35">
        <v>249.7</v>
      </c>
      <c r="NA56" s="35">
        <v>251.5</v>
      </c>
      <c r="NB56" s="43"/>
      <c r="ND56" s="45"/>
      <c r="NE56" s="43"/>
    </row>
    <row r="57" spans="1:369" x14ac:dyDescent="0.25">
      <c r="A57" s="33">
        <f t="shared" si="1"/>
        <v>55</v>
      </c>
      <c r="B57" s="33">
        <v>532780</v>
      </c>
      <c r="C57" s="33" t="s">
        <v>61</v>
      </c>
      <c r="D57" s="33" t="s">
        <v>206</v>
      </c>
      <c r="E57" s="35">
        <f t="shared" si="2"/>
        <v>75.5</v>
      </c>
      <c r="F57" s="35">
        <v>113.45</v>
      </c>
      <c r="G57" s="35">
        <v>36.25</v>
      </c>
      <c r="H57" s="35">
        <v>209.75</v>
      </c>
      <c r="I57" s="36"/>
      <c r="J57" s="35">
        <v>82.25</v>
      </c>
      <c r="K57" s="35">
        <v>25.1</v>
      </c>
      <c r="L57" s="35">
        <v>300</v>
      </c>
      <c r="M57" s="37">
        <v>39051</v>
      </c>
      <c r="N57" s="46">
        <f>((E57-L57)/L57)*365/($E$2-M57)</f>
        <v>-0.15493004348648137</v>
      </c>
      <c r="O57" s="38"/>
      <c r="P57" s="36">
        <v>75.5</v>
      </c>
      <c r="Q57" s="36">
        <v>75.75</v>
      </c>
      <c r="R57" s="36">
        <v>75.3</v>
      </c>
      <c r="S57" s="36">
        <v>75.849999999999994</v>
      </c>
      <c r="T57" s="36">
        <v>79.3</v>
      </c>
      <c r="U57" s="36">
        <v>77.5</v>
      </c>
      <c r="V57" s="36">
        <v>77.849999999999994</v>
      </c>
      <c r="W57" s="36">
        <v>79.2</v>
      </c>
      <c r="X57" s="36">
        <v>80</v>
      </c>
      <c r="Y57" s="36">
        <v>78.400000000000006</v>
      </c>
      <c r="Z57" s="36">
        <v>77</v>
      </c>
      <c r="AA57" s="36">
        <v>77.650000000000006</v>
      </c>
      <c r="AB57" s="36">
        <v>78.25</v>
      </c>
      <c r="AC57" s="36">
        <v>78.3</v>
      </c>
      <c r="AD57" s="36">
        <v>71.8</v>
      </c>
      <c r="AE57" s="36">
        <v>71.3</v>
      </c>
      <c r="AF57" s="36">
        <v>70.95</v>
      </c>
      <c r="AG57" s="36">
        <v>70.55</v>
      </c>
      <c r="AH57" s="36">
        <v>69.75</v>
      </c>
      <c r="AI57" s="36">
        <v>68.25</v>
      </c>
      <c r="AJ57" s="36">
        <v>68.349999999999994</v>
      </c>
      <c r="AK57" s="36">
        <v>65.45</v>
      </c>
      <c r="AL57" s="36">
        <v>63.7</v>
      </c>
      <c r="AM57" s="36">
        <v>63.75</v>
      </c>
      <c r="AN57" s="36">
        <v>65.2</v>
      </c>
      <c r="AO57" s="36">
        <v>64.8</v>
      </c>
      <c r="AP57" s="36">
        <v>65.099999999999994</v>
      </c>
      <c r="AQ57" s="36">
        <v>66.400000000000006</v>
      </c>
      <c r="AR57" s="36">
        <v>66.5</v>
      </c>
      <c r="AS57" s="36">
        <v>65.900000000000006</v>
      </c>
      <c r="AT57" s="36">
        <v>67.099999999999994</v>
      </c>
      <c r="AU57" s="36">
        <v>66</v>
      </c>
      <c r="AV57" s="36">
        <v>68.7</v>
      </c>
      <c r="AW57" s="36">
        <v>65.349999999999994</v>
      </c>
      <c r="AX57" s="36">
        <v>66.45</v>
      </c>
      <c r="AY57" s="36">
        <v>65.95</v>
      </c>
      <c r="AZ57" s="36">
        <v>61.75</v>
      </c>
      <c r="BA57" s="36">
        <v>60.7</v>
      </c>
      <c r="BB57" s="36">
        <v>60.25</v>
      </c>
      <c r="BC57" s="36">
        <v>59.5</v>
      </c>
      <c r="BD57" s="36">
        <v>60.2</v>
      </c>
      <c r="BE57" s="36">
        <v>60.7</v>
      </c>
      <c r="BF57" s="36">
        <v>59.8</v>
      </c>
      <c r="BG57" s="36">
        <v>57.75</v>
      </c>
      <c r="BH57" s="36">
        <v>56.05</v>
      </c>
      <c r="BI57" s="36">
        <v>54.1</v>
      </c>
      <c r="BJ57" s="36">
        <v>50</v>
      </c>
      <c r="BK57" s="36">
        <v>48.35</v>
      </c>
      <c r="BL57" s="36">
        <v>46.05</v>
      </c>
      <c r="BM57" s="36">
        <v>46.6</v>
      </c>
      <c r="BN57" s="36">
        <v>46.5</v>
      </c>
      <c r="BO57" s="36">
        <v>46.45</v>
      </c>
      <c r="BP57" s="36">
        <v>45.05</v>
      </c>
      <c r="BQ57" s="36">
        <v>45</v>
      </c>
      <c r="BR57" s="36">
        <v>45.45</v>
      </c>
      <c r="BS57" s="36">
        <v>45.3</v>
      </c>
      <c r="BT57" s="36">
        <v>45.6</v>
      </c>
      <c r="BU57" s="36">
        <v>45.55</v>
      </c>
      <c r="BV57" s="36">
        <v>44.75</v>
      </c>
      <c r="BW57" s="36">
        <v>44.95</v>
      </c>
      <c r="BX57" s="36">
        <v>44.2</v>
      </c>
      <c r="BY57" s="36">
        <v>44.25</v>
      </c>
      <c r="BZ57" s="36">
        <v>43.7</v>
      </c>
      <c r="CA57" s="36">
        <v>45.35</v>
      </c>
      <c r="CB57" s="36">
        <v>46.1</v>
      </c>
      <c r="CC57" s="36">
        <v>46.85</v>
      </c>
      <c r="CD57" s="36">
        <v>47.15</v>
      </c>
      <c r="CE57" s="36">
        <v>46.55</v>
      </c>
      <c r="CF57" s="36">
        <v>47.3</v>
      </c>
      <c r="CG57" s="36">
        <v>48.1</v>
      </c>
      <c r="CH57" s="36">
        <v>48.15</v>
      </c>
      <c r="CI57" s="36">
        <v>48.75</v>
      </c>
      <c r="CJ57" s="36">
        <v>48.55</v>
      </c>
      <c r="CK57" s="36">
        <v>48.45</v>
      </c>
      <c r="CL57" s="36">
        <v>48.75</v>
      </c>
      <c r="CM57" s="36">
        <v>49</v>
      </c>
      <c r="CN57" s="36">
        <v>49</v>
      </c>
      <c r="CO57" s="36">
        <v>49</v>
      </c>
      <c r="CP57" s="36">
        <v>48.75</v>
      </c>
      <c r="CQ57" s="36">
        <v>47.65</v>
      </c>
      <c r="CR57" s="36">
        <v>47.4</v>
      </c>
      <c r="CS57" s="36">
        <v>48.25</v>
      </c>
      <c r="CT57" s="36">
        <v>48.8</v>
      </c>
      <c r="CU57" s="36">
        <v>48.9</v>
      </c>
      <c r="CV57" s="36">
        <v>48.4</v>
      </c>
      <c r="CW57" s="36">
        <v>48</v>
      </c>
      <c r="CX57" s="36">
        <v>48.4</v>
      </c>
      <c r="CY57" s="36">
        <v>47.35</v>
      </c>
      <c r="CZ57" s="36">
        <v>47.45</v>
      </c>
      <c r="DA57" s="36">
        <v>47.15</v>
      </c>
      <c r="DB57" s="36">
        <v>46.5</v>
      </c>
      <c r="DC57" s="36">
        <v>46.3</v>
      </c>
      <c r="DD57" s="36">
        <v>45.8</v>
      </c>
      <c r="DE57" s="36">
        <v>42.75</v>
      </c>
      <c r="DF57" s="36">
        <v>42.55</v>
      </c>
      <c r="DG57" s="36">
        <v>42.45</v>
      </c>
      <c r="DH57" s="36">
        <v>43.05</v>
      </c>
      <c r="DI57" s="36">
        <v>44.3</v>
      </c>
      <c r="DJ57" s="36">
        <v>43.25</v>
      </c>
      <c r="DK57" s="36">
        <v>43.45</v>
      </c>
      <c r="DL57" s="36">
        <v>43.4</v>
      </c>
      <c r="DM57" s="36">
        <v>43.05</v>
      </c>
      <c r="DN57" s="36">
        <v>43.1</v>
      </c>
      <c r="DO57" s="36">
        <v>43.45</v>
      </c>
      <c r="DP57" s="36">
        <v>43.7</v>
      </c>
      <c r="DQ57" s="36">
        <v>42.45</v>
      </c>
      <c r="DR57" s="36">
        <v>42.45</v>
      </c>
      <c r="DS57" s="36">
        <v>42.2</v>
      </c>
      <c r="DT57" s="36">
        <v>41.75</v>
      </c>
      <c r="DU57" s="36">
        <v>40.950000000000003</v>
      </c>
      <c r="DV57" s="36">
        <v>42.15</v>
      </c>
      <c r="DW57" s="36">
        <v>41.4</v>
      </c>
      <c r="DX57" s="36">
        <v>40.85</v>
      </c>
      <c r="DY57" s="36">
        <v>40.299999999999997</v>
      </c>
      <c r="DZ57" s="36">
        <v>40.25</v>
      </c>
      <c r="EA57" s="36">
        <v>40.9</v>
      </c>
      <c r="EB57" s="36">
        <v>40.700000000000003</v>
      </c>
      <c r="EC57" s="36">
        <v>41.8</v>
      </c>
      <c r="ED57" s="36">
        <v>41.05</v>
      </c>
      <c r="EE57" s="36">
        <v>40.9</v>
      </c>
      <c r="EF57" s="36">
        <v>41.6</v>
      </c>
      <c r="EG57" s="36">
        <v>41.7</v>
      </c>
      <c r="EH57" s="36">
        <v>42.3</v>
      </c>
      <c r="EI57" s="36">
        <v>41.6</v>
      </c>
      <c r="EJ57" s="36">
        <v>41.85</v>
      </c>
      <c r="EK57" s="36">
        <v>42.1</v>
      </c>
      <c r="EL57" s="36">
        <v>41.7</v>
      </c>
      <c r="EM57" s="36">
        <v>41.15</v>
      </c>
      <c r="EN57" s="36">
        <v>41.4</v>
      </c>
      <c r="EO57" s="36">
        <v>41.05</v>
      </c>
      <c r="EP57" s="36">
        <v>42</v>
      </c>
      <c r="EQ57" s="36">
        <v>43.15</v>
      </c>
      <c r="ER57" s="36">
        <v>43.55</v>
      </c>
      <c r="ES57" s="36">
        <v>44.2</v>
      </c>
      <c r="ET57" s="36">
        <v>43.65</v>
      </c>
      <c r="EU57" s="36">
        <v>44.85</v>
      </c>
      <c r="EV57" s="36">
        <v>44.8</v>
      </c>
      <c r="EW57" s="36">
        <v>44.5</v>
      </c>
      <c r="EX57" s="36">
        <v>45.45</v>
      </c>
      <c r="EY57" s="36">
        <v>45.2</v>
      </c>
      <c r="EZ57" s="36">
        <v>45.1</v>
      </c>
      <c r="FA57" s="36">
        <v>45.2</v>
      </c>
      <c r="FB57" s="36">
        <v>46.15</v>
      </c>
      <c r="FC57" s="36">
        <v>45.85</v>
      </c>
      <c r="FD57" s="36">
        <v>46.6</v>
      </c>
      <c r="FE57" s="36">
        <v>47.15</v>
      </c>
      <c r="FF57" s="35">
        <v>46.05</v>
      </c>
      <c r="FG57" s="35">
        <v>45.6</v>
      </c>
      <c r="FH57" s="35">
        <v>46.35</v>
      </c>
      <c r="FI57" s="35">
        <v>45.9</v>
      </c>
      <c r="FJ57" s="35">
        <v>45.6</v>
      </c>
      <c r="FK57" s="35">
        <v>44.8</v>
      </c>
      <c r="FL57" s="35">
        <v>48.45</v>
      </c>
      <c r="FM57" s="35">
        <v>47.35</v>
      </c>
      <c r="FN57" s="35">
        <v>42.45</v>
      </c>
      <c r="FO57" s="35">
        <v>40.1</v>
      </c>
      <c r="FP57" s="35">
        <v>37.799999999999997</v>
      </c>
      <c r="FQ57" s="35">
        <v>37.799999999999997</v>
      </c>
      <c r="FR57" s="35">
        <v>37.049999999999997</v>
      </c>
      <c r="FS57" s="35">
        <v>37.549999999999997</v>
      </c>
      <c r="FT57" s="35"/>
      <c r="FU57" s="35">
        <v>37.75</v>
      </c>
      <c r="FV57" s="35">
        <v>33.950000000000003</v>
      </c>
      <c r="FW57" s="35">
        <v>30.75</v>
      </c>
      <c r="FX57" s="35">
        <v>30.45</v>
      </c>
      <c r="FY57" s="35">
        <v>30.7</v>
      </c>
      <c r="FZ57" s="35">
        <v>30.2</v>
      </c>
      <c r="GA57" s="35">
        <v>30.7</v>
      </c>
      <c r="GB57" s="35">
        <v>29.05</v>
      </c>
      <c r="GC57" s="35">
        <v>29.35</v>
      </c>
      <c r="GD57" s="35">
        <v>29.3</v>
      </c>
      <c r="GE57" s="35">
        <v>30.3</v>
      </c>
      <c r="GF57" s="35">
        <v>29.5</v>
      </c>
      <c r="GG57" s="35">
        <v>29.05</v>
      </c>
      <c r="GH57" s="35">
        <v>29.95</v>
      </c>
      <c r="GI57" s="35">
        <v>30.35</v>
      </c>
      <c r="GJ57" s="35">
        <v>30.55</v>
      </c>
      <c r="GK57" s="35">
        <v>31.35</v>
      </c>
      <c r="GL57" s="35">
        <v>30.65</v>
      </c>
      <c r="GM57" s="35">
        <v>31.6</v>
      </c>
      <c r="GN57" s="35">
        <v>31.65</v>
      </c>
      <c r="GO57" s="35">
        <v>29.65</v>
      </c>
      <c r="GP57" s="35">
        <v>29</v>
      </c>
      <c r="GQ57" s="35">
        <v>26.4</v>
      </c>
      <c r="GR57" s="35">
        <v>27.6</v>
      </c>
      <c r="GS57" s="35">
        <v>32.65</v>
      </c>
      <c r="GT57" s="35">
        <v>40.799999999999997</v>
      </c>
      <c r="GU57" s="35">
        <v>41.7</v>
      </c>
      <c r="GV57" s="35">
        <v>42.45</v>
      </c>
      <c r="GW57" s="35">
        <v>44.15</v>
      </c>
      <c r="GX57" s="35">
        <v>45</v>
      </c>
      <c r="GY57" s="35">
        <v>43.65</v>
      </c>
      <c r="GZ57" s="35">
        <v>46.85</v>
      </c>
      <c r="HA57" s="35">
        <v>48.9</v>
      </c>
      <c r="HB57" s="35">
        <v>49.4</v>
      </c>
      <c r="HC57" s="35">
        <v>50.6</v>
      </c>
      <c r="HD57" s="35">
        <v>50.4</v>
      </c>
      <c r="HE57" s="35">
        <v>51.8</v>
      </c>
      <c r="HF57" s="35">
        <v>51.9</v>
      </c>
      <c r="HG57" s="35">
        <v>51.75</v>
      </c>
      <c r="HH57" s="35">
        <v>51.35</v>
      </c>
      <c r="HI57" s="35">
        <v>52.2</v>
      </c>
      <c r="HJ57" s="35">
        <v>54</v>
      </c>
      <c r="HK57" s="35">
        <v>54.5</v>
      </c>
      <c r="HL57" s="35">
        <v>55.2</v>
      </c>
      <c r="HM57" s="35">
        <v>54.9</v>
      </c>
      <c r="HN57" s="35">
        <v>55.7</v>
      </c>
      <c r="HO57" s="35">
        <v>57.4</v>
      </c>
      <c r="HP57" s="35">
        <v>57.55</v>
      </c>
      <c r="HQ57" s="35">
        <v>58.2</v>
      </c>
      <c r="HR57" s="35">
        <v>59.25</v>
      </c>
      <c r="HS57" s="35">
        <v>58.4</v>
      </c>
      <c r="HT57" s="35">
        <v>57.95</v>
      </c>
      <c r="HU57" s="35">
        <v>54.5</v>
      </c>
      <c r="HV57" s="35">
        <v>52.2</v>
      </c>
      <c r="HW57" s="35">
        <v>51.95</v>
      </c>
      <c r="HX57" s="35">
        <v>51.75</v>
      </c>
      <c r="HY57" s="35">
        <v>52.25</v>
      </c>
      <c r="HZ57" s="35">
        <v>52.25</v>
      </c>
      <c r="IA57" s="35">
        <v>52.3</v>
      </c>
      <c r="IB57" s="35">
        <v>51.7</v>
      </c>
      <c r="IC57" s="35">
        <v>51.3</v>
      </c>
      <c r="ID57" s="35">
        <v>50.25</v>
      </c>
      <c r="IE57" s="35">
        <v>51.2</v>
      </c>
      <c r="IF57" s="35">
        <v>51.65</v>
      </c>
      <c r="IG57" s="35">
        <v>52</v>
      </c>
      <c r="IH57" s="35">
        <v>50.65</v>
      </c>
      <c r="II57" s="35">
        <v>50.45</v>
      </c>
      <c r="IJ57" s="35">
        <v>53.15</v>
      </c>
      <c r="IK57" s="35">
        <v>53.75</v>
      </c>
      <c r="IL57" s="35">
        <v>55.55</v>
      </c>
      <c r="IM57" s="35">
        <v>57.25</v>
      </c>
      <c r="IN57" s="35">
        <v>60.75</v>
      </c>
      <c r="IO57" s="35">
        <v>61.3</v>
      </c>
      <c r="IP57" s="35">
        <v>58.35</v>
      </c>
      <c r="IQ57" s="35">
        <v>57.55</v>
      </c>
      <c r="IR57" s="35">
        <v>57.2</v>
      </c>
      <c r="IS57" s="35">
        <v>58.15</v>
      </c>
      <c r="IT57" s="35">
        <v>59.2</v>
      </c>
      <c r="IU57" s="35">
        <v>61.25</v>
      </c>
      <c r="IV57" s="35">
        <v>61.05</v>
      </c>
      <c r="IW57" s="35">
        <v>61.9</v>
      </c>
      <c r="IX57" s="35">
        <v>63.7</v>
      </c>
      <c r="IY57" s="35">
        <v>62.95</v>
      </c>
      <c r="IZ57" s="35">
        <v>64.2</v>
      </c>
      <c r="JA57" s="35">
        <v>65.55</v>
      </c>
      <c r="JB57" s="35">
        <v>65.45</v>
      </c>
      <c r="JC57" s="35">
        <v>65.75</v>
      </c>
      <c r="JD57" s="35">
        <v>66.2</v>
      </c>
      <c r="JE57" s="35">
        <v>66.55</v>
      </c>
      <c r="JF57" s="35">
        <v>66.3</v>
      </c>
      <c r="JG57" s="35">
        <v>68.25</v>
      </c>
      <c r="JH57" s="35">
        <v>69.05</v>
      </c>
      <c r="JI57" s="35">
        <v>66.5</v>
      </c>
      <c r="JJ57" s="35">
        <v>67.400000000000006</v>
      </c>
      <c r="JK57" s="35">
        <v>69.55</v>
      </c>
      <c r="JL57" s="35">
        <v>68.849999999999994</v>
      </c>
      <c r="JM57" s="35">
        <v>68.7</v>
      </c>
      <c r="JN57" s="35">
        <v>67.900000000000006</v>
      </c>
      <c r="JO57" s="35">
        <v>68.95</v>
      </c>
      <c r="JP57" s="35">
        <v>69.5</v>
      </c>
      <c r="JQ57" s="35">
        <v>68.95</v>
      </c>
      <c r="JR57" s="35">
        <v>69.75</v>
      </c>
      <c r="JS57" s="35">
        <v>140.94999999999999</v>
      </c>
      <c r="JT57" s="35">
        <v>140.1</v>
      </c>
      <c r="JU57" s="35">
        <v>139.15</v>
      </c>
      <c r="JV57" s="35">
        <v>140.75</v>
      </c>
      <c r="JW57" s="35">
        <v>141.35</v>
      </c>
      <c r="JX57" s="35">
        <v>138.25</v>
      </c>
      <c r="JY57" s="35">
        <v>139.9</v>
      </c>
      <c r="JZ57" s="35">
        <v>142</v>
      </c>
      <c r="KA57" s="35">
        <v>142</v>
      </c>
      <c r="KB57" s="35">
        <v>141.5</v>
      </c>
      <c r="KC57" s="35">
        <v>146.44999999999999</v>
      </c>
      <c r="KD57" s="35">
        <v>146.80000000000001</v>
      </c>
      <c r="KE57" s="35">
        <v>147.9</v>
      </c>
      <c r="KF57" s="35">
        <v>148.35</v>
      </c>
      <c r="KG57" s="35">
        <v>146.1</v>
      </c>
      <c r="KH57" s="35">
        <v>143.05000000000001</v>
      </c>
      <c r="KI57" s="35">
        <v>138.65</v>
      </c>
      <c r="KJ57" s="35">
        <v>139.85</v>
      </c>
      <c r="KK57" s="35">
        <v>138.44999999999999</v>
      </c>
      <c r="KL57" s="35">
        <v>140.05000000000001</v>
      </c>
      <c r="KM57" s="35">
        <v>140.19999999999999</v>
      </c>
      <c r="KN57" s="35">
        <v>139.6</v>
      </c>
      <c r="KO57" s="35">
        <v>140.94999999999999</v>
      </c>
      <c r="KP57" s="35">
        <v>140.55000000000001</v>
      </c>
      <c r="KQ57" s="35">
        <v>142.25</v>
      </c>
      <c r="KR57" s="35">
        <v>140.35</v>
      </c>
      <c r="KS57" s="35">
        <v>140.15</v>
      </c>
      <c r="KT57" s="35">
        <v>139.35</v>
      </c>
      <c r="KU57" s="35">
        <v>140.15</v>
      </c>
      <c r="KV57" s="35">
        <v>141.05000000000001</v>
      </c>
      <c r="KW57" s="35">
        <v>140.44999999999999</v>
      </c>
      <c r="KX57" s="35">
        <v>135.9</v>
      </c>
      <c r="KY57" s="35">
        <v>137.1</v>
      </c>
      <c r="KZ57" s="35">
        <v>139</v>
      </c>
      <c r="LA57" s="35">
        <v>139.35</v>
      </c>
      <c r="LB57" s="35">
        <v>140</v>
      </c>
      <c r="LC57" s="35">
        <v>140.55000000000001</v>
      </c>
      <c r="LD57" s="35">
        <v>139.5</v>
      </c>
      <c r="LE57" s="35">
        <v>137.44999999999999</v>
      </c>
      <c r="LF57" s="35">
        <v>136.80000000000001</v>
      </c>
      <c r="LG57" s="35">
        <v>139.4</v>
      </c>
      <c r="LH57" s="35">
        <v>139.44999999999999</v>
      </c>
      <c r="LI57" s="35">
        <v>138.1</v>
      </c>
      <c r="LJ57" s="35">
        <v>134.80000000000001</v>
      </c>
      <c r="LK57" s="35">
        <v>138.6</v>
      </c>
      <c r="LL57" s="35">
        <v>137.30000000000001</v>
      </c>
      <c r="LM57" s="35">
        <v>132</v>
      </c>
      <c r="LN57" s="35">
        <v>130.25</v>
      </c>
      <c r="LO57" s="35">
        <v>130</v>
      </c>
      <c r="LP57" s="35">
        <v>130.30000000000001</v>
      </c>
      <c r="LQ57" s="35">
        <v>131.94999999999999</v>
      </c>
      <c r="LR57" s="35">
        <v>130</v>
      </c>
      <c r="LS57" s="35">
        <v>129.6</v>
      </c>
      <c r="LT57" s="35">
        <v>126.55</v>
      </c>
      <c r="LU57" s="35">
        <v>127.9</v>
      </c>
      <c r="LV57" s="35">
        <v>128.25</v>
      </c>
      <c r="LW57" s="35">
        <v>130.44999999999999</v>
      </c>
      <c r="LX57" s="35">
        <v>131.55000000000001</v>
      </c>
      <c r="LY57" s="35">
        <v>132.05000000000001</v>
      </c>
      <c r="LZ57" s="35">
        <v>132</v>
      </c>
      <c r="MA57" s="35">
        <v>131.4</v>
      </c>
      <c r="MB57" s="35">
        <v>133.80000000000001</v>
      </c>
      <c r="MC57" s="35">
        <v>135.85</v>
      </c>
      <c r="MD57" s="35">
        <v>135.65</v>
      </c>
      <c r="ME57" s="35">
        <v>133.05000000000001</v>
      </c>
      <c r="MF57" s="35">
        <v>123.5</v>
      </c>
      <c r="MG57" s="35">
        <v>122.1</v>
      </c>
      <c r="MH57" s="35">
        <v>122.15</v>
      </c>
      <c r="MI57" s="35">
        <v>124.3</v>
      </c>
      <c r="MJ57" s="35">
        <v>121.8</v>
      </c>
      <c r="MK57" s="35">
        <v>122.7</v>
      </c>
      <c r="ML57" s="35">
        <v>123</v>
      </c>
      <c r="MM57" s="35">
        <v>122.75</v>
      </c>
      <c r="MN57" s="35">
        <v>124.75</v>
      </c>
      <c r="MO57" s="35">
        <v>122.95</v>
      </c>
      <c r="MP57" s="35">
        <v>124</v>
      </c>
      <c r="MQ57" s="35">
        <v>123.15</v>
      </c>
      <c r="MR57" s="35">
        <v>125.7</v>
      </c>
      <c r="MS57" s="35">
        <v>125.85</v>
      </c>
      <c r="MT57" s="35">
        <v>124.1</v>
      </c>
      <c r="MU57" s="35">
        <v>125.65</v>
      </c>
      <c r="MV57" s="35">
        <v>125.6</v>
      </c>
      <c r="MW57" s="35">
        <v>126.85</v>
      </c>
      <c r="MX57" s="35">
        <v>126.15</v>
      </c>
      <c r="MY57" s="35">
        <v>127.7</v>
      </c>
      <c r="MZ57" s="35">
        <v>128.69999999999999</v>
      </c>
      <c r="NA57" s="35">
        <v>130</v>
      </c>
      <c r="NB57" s="43"/>
      <c r="ND57" s="45"/>
      <c r="NE57" s="43"/>
    </row>
    <row r="58" spans="1:369" x14ac:dyDescent="0.25">
      <c r="A58" s="33">
        <f t="shared" si="1"/>
        <v>56</v>
      </c>
      <c r="B58" s="33">
        <v>503031</v>
      </c>
      <c r="C58" s="33" t="s">
        <v>62</v>
      </c>
      <c r="D58" s="34" t="s">
        <v>108</v>
      </c>
      <c r="E58" s="35">
        <f t="shared" si="2"/>
        <v>41.2</v>
      </c>
      <c r="F58" s="35">
        <v>73.45</v>
      </c>
      <c r="G58" s="35">
        <v>21.75</v>
      </c>
      <c r="H58" s="35">
        <v>89.35</v>
      </c>
      <c r="I58" s="36"/>
      <c r="J58" s="35">
        <v>69.5</v>
      </c>
      <c r="K58" s="35">
        <v>40</v>
      </c>
      <c r="L58" s="35"/>
      <c r="M58" s="37"/>
      <c r="N58" s="33"/>
      <c r="O58" s="38"/>
      <c r="P58" s="36">
        <v>41.2</v>
      </c>
      <c r="Q58" s="36">
        <v>41.15</v>
      </c>
      <c r="R58" s="36">
        <v>41.8</v>
      </c>
      <c r="S58" s="36">
        <v>42.6</v>
      </c>
      <c r="T58" s="36">
        <v>42.35</v>
      </c>
      <c r="U58" s="36">
        <v>41.15</v>
      </c>
      <c r="V58" s="36">
        <v>41.25</v>
      </c>
      <c r="W58" s="36">
        <v>41.35</v>
      </c>
      <c r="X58" s="36">
        <v>42</v>
      </c>
      <c r="Y58" s="36">
        <v>41.9</v>
      </c>
      <c r="Z58" s="36">
        <v>40.25</v>
      </c>
      <c r="AA58" s="36">
        <v>40.700000000000003</v>
      </c>
      <c r="AB58" s="36">
        <v>41.45</v>
      </c>
      <c r="AC58" s="36">
        <v>41.45</v>
      </c>
      <c r="AD58" s="36">
        <v>40.9</v>
      </c>
      <c r="AE58" s="36">
        <v>42</v>
      </c>
      <c r="AF58" s="36">
        <v>41.65</v>
      </c>
      <c r="AG58" s="36">
        <v>41.75</v>
      </c>
      <c r="AH58" s="36">
        <v>42.2</v>
      </c>
      <c r="AI58" s="36">
        <v>41.15</v>
      </c>
      <c r="AJ58" s="36">
        <v>41.85</v>
      </c>
      <c r="AK58" s="36">
        <v>42</v>
      </c>
      <c r="AL58" s="36">
        <v>41.7</v>
      </c>
      <c r="AM58" s="36">
        <v>44.4</v>
      </c>
      <c r="AN58" s="36">
        <v>44.85</v>
      </c>
      <c r="AO58" s="36">
        <v>44.55</v>
      </c>
      <c r="AP58" s="36">
        <v>44.35</v>
      </c>
      <c r="AQ58" s="36">
        <v>44.45</v>
      </c>
      <c r="AR58" s="36">
        <v>43.4</v>
      </c>
      <c r="AS58" s="36">
        <v>42.8</v>
      </c>
      <c r="AT58" s="36">
        <v>43.5</v>
      </c>
      <c r="AU58" s="36">
        <v>43.9</v>
      </c>
      <c r="AV58" s="36">
        <v>44.4</v>
      </c>
      <c r="AW58" s="36">
        <v>44.35</v>
      </c>
      <c r="AX58" s="36">
        <v>45</v>
      </c>
      <c r="AY58" s="36">
        <v>45</v>
      </c>
      <c r="AZ58" s="36">
        <v>45.15</v>
      </c>
      <c r="BA58" s="36">
        <v>44.55</v>
      </c>
      <c r="BB58" s="36">
        <v>44.9</v>
      </c>
      <c r="BC58" s="36">
        <v>45.7</v>
      </c>
      <c r="BD58" s="36">
        <v>47.1</v>
      </c>
      <c r="BE58" s="36">
        <v>47.55</v>
      </c>
      <c r="BF58" s="36">
        <v>47.15</v>
      </c>
      <c r="BG58" s="36">
        <v>46.6</v>
      </c>
      <c r="BH58" s="36">
        <v>47.25</v>
      </c>
      <c r="BI58" s="36">
        <v>47.15</v>
      </c>
      <c r="BJ58" s="36">
        <v>46.05</v>
      </c>
      <c r="BK58" s="36">
        <v>45.3</v>
      </c>
      <c r="BL58" s="36">
        <v>43.7</v>
      </c>
      <c r="BM58" s="36">
        <v>44.75</v>
      </c>
      <c r="BN58" s="36">
        <v>46.4</v>
      </c>
      <c r="BO58" s="36">
        <v>45.7</v>
      </c>
      <c r="BP58" s="36">
        <v>44.1</v>
      </c>
      <c r="BQ58" s="36">
        <v>42.1</v>
      </c>
      <c r="BR58" s="36">
        <v>44.75</v>
      </c>
      <c r="BS58" s="36">
        <v>44.45</v>
      </c>
      <c r="BT58" s="36">
        <v>44.5</v>
      </c>
      <c r="BU58" s="36">
        <v>46.2</v>
      </c>
      <c r="BV58" s="36">
        <v>47.2</v>
      </c>
      <c r="BW58" s="36">
        <v>47.85</v>
      </c>
      <c r="BX58" s="36">
        <v>46.75</v>
      </c>
      <c r="BY58" s="36">
        <v>49.15</v>
      </c>
      <c r="BZ58" s="36">
        <v>50.5</v>
      </c>
      <c r="CA58" s="36">
        <v>50.9</v>
      </c>
      <c r="CB58" s="36">
        <v>52.75</v>
      </c>
      <c r="CC58" s="36">
        <v>48.8</v>
      </c>
      <c r="CD58" s="36">
        <v>51.75</v>
      </c>
      <c r="CE58" s="36">
        <v>51.75</v>
      </c>
      <c r="CF58" s="36">
        <v>52.35</v>
      </c>
      <c r="CG58" s="36">
        <v>53.5</v>
      </c>
      <c r="CH58" s="36">
        <v>54</v>
      </c>
      <c r="CI58" s="36">
        <v>53.95</v>
      </c>
      <c r="CJ58" s="36">
        <v>52.3</v>
      </c>
      <c r="CK58" s="36">
        <v>51.5</v>
      </c>
      <c r="CL58" s="36">
        <v>52.65</v>
      </c>
      <c r="CM58" s="36">
        <v>53.4</v>
      </c>
      <c r="CN58" s="36">
        <v>53.7</v>
      </c>
      <c r="CO58" s="36">
        <v>53.25</v>
      </c>
      <c r="CP58" s="36">
        <v>52.6</v>
      </c>
      <c r="CQ58" s="36">
        <v>53.65</v>
      </c>
      <c r="CR58" s="36">
        <v>53.55</v>
      </c>
      <c r="CS58" s="36">
        <v>52.9</v>
      </c>
      <c r="CT58" s="36">
        <v>54.65</v>
      </c>
      <c r="CU58" s="36">
        <v>52.5</v>
      </c>
      <c r="CV58" s="36">
        <v>50.75</v>
      </c>
      <c r="CW58" s="36">
        <v>52.1</v>
      </c>
      <c r="CX58" s="36">
        <v>52.65</v>
      </c>
      <c r="CY58" s="36">
        <v>48.4</v>
      </c>
      <c r="CZ58" s="36">
        <v>46.4</v>
      </c>
      <c r="DA58" s="36">
        <v>45.95</v>
      </c>
      <c r="DB58" s="36">
        <v>45.2</v>
      </c>
      <c r="DC58" s="36">
        <v>45.35</v>
      </c>
      <c r="DD58" s="36">
        <v>45.25</v>
      </c>
      <c r="DE58" s="36">
        <v>43.15</v>
      </c>
      <c r="DF58" s="36">
        <v>46.05</v>
      </c>
      <c r="DG58" s="36">
        <v>49.65</v>
      </c>
      <c r="DH58" s="36">
        <v>50.6</v>
      </c>
      <c r="DI58" s="36">
        <v>53.95</v>
      </c>
      <c r="DJ58" s="36">
        <v>54.15</v>
      </c>
      <c r="DK58" s="36">
        <v>55.5</v>
      </c>
      <c r="DL58" s="36">
        <v>56.35</v>
      </c>
      <c r="DM58" s="36">
        <v>56.85</v>
      </c>
      <c r="DN58" s="36">
        <v>57.8</v>
      </c>
      <c r="DO58" s="36">
        <v>57.8</v>
      </c>
      <c r="DP58" s="36">
        <v>57.7</v>
      </c>
      <c r="DQ58" s="36">
        <v>57.7</v>
      </c>
      <c r="DR58" s="36">
        <v>58</v>
      </c>
      <c r="DS58" s="36">
        <v>57.95</v>
      </c>
      <c r="DT58" s="36">
        <v>57.5</v>
      </c>
      <c r="DU58" s="36">
        <v>56.9</v>
      </c>
      <c r="DV58" s="36">
        <v>56.15</v>
      </c>
      <c r="DW58" s="36">
        <v>56.2</v>
      </c>
      <c r="DX58" s="36">
        <v>54.75</v>
      </c>
      <c r="DY58" s="36">
        <v>53.4</v>
      </c>
      <c r="DZ58" s="36">
        <v>54.35</v>
      </c>
      <c r="EA58" s="36">
        <v>55.4</v>
      </c>
      <c r="EB58" s="36">
        <v>54.95</v>
      </c>
      <c r="EC58" s="36">
        <v>55.9</v>
      </c>
      <c r="ED58" s="36">
        <v>56.85</v>
      </c>
      <c r="EE58" s="36">
        <v>56.1</v>
      </c>
      <c r="EF58" s="36">
        <v>56.2</v>
      </c>
      <c r="EG58" s="36">
        <v>56.85</v>
      </c>
      <c r="EH58" s="36">
        <v>55.4</v>
      </c>
      <c r="EI58" s="36">
        <v>54.2</v>
      </c>
      <c r="EJ58" s="36">
        <v>52.85</v>
      </c>
      <c r="EK58" s="36">
        <v>52.05</v>
      </c>
      <c r="EL58" s="36">
        <v>52.8</v>
      </c>
      <c r="EM58" s="36">
        <v>53.3</v>
      </c>
      <c r="EN58" s="36">
        <v>54.95</v>
      </c>
      <c r="EO58" s="36">
        <v>55.95</v>
      </c>
      <c r="EP58" s="36">
        <v>56.95</v>
      </c>
      <c r="EQ58" s="36">
        <v>58.4</v>
      </c>
      <c r="ER58" s="36">
        <v>57.6</v>
      </c>
      <c r="ES58" s="36">
        <v>58</v>
      </c>
      <c r="ET58" s="36">
        <v>57.6</v>
      </c>
      <c r="EU58" s="36">
        <v>58.15</v>
      </c>
      <c r="EV58" s="36">
        <v>58.65</v>
      </c>
      <c r="EW58" s="36">
        <v>58.25</v>
      </c>
      <c r="EX58" s="36">
        <v>57.65</v>
      </c>
      <c r="EY58" s="36">
        <v>57.5</v>
      </c>
      <c r="EZ58" s="36">
        <v>57.35</v>
      </c>
      <c r="FA58" s="36">
        <v>57.2</v>
      </c>
      <c r="FB58" s="36">
        <v>58.8</v>
      </c>
      <c r="FC58" s="36">
        <v>58.55</v>
      </c>
      <c r="FD58" s="36">
        <v>58.85</v>
      </c>
      <c r="FE58" s="36">
        <v>58.7</v>
      </c>
      <c r="FF58" s="35">
        <v>59.4</v>
      </c>
      <c r="FG58" s="35">
        <v>59.4</v>
      </c>
      <c r="FH58" s="35">
        <v>59.3</v>
      </c>
      <c r="FI58" s="35">
        <v>58.95</v>
      </c>
      <c r="FJ58" s="35">
        <v>59.3</v>
      </c>
      <c r="FK58" s="35">
        <v>58.9</v>
      </c>
      <c r="FL58" s="35">
        <v>58.45</v>
      </c>
      <c r="FM58" s="35">
        <v>57.95</v>
      </c>
      <c r="FN58" s="35">
        <v>58.9</v>
      </c>
      <c r="FO58" s="35">
        <v>59.2</v>
      </c>
      <c r="FP58" s="35">
        <v>57.95</v>
      </c>
      <c r="FQ58" s="35">
        <v>60</v>
      </c>
      <c r="FR58" s="35">
        <v>59.75</v>
      </c>
      <c r="FS58" s="35">
        <v>59.95</v>
      </c>
      <c r="FT58" s="35"/>
      <c r="FU58" s="35">
        <v>61.05</v>
      </c>
      <c r="FV58" s="35">
        <v>60.65</v>
      </c>
      <c r="FW58" s="35">
        <v>60.35</v>
      </c>
      <c r="FX58" s="35">
        <v>61</v>
      </c>
      <c r="FY58" s="35">
        <v>61</v>
      </c>
      <c r="FZ58" s="35">
        <v>61.5</v>
      </c>
      <c r="GA58" s="35">
        <v>61.9</v>
      </c>
      <c r="GB58" s="35">
        <v>60.6</v>
      </c>
      <c r="GC58" s="35">
        <v>61.3</v>
      </c>
      <c r="GD58" s="35">
        <v>60</v>
      </c>
      <c r="GE58" s="35">
        <v>59.95</v>
      </c>
      <c r="GF58" s="35">
        <v>57.75</v>
      </c>
      <c r="GG58" s="35">
        <v>56.25</v>
      </c>
      <c r="GH58" s="35">
        <v>57.8</v>
      </c>
      <c r="GI58" s="35">
        <v>59</v>
      </c>
      <c r="GJ58" s="35">
        <v>58.95</v>
      </c>
      <c r="GK58" s="35">
        <v>59</v>
      </c>
      <c r="GL58" s="35">
        <v>57.75</v>
      </c>
      <c r="GM58" s="35">
        <v>59.95</v>
      </c>
      <c r="GN58" s="35">
        <v>59.85</v>
      </c>
      <c r="GO58" s="35">
        <v>60.95</v>
      </c>
      <c r="GP58" s="35">
        <v>61.05</v>
      </c>
      <c r="GQ58" s="35">
        <v>60.7</v>
      </c>
      <c r="GR58" s="35">
        <v>59.6</v>
      </c>
      <c r="GS58" s="35">
        <v>59.05</v>
      </c>
      <c r="GT58" s="35">
        <v>59.75</v>
      </c>
      <c r="GU58" s="35">
        <v>59.45</v>
      </c>
      <c r="GV58" s="35">
        <v>59.95</v>
      </c>
      <c r="GW58" s="35">
        <v>57.95</v>
      </c>
      <c r="GX58" s="35">
        <v>57.05</v>
      </c>
      <c r="GY58" s="35">
        <v>57.35</v>
      </c>
      <c r="GZ58" s="35">
        <v>60.1</v>
      </c>
      <c r="HA58" s="35">
        <v>60.4</v>
      </c>
      <c r="HB58" s="35">
        <v>59</v>
      </c>
      <c r="HC58" s="35">
        <v>59.2</v>
      </c>
      <c r="HD58" s="35">
        <v>58.75</v>
      </c>
      <c r="HE58" s="35">
        <v>58.9</v>
      </c>
      <c r="HF58" s="35">
        <v>56.45</v>
      </c>
      <c r="HG58" s="35">
        <v>57.15</v>
      </c>
      <c r="HH58" s="35">
        <v>57.15</v>
      </c>
      <c r="HI58" s="35">
        <v>56.8</v>
      </c>
      <c r="HJ58" s="35">
        <v>58.1</v>
      </c>
      <c r="HK58" s="35">
        <v>59.55</v>
      </c>
      <c r="HL58" s="35">
        <v>60.05</v>
      </c>
      <c r="HM58" s="35">
        <v>58.9</v>
      </c>
      <c r="HN58" s="35">
        <v>63.15</v>
      </c>
      <c r="HO58" s="35">
        <v>65</v>
      </c>
      <c r="HP58" s="35">
        <v>65</v>
      </c>
      <c r="HQ58" s="35">
        <v>67.849999999999994</v>
      </c>
      <c r="HR58" s="35">
        <v>67.849999999999994</v>
      </c>
      <c r="HS58" s="35">
        <v>63.65</v>
      </c>
      <c r="HT58" s="35">
        <v>63.65</v>
      </c>
      <c r="HU58" s="35">
        <v>62.75</v>
      </c>
      <c r="HV58" s="35">
        <v>62.2</v>
      </c>
      <c r="HW58" s="35">
        <v>61.1</v>
      </c>
      <c r="HX58" s="35">
        <v>61.3</v>
      </c>
      <c r="HY58" s="35">
        <v>60.85</v>
      </c>
      <c r="HZ58" s="35">
        <v>60.5</v>
      </c>
      <c r="IA58" s="35">
        <v>60.2</v>
      </c>
      <c r="IB58" s="35">
        <v>58.35</v>
      </c>
      <c r="IC58" s="35">
        <v>56.1</v>
      </c>
      <c r="ID58" s="35">
        <v>56.15</v>
      </c>
      <c r="IE58" s="35">
        <v>55.7</v>
      </c>
      <c r="IF58" s="35">
        <v>56.75</v>
      </c>
      <c r="IG58" s="35">
        <v>56.2</v>
      </c>
      <c r="IH58" s="35">
        <v>55.6</v>
      </c>
      <c r="II58" s="35">
        <v>53.05</v>
      </c>
      <c r="IJ58" s="35">
        <v>55.7</v>
      </c>
      <c r="IK58" s="35">
        <v>55.4</v>
      </c>
      <c r="IL58" s="35">
        <v>55.35</v>
      </c>
      <c r="IM58" s="35">
        <v>54.4</v>
      </c>
      <c r="IN58" s="35">
        <v>54.2</v>
      </c>
      <c r="IO58" s="35">
        <v>54.9</v>
      </c>
      <c r="IP58" s="35">
        <v>53.15</v>
      </c>
      <c r="IQ58" s="35">
        <v>50.15</v>
      </c>
      <c r="IR58" s="35">
        <v>50.25</v>
      </c>
      <c r="IS58" s="35">
        <v>52.2</v>
      </c>
      <c r="IT58" s="35">
        <v>55.1</v>
      </c>
      <c r="IU58" s="35">
        <v>55.7</v>
      </c>
      <c r="IV58" s="35">
        <v>57.4</v>
      </c>
      <c r="IW58" s="35">
        <v>57.2</v>
      </c>
      <c r="IX58" s="35">
        <v>58.6</v>
      </c>
      <c r="IY58" s="35">
        <v>59.05</v>
      </c>
      <c r="IZ58" s="35">
        <v>61.45</v>
      </c>
      <c r="JA58" s="35">
        <v>63.5</v>
      </c>
      <c r="JB58" s="35">
        <v>65.650000000000006</v>
      </c>
      <c r="JC58" s="35">
        <v>65</v>
      </c>
      <c r="JD58" s="35">
        <v>62.2</v>
      </c>
      <c r="JE58" s="35">
        <v>60.2</v>
      </c>
      <c r="JF58" s="35">
        <v>61.1</v>
      </c>
      <c r="JG58" s="35">
        <v>61.35</v>
      </c>
      <c r="JH58" s="35">
        <v>61.65</v>
      </c>
      <c r="JI58" s="35">
        <v>61.2</v>
      </c>
      <c r="JJ58" s="35">
        <v>63.4</v>
      </c>
      <c r="JK58" s="35">
        <v>63.85</v>
      </c>
      <c r="JL58" s="35">
        <v>63.7</v>
      </c>
      <c r="JM58" s="35">
        <v>63.6</v>
      </c>
      <c r="JN58" s="35">
        <v>64.400000000000006</v>
      </c>
      <c r="JO58" s="35">
        <v>65.25</v>
      </c>
      <c r="JP58" s="35">
        <v>65.45</v>
      </c>
      <c r="JQ58" s="35">
        <v>65.900000000000006</v>
      </c>
      <c r="JR58" s="35">
        <v>66.55</v>
      </c>
      <c r="JS58" s="35">
        <v>66.099999999999994</v>
      </c>
      <c r="JT58" s="35">
        <v>66.849999999999994</v>
      </c>
      <c r="JU58" s="35">
        <v>67.75</v>
      </c>
      <c r="JV58" s="35">
        <v>68.45</v>
      </c>
      <c r="JW58" s="35">
        <v>69.45</v>
      </c>
      <c r="JX58" s="35">
        <v>68.25</v>
      </c>
      <c r="JY58" s="35">
        <v>68</v>
      </c>
      <c r="JZ58" s="35">
        <v>69</v>
      </c>
      <c r="KA58" s="35">
        <v>68.349999999999994</v>
      </c>
      <c r="KB58" s="35">
        <v>69.05</v>
      </c>
      <c r="KC58" s="35">
        <v>66.349999999999994</v>
      </c>
      <c r="KD58" s="35">
        <v>64.8</v>
      </c>
      <c r="KE58" s="35">
        <v>65.05</v>
      </c>
      <c r="KF58" s="35">
        <v>66.650000000000006</v>
      </c>
      <c r="KG58" s="35">
        <v>66.650000000000006</v>
      </c>
      <c r="KH58" s="35">
        <v>65.75</v>
      </c>
      <c r="KI58" s="35">
        <v>66.3</v>
      </c>
      <c r="KJ58" s="35">
        <v>65.400000000000006</v>
      </c>
      <c r="KK58" s="35">
        <v>66</v>
      </c>
      <c r="KL58" s="35">
        <v>68.2</v>
      </c>
      <c r="KM58" s="35">
        <v>65.3</v>
      </c>
      <c r="KN58" s="35">
        <v>65.849999999999994</v>
      </c>
      <c r="KO58" s="35">
        <v>65.349999999999994</v>
      </c>
      <c r="KP58" s="35">
        <v>64.75</v>
      </c>
      <c r="KQ58" s="35">
        <v>64.95</v>
      </c>
      <c r="KR58" s="35">
        <v>64</v>
      </c>
      <c r="KS58" s="35">
        <v>64.650000000000006</v>
      </c>
      <c r="KT58" s="35">
        <v>64.55</v>
      </c>
      <c r="KU58" s="35">
        <v>64</v>
      </c>
      <c r="KV58" s="35">
        <v>61.75</v>
      </c>
      <c r="KW58" s="35">
        <v>63.4</v>
      </c>
      <c r="KX58" s="35">
        <v>59.7</v>
      </c>
      <c r="KY58" s="35">
        <v>62.35</v>
      </c>
      <c r="KZ58" s="35">
        <v>65.099999999999994</v>
      </c>
      <c r="LA58" s="35">
        <v>65.55</v>
      </c>
      <c r="LB58" s="35">
        <v>68.099999999999994</v>
      </c>
      <c r="LC58" s="35">
        <v>68.650000000000006</v>
      </c>
      <c r="LD58" s="35">
        <v>68.900000000000006</v>
      </c>
      <c r="LE58" s="35">
        <v>69.3</v>
      </c>
      <c r="LF58" s="35">
        <v>68.5</v>
      </c>
      <c r="LG58" s="35">
        <v>68.099999999999994</v>
      </c>
      <c r="LH58" s="35">
        <v>68.8</v>
      </c>
      <c r="LI58" s="35">
        <v>67.75</v>
      </c>
      <c r="LJ58" s="35">
        <v>68.349999999999994</v>
      </c>
      <c r="LK58" s="35">
        <v>69.8</v>
      </c>
      <c r="LL58" s="35">
        <v>70.7</v>
      </c>
      <c r="LM58" s="35">
        <v>68.099999999999994</v>
      </c>
      <c r="LN58" s="35">
        <v>68.45</v>
      </c>
      <c r="LO58" s="35">
        <v>68.099999999999994</v>
      </c>
      <c r="LP58" s="35">
        <v>68.400000000000006</v>
      </c>
      <c r="LQ58" s="35">
        <v>68.099999999999994</v>
      </c>
      <c r="LR58" s="35">
        <v>68.400000000000006</v>
      </c>
      <c r="LS58" s="35">
        <v>69</v>
      </c>
      <c r="LT58" s="35">
        <v>68.75</v>
      </c>
      <c r="LU58" s="35">
        <v>70.349999999999994</v>
      </c>
      <c r="LV58" s="35">
        <v>73</v>
      </c>
      <c r="LW58" s="35">
        <v>73.650000000000006</v>
      </c>
      <c r="LX58" s="35">
        <v>74.900000000000006</v>
      </c>
      <c r="LY58" s="35">
        <v>75.8</v>
      </c>
      <c r="LZ58" s="35">
        <v>74.599999999999994</v>
      </c>
      <c r="MA58" s="35">
        <v>75.599999999999994</v>
      </c>
      <c r="MB58" s="35">
        <v>75.95</v>
      </c>
      <c r="MC58" s="35">
        <v>76.150000000000006</v>
      </c>
      <c r="MD58" s="35">
        <v>76.05</v>
      </c>
      <c r="ME58" s="35">
        <v>77</v>
      </c>
      <c r="MF58" s="35">
        <v>77.05</v>
      </c>
      <c r="MG58" s="35">
        <v>72.7</v>
      </c>
      <c r="MH58" s="35">
        <v>72.5</v>
      </c>
      <c r="MI58" s="35">
        <v>72.8</v>
      </c>
      <c r="MJ58" s="35">
        <v>73.349999999999994</v>
      </c>
      <c r="MK58" s="35">
        <v>72.400000000000006</v>
      </c>
      <c r="ML58" s="35">
        <v>71.650000000000006</v>
      </c>
      <c r="MM58" s="35">
        <v>72.7</v>
      </c>
      <c r="MN58" s="35">
        <v>73.3</v>
      </c>
      <c r="MO58" s="35">
        <v>73.25</v>
      </c>
      <c r="MP58" s="35">
        <v>74</v>
      </c>
      <c r="MQ58" s="35">
        <v>71.45</v>
      </c>
      <c r="MR58" s="35">
        <v>71.95</v>
      </c>
      <c r="MS58" s="35">
        <v>72</v>
      </c>
      <c r="MT58" s="35">
        <v>72.7</v>
      </c>
      <c r="MU58" s="35">
        <v>71.5</v>
      </c>
      <c r="MV58" s="35">
        <v>71.650000000000006</v>
      </c>
      <c r="MW58" s="35">
        <v>70.75</v>
      </c>
      <c r="MX58" s="35">
        <v>68.05</v>
      </c>
      <c r="MY58" s="35">
        <v>68.75</v>
      </c>
      <c r="MZ58" s="35">
        <v>66.849999999999994</v>
      </c>
      <c r="NA58" s="35">
        <v>67</v>
      </c>
      <c r="NB58" s="43"/>
      <c r="ND58" s="45"/>
      <c r="NE58" s="43"/>
    </row>
    <row r="59" spans="1:369" x14ac:dyDescent="0.25">
      <c r="A59" s="33">
        <f t="shared" si="1"/>
        <v>57</v>
      </c>
      <c r="B59" s="33">
        <v>503100</v>
      </c>
      <c r="C59" s="33" t="s">
        <v>63</v>
      </c>
      <c r="D59" s="34" t="s">
        <v>109</v>
      </c>
      <c r="E59" s="35">
        <f t="shared" si="2"/>
        <v>207.05</v>
      </c>
      <c r="F59" s="35">
        <v>186.25</v>
      </c>
      <c r="G59" s="35">
        <v>71.400000000000006</v>
      </c>
      <c r="H59" s="35">
        <v>377.65</v>
      </c>
      <c r="I59" s="36"/>
      <c r="J59" s="35">
        <v>242</v>
      </c>
      <c r="K59" s="35">
        <v>160</v>
      </c>
      <c r="L59" s="35"/>
      <c r="M59" s="37"/>
      <c r="N59" s="33"/>
      <c r="O59" s="38"/>
      <c r="P59" s="36">
        <v>207.05</v>
      </c>
      <c r="Q59" s="36">
        <v>205.65</v>
      </c>
      <c r="R59" s="36">
        <v>204.7</v>
      </c>
      <c r="S59" s="36">
        <v>201.2</v>
      </c>
      <c r="T59" s="36">
        <v>202.2</v>
      </c>
      <c r="U59" s="36">
        <v>202.75</v>
      </c>
      <c r="V59" s="36">
        <v>203.15</v>
      </c>
      <c r="W59" s="36">
        <v>201.35</v>
      </c>
      <c r="X59" s="36">
        <v>201.55</v>
      </c>
      <c r="Y59" s="36">
        <v>199.95</v>
      </c>
      <c r="Z59" s="36">
        <v>191.55</v>
      </c>
      <c r="AA59" s="36">
        <v>185.4</v>
      </c>
      <c r="AB59" s="36">
        <v>188.55</v>
      </c>
      <c r="AC59" s="36">
        <v>192.6</v>
      </c>
      <c r="AD59" s="36">
        <v>195</v>
      </c>
      <c r="AE59" s="36">
        <v>198.75</v>
      </c>
      <c r="AF59" s="36">
        <v>201.9</v>
      </c>
      <c r="AG59" s="36">
        <v>204.7</v>
      </c>
      <c r="AH59" s="36">
        <v>199.45</v>
      </c>
      <c r="AI59" s="36">
        <v>199.6</v>
      </c>
      <c r="AJ59" s="36">
        <v>201.45</v>
      </c>
      <c r="AK59" s="36">
        <v>202.65</v>
      </c>
      <c r="AL59" s="36">
        <v>201.25</v>
      </c>
      <c r="AM59" s="36">
        <v>209.95</v>
      </c>
      <c r="AN59" s="36">
        <v>212.25</v>
      </c>
      <c r="AO59" s="36">
        <v>214.4</v>
      </c>
      <c r="AP59" s="36">
        <v>208.75</v>
      </c>
      <c r="AQ59" s="36">
        <v>210.9</v>
      </c>
      <c r="AR59" s="36">
        <v>210.75</v>
      </c>
      <c r="AS59" s="36">
        <v>210.55</v>
      </c>
      <c r="AT59" s="36">
        <v>215.2</v>
      </c>
      <c r="AU59" s="36">
        <v>212.8</v>
      </c>
      <c r="AV59" s="36">
        <v>215.5</v>
      </c>
      <c r="AW59" s="36">
        <v>216.5</v>
      </c>
      <c r="AX59" s="36">
        <v>215.8</v>
      </c>
      <c r="AY59" s="36">
        <v>217.75</v>
      </c>
      <c r="AZ59" s="36">
        <v>213.55</v>
      </c>
      <c r="BA59" s="36">
        <v>214.95</v>
      </c>
      <c r="BB59" s="36">
        <v>217.75</v>
      </c>
      <c r="BC59" s="36">
        <v>217.6</v>
      </c>
      <c r="BD59" s="36">
        <v>220.25</v>
      </c>
      <c r="BE59" s="36">
        <v>218.85</v>
      </c>
      <c r="BF59" s="36">
        <v>221.1</v>
      </c>
      <c r="BG59" s="36">
        <v>219.95</v>
      </c>
      <c r="BH59" s="36">
        <v>221.05</v>
      </c>
      <c r="BI59" s="36">
        <v>219.9</v>
      </c>
      <c r="BJ59" s="36">
        <v>212.05</v>
      </c>
      <c r="BK59" s="36">
        <v>202.1</v>
      </c>
      <c r="BL59" s="36">
        <v>199.05</v>
      </c>
      <c r="BM59" s="36">
        <v>199.2</v>
      </c>
      <c r="BN59" s="36">
        <v>200.75</v>
      </c>
      <c r="BO59" s="36">
        <v>203.95</v>
      </c>
      <c r="BP59" s="36">
        <v>206.25</v>
      </c>
      <c r="BQ59" s="36">
        <v>206.05</v>
      </c>
      <c r="BR59" s="36">
        <v>212.45</v>
      </c>
      <c r="BS59" s="36">
        <v>214</v>
      </c>
      <c r="BT59" s="36">
        <v>216.65</v>
      </c>
      <c r="BU59" s="36">
        <v>215.3</v>
      </c>
      <c r="BV59" s="36">
        <v>220.05</v>
      </c>
      <c r="BW59" s="36">
        <v>218.1</v>
      </c>
      <c r="BX59" s="36">
        <v>210.75</v>
      </c>
      <c r="BY59" s="36">
        <v>217.65</v>
      </c>
      <c r="BZ59" s="36">
        <v>215.4</v>
      </c>
      <c r="CA59" s="36">
        <v>221.1</v>
      </c>
      <c r="CB59" s="36">
        <v>218.05</v>
      </c>
      <c r="CC59" s="36">
        <v>213.45</v>
      </c>
      <c r="CD59" s="36">
        <v>213.55</v>
      </c>
      <c r="CE59" s="36">
        <v>211.55</v>
      </c>
      <c r="CF59" s="36">
        <v>218.8</v>
      </c>
      <c r="CG59" s="36">
        <v>218.95</v>
      </c>
      <c r="CH59" s="36">
        <v>215.85</v>
      </c>
      <c r="CI59" s="36">
        <v>216.65</v>
      </c>
      <c r="CJ59" s="36">
        <v>216.95</v>
      </c>
      <c r="CK59" s="36">
        <v>213.35</v>
      </c>
      <c r="CL59" s="36">
        <v>217.6</v>
      </c>
      <c r="CM59" s="36">
        <v>221.15</v>
      </c>
      <c r="CN59" s="36">
        <v>223</v>
      </c>
      <c r="CO59" s="36">
        <v>219.75</v>
      </c>
      <c r="CP59" s="36">
        <v>218.75</v>
      </c>
      <c r="CQ59" s="36">
        <v>213.95</v>
      </c>
      <c r="CR59" s="36">
        <v>212</v>
      </c>
      <c r="CS59" s="36">
        <v>216.6</v>
      </c>
      <c r="CT59" s="36">
        <v>211.65</v>
      </c>
      <c r="CU59" s="36">
        <v>204.15</v>
      </c>
      <c r="CV59" s="36">
        <v>200.6</v>
      </c>
      <c r="CW59" s="36">
        <v>193.25</v>
      </c>
      <c r="CX59" s="36">
        <v>196.95</v>
      </c>
      <c r="CY59" s="36">
        <v>194.45</v>
      </c>
      <c r="CZ59" s="36">
        <v>189.7</v>
      </c>
      <c r="DA59" s="36">
        <v>192</v>
      </c>
      <c r="DB59" s="36">
        <v>192.3</v>
      </c>
      <c r="DC59" s="36">
        <v>193.1</v>
      </c>
      <c r="DD59" s="36">
        <v>195.2</v>
      </c>
      <c r="DE59" s="36">
        <v>190.05</v>
      </c>
      <c r="DF59" s="36">
        <v>189</v>
      </c>
      <c r="DG59" s="36">
        <v>188.1</v>
      </c>
      <c r="DH59" s="36">
        <v>189.1</v>
      </c>
      <c r="DI59" s="36">
        <v>196</v>
      </c>
      <c r="DJ59" s="36">
        <v>195.25</v>
      </c>
      <c r="DK59" s="36">
        <v>195.55</v>
      </c>
      <c r="DL59" s="36">
        <v>192.6</v>
      </c>
      <c r="DM59" s="36">
        <v>191.65</v>
      </c>
      <c r="DN59" s="36">
        <v>189.35</v>
      </c>
      <c r="DO59" s="36">
        <v>190.8</v>
      </c>
      <c r="DP59" s="36">
        <v>189.55</v>
      </c>
      <c r="DQ59" s="36">
        <v>187.95</v>
      </c>
      <c r="DR59" s="36">
        <v>186.45</v>
      </c>
      <c r="DS59" s="36">
        <v>187.3</v>
      </c>
      <c r="DT59" s="36">
        <v>186.5</v>
      </c>
      <c r="DU59" s="36">
        <v>189.25</v>
      </c>
      <c r="DV59" s="36">
        <v>187.1</v>
      </c>
      <c r="DW59" s="36">
        <v>184.85</v>
      </c>
      <c r="DX59" s="36">
        <v>184.75</v>
      </c>
      <c r="DY59" s="36">
        <v>188.15</v>
      </c>
      <c r="DZ59" s="36">
        <v>187.55</v>
      </c>
      <c r="EA59" s="36">
        <v>193.3</v>
      </c>
      <c r="EB59" s="36">
        <v>195.2</v>
      </c>
      <c r="EC59" s="36">
        <v>199.75</v>
      </c>
      <c r="ED59" s="36">
        <v>196.35</v>
      </c>
      <c r="EE59" s="36">
        <v>195.7</v>
      </c>
      <c r="EF59" s="36">
        <v>195.6</v>
      </c>
      <c r="EG59" s="36">
        <v>199.75</v>
      </c>
      <c r="EH59" s="36">
        <v>199.95</v>
      </c>
      <c r="EI59" s="36">
        <v>205.8</v>
      </c>
      <c r="EJ59" s="36">
        <v>208.2</v>
      </c>
      <c r="EK59" s="36">
        <v>209.5</v>
      </c>
      <c r="EL59" s="36">
        <v>210.6</v>
      </c>
      <c r="EM59" s="36">
        <v>209.4</v>
      </c>
      <c r="EN59" s="36">
        <v>205.4</v>
      </c>
      <c r="EO59" s="36">
        <v>203.45</v>
      </c>
      <c r="EP59" s="36">
        <v>201.1</v>
      </c>
      <c r="EQ59" s="36">
        <v>204.45</v>
      </c>
      <c r="ER59" s="36">
        <v>202.05</v>
      </c>
      <c r="ES59" s="36">
        <v>198.85</v>
      </c>
      <c r="ET59" s="36">
        <v>200.25</v>
      </c>
      <c r="EU59" s="36">
        <v>199.7</v>
      </c>
      <c r="EV59" s="36">
        <v>201.4</v>
      </c>
      <c r="EW59" s="36">
        <v>199.15</v>
      </c>
      <c r="EX59" s="36">
        <v>201.05</v>
      </c>
      <c r="EY59" s="36">
        <v>200.35</v>
      </c>
      <c r="EZ59" s="36">
        <v>200.45</v>
      </c>
      <c r="FA59" s="36">
        <v>200.15</v>
      </c>
      <c r="FB59" s="36">
        <v>199.8</v>
      </c>
      <c r="FC59" s="36">
        <v>200.5</v>
      </c>
      <c r="FD59" s="36">
        <v>196.55</v>
      </c>
      <c r="FE59" s="36">
        <v>199.35</v>
      </c>
      <c r="FF59" s="35">
        <v>204.75</v>
      </c>
      <c r="FG59" s="35">
        <v>191.2</v>
      </c>
      <c r="FH59" s="35">
        <v>190.45</v>
      </c>
      <c r="FI59" s="35">
        <v>183.65</v>
      </c>
      <c r="FJ59" s="35">
        <v>182.1</v>
      </c>
      <c r="FK59" s="35">
        <v>184.15</v>
      </c>
      <c r="FL59" s="35">
        <v>180.05</v>
      </c>
      <c r="FM59" s="35">
        <v>180.7</v>
      </c>
      <c r="FN59" s="35">
        <v>180</v>
      </c>
      <c r="FO59" s="35">
        <v>180.1</v>
      </c>
      <c r="FP59" s="35">
        <v>181.25</v>
      </c>
      <c r="FQ59" s="35">
        <v>180.75</v>
      </c>
      <c r="FR59" s="35">
        <v>172.55</v>
      </c>
      <c r="FS59" s="35">
        <v>177.35</v>
      </c>
      <c r="FT59" s="35"/>
      <c r="FU59" s="35">
        <v>171.25</v>
      </c>
      <c r="FV59" s="35">
        <v>170.85</v>
      </c>
      <c r="FW59" s="35">
        <v>171.95</v>
      </c>
      <c r="FX59" s="35">
        <v>170</v>
      </c>
      <c r="FY59" s="35">
        <v>170.95</v>
      </c>
      <c r="FZ59" s="35">
        <v>171.4</v>
      </c>
      <c r="GA59" s="35">
        <v>171.7</v>
      </c>
      <c r="GB59" s="35">
        <v>173.8</v>
      </c>
      <c r="GC59" s="35">
        <v>174.8</v>
      </c>
      <c r="GD59" s="35">
        <v>180.95</v>
      </c>
      <c r="GE59" s="35">
        <v>181.1</v>
      </c>
      <c r="GF59" s="35">
        <v>177.9</v>
      </c>
      <c r="GG59" s="35">
        <v>174.45</v>
      </c>
      <c r="GH59" s="35">
        <v>170.6</v>
      </c>
      <c r="GI59" s="35">
        <v>176.8</v>
      </c>
      <c r="GJ59" s="35">
        <v>177.2</v>
      </c>
      <c r="GK59" s="35">
        <v>171.75</v>
      </c>
      <c r="GL59" s="35">
        <v>175.75</v>
      </c>
      <c r="GM59" s="35">
        <v>183.3</v>
      </c>
      <c r="GN59" s="35">
        <v>186.95</v>
      </c>
      <c r="GO59" s="35">
        <v>186.05</v>
      </c>
      <c r="GP59" s="35">
        <v>179.25</v>
      </c>
      <c r="GQ59" s="35">
        <v>175</v>
      </c>
      <c r="GR59" s="35">
        <v>181.25</v>
      </c>
      <c r="GS59" s="35">
        <v>182.2</v>
      </c>
      <c r="GT59" s="35">
        <v>191.65</v>
      </c>
      <c r="GU59" s="35">
        <v>190.6</v>
      </c>
      <c r="GV59" s="35">
        <v>188.35</v>
      </c>
      <c r="GW59" s="35">
        <v>193.15</v>
      </c>
      <c r="GX59" s="35">
        <v>201.45</v>
      </c>
      <c r="GY59" s="35">
        <v>198.65</v>
      </c>
      <c r="GZ59" s="35">
        <v>200.65</v>
      </c>
      <c r="HA59" s="35">
        <v>204</v>
      </c>
      <c r="HB59" s="35">
        <v>205.8</v>
      </c>
      <c r="HC59" s="35">
        <v>205.6</v>
      </c>
      <c r="HD59" s="35">
        <v>208</v>
      </c>
      <c r="HE59" s="35">
        <v>209.9</v>
      </c>
      <c r="HF59" s="35">
        <v>211.65</v>
      </c>
      <c r="HG59" s="35">
        <v>206.4</v>
      </c>
      <c r="HH59" s="35">
        <v>210.7</v>
      </c>
      <c r="HI59" s="35">
        <v>211.45</v>
      </c>
      <c r="HJ59" s="35">
        <v>210.15</v>
      </c>
      <c r="HK59" s="35">
        <v>215.1</v>
      </c>
      <c r="HL59" s="35">
        <v>213.35</v>
      </c>
      <c r="HM59" s="35">
        <v>214.2</v>
      </c>
      <c r="HN59" s="35">
        <v>220.7</v>
      </c>
      <c r="HO59" s="35">
        <v>219.1</v>
      </c>
      <c r="HP59" s="35">
        <v>222.2</v>
      </c>
      <c r="HQ59" s="35">
        <v>220.1</v>
      </c>
      <c r="HR59" s="35">
        <v>223.7</v>
      </c>
      <c r="HS59" s="35">
        <v>219.95</v>
      </c>
      <c r="HT59" s="35">
        <v>222.6</v>
      </c>
      <c r="HU59" s="35">
        <v>218.05</v>
      </c>
      <c r="HV59" s="35">
        <v>221.05</v>
      </c>
      <c r="HW59" s="35">
        <v>219.2</v>
      </c>
      <c r="HX59" s="35">
        <v>224.45</v>
      </c>
      <c r="HY59" s="35">
        <v>219.1</v>
      </c>
      <c r="HZ59" s="35">
        <v>217.5</v>
      </c>
      <c r="IA59" s="35">
        <v>219.4</v>
      </c>
      <c r="IB59" s="35">
        <v>219.15</v>
      </c>
      <c r="IC59" s="35">
        <v>219.15</v>
      </c>
      <c r="ID59" s="35">
        <v>218.9</v>
      </c>
      <c r="IE59" s="35">
        <v>220.4</v>
      </c>
      <c r="IF59" s="35">
        <v>220.5</v>
      </c>
      <c r="IG59" s="35">
        <v>218.45</v>
      </c>
      <c r="IH59" s="35">
        <v>220</v>
      </c>
      <c r="II59" s="35">
        <v>218.05</v>
      </c>
      <c r="IJ59" s="35">
        <v>228.15</v>
      </c>
      <c r="IK59" s="35">
        <v>228.4</v>
      </c>
      <c r="IL59" s="35">
        <v>236.15</v>
      </c>
      <c r="IM59" s="35">
        <v>234.25</v>
      </c>
      <c r="IN59" s="35">
        <v>233.3</v>
      </c>
      <c r="IO59" s="35">
        <v>233.35</v>
      </c>
      <c r="IP59" s="35">
        <v>222.95</v>
      </c>
      <c r="IQ59" s="35">
        <v>216.3</v>
      </c>
      <c r="IR59" s="35">
        <v>204.5</v>
      </c>
      <c r="IS59" s="35">
        <v>213.95</v>
      </c>
      <c r="IT59" s="35">
        <v>215.95</v>
      </c>
      <c r="IU59" s="35">
        <v>217.9</v>
      </c>
      <c r="IV59" s="35">
        <v>216.8</v>
      </c>
      <c r="IW59" s="35">
        <v>219.85</v>
      </c>
      <c r="IX59" s="35">
        <v>217.65</v>
      </c>
      <c r="IY59" s="35">
        <v>224.4</v>
      </c>
      <c r="IZ59" s="35">
        <v>227</v>
      </c>
      <c r="JA59" s="35">
        <v>233.25</v>
      </c>
      <c r="JB59" s="35">
        <v>239</v>
      </c>
      <c r="JC59" s="35">
        <v>238.95</v>
      </c>
      <c r="JD59" s="35">
        <v>248.85</v>
      </c>
      <c r="JE59" s="35">
        <v>243.55</v>
      </c>
      <c r="JF59" s="35">
        <v>241.55</v>
      </c>
      <c r="JG59" s="35">
        <v>239.3</v>
      </c>
      <c r="JH59" s="35">
        <v>244.5</v>
      </c>
      <c r="JI59" s="35">
        <v>249.15</v>
      </c>
      <c r="JJ59" s="35">
        <v>249.35</v>
      </c>
      <c r="JK59" s="35">
        <v>252.4</v>
      </c>
      <c r="JL59" s="35">
        <v>253.45</v>
      </c>
      <c r="JM59" s="35">
        <v>253.1</v>
      </c>
      <c r="JN59" s="35">
        <v>244.45</v>
      </c>
      <c r="JO59" s="35">
        <v>242.8</v>
      </c>
      <c r="JP59" s="35">
        <v>241.6</v>
      </c>
      <c r="JQ59" s="35">
        <v>247.25</v>
      </c>
      <c r="JR59" s="35">
        <v>250.1</v>
      </c>
      <c r="JS59" s="35">
        <v>254.9</v>
      </c>
      <c r="JT59" s="35">
        <v>249</v>
      </c>
      <c r="JU59" s="35">
        <v>259.35000000000002</v>
      </c>
      <c r="JV59" s="35">
        <v>254.4</v>
      </c>
      <c r="JW59" s="35">
        <v>256.14999999999998</v>
      </c>
      <c r="JX59" s="35">
        <v>252.85</v>
      </c>
      <c r="JY59" s="35">
        <v>257.89999999999998</v>
      </c>
      <c r="JZ59" s="35">
        <v>255</v>
      </c>
      <c r="KA59" s="35">
        <v>254.45</v>
      </c>
      <c r="KB59" s="35">
        <v>245.1</v>
      </c>
      <c r="KC59" s="35">
        <v>239.7</v>
      </c>
      <c r="KD59" s="35">
        <v>227</v>
      </c>
      <c r="KE59" s="35">
        <v>229</v>
      </c>
      <c r="KF59" s="35">
        <v>234.3</v>
      </c>
      <c r="KG59" s="35">
        <v>236.9</v>
      </c>
      <c r="KH59" s="35">
        <v>240.8</v>
      </c>
      <c r="KI59" s="35">
        <v>241</v>
      </c>
      <c r="KJ59" s="35">
        <v>241.55</v>
      </c>
      <c r="KK59" s="35">
        <v>249.85</v>
      </c>
      <c r="KL59" s="35">
        <v>258.55</v>
      </c>
      <c r="KM59" s="35">
        <v>253.15</v>
      </c>
      <c r="KN59" s="35">
        <v>251</v>
      </c>
      <c r="KO59" s="35">
        <v>250.6</v>
      </c>
      <c r="KP59" s="35">
        <v>253.45</v>
      </c>
      <c r="KQ59" s="35">
        <v>254.3</v>
      </c>
      <c r="KR59" s="35">
        <v>253.8</v>
      </c>
      <c r="KS59" s="35">
        <v>243</v>
      </c>
      <c r="KT59" s="35">
        <v>246.8</v>
      </c>
      <c r="KU59" s="35">
        <v>245.45</v>
      </c>
      <c r="KV59" s="35">
        <v>246</v>
      </c>
      <c r="KW59" s="35">
        <v>248.2</v>
      </c>
      <c r="KX59" s="35">
        <v>236.55</v>
      </c>
      <c r="KY59" s="35">
        <v>230.45</v>
      </c>
      <c r="KZ59" s="35">
        <v>243</v>
      </c>
      <c r="LA59" s="35">
        <v>241.2</v>
      </c>
      <c r="LB59" s="35">
        <v>247.95</v>
      </c>
      <c r="LC59" s="35">
        <v>247.35</v>
      </c>
      <c r="LD59" s="35">
        <v>240</v>
      </c>
      <c r="LE59" s="35">
        <v>241.05</v>
      </c>
      <c r="LF59" s="35">
        <v>242.05</v>
      </c>
      <c r="LG59" s="35">
        <v>243.5</v>
      </c>
      <c r="LH59" s="35">
        <v>246.95</v>
      </c>
      <c r="LI59" s="35">
        <v>242.85</v>
      </c>
      <c r="LJ59" s="35">
        <v>241.2</v>
      </c>
      <c r="LK59" s="35">
        <v>243.75</v>
      </c>
      <c r="LL59" s="35">
        <v>239</v>
      </c>
      <c r="LM59" s="35">
        <v>237.6</v>
      </c>
      <c r="LN59" s="35">
        <v>234.6</v>
      </c>
      <c r="LO59" s="35">
        <v>220.4</v>
      </c>
      <c r="LP59" s="35">
        <v>219.9</v>
      </c>
      <c r="LQ59" s="35">
        <v>219.65</v>
      </c>
      <c r="LR59" s="35">
        <v>219</v>
      </c>
      <c r="LS59" s="35">
        <v>224.55</v>
      </c>
      <c r="LT59" s="35">
        <v>223.85</v>
      </c>
      <c r="LU59" s="35">
        <v>221.3</v>
      </c>
      <c r="LV59" s="35">
        <v>225.55</v>
      </c>
      <c r="LW59" s="35">
        <v>230</v>
      </c>
      <c r="LX59" s="35">
        <v>227.1</v>
      </c>
      <c r="LY59" s="35">
        <v>228.55</v>
      </c>
      <c r="LZ59" s="35">
        <v>217.1</v>
      </c>
      <c r="MA59" s="35">
        <v>222.35</v>
      </c>
      <c r="MB59" s="35">
        <v>222.7</v>
      </c>
      <c r="MC59" s="35">
        <v>225</v>
      </c>
      <c r="MD59" s="35">
        <v>227</v>
      </c>
      <c r="ME59" s="35">
        <v>226.25</v>
      </c>
      <c r="MF59" s="35">
        <v>220.15</v>
      </c>
      <c r="MG59" s="35">
        <v>218.6</v>
      </c>
      <c r="MH59" s="35">
        <v>217.45</v>
      </c>
      <c r="MI59" s="35">
        <v>218.6</v>
      </c>
      <c r="MJ59" s="35">
        <v>217.45</v>
      </c>
      <c r="MK59" s="35">
        <v>216.6</v>
      </c>
      <c r="ML59" s="35">
        <v>215.65</v>
      </c>
      <c r="MM59" s="35">
        <v>215.35</v>
      </c>
      <c r="MN59" s="35">
        <v>218.25</v>
      </c>
      <c r="MO59" s="35">
        <v>209.8</v>
      </c>
      <c r="MP59" s="35">
        <v>214.5</v>
      </c>
      <c r="MQ59" s="35">
        <v>209.25</v>
      </c>
      <c r="MR59" s="35">
        <v>212.7</v>
      </c>
      <c r="MS59" s="35">
        <v>207.75</v>
      </c>
      <c r="MT59" s="35">
        <v>208.95</v>
      </c>
      <c r="MU59" s="35">
        <v>212</v>
      </c>
      <c r="MV59" s="35">
        <v>216.35</v>
      </c>
      <c r="MW59" s="35">
        <v>219.5</v>
      </c>
      <c r="MX59" s="35">
        <v>216.05</v>
      </c>
      <c r="MY59" s="35">
        <v>216.25</v>
      </c>
      <c r="MZ59" s="35">
        <v>210.35</v>
      </c>
      <c r="NA59" s="35">
        <v>207.4</v>
      </c>
      <c r="NB59" s="43"/>
      <c r="ND59" s="45"/>
      <c r="NE59" s="43"/>
    </row>
    <row r="60" spans="1:369" x14ac:dyDescent="0.25">
      <c r="A60" s="28">
        <f t="shared" si="1"/>
        <v>58</v>
      </c>
      <c r="B60" s="28">
        <v>531746</v>
      </c>
      <c r="C60" s="28" t="s">
        <v>64</v>
      </c>
      <c r="D60" s="29" t="s">
        <v>110</v>
      </c>
      <c r="E60" s="27">
        <f t="shared" si="2"/>
        <v>5.5</v>
      </c>
      <c r="F60" s="27">
        <v>27.1</v>
      </c>
      <c r="G60" s="27">
        <v>13</v>
      </c>
      <c r="H60" s="27">
        <v>283.85000000000002</v>
      </c>
      <c r="I60" s="3"/>
      <c r="J60" s="27">
        <v>29.7</v>
      </c>
      <c r="K60" s="27">
        <v>5.5</v>
      </c>
      <c r="L60" s="27"/>
      <c r="M60" s="30"/>
      <c r="N60" s="28"/>
      <c r="P60" s="3">
        <v>5.5</v>
      </c>
      <c r="Q60" s="3">
        <v>5.56</v>
      </c>
      <c r="R60" s="3">
        <v>5.55</v>
      </c>
      <c r="S60" s="3">
        <v>5.65</v>
      </c>
      <c r="T60" s="3">
        <v>5.74</v>
      </c>
      <c r="U60" s="3">
        <v>5.77</v>
      </c>
      <c r="V60" s="3">
        <v>5.81</v>
      </c>
      <c r="W60" s="3">
        <v>6.01</v>
      </c>
      <c r="X60" s="3">
        <v>6.03</v>
      </c>
      <c r="Y60" s="3">
        <v>5.67</v>
      </c>
      <c r="Z60" s="3">
        <v>5.76</v>
      </c>
      <c r="AA60" s="3">
        <v>5.56</v>
      </c>
      <c r="AB60" s="3">
        <v>5.6</v>
      </c>
      <c r="AC60" s="3">
        <v>5.64</v>
      </c>
      <c r="AD60" s="3">
        <v>5.7</v>
      </c>
      <c r="AE60" s="3">
        <v>5.8</v>
      </c>
      <c r="AF60" s="3">
        <v>5.9</v>
      </c>
      <c r="AG60" s="3">
        <v>5.9</v>
      </c>
      <c r="AH60" s="3">
        <v>5.85</v>
      </c>
      <c r="AI60" s="3">
        <v>5.85</v>
      </c>
      <c r="AJ60" s="3">
        <v>6.08</v>
      </c>
      <c r="AK60" s="3">
        <v>5.9</v>
      </c>
      <c r="AL60" s="3">
        <v>6.06</v>
      </c>
      <c r="AM60" s="3">
        <v>5.99</v>
      </c>
      <c r="AN60" s="3">
        <v>6.22</v>
      </c>
      <c r="AO60" s="3">
        <v>6.7</v>
      </c>
      <c r="AP60" s="3">
        <v>6.9</v>
      </c>
      <c r="AQ60" s="3">
        <v>6.8</v>
      </c>
      <c r="AR60" s="3">
        <v>6.9</v>
      </c>
      <c r="AS60" s="3">
        <v>6.7</v>
      </c>
      <c r="AT60" s="3">
        <v>7</v>
      </c>
      <c r="AU60" s="3">
        <v>7.17</v>
      </c>
      <c r="AV60" s="3">
        <v>7.65</v>
      </c>
      <c r="AW60" s="3">
        <v>7.65</v>
      </c>
      <c r="AX60" s="3">
        <v>7.63</v>
      </c>
      <c r="AY60" s="3">
        <v>7.72</v>
      </c>
      <c r="AZ60" s="3">
        <v>7.8</v>
      </c>
      <c r="BA60" s="3">
        <v>7.64</v>
      </c>
      <c r="BB60" s="3">
        <v>7.52</v>
      </c>
      <c r="BC60" s="3">
        <v>7.6</v>
      </c>
      <c r="BD60" s="3">
        <v>7.9</v>
      </c>
      <c r="BE60" s="3">
        <v>7.75</v>
      </c>
      <c r="BF60" s="3">
        <v>7.69</v>
      </c>
      <c r="BG60" s="3">
        <v>7.57</v>
      </c>
      <c r="BH60" s="3">
        <v>7.6</v>
      </c>
      <c r="BI60" s="3">
        <v>7.89</v>
      </c>
      <c r="BJ60" s="3">
        <v>7.91</v>
      </c>
      <c r="BK60" s="3">
        <v>7.61</v>
      </c>
      <c r="BL60" s="3">
        <v>7.55</v>
      </c>
      <c r="BM60" s="3">
        <v>7.9</v>
      </c>
      <c r="BN60" s="3">
        <v>7.77</v>
      </c>
      <c r="BO60" s="3">
        <v>7.96</v>
      </c>
      <c r="BP60" s="3">
        <v>8.3000000000000007</v>
      </c>
      <c r="BQ60" s="3">
        <v>7.72</v>
      </c>
      <c r="BR60" s="3">
        <v>8.31</v>
      </c>
      <c r="BS60" s="3">
        <v>8.1999999999999993</v>
      </c>
      <c r="BT60" s="3">
        <v>8.7799999999999994</v>
      </c>
      <c r="BU60" s="3">
        <v>9.17</v>
      </c>
      <c r="BV60" s="3">
        <v>9.5399999999999991</v>
      </c>
      <c r="BW60" s="3">
        <v>9.98</v>
      </c>
      <c r="BX60" s="3">
        <v>9.3000000000000007</v>
      </c>
      <c r="BY60" s="3">
        <v>9.4600000000000009</v>
      </c>
      <c r="BZ60" s="3">
        <v>9.7200000000000006</v>
      </c>
      <c r="CA60" s="3">
        <v>9.9</v>
      </c>
      <c r="CB60" s="3">
        <v>10.17</v>
      </c>
      <c r="CC60" s="3">
        <v>11</v>
      </c>
      <c r="CD60" s="3">
        <v>10.029999999999999</v>
      </c>
      <c r="CE60" s="3">
        <v>10.43</v>
      </c>
      <c r="CF60" s="3">
        <v>10.16</v>
      </c>
      <c r="CG60" s="3">
        <v>10.7</v>
      </c>
      <c r="CH60" s="3">
        <v>10.8</v>
      </c>
      <c r="CI60" s="3">
        <v>10.88</v>
      </c>
      <c r="CJ60" s="3">
        <v>10.95</v>
      </c>
      <c r="CK60" s="3">
        <v>10.79</v>
      </c>
      <c r="CL60" s="3">
        <v>10.95</v>
      </c>
      <c r="CM60" s="3">
        <v>11</v>
      </c>
      <c r="CN60" s="3">
        <v>10.79</v>
      </c>
      <c r="CO60" s="3">
        <v>11</v>
      </c>
      <c r="CP60" s="3">
        <v>11.04</v>
      </c>
      <c r="CQ60" s="3">
        <v>11.17</v>
      </c>
      <c r="CR60" s="3">
        <v>10.75</v>
      </c>
      <c r="CS60" s="3">
        <v>11.06</v>
      </c>
      <c r="CT60" s="3">
        <v>10.99</v>
      </c>
      <c r="CU60" s="3">
        <v>11.28</v>
      </c>
      <c r="CV60" s="3">
        <v>10.91</v>
      </c>
      <c r="CW60" s="3">
        <v>10.96</v>
      </c>
      <c r="CX60" s="3">
        <v>10.92</v>
      </c>
      <c r="CY60" s="3">
        <v>11.18</v>
      </c>
      <c r="CZ60" s="3">
        <v>11.14</v>
      </c>
      <c r="DA60" s="3">
        <v>10.98</v>
      </c>
      <c r="DB60" s="3">
        <v>10.46</v>
      </c>
      <c r="DC60" s="3">
        <v>10.5</v>
      </c>
      <c r="DD60" s="3">
        <v>10.46</v>
      </c>
      <c r="DE60" s="3">
        <v>10.84</v>
      </c>
      <c r="DF60" s="3">
        <v>10.76</v>
      </c>
      <c r="DG60" s="3">
        <v>10.84</v>
      </c>
      <c r="DH60" s="3">
        <v>10.85</v>
      </c>
      <c r="DI60" s="3">
        <v>11.35</v>
      </c>
      <c r="DJ60" s="3">
        <v>11.58</v>
      </c>
      <c r="DK60" s="3">
        <v>11.57</v>
      </c>
      <c r="DL60" s="3">
        <v>11.52</v>
      </c>
      <c r="DM60" s="3">
        <v>11.52</v>
      </c>
      <c r="DN60" s="3">
        <v>11.71</v>
      </c>
      <c r="DO60" s="3">
        <v>12</v>
      </c>
      <c r="DP60" s="3">
        <v>11.45</v>
      </c>
      <c r="DQ60" s="3">
        <v>11.62</v>
      </c>
      <c r="DR60" s="3">
        <v>11.74</v>
      </c>
      <c r="DS60" s="3">
        <v>12.2</v>
      </c>
      <c r="DT60" s="3">
        <v>11.62</v>
      </c>
      <c r="DU60" s="3">
        <v>12</v>
      </c>
      <c r="DV60" s="3">
        <v>11.6</v>
      </c>
      <c r="DW60" s="3">
        <v>11.52</v>
      </c>
      <c r="DX60" s="3">
        <v>11.52</v>
      </c>
      <c r="DY60" s="3">
        <v>11.22</v>
      </c>
      <c r="DZ60" s="3">
        <v>11.06</v>
      </c>
      <c r="EA60" s="3">
        <v>11.38</v>
      </c>
      <c r="EB60" s="3">
        <v>11.5</v>
      </c>
      <c r="EC60" s="3">
        <v>11.76</v>
      </c>
      <c r="ED60" s="3">
        <v>11.45</v>
      </c>
      <c r="EE60" s="3">
        <v>11.55</v>
      </c>
      <c r="EF60" s="3">
        <v>11.73</v>
      </c>
      <c r="EG60" s="3">
        <v>11.92</v>
      </c>
      <c r="EH60" s="3">
        <v>12.15</v>
      </c>
      <c r="EI60" s="3">
        <v>12.39</v>
      </c>
      <c r="EJ60" s="3">
        <v>12.23</v>
      </c>
      <c r="EK60" s="3">
        <v>12.48</v>
      </c>
      <c r="EL60" s="3">
        <v>12.7</v>
      </c>
      <c r="EM60" s="3">
        <v>13</v>
      </c>
      <c r="EN60" s="3">
        <v>13</v>
      </c>
      <c r="EO60" s="3">
        <v>13</v>
      </c>
      <c r="EP60" s="3">
        <v>13.17</v>
      </c>
      <c r="EQ60" s="3">
        <v>13.86</v>
      </c>
      <c r="ER60" s="3">
        <v>13.77</v>
      </c>
      <c r="ES60" s="3">
        <v>13.72</v>
      </c>
      <c r="ET60" s="3">
        <v>14</v>
      </c>
      <c r="EU60" s="3">
        <v>14.3</v>
      </c>
      <c r="EV60" s="3">
        <v>15</v>
      </c>
      <c r="EW60" s="3">
        <v>14.95</v>
      </c>
      <c r="EX60" s="3">
        <v>15</v>
      </c>
      <c r="EY60" s="3">
        <v>15</v>
      </c>
      <c r="EZ60" s="3">
        <v>15.15</v>
      </c>
      <c r="FA60" s="3">
        <v>15.35</v>
      </c>
      <c r="FB60" s="3">
        <v>15.64</v>
      </c>
      <c r="FC60" s="3">
        <v>15.43</v>
      </c>
      <c r="FD60" s="3">
        <v>16.190000000000001</v>
      </c>
      <c r="FE60" s="3">
        <v>16.66</v>
      </c>
      <c r="FF60" s="27">
        <v>16.05</v>
      </c>
      <c r="FG60" s="27">
        <v>16</v>
      </c>
      <c r="FH60" s="27">
        <v>15.98</v>
      </c>
      <c r="FI60" s="27">
        <v>14.16</v>
      </c>
      <c r="FJ60" s="27">
        <v>13.08</v>
      </c>
      <c r="FK60" s="27">
        <v>12.77</v>
      </c>
      <c r="FL60" s="27">
        <v>12.58</v>
      </c>
      <c r="FM60" s="27">
        <v>12.82</v>
      </c>
      <c r="FN60" s="27">
        <v>12.85</v>
      </c>
      <c r="FO60" s="27">
        <v>12.47</v>
      </c>
      <c r="FP60" s="27">
        <v>12.38</v>
      </c>
      <c r="FQ60" s="27">
        <v>12.37</v>
      </c>
      <c r="FR60" s="27">
        <v>12.21</v>
      </c>
      <c r="FS60" s="27">
        <v>12.4</v>
      </c>
      <c r="FT60" s="27"/>
      <c r="FU60" s="27">
        <v>12.61</v>
      </c>
      <c r="FV60" s="27">
        <v>12.43</v>
      </c>
      <c r="FW60" s="27">
        <v>12.98</v>
      </c>
      <c r="FX60" s="27">
        <v>12.15</v>
      </c>
      <c r="FY60" s="27">
        <v>12.09</v>
      </c>
      <c r="FZ60" s="27">
        <v>12.3</v>
      </c>
      <c r="GA60" s="27">
        <v>12.18</v>
      </c>
      <c r="GB60" s="27">
        <v>12.11</v>
      </c>
      <c r="GC60" s="27">
        <v>12.49</v>
      </c>
      <c r="GD60" s="27">
        <v>12.63</v>
      </c>
      <c r="GE60" s="27">
        <v>12.86</v>
      </c>
      <c r="GF60" s="27">
        <v>12.1</v>
      </c>
      <c r="GG60" s="27">
        <v>12.15</v>
      </c>
      <c r="GH60" s="27">
        <v>12.4</v>
      </c>
      <c r="GI60" s="27">
        <v>12.9</v>
      </c>
      <c r="GJ60" s="27">
        <v>12.95</v>
      </c>
      <c r="GK60" s="27">
        <v>13.2</v>
      </c>
      <c r="GL60" s="27">
        <v>13.6</v>
      </c>
      <c r="GM60" s="27">
        <v>14.35</v>
      </c>
      <c r="GN60" s="27">
        <v>14.25</v>
      </c>
      <c r="GO60" s="27">
        <v>13.95</v>
      </c>
      <c r="GP60" s="27">
        <v>14</v>
      </c>
      <c r="GQ60" s="27">
        <v>13.1</v>
      </c>
      <c r="GR60" s="27">
        <v>12.5</v>
      </c>
      <c r="GS60" s="27">
        <v>13</v>
      </c>
      <c r="GT60" s="27">
        <v>13.15</v>
      </c>
      <c r="GU60" s="27">
        <v>14</v>
      </c>
      <c r="GV60" s="27">
        <v>14.75</v>
      </c>
      <c r="GW60" s="27">
        <v>14.95</v>
      </c>
      <c r="GX60" s="27">
        <v>15.05</v>
      </c>
      <c r="GY60" s="27">
        <v>15.2</v>
      </c>
      <c r="GZ60" s="27">
        <v>15.5</v>
      </c>
      <c r="HA60" s="27">
        <v>14.55</v>
      </c>
      <c r="HB60" s="27">
        <v>15.8</v>
      </c>
      <c r="HC60" s="27">
        <v>15.95</v>
      </c>
      <c r="HD60" s="27">
        <v>16</v>
      </c>
      <c r="HE60" s="27">
        <v>15.85</v>
      </c>
      <c r="HF60" s="27">
        <v>16</v>
      </c>
      <c r="HG60" s="27">
        <v>15.95</v>
      </c>
      <c r="HH60" s="27">
        <v>16.05</v>
      </c>
      <c r="HI60" s="27">
        <v>16.149999999999999</v>
      </c>
      <c r="HJ60" s="27">
        <v>16.649999999999999</v>
      </c>
      <c r="HK60" s="27">
        <v>16.8</v>
      </c>
      <c r="HL60" s="27">
        <v>17.25</v>
      </c>
      <c r="HM60" s="27">
        <v>16.350000000000001</v>
      </c>
      <c r="HN60" s="27">
        <v>16.75</v>
      </c>
      <c r="HO60" s="27">
        <v>17.399999999999999</v>
      </c>
      <c r="HP60" s="27">
        <v>18.100000000000001</v>
      </c>
      <c r="HQ60" s="27">
        <v>19</v>
      </c>
      <c r="HR60" s="27">
        <v>19.649999999999999</v>
      </c>
      <c r="HS60" s="27">
        <v>19.7</v>
      </c>
      <c r="HT60" s="27">
        <v>19.100000000000001</v>
      </c>
      <c r="HU60" s="27">
        <v>18</v>
      </c>
      <c r="HV60" s="27">
        <v>17.95</v>
      </c>
      <c r="HW60" s="27">
        <v>17.3</v>
      </c>
      <c r="HX60" s="27">
        <v>17.3</v>
      </c>
      <c r="HY60" s="27">
        <v>17.100000000000001</v>
      </c>
      <c r="HZ60" s="27">
        <v>17.5</v>
      </c>
      <c r="IA60" s="27">
        <v>17.2</v>
      </c>
      <c r="IB60" s="27">
        <v>17.350000000000001</v>
      </c>
      <c r="IC60" s="27">
        <v>16.95</v>
      </c>
      <c r="ID60" s="27">
        <v>17.25</v>
      </c>
      <c r="IE60" s="27">
        <v>16.649999999999999</v>
      </c>
      <c r="IF60" s="27">
        <v>16.899999999999999</v>
      </c>
      <c r="IG60" s="27">
        <v>17.05</v>
      </c>
      <c r="IH60" s="27">
        <v>16.05</v>
      </c>
      <c r="II60" s="27">
        <v>15.8</v>
      </c>
      <c r="IJ60" s="27">
        <v>17.05</v>
      </c>
      <c r="IK60" s="27">
        <v>18.05</v>
      </c>
      <c r="IL60" s="27">
        <v>18.7</v>
      </c>
      <c r="IM60" s="27">
        <v>19.25</v>
      </c>
      <c r="IN60" s="27">
        <v>20.3</v>
      </c>
      <c r="IO60" s="27">
        <v>20.2</v>
      </c>
      <c r="IP60" s="27">
        <v>19.3</v>
      </c>
      <c r="IQ60" s="27">
        <v>18.7</v>
      </c>
      <c r="IR60" s="27">
        <v>18.850000000000001</v>
      </c>
      <c r="IS60" s="27">
        <v>20.9</v>
      </c>
      <c r="IT60" s="27">
        <v>22.05</v>
      </c>
      <c r="IU60" s="27">
        <v>22.85</v>
      </c>
      <c r="IV60" s="27">
        <v>24.1</v>
      </c>
      <c r="IW60" s="27">
        <v>24.9</v>
      </c>
      <c r="IX60" s="27">
        <v>24.85</v>
      </c>
      <c r="IY60" s="27">
        <v>25.8</v>
      </c>
      <c r="IZ60" s="27">
        <v>26.9</v>
      </c>
      <c r="JA60" s="27">
        <v>28.65</v>
      </c>
      <c r="JB60" s="27">
        <v>28.05</v>
      </c>
      <c r="JC60" s="27">
        <v>27.15</v>
      </c>
      <c r="JD60" s="27">
        <v>26.85</v>
      </c>
      <c r="JE60" s="27">
        <v>26.9</v>
      </c>
      <c r="JF60" s="27">
        <v>26.65</v>
      </c>
      <c r="JG60" s="27">
        <v>26.85</v>
      </c>
      <c r="JH60" s="27">
        <v>27.1</v>
      </c>
      <c r="JI60" s="27">
        <v>27.55</v>
      </c>
      <c r="JJ60" s="27">
        <v>27.25</v>
      </c>
      <c r="JK60" s="27">
        <v>27.25</v>
      </c>
      <c r="JL60" s="27">
        <v>27.9</v>
      </c>
      <c r="JM60" s="27">
        <v>27</v>
      </c>
      <c r="JN60" s="27">
        <v>27</v>
      </c>
      <c r="JO60" s="27">
        <v>27.3</v>
      </c>
      <c r="JP60" s="27">
        <v>27.15</v>
      </c>
      <c r="JQ60" s="27">
        <v>27.7</v>
      </c>
      <c r="JR60" s="27">
        <v>27.55</v>
      </c>
      <c r="JS60" s="27">
        <v>27.6</v>
      </c>
      <c r="JT60" s="27">
        <v>28.1</v>
      </c>
      <c r="JU60" s="27">
        <v>28.45</v>
      </c>
      <c r="JV60" s="27">
        <v>28.25</v>
      </c>
      <c r="JW60" s="27">
        <v>28.6</v>
      </c>
      <c r="JX60" s="27">
        <v>28.5</v>
      </c>
      <c r="JY60" s="27">
        <v>29.05</v>
      </c>
      <c r="JZ60" s="27">
        <v>28.5</v>
      </c>
      <c r="KA60" s="27">
        <v>28.35</v>
      </c>
      <c r="KB60" s="27">
        <v>28.45</v>
      </c>
      <c r="KC60" s="27">
        <v>28.75</v>
      </c>
      <c r="KD60" s="27">
        <v>28.55</v>
      </c>
      <c r="KE60" s="27">
        <v>28.85</v>
      </c>
      <c r="KF60" s="27">
        <v>28.9</v>
      </c>
      <c r="KG60" s="27">
        <v>28.6</v>
      </c>
      <c r="KH60" s="27">
        <v>28.4</v>
      </c>
      <c r="KI60" s="27">
        <v>28.15</v>
      </c>
      <c r="KJ60" s="27">
        <v>28.05</v>
      </c>
      <c r="KK60" s="27">
        <v>28.6</v>
      </c>
      <c r="KL60" s="27">
        <v>28.8</v>
      </c>
      <c r="KM60" s="27">
        <v>28.35</v>
      </c>
      <c r="KN60" s="27">
        <v>28.2</v>
      </c>
      <c r="KO60" s="27">
        <v>28.75</v>
      </c>
      <c r="KP60" s="27">
        <v>28.75</v>
      </c>
      <c r="KQ60" s="27">
        <v>29.2</v>
      </c>
      <c r="KR60" s="27">
        <v>29.2</v>
      </c>
      <c r="KS60" s="27">
        <v>29.15</v>
      </c>
      <c r="KT60" s="27">
        <v>29.45</v>
      </c>
      <c r="KU60" s="27">
        <v>29.55</v>
      </c>
      <c r="KV60" s="27">
        <v>28.7</v>
      </c>
      <c r="KW60" s="27">
        <v>29</v>
      </c>
      <c r="KX60" s="27">
        <v>28.5</v>
      </c>
      <c r="KY60" s="27">
        <v>28.85</v>
      </c>
      <c r="KZ60" s="27">
        <v>30.2</v>
      </c>
      <c r="LA60" s="27">
        <v>29.8</v>
      </c>
      <c r="LB60" s="27">
        <v>30.7</v>
      </c>
      <c r="LC60" s="27">
        <v>30.5</v>
      </c>
      <c r="LD60" s="27">
        <v>30.65</v>
      </c>
      <c r="LE60" s="27">
        <v>31.3</v>
      </c>
      <c r="LF60" s="27">
        <v>31.05</v>
      </c>
      <c r="LG60" s="27">
        <v>31.15</v>
      </c>
      <c r="LH60" s="27">
        <v>31.6</v>
      </c>
      <c r="LI60" s="27">
        <v>31.6</v>
      </c>
      <c r="LJ60" s="27">
        <v>31.9</v>
      </c>
      <c r="LK60" s="27">
        <v>32.450000000000003</v>
      </c>
      <c r="LL60" s="27">
        <v>33.799999999999997</v>
      </c>
      <c r="LM60" s="27">
        <v>32.700000000000003</v>
      </c>
      <c r="LN60" s="27">
        <v>33.299999999999997</v>
      </c>
      <c r="LO60" s="27">
        <v>34.450000000000003</v>
      </c>
      <c r="LP60" s="27">
        <v>33.950000000000003</v>
      </c>
      <c r="LQ60" s="27">
        <v>32.6</v>
      </c>
      <c r="LR60" s="27">
        <v>31.65</v>
      </c>
      <c r="LS60" s="27">
        <v>31.45</v>
      </c>
      <c r="LT60" s="27">
        <v>32.049999999999997</v>
      </c>
      <c r="LU60" s="27">
        <v>30.25</v>
      </c>
      <c r="LV60" s="27">
        <v>31.35</v>
      </c>
      <c r="LW60" s="27">
        <v>30.5</v>
      </c>
      <c r="LX60" s="27">
        <v>31.45</v>
      </c>
      <c r="LY60" s="27">
        <v>30.9</v>
      </c>
      <c r="LZ60" s="27">
        <v>29.45</v>
      </c>
      <c r="MA60" s="27">
        <v>29.65</v>
      </c>
      <c r="MB60" s="27">
        <v>29.6</v>
      </c>
      <c r="MC60" s="27">
        <v>29.85</v>
      </c>
      <c r="MD60" s="27">
        <v>30.5</v>
      </c>
      <c r="ME60" s="27">
        <v>32.15</v>
      </c>
      <c r="MF60" s="27">
        <v>30.05</v>
      </c>
      <c r="MG60" s="27">
        <v>29.4</v>
      </c>
      <c r="MH60" s="27">
        <v>29.05</v>
      </c>
      <c r="MI60" s="27">
        <v>29.2</v>
      </c>
      <c r="MJ60" s="27">
        <v>28.55</v>
      </c>
      <c r="MK60" s="27">
        <v>28.55</v>
      </c>
      <c r="ML60" s="27">
        <v>28.85</v>
      </c>
      <c r="MM60" s="27">
        <v>28.25</v>
      </c>
      <c r="MN60" s="27">
        <v>28.45</v>
      </c>
      <c r="MO60" s="27">
        <v>28.45</v>
      </c>
      <c r="MP60" s="27">
        <v>28.85</v>
      </c>
      <c r="MQ60" s="27">
        <v>28.5</v>
      </c>
      <c r="MR60" s="27">
        <v>28.75</v>
      </c>
      <c r="MS60" s="27">
        <v>29</v>
      </c>
      <c r="MT60" s="27">
        <v>28.4</v>
      </c>
      <c r="MU60" s="27">
        <v>28.8</v>
      </c>
      <c r="MV60" s="27">
        <v>28.9</v>
      </c>
      <c r="MW60" s="27">
        <v>29.35</v>
      </c>
      <c r="MX60" s="27">
        <v>29.5</v>
      </c>
      <c r="MY60" s="27">
        <v>29.85</v>
      </c>
      <c r="MZ60" s="27">
        <v>29.85</v>
      </c>
      <c r="NA60" s="27">
        <v>29.75</v>
      </c>
      <c r="NB60" s="43"/>
      <c r="ND60" s="45"/>
      <c r="NE60" s="43"/>
    </row>
    <row r="61" spans="1:369" x14ac:dyDescent="0.25">
      <c r="A61" s="28">
        <f t="shared" si="1"/>
        <v>59</v>
      </c>
      <c r="B61" s="28">
        <v>531256</v>
      </c>
      <c r="C61" s="28" t="s">
        <v>1</v>
      </c>
      <c r="D61" s="29" t="s">
        <v>184</v>
      </c>
      <c r="E61" s="27">
        <f t="shared" si="2"/>
        <v>6.3</v>
      </c>
      <c r="F61" s="27" t="e">
        <v>#N/A</v>
      </c>
      <c r="G61" s="27" t="e">
        <v>#N/A</v>
      </c>
      <c r="H61" s="27" t="e">
        <v>#N/A</v>
      </c>
      <c r="I61" s="3"/>
      <c r="J61" s="27">
        <v>6.3</v>
      </c>
      <c r="K61" s="27">
        <v>6.3</v>
      </c>
      <c r="L61" s="27"/>
      <c r="M61" s="30"/>
      <c r="N61" s="28"/>
      <c r="P61" s="3">
        <v>6.3</v>
      </c>
      <c r="Q61" s="3">
        <v>6.3</v>
      </c>
      <c r="R61" s="3">
        <v>6.3</v>
      </c>
      <c r="S61" s="3">
        <v>6.3</v>
      </c>
      <c r="T61" s="3">
        <v>6.3</v>
      </c>
      <c r="U61" s="3">
        <v>6.3</v>
      </c>
      <c r="V61" s="3">
        <v>6.3</v>
      </c>
      <c r="W61" s="3">
        <v>6.3</v>
      </c>
      <c r="X61" s="3">
        <v>6.3</v>
      </c>
      <c r="Y61" s="3">
        <v>6.3</v>
      </c>
      <c r="Z61" s="3">
        <v>6.3</v>
      </c>
      <c r="AA61" s="3">
        <v>6.3</v>
      </c>
      <c r="AB61" s="3">
        <v>6.3</v>
      </c>
      <c r="AC61" s="3">
        <v>6.3</v>
      </c>
      <c r="AD61" s="3">
        <v>6.3</v>
      </c>
      <c r="AE61" s="3">
        <v>6.3</v>
      </c>
      <c r="AF61" s="3">
        <v>6.3</v>
      </c>
      <c r="AG61" s="3">
        <v>6.3</v>
      </c>
      <c r="AH61" s="3">
        <v>6.3</v>
      </c>
      <c r="AI61" s="3">
        <v>6.3</v>
      </c>
      <c r="AJ61" s="3">
        <v>6.3</v>
      </c>
      <c r="AK61" s="3">
        <v>6.3</v>
      </c>
      <c r="AL61" s="3">
        <v>6.3</v>
      </c>
      <c r="AM61" s="3">
        <v>6.3</v>
      </c>
      <c r="AN61" s="3">
        <v>6.3</v>
      </c>
      <c r="AO61" s="3">
        <v>6.3</v>
      </c>
      <c r="AP61" s="3">
        <v>6.3</v>
      </c>
      <c r="AQ61" s="3">
        <v>6.3</v>
      </c>
      <c r="AR61" s="3">
        <v>6.3</v>
      </c>
      <c r="AS61" s="3">
        <v>6.3</v>
      </c>
      <c r="AT61" s="3">
        <v>6.3</v>
      </c>
      <c r="AU61" s="3">
        <v>6.3</v>
      </c>
      <c r="AV61" s="3">
        <v>6.3</v>
      </c>
      <c r="AW61" s="3">
        <v>6.3</v>
      </c>
      <c r="AX61" s="3">
        <v>6.3</v>
      </c>
      <c r="AY61" s="3">
        <v>6.3</v>
      </c>
      <c r="AZ61" s="3">
        <v>6.3</v>
      </c>
      <c r="BA61" s="3">
        <v>6.3</v>
      </c>
      <c r="BB61" s="3">
        <v>6.3</v>
      </c>
      <c r="BC61" s="3">
        <v>6.3</v>
      </c>
      <c r="BD61" s="3">
        <v>6.3</v>
      </c>
      <c r="BE61" s="3">
        <v>6.3</v>
      </c>
      <c r="BF61" s="3">
        <v>6.3</v>
      </c>
      <c r="BG61" s="3">
        <v>6.3</v>
      </c>
      <c r="BH61" s="3">
        <v>6.3</v>
      </c>
      <c r="BI61" s="3">
        <v>6.3</v>
      </c>
      <c r="BJ61" s="3">
        <v>6.3</v>
      </c>
      <c r="BK61" s="3">
        <v>6.3</v>
      </c>
      <c r="BL61" s="3">
        <v>6.3</v>
      </c>
      <c r="BM61" s="3">
        <v>6.3</v>
      </c>
      <c r="BN61" s="3">
        <v>6.3</v>
      </c>
      <c r="BO61" s="3">
        <v>6.3</v>
      </c>
      <c r="BP61" s="3">
        <v>6.3</v>
      </c>
      <c r="BQ61" s="3">
        <v>6.3</v>
      </c>
      <c r="BR61" s="3">
        <v>6.3</v>
      </c>
      <c r="BS61" s="3">
        <v>6.3</v>
      </c>
      <c r="BT61" s="3">
        <v>6.3</v>
      </c>
      <c r="BU61" s="3">
        <v>6.3</v>
      </c>
      <c r="BV61" s="3">
        <v>6.3</v>
      </c>
      <c r="BW61" s="3">
        <v>6.3</v>
      </c>
      <c r="BX61" s="3">
        <v>6.3</v>
      </c>
      <c r="BY61" s="3">
        <v>6.3</v>
      </c>
      <c r="BZ61" s="3">
        <v>6.3</v>
      </c>
      <c r="CA61" s="3">
        <v>6.3</v>
      </c>
      <c r="CB61" s="3">
        <v>6</v>
      </c>
      <c r="CC61" s="3">
        <v>6</v>
      </c>
      <c r="CD61" s="3">
        <v>6</v>
      </c>
      <c r="CE61" s="3">
        <v>6</v>
      </c>
      <c r="CF61" s="3">
        <v>6</v>
      </c>
      <c r="CG61" s="3">
        <v>6</v>
      </c>
      <c r="CH61" s="3">
        <v>6</v>
      </c>
      <c r="CI61" s="3">
        <v>6</v>
      </c>
      <c r="CJ61" s="3">
        <v>6</v>
      </c>
      <c r="CK61" s="3">
        <v>6</v>
      </c>
      <c r="CL61" s="3">
        <v>6</v>
      </c>
      <c r="CM61" s="3">
        <v>6</v>
      </c>
      <c r="CN61" s="3">
        <v>6</v>
      </c>
      <c r="CO61" s="3">
        <v>6</v>
      </c>
      <c r="CP61" s="3">
        <v>6</v>
      </c>
      <c r="CQ61" s="3">
        <v>6</v>
      </c>
      <c r="CR61" s="3">
        <v>6</v>
      </c>
      <c r="CS61" s="3">
        <v>6</v>
      </c>
      <c r="CT61" s="3">
        <v>6</v>
      </c>
      <c r="CU61" s="3">
        <v>6</v>
      </c>
      <c r="CV61" s="3">
        <v>6</v>
      </c>
      <c r="CW61" s="3">
        <v>6</v>
      </c>
      <c r="CX61" s="3">
        <v>6</v>
      </c>
      <c r="CY61" s="3">
        <v>6</v>
      </c>
      <c r="CZ61" s="3">
        <v>6</v>
      </c>
      <c r="DA61" s="3">
        <v>6</v>
      </c>
      <c r="DB61" s="3">
        <v>6</v>
      </c>
      <c r="DC61" s="3">
        <v>6</v>
      </c>
      <c r="DD61" s="3">
        <v>6</v>
      </c>
      <c r="DE61" s="3">
        <v>6</v>
      </c>
      <c r="DF61" s="3">
        <v>6</v>
      </c>
      <c r="DG61" s="3">
        <v>6</v>
      </c>
      <c r="DH61" s="3">
        <v>6</v>
      </c>
      <c r="DI61" s="3">
        <v>6</v>
      </c>
      <c r="DJ61" s="3">
        <v>6</v>
      </c>
      <c r="DK61" s="3">
        <v>6</v>
      </c>
      <c r="DL61" s="3">
        <v>6</v>
      </c>
      <c r="DM61" s="3">
        <v>6</v>
      </c>
      <c r="DN61" s="3">
        <v>6</v>
      </c>
      <c r="DO61" s="3">
        <v>6</v>
      </c>
      <c r="DP61" s="3">
        <v>6</v>
      </c>
      <c r="DQ61" s="3">
        <v>6</v>
      </c>
      <c r="DR61" s="3">
        <v>6</v>
      </c>
      <c r="DS61" s="3">
        <v>6</v>
      </c>
      <c r="DT61" s="3">
        <v>6</v>
      </c>
      <c r="DU61" s="3">
        <v>6</v>
      </c>
      <c r="DV61" s="3">
        <v>6</v>
      </c>
      <c r="DW61" s="3">
        <v>6</v>
      </c>
      <c r="DX61" s="3">
        <v>6</v>
      </c>
      <c r="DY61" s="3">
        <v>6</v>
      </c>
      <c r="DZ61" s="3">
        <v>6</v>
      </c>
      <c r="EA61" s="3">
        <v>6</v>
      </c>
      <c r="EB61" s="3">
        <v>6</v>
      </c>
      <c r="EC61" s="3">
        <v>6</v>
      </c>
      <c r="ED61" s="3">
        <v>6</v>
      </c>
      <c r="EE61" s="3">
        <v>6</v>
      </c>
      <c r="EF61" s="3">
        <v>6</v>
      </c>
      <c r="EG61" s="3">
        <v>6</v>
      </c>
      <c r="EH61" s="3">
        <v>6</v>
      </c>
      <c r="EI61" s="3">
        <v>6</v>
      </c>
      <c r="EJ61" s="3">
        <v>6</v>
      </c>
      <c r="EK61" s="3">
        <v>6</v>
      </c>
      <c r="EL61" s="3">
        <v>6</v>
      </c>
      <c r="EM61" s="3">
        <v>6</v>
      </c>
      <c r="EN61" s="3">
        <v>6</v>
      </c>
      <c r="EO61" s="3">
        <v>6</v>
      </c>
      <c r="EP61" s="3">
        <v>6</v>
      </c>
      <c r="EQ61" s="3">
        <v>6</v>
      </c>
      <c r="ER61" s="3">
        <v>6</v>
      </c>
      <c r="ES61" s="3">
        <v>6</v>
      </c>
      <c r="ET61" s="3">
        <v>6</v>
      </c>
      <c r="EU61" s="3">
        <v>6</v>
      </c>
      <c r="EV61" s="3">
        <v>6</v>
      </c>
      <c r="EW61" s="3">
        <v>6</v>
      </c>
      <c r="EX61" s="3">
        <v>6</v>
      </c>
      <c r="EY61" s="3">
        <v>6</v>
      </c>
      <c r="EZ61" s="3">
        <v>6</v>
      </c>
      <c r="FA61" s="3">
        <v>6</v>
      </c>
      <c r="FB61" s="3">
        <v>6</v>
      </c>
      <c r="FC61" s="3">
        <v>6</v>
      </c>
      <c r="FD61" s="3">
        <v>6</v>
      </c>
      <c r="FE61" s="3">
        <v>6</v>
      </c>
      <c r="FF61" s="27">
        <v>6</v>
      </c>
      <c r="FG61" s="27">
        <v>6</v>
      </c>
      <c r="FH61" s="27">
        <v>6</v>
      </c>
      <c r="FI61" s="27">
        <v>6</v>
      </c>
      <c r="FJ61" s="27">
        <v>6</v>
      </c>
      <c r="FK61" s="27">
        <v>6</v>
      </c>
      <c r="FL61" s="27">
        <v>6</v>
      </c>
      <c r="FM61" s="27">
        <v>6</v>
      </c>
      <c r="FN61" s="27">
        <v>6</v>
      </c>
      <c r="FO61" s="27">
        <v>6</v>
      </c>
      <c r="FP61" s="27">
        <v>6</v>
      </c>
      <c r="FQ61" s="27">
        <v>6</v>
      </c>
      <c r="FR61" s="27">
        <v>6</v>
      </c>
      <c r="FS61" s="27">
        <v>6</v>
      </c>
      <c r="FT61" s="27"/>
      <c r="FU61" s="27">
        <v>6</v>
      </c>
      <c r="FV61" s="27">
        <v>6</v>
      </c>
      <c r="FW61" s="27">
        <v>6</v>
      </c>
      <c r="FX61" s="27">
        <v>6</v>
      </c>
      <c r="FY61" s="27">
        <v>6</v>
      </c>
      <c r="FZ61" s="27">
        <v>6</v>
      </c>
      <c r="GA61" s="27">
        <v>6</v>
      </c>
      <c r="GB61" s="27">
        <v>6</v>
      </c>
      <c r="GC61" s="27">
        <v>6</v>
      </c>
      <c r="GD61" s="27">
        <v>6</v>
      </c>
      <c r="GE61" s="27">
        <v>6</v>
      </c>
      <c r="GF61" s="27">
        <v>6</v>
      </c>
      <c r="GG61" s="27">
        <v>6</v>
      </c>
      <c r="GH61" s="27">
        <v>6</v>
      </c>
      <c r="GI61" s="27">
        <v>6</v>
      </c>
      <c r="GJ61" s="27">
        <v>6</v>
      </c>
      <c r="GK61" s="27">
        <v>6</v>
      </c>
      <c r="GL61" s="27">
        <v>6</v>
      </c>
      <c r="GM61" s="27">
        <v>6</v>
      </c>
      <c r="GN61" s="27">
        <v>6</v>
      </c>
      <c r="GO61" s="27">
        <v>6</v>
      </c>
      <c r="GP61" s="27">
        <v>6</v>
      </c>
      <c r="GQ61" s="27">
        <v>6</v>
      </c>
      <c r="GR61" s="27">
        <v>6</v>
      </c>
      <c r="GS61" s="27">
        <v>6</v>
      </c>
      <c r="GT61" s="27">
        <v>6</v>
      </c>
      <c r="GU61" s="27">
        <v>6</v>
      </c>
      <c r="GV61" s="27">
        <v>6</v>
      </c>
      <c r="GW61" s="27">
        <v>6</v>
      </c>
      <c r="GX61" s="27">
        <v>6</v>
      </c>
      <c r="GY61" s="27">
        <v>6</v>
      </c>
      <c r="GZ61" s="27">
        <v>6</v>
      </c>
      <c r="HA61" s="27">
        <v>6</v>
      </c>
      <c r="HB61" s="27">
        <v>6</v>
      </c>
      <c r="HC61" s="27">
        <v>6</v>
      </c>
      <c r="HD61" s="27">
        <v>6</v>
      </c>
      <c r="HE61" s="27">
        <v>6</v>
      </c>
      <c r="HF61" s="27">
        <v>6</v>
      </c>
      <c r="HG61" s="27">
        <v>6</v>
      </c>
      <c r="HH61" s="27">
        <v>6</v>
      </c>
      <c r="HI61" s="27">
        <v>6</v>
      </c>
      <c r="HJ61" s="27">
        <v>6</v>
      </c>
      <c r="HK61" s="27">
        <v>6</v>
      </c>
      <c r="HL61" s="27">
        <v>6</v>
      </c>
      <c r="HM61" s="27">
        <v>6</v>
      </c>
      <c r="HN61" s="27">
        <v>6</v>
      </c>
      <c r="HO61" s="27">
        <v>6</v>
      </c>
      <c r="HP61" s="27">
        <v>6</v>
      </c>
      <c r="HQ61" s="27">
        <v>6</v>
      </c>
      <c r="HR61" s="27">
        <v>6</v>
      </c>
      <c r="HS61" s="27">
        <v>6</v>
      </c>
      <c r="HT61" s="27">
        <v>6</v>
      </c>
      <c r="HU61" s="27">
        <v>6</v>
      </c>
      <c r="HV61" s="27">
        <v>6</v>
      </c>
      <c r="HW61" s="27">
        <v>6</v>
      </c>
      <c r="HX61" s="27">
        <v>6</v>
      </c>
      <c r="HY61" s="27">
        <v>6</v>
      </c>
      <c r="HZ61" s="27">
        <v>6</v>
      </c>
      <c r="IA61" s="27">
        <v>6</v>
      </c>
      <c r="IB61" s="27">
        <v>6</v>
      </c>
      <c r="IC61" s="27">
        <v>6</v>
      </c>
      <c r="ID61" s="27">
        <v>6</v>
      </c>
      <c r="IE61" s="27">
        <v>6</v>
      </c>
      <c r="IF61" s="27">
        <v>6</v>
      </c>
      <c r="IG61" s="27">
        <v>6</v>
      </c>
      <c r="IH61" s="27">
        <v>6</v>
      </c>
      <c r="II61" s="27">
        <v>6</v>
      </c>
      <c r="IJ61" s="27">
        <v>6</v>
      </c>
      <c r="IK61" s="27">
        <v>6</v>
      </c>
      <c r="IL61" s="27">
        <v>6</v>
      </c>
      <c r="IM61" s="27">
        <v>6</v>
      </c>
      <c r="IN61" s="27">
        <v>6</v>
      </c>
      <c r="IO61" s="27">
        <v>6</v>
      </c>
      <c r="IP61" s="27">
        <v>6</v>
      </c>
      <c r="IQ61" s="27">
        <v>6</v>
      </c>
      <c r="IR61" s="27">
        <v>6</v>
      </c>
      <c r="IS61" s="27">
        <v>6</v>
      </c>
      <c r="IT61" s="27">
        <v>6</v>
      </c>
      <c r="IU61" s="27">
        <v>6</v>
      </c>
      <c r="IV61" s="27">
        <v>6</v>
      </c>
      <c r="IW61" s="27">
        <v>6</v>
      </c>
      <c r="IX61" s="27">
        <v>6</v>
      </c>
      <c r="IY61" s="27">
        <v>6</v>
      </c>
      <c r="IZ61" s="27">
        <v>6</v>
      </c>
      <c r="JA61" s="27">
        <v>6</v>
      </c>
      <c r="JB61" s="27">
        <v>6</v>
      </c>
      <c r="JC61" s="27">
        <v>6</v>
      </c>
      <c r="JD61" s="27">
        <v>6</v>
      </c>
      <c r="JE61" s="27">
        <v>6</v>
      </c>
      <c r="JF61" s="27">
        <v>6</v>
      </c>
      <c r="JG61" s="27">
        <v>6</v>
      </c>
      <c r="JH61" s="27">
        <v>6</v>
      </c>
      <c r="JI61" s="27">
        <v>6</v>
      </c>
      <c r="JJ61" s="27">
        <v>6</v>
      </c>
      <c r="JK61" s="27">
        <v>6</v>
      </c>
      <c r="JL61" s="27">
        <v>6</v>
      </c>
      <c r="JM61" s="27">
        <v>6</v>
      </c>
      <c r="JN61" s="27">
        <v>6</v>
      </c>
      <c r="JO61" s="27">
        <v>6</v>
      </c>
      <c r="JP61" s="27">
        <v>6</v>
      </c>
      <c r="JQ61" s="27">
        <v>6</v>
      </c>
      <c r="JR61" s="27">
        <v>6</v>
      </c>
      <c r="JS61" s="27">
        <v>6</v>
      </c>
      <c r="JT61" s="27">
        <v>6</v>
      </c>
      <c r="JU61" s="27">
        <v>6</v>
      </c>
      <c r="JV61" s="27">
        <v>6</v>
      </c>
      <c r="JW61" s="27">
        <v>6</v>
      </c>
      <c r="JX61" s="27">
        <v>6</v>
      </c>
      <c r="JY61" s="27">
        <v>6</v>
      </c>
      <c r="JZ61" s="27">
        <v>6</v>
      </c>
      <c r="KA61" s="27">
        <v>6</v>
      </c>
      <c r="KB61" s="27">
        <v>6</v>
      </c>
      <c r="KC61" s="27">
        <v>6</v>
      </c>
      <c r="KD61" s="27">
        <v>6</v>
      </c>
      <c r="KE61" s="27">
        <v>6</v>
      </c>
      <c r="KF61" s="27">
        <v>6</v>
      </c>
      <c r="KG61" s="27">
        <v>6</v>
      </c>
      <c r="KH61" s="27">
        <v>6</v>
      </c>
      <c r="KI61" s="27">
        <v>6</v>
      </c>
      <c r="KJ61" s="27">
        <v>6</v>
      </c>
      <c r="KK61" s="27">
        <v>6</v>
      </c>
      <c r="KL61" s="27">
        <v>6</v>
      </c>
      <c r="KM61" s="27">
        <v>6</v>
      </c>
      <c r="KN61" s="27">
        <v>6</v>
      </c>
      <c r="KO61" s="27">
        <v>6</v>
      </c>
      <c r="KP61" s="27">
        <v>6</v>
      </c>
      <c r="KQ61" s="27">
        <v>6</v>
      </c>
      <c r="KR61" s="27">
        <v>6</v>
      </c>
      <c r="KS61" s="27">
        <v>6</v>
      </c>
      <c r="KT61" s="27">
        <v>6</v>
      </c>
      <c r="KU61" s="27">
        <v>6</v>
      </c>
      <c r="KV61" s="27">
        <v>6</v>
      </c>
      <c r="KW61" s="27">
        <v>6</v>
      </c>
      <c r="KX61" s="27">
        <v>6</v>
      </c>
      <c r="KY61" s="27">
        <v>6</v>
      </c>
      <c r="KZ61" s="27">
        <v>6</v>
      </c>
      <c r="LA61" s="27">
        <v>6</v>
      </c>
      <c r="LB61" s="27">
        <v>6</v>
      </c>
      <c r="LC61" s="27">
        <v>6</v>
      </c>
      <c r="LD61" s="27">
        <v>6</v>
      </c>
      <c r="LE61" s="27">
        <v>6</v>
      </c>
      <c r="LF61" s="27">
        <v>6</v>
      </c>
      <c r="LG61" s="27">
        <v>6</v>
      </c>
      <c r="LH61" s="27">
        <v>6</v>
      </c>
      <c r="LI61" s="27">
        <v>6</v>
      </c>
      <c r="LJ61" s="27">
        <v>6</v>
      </c>
      <c r="LK61" s="27">
        <v>6</v>
      </c>
      <c r="LL61" s="27">
        <v>6</v>
      </c>
      <c r="LM61" s="27">
        <v>6</v>
      </c>
      <c r="LN61" s="27">
        <v>6</v>
      </c>
      <c r="LO61" s="27">
        <v>6</v>
      </c>
      <c r="LP61" s="27">
        <v>6</v>
      </c>
      <c r="LQ61" s="27">
        <v>6</v>
      </c>
      <c r="LR61" s="27">
        <v>6</v>
      </c>
      <c r="LS61" s="27">
        <v>6</v>
      </c>
      <c r="LT61" s="27">
        <v>6</v>
      </c>
      <c r="LU61" s="27">
        <v>6</v>
      </c>
      <c r="LV61" s="27">
        <v>6</v>
      </c>
      <c r="LW61" s="27">
        <v>6</v>
      </c>
      <c r="LX61" s="27">
        <v>6</v>
      </c>
      <c r="LY61" s="27">
        <v>6</v>
      </c>
      <c r="LZ61" s="27">
        <v>6</v>
      </c>
      <c r="MA61" s="27">
        <v>6</v>
      </c>
      <c r="MB61" s="27">
        <v>6</v>
      </c>
      <c r="MC61" s="27">
        <v>6</v>
      </c>
      <c r="MD61" s="27">
        <v>6</v>
      </c>
      <c r="ME61" s="27">
        <v>6</v>
      </c>
      <c r="MF61" s="27">
        <v>6</v>
      </c>
      <c r="MG61" s="27">
        <v>6</v>
      </c>
      <c r="MH61" s="27">
        <v>6</v>
      </c>
      <c r="MI61" s="27">
        <v>6</v>
      </c>
      <c r="MJ61" s="27">
        <v>6</v>
      </c>
      <c r="MK61" s="27">
        <v>6</v>
      </c>
      <c r="ML61" s="27">
        <v>6</v>
      </c>
      <c r="MM61" s="27">
        <v>6</v>
      </c>
      <c r="MN61" s="27">
        <v>6</v>
      </c>
      <c r="MO61" s="27">
        <v>6</v>
      </c>
      <c r="MP61" s="27">
        <v>6</v>
      </c>
      <c r="MQ61" s="27">
        <v>6</v>
      </c>
      <c r="MR61" s="27">
        <v>6</v>
      </c>
      <c r="MS61" s="27">
        <v>6</v>
      </c>
      <c r="MT61" s="27">
        <v>6</v>
      </c>
      <c r="MU61" s="27">
        <v>6</v>
      </c>
      <c r="MV61" s="27">
        <v>6</v>
      </c>
      <c r="MW61" s="27">
        <v>6</v>
      </c>
      <c r="MX61" s="27">
        <v>6</v>
      </c>
      <c r="MY61" s="27">
        <v>6</v>
      </c>
      <c r="MZ61" s="27">
        <v>6</v>
      </c>
      <c r="NA61" s="27">
        <v>6</v>
      </c>
      <c r="NB61" s="43"/>
      <c r="ND61" s="45"/>
      <c r="NE61" s="43"/>
    </row>
    <row r="62" spans="1:369" x14ac:dyDescent="0.25">
      <c r="A62" s="28">
        <f t="shared" si="1"/>
        <v>60</v>
      </c>
      <c r="B62" s="28">
        <v>530695</v>
      </c>
      <c r="C62" s="28" t="s">
        <v>65</v>
      </c>
      <c r="D62" s="29" t="s">
        <v>111</v>
      </c>
      <c r="E62" s="27">
        <f t="shared" si="2"/>
        <v>19.399999999999999</v>
      </c>
      <c r="F62" s="27">
        <v>54.4</v>
      </c>
      <c r="G62" s="27">
        <v>50</v>
      </c>
      <c r="H62" s="27">
        <v>74.45</v>
      </c>
      <c r="I62" s="3"/>
      <c r="J62" s="27">
        <v>42</v>
      </c>
      <c r="K62" s="27">
        <v>15</v>
      </c>
      <c r="L62" s="27"/>
      <c r="M62" s="30"/>
      <c r="N62" s="28"/>
      <c r="P62" s="3">
        <v>19.399999999999999</v>
      </c>
      <c r="Q62" s="3">
        <v>22</v>
      </c>
      <c r="R62" s="3">
        <v>21.4</v>
      </c>
      <c r="S62" s="3">
        <v>21.95</v>
      </c>
      <c r="T62" s="3">
        <v>20.75</v>
      </c>
      <c r="U62" s="3">
        <v>20.2</v>
      </c>
      <c r="V62" s="3">
        <v>21</v>
      </c>
      <c r="W62" s="3">
        <v>19.8</v>
      </c>
      <c r="X62" s="3">
        <v>19.649999999999999</v>
      </c>
      <c r="Y62" s="3">
        <v>19.25</v>
      </c>
      <c r="Z62" s="3">
        <v>20.45</v>
      </c>
      <c r="AA62" s="3">
        <v>20.65</v>
      </c>
      <c r="AB62" s="3">
        <v>19.2</v>
      </c>
      <c r="AC62" s="3">
        <v>19.2</v>
      </c>
      <c r="AD62" s="3">
        <v>19.100000000000001</v>
      </c>
      <c r="AE62" s="3">
        <v>20</v>
      </c>
      <c r="AF62" s="3">
        <v>19.5</v>
      </c>
      <c r="AG62" s="3">
        <v>20</v>
      </c>
      <c r="AH62" s="3">
        <v>19.3</v>
      </c>
      <c r="AI62" s="3">
        <v>19.3</v>
      </c>
      <c r="AJ62" s="3">
        <v>20.9</v>
      </c>
      <c r="AK62" s="3">
        <v>19</v>
      </c>
      <c r="AL62" s="3">
        <v>20.85</v>
      </c>
      <c r="AM62" s="3">
        <v>20</v>
      </c>
      <c r="AN62" s="3">
        <v>21.4</v>
      </c>
      <c r="AO62" s="3">
        <v>20</v>
      </c>
      <c r="AP62" s="3">
        <v>20.25</v>
      </c>
      <c r="AQ62" s="3">
        <v>21.6</v>
      </c>
      <c r="AR62" s="3">
        <v>21.75</v>
      </c>
      <c r="AS62" s="3">
        <v>18.5</v>
      </c>
      <c r="AT62" s="3">
        <v>19.600000000000001</v>
      </c>
      <c r="AU62" s="3">
        <v>19.600000000000001</v>
      </c>
      <c r="AV62" s="3">
        <v>20.3</v>
      </c>
      <c r="AW62" s="3">
        <v>20</v>
      </c>
      <c r="AX62" s="3">
        <v>19.55</v>
      </c>
      <c r="AY62" s="3">
        <v>18.649999999999999</v>
      </c>
      <c r="AZ62" s="3">
        <v>18.55</v>
      </c>
      <c r="BA62" s="3">
        <v>19.600000000000001</v>
      </c>
      <c r="BB62" s="3">
        <v>18.100000000000001</v>
      </c>
      <c r="BC62" s="3">
        <v>19</v>
      </c>
      <c r="BD62" s="3">
        <v>18</v>
      </c>
      <c r="BE62" s="3">
        <v>17.850000000000001</v>
      </c>
      <c r="BF62" s="3">
        <v>17.2</v>
      </c>
      <c r="BG62" s="3">
        <v>16.55</v>
      </c>
      <c r="BH62" s="3">
        <v>18.399999999999999</v>
      </c>
      <c r="BI62" s="3">
        <v>17.399999999999999</v>
      </c>
      <c r="BJ62" s="3">
        <v>17.25</v>
      </c>
      <c r="BK62" s="3">
        <v>16.7</v>
      </c>
      <c r="BL62" s="3">
        <v>18.2</v>
      </c>
      <c r="BM62" s="3">
        <v>17</v>
      </c>
      <c r="BN62" s="3">
        <v>16.05</v>
      </c>
      <c r="BO62" s="3">
        <v>17</v>
      </c>
      <c r="BP62" s="3">
        <v>17.5</v>
      </c>
      <c r="BQ62" s="3">
        <v>17</v>
      </c>
      <c r="BR62" s="3">
        <v>16.95</v>
      </c>
      <c r="BS62" s="3">
        <v>15.35</v>
      </c>
      <c r="BT62" s="3">
        <v>17.95</v>
      </c>
      <c r="BU62" s="3">
        <v>18.75</v>
      </c>
      <c r="BV62" s="3">
        <v>18.05</v>
      </c>
      <c r="BW62" s="3">
        <v>18</v>
      </c>
      <c r="BX62" s="3">
        <v>16.850000000000001</v>
      </c>
      <c r="BY62" s="3">
        <v>18.350000000000001</v>
      </c>
      <c r="BZ62" s="3">
        <v>19.850000000000001</v>
      </c>
      <c r="CA62" s="3">
        <v>20.5</v>
      </c>
      <c r="CB62" s="3">
        <v>20.9</v>
      </c>
      <c r="CC62" s="3">
        <v>21.45</v>
      </c>
      <c r="CD62" s="3">
        <v>21.5</v>
      </c>
      <c r="CE62" s="3">
        <v>21.45</v>
      </c>
      <c r="CF62" s="3">
        <v>21.7</v>
      </c>
      <c r="CG62" s="3">
        <v>21.75</v>
      </c>
      <c r="CH62" s="3">
        <v>21.5</v>
      </c>
      <c r="CI62" s="3">
        <v>22.1</v>
      </c>
      <c r="CJ62" s="3">
        <v>22.8</v>
      </c>
      <c r="CK62" s="3">
        <v>23</v>
      </c>
      <c r="CL62" s="3">
        <v>24</v>
      </c>
      <c r="CM62" s="3">
        <v>22.35</v>
      </c>
      <c r="CN62" s="3">
        <v>22.5</v>
      </c>
      <c r="CO62" s="3">
        <v>22.7</v>
      </c>
      <c r="CP62" s="3">
        <v>23.85</v>
      </c>
      <c r="CQ62" s="3">
        <v>24.25</v>
      </c>
      <c r="CR62" s="3">
        <v>23.75</v>
      </c>
      <c r="CS62" s="3">
        <v>24.4</v>
      </c>
      <c r="CT62" s="3">
        <v>22.45</v>
      </c>
      <c r="CU62" s="3">
        <v>21.15</v>
      </c>
      <c r="CV62" s="3">
        <v>22.95</v>
      </c>
      <c r="CW62" s="3">
        <v>22.5</v>
      </c>
      <c r="CX62" s="3">
        <v>22</v>
      </c>
      <c r="CY62" s="3">
        <v>21.05</v>
      </c>
      <c r="CZ62" s="3">
        <v>21.7</v>
      </c>
      <c r="DA62" s="3">
        <v>21.95</v>
      </c>
      <c r="DB62" s="3">
        <v>21.5</v>
      </c>
      <c r="DC62" s="3">
        <v>21.6</v>
      </c>
      <c r="DD62" s="3">
        <v>21.8</v>
      </c>
      <c r="DE62" s="3">
        <v>22.25</v>
      </c>
      <c r="DF62" s="3">
        <v>22.1</v>
      </c>
      <c r="DG62" s="3">
        <v>22.35</v>
      </c>
      <c r="DH62" s="3">
        <v>22.7</v>
      </c>
      <c r="DI62" s="3">
        <v>23.3</v>
      </c>
      <c r="DJ62" s="3">
        <v>24.45</v>
      </c>
      <c r="DK62" s="3">
        <v>24.25</v>
      </c>
      <c r="DL62" s="3">
        <v>24.7</v>
      </c>
      <c r="DM62" s="3">
        <v>23.8</v>
      </c>
      <c r="DN62" s="3">
        <v>23.85</v>
      </c>
      <c r="DO62" s="3">
        <v>23.25</v>
      </c>
      <c r="DP62" s="3">
        <v>24</v>
      </c>
      <c r="DQ62" s="3">
        <v>24.75</v>
      </c>
      <c r="DR62" s="3">
        <v>23.3</v>
      </c>
      <c r="DS62" s="3">
        <v>24.25</v>
      </c>
      <c r="DT62" s="3">
        <v>24.25</v>
      </c>
      <c r="DU62" s="3">
        <v>23.65</v>
      </c>
      <c r="DV62" s="3">
        <v>23</v>
      </c>
      <c r="DW62" s="3">
        <v>23.6</v>
      </c>
      <c r="DX62" s="3">
        <v>23.1</v>
      </c>
      <c r="DY62" s="3">
        <v>23.5</v>
      </c>
      <c r="DZ62" s="3">
        <v>24</v>
      </c>
      <c r="EA62" s="3">
        <v>26.05</v>
      </c>
      <c r="EB62" s="3">
        <v>26.05</v>
      </c>
      <c r="EC62" s="3">
        <v>25.25</v>
      </c>
      <c r="ED62" s="3">
        <v>25.45</v>
      </c>
      <c r="EE62" s="3">
        <v>25.45</v>
      </c>
      <c r="EF62" s="3">
        <v>26.25</v>
      </c>
      <c r="EG62" s="3">
        <v>26.15</v>
      </c>
      <c r="EH62" s="3">
        <v>26.15</v>
      </c>
      <c r="EI62" s="3">
        <v>25.5</v>
      </c>
      <c r="EJ62" s="3">
        <v>25.4</v>
      </c>
      <c r="EK62" s="3">
        <v>26.65</v>
      </c>
      <c r="EL62" s="3">
        <v>27.4</v>
      </c>
      <c r="EM62" s="3">
        <v>26.7</v>
      </c>
      <c r="EN62" s="3">
        <v>27</v>
      </c>
      <c r="EO62" s="3">
        <v>25.6</v>
      </c>
      <c r="EP62" s="3">
        <v>25.1</v>
      </c>
      <c r="EQ62" s="3">
        <v>26.4</v>
      </c>
      <c r="ER62" s="3">
        <v>27.1</v>
      </c>
      <c r="ES62" s="3">
        <v>27.5</v>
      </c>
      <c r="ET62" s="3">
        <v>28</v>
      </c>
      <c r="EU62" s="3">
        <v>29</v>
      </c>
      <c r="EV62" s="3">
        <v>29.2</v>
      </c>
      <c r="EW62" s="3">
        <v>30.05</v>
      </c>
      <c r="EX62" s="3">
        <v>30.9</v>
      </c>
      <c r="EY62" s="3">
        <v>29.9</v>
      </c>
      <c r="EZ62" s="3">
        <v>30.75</v>
      </c>
      <c r="FA62" s="3">
        <v>29.55</v>
      </c>
      <c r="FB62" s="3">
        <v>30.65</v>
      </c>
      <c r="FC62" s="3">
        <v>26.85</v>
      </c>
      <c r="FD62" s="3">
        <v>27.75</v>
      </c>
      <c r="FE62" s="3">
        <v>27.25</v>
      </c>
      <c r="FF62" s="27">
        <v>28.75</v>
      </c>
      <c r="FG62" s="27">
        <v>27.85</v>
      </c>
      <c r="FH62" s="27">
        <v>25</v>
      </c>
      <c r="FI62" s="27">
        <v>23.8</v>
      </c>
      <c r="FJ62" s="27">
        <v>24.1</v>
      </c>
      <c r="FK62" s="27">
        <v>23.1</v>
      </c>
      <c r="FL62" s="27">
        <v>22.6</v>
      </c>
      <c r="FM62" s="27">
        <v>23.35</v>
      </c>
      <c r="FN62" s="27">
        <v>23</v>
      </c>
      <c r="FO62" s="27">
        <v>23.75</v>
      </c>
      <c r="FP62" s="27">
        <v>24</v>
      </c>
      <c r="FQ62" s="27">
        <v>24.1</v>
      </c>
      <c r="FR62" s="27">
        <v>24</v>
      </c>
      <c r="FS62" s="27">
        <v>24</v>
      </c>
      <c r="FT62" s="27"/>
      <c r="FU62" s="27">
        <v>24.55</v>
      </c>
      <c r="FV62" s="27">
        <v>24.5</v>
      </c>
      <c r="FW62" s="27">
        <v>25.5</v>
      </c>
      <c r="FX62" s="27">
        <v>26</v>
      </c>
      <c r="FY62" s="27">
        <v>26.9</v>
      </c>
      <c r="FZ62" s="27">
        <v>25.85</v>
      </c>
      <c r="GA62" s="27">
        <v>26</v>
      </c>
      <c r="GB62" s="27">
        <v>25.45</v>
      </c>
      <c r="GC62" s="27">
        <v>25.7</v>
      </c>
      <c r="GD62" s="27">
        <v>24</v>
      </c>
      <c r="GE62" s="27">
        <v>24.25</v>
      </c>
      <c r="GF62" s="27">
        <v>24.5</v>
      </c>
      <c r="GG62" s="27">
        <v>22.85</v>
      </c>
      <c r="GH62" s="27">
        <v>22.3</v>
      </c>
      <c r="GI62" s="27">
        <v>22.5</v>
      </c>
      <c r="GJ62" s="27">
        <v>22.2</v>
      </c>
      <c r="GK62" s="27">
        <v>22.8</v>
      </c>
      <c r="GL62" s="27">
        <v>22</v>
      </c>
      <c r="GM62" s="27">
        <v>25.2</v>
      </c>
      <c r="GN62" s="27">
        <v>23.35</v>
      </c>
      <c r="GO62" s="27">
        <v>23</v>
      </c>
      <c r="GP62" s="27">
        <v>23.5</v>
      </c>
      <c r="GQ62" s="27">
        <v>22.05</v>
      </c>
      <c r="GR62" s="27">
        <v>20.8</v>
      </c>
      <c r="GS62" s="27">
        <v>23</v>
      </c>
      <c r="GT62" s="27">
        <v>23.85</v>
      </c>
      <c r="GU62" s="27">
        <v>24.85</v>
      </c>
      <c r="GV62" s="27">
        <v>24.85</v>
      </c>
      <c r="GW62" s="27">
        <v>24.7</v>
      </c>
      <c r="GX62" s="27">
        <v>25.35</v>
      </c>
      <c r="GY62" s="27">
        <v>26</v>
      </c>
      <c r="GZ62" s="27">
        <v>27.95</v>
      </c>
      <c r="HA62" s="27">
        <v>28</v>
      </c>
      <c r="HB62" s="27">
        <v>29</v>
      </c>
      <c r="HC62" s="27">
        <v>28.9</v>
      </c>
      <c r="HD62" s="27">
        <v>28.2</v>
      </c>
      <c r="HE62" s="27">
        <v>27.65</v>
      </c>
      <c r="HF62" s="27">
        <v>28.1</v>
      </c>
      <c r="HG62" s="27">
        <v>28</v>
      </c>
      <c r="HH62" s="27">
        <v>27.8</v>
      </c>
      <c r="HI62" s="27">
        <v>29.15</v>
      </c>
      <c r="HJ62" s="27">
        <v>28.15</v>
      </c>
      <c r="HK62" s="27">
        <v>29.25</v>
      </c>
      <c r="HL62" s="27">
        <v>30</v>
      </c>
      <c r="HM62" s="27">
        <v>29.3</v>
      </c>
      <c r="HN62" s="27">
        <v>30.1</v>
      </c>
      <c r="HO62" s="27">
        <v>30.25</v>
      </c>
      <c r="HP62" s="27">
        <v>31</v>
      </c>
      <c r="HQ62" s="27">
        <v>30.5</v>
      </c>
      <c r="HR62" s="27">
        <v>31.2</v>
      </c>
      <c r="HS62" s="27">
        <v>31.2</v>
      </c>
      <c r="HT62" s="27">
        <v>30.75</v>
      </c>
      <c r="HU62" s="27">
        <v>30.9</v>
      </c>
      <c r="HV62" s="27">
        <v>30.9</v>
      </c>
      <c r="HW62" s="27">
        <v>30.6</v>
      </c>
      <c r="HX62" s="27">
        <v>30.5</v>
      </c>
      <c r="HY62" s="27">
        <v>30.2</v>
      </c>
      <c r="HZ62" s="27">
        <v>31</v>
      </c>
      <c r="IA62" s="27">
        <v>31</v>
      </c>
      <c r="IB62" s="27">
        <v>31.2</v>
      </c>
      <c r="IC62" s="27">
        <v>30.6</v>
      </c>
      <c r="ID62" s="27">
        <v>32</v>
      </c>
      <c r="IE62" s="27">
        <v>32.5</v>
      </c>
      <c r="IF62" s="27">
        <v>32.9</v>
      </c>
      <c r="IG62" s="27">
        <v>32.5</v>
      </c>
      <c r="IH62" s="27">
        <v>31.5</v>
      </c>
      <c r="II62" s="27">
        <v>30.1</v>
      </c>
      <c r="IJ62" s="27">
        <v>32</v>
      </c>
      <c r="IK62" s="27">
        <v>33.25</v>
      </c>
      <c r="IL62" s="27">
        <v>33.4</v>
      </c>
      <c r="IM62" s="27">
        <v>32.25</v>
      </c>
      <c r="IN62" s="27">
        <v>34.5</v>
      </c>
      <c r="IO62" s="27">
        <v>34.6</v>
      </c>
      <c r="IP62" s="27">
        <v>30.6</v>
      </c>
      <c r="IQ62" s="27">
        <v>30.05</v>
      </c>
      <c r="IR62" s="27">
        <v>30.4</v>
      </c>
      <c r="IS62" s="27">
        <v>33.299999999999997</v>
      </c>
      <c r="IT62" s="27">
        <v>35.65</v>
      </c>
      <c r="IU62" s="27">
        <v>36.799999999999997</v>
      </c>
      <c r="IV62" s="27">
        <v>38.25</v>
      </c>
      <c r="IW62" s="27">
        <v>35</v>
      </c>
      <c r="IX62" s="27">
        <v>37</v>
      </c>
      <c r="IY62" s="27">
        <v>35.1</v>
      </c>
      <c r="IZ62" s="27">
        <v>35.549999999999997</v>
      </c>
      <c r="JA62" s="27">
        <v>36.700000000000003</v>
      </c>
      <c r="JB62" s="27">
        <v>37.5</v>
      </c>
      <c r="JC62" s="27">
        <v>36.5</v>
      </c>
      <c r="JD62" s="27">
        <v>36.549999999999997</v>
      </c>
      <c r="JE62" s="27">
        <v>36.15</v>
      </c>
      <c r="JF62" s="27">
        <v>37.799999999999997</v>
      </c>
      <c r="JG62" s="27">
        <v>36</v>
      </c>
      <c r="JH62" s="27">
        <v>37</v>
      </c>
      <c r="JI62" s="27">
        <v>36.299999999999997</v>
      </c>
      <c r="JJ62" s="27">
        <v>36.35</v>
      </c>
      <c r="JK62" s="27">
        <v>36.6</v>
      </c>
      <c r="JL62" s="27">
        <v>38</v>
      </c>
      <c r="JM62" s="27">
        <v>38.6</v>
      </c>
      <c r="JN62" s="27">
        <v>36.75</v>
      </c>
      <c r="JO62" s="27">
        <v>37.4</v>
      </c>
      <c r="JP62" s="27">
        <v>38.200000000000003</v>
      </c>
      <c r="JQ62" s="27">
        <v>38.450000000000003</v>
      </c>
      <c r="JR62" s="27">
        <v>38.1</v>
      </c>
      <c r="JS62" s="27">
        <v>38.15</v>
      </c>
      <c r="JT62" s="27">
        <v>39</v>
      </c>
      <c r="JU62" s="27">
        <v>38.200000000000003</v>
      </c>
      <c r="JV62" s="27">
        <v>38.950000000000003</v>
      </c>
      <c r="JW62" s="27">
        <v>39.1</v>
      </c>
      <c r="JX62" s="27">
        <v>38.5</v>
      </c>
      <c r="JY62" s="27">
        <v>39.049999999999997</v>
      </c>
      <c r="JZ62" s="27">
        <v>39</v>
      </c>
      <c r="KA62" s="27">
        <v>39.5</v>
      </c>
      <c r="KB62" s="27">
        <v>39.450000000000003</v>
      </c>
      <c r="KC62" s="27">
        <v>40.35</v>
      </c>
      <c r="KD62" s="27">
        <v>39.049999999999997</v>
      </c>
      <c r="KE62" s="27">
        <v>39.700000000000003</v>
      </c>
      <c r="KF62" s="27">
        <v>40.6</v>
      </c>
      <c r="KG62" s="27">
        <v>41.2</v>
      </c>
      <c r="KH62" s="27">
        <v>41.1</v>
      </c>
      <c r="KI62" s="27">
        <v>41.25</v>
      </c>
      <c r="KJ62" s="27">
        <v>41</v>
      </c>
      <c r="KK62" s="27">
        <v>40.700000000000003</v>
      </c>
      <c r="KL62" s="27">
        <v>41.5</v>
      </c>
      <c r="KM62" s="27">
        <v>40.450000000000003</v>
      </c>
      <c r="KN62" s="27">
        <v>40.049999999999997</v>
      </c>
      <c r="KO62" s="27">
        <v>39.75</v>
      </c>
      <c r="KP62" s="27">
        <v>40.200000000000003</v>
      </c>
      <c r="KQ62" s="27">
        <v>40.1</v>
      </c>
      <c r="KR62" s="27">
        <v>39.15</v>
      </c>
      <c r="KS62" s="27">
        <v>39</v>
      </c>
      <c r="KT62" s="27">
        <v>39</v>
      </c>
      <c r="KU62" s="27">
        <v>39</v>
      </c>
      <c r="KV62" s="27">
        <v>37.75</v>
      </c>
      <c r="KW62" s="27">
        <v>38</v>
      </c>
      <c r="KX62" s="27">
        <v>38.25</v>
      </c>
      <c r="KY62" s="27">
        <v>38.200000000000003</v>
      </c>
      <c r="KZ62" s="27">
        <v>38</v>
      </c>
      <c r="LA62" s="27">
        <v>38.700000000000003</v>
      </c>
      <c r="LB62" s="27">
        <v>39.35</v>
      </c>
      <c r="LC62" s="27">
        <v>39</v>
      </c>
      <c r="LD62" s="27">
        <v>39.75</v>
      </c>
      <c r="LE62" s="27">
        <v>41</v>
      </c>
      <c r="LF62" s="27">
        <v>40.6</v>
      </c>
      <c r="LG62" s="27">
        <v>41.35</v>
      </c>
      <c r="LH62" s="27">
        <v>37.4</v>
      </c>
      <c r="LI62" s="27">
        <v>36.15</v>
      </c>
      <c r="LJ62" s="27">
        <v>36.25</v>
      </c>
      <c r="LK62" s="27">
        <v>37.25</v>
      </c>
      <c r="LL62" s="27">
        <v>36.35</v>
      </c>
      <c r="LM62" s="27">
        <v>35.9</v>
      </c>
      <c r="LN62" s="27">
        <v>36.5</v>
      </c>
      <c r="LO62" s="27">
        <v>35.65</v>
      </c>
      <c r="LP62" s="27">
        <v>35.75</v>
      </c>
      <c r="LQ62" s="27">
        <v>35.35</v>
      </c>
      <c r="LR62" s="27">
        <v>36.1</v>
      </c>
      <c r="LS62" s="27">
        <v>35.4</v>
      </c>
      <c r="LT62" s="27">
        <v>36.25</v>
      </c>
      <c r="LU62" s="27">
        <v>36.9</v>
      </c>
      <c r="LV62" s="27">
        <v>36.700000000000003</v>
      </c>
      <c r="LW62" s="27">
        <v>37.65</v>
      </c>
      <c r="LX62" s="27">
        <v>37.9</v>
      </c>
      <c r="LY62" s="27">
        <v>38</v>
      </c>
      <c r="LZ62" s="27">
        <v>38.1</v>
      </c>
      <c r="MA62" s="27">
        <v>37.299999999999997</v>
      </c>
      <c r="MB62" s="27">
        <v>37.5</v>
      </c>
      <c r="MC62" s="27">
        <v>37.5</v>
      </c>
      <c r="MD62" s="27">
        <v>38.299999999999997</v>
      </c>
      <c r="ME62" s="27">
        <v>38.5</v>
      </c>
      <c r="MF62" s="27">
        <v>40.5</v>
      </c>
      <c r="MG62" s="27">
        <v>39.65</v>
      </c>
      <c r="MH62" s="27">
        <v>40.65</v>
      </c>
      <c r="MI62" s="27">
        <v>41.25</v>
      </c>
      <c r="MJ62" s="27">
        <v>39.25</v>
      </c>
      <c r="MK62" s="27">
        <v>37.65</v>
      </c>
      <c r="ML62" s="27">
        <v>36.549999999999997</v>
      </c>
      <c r="MM62" s="27">
        <v>35.35</v>
      </c>
      <c r="MN62" s="27">
        <v>36.1</v>
      </c>
      <c r="MO62" s="27">
        <v>36.25</v>
      </c>
      <c r="MP62" s="27">
        <v>36</v>
      </c>
      <c r="MQ62" s="27">
        <v>36.25</v>
      </c>
      <c r="MR62" s="27">
        <v>37.950000000000003</v>
      </c>
      <c r="MS62" s="27">
        <v>37</v>
      </c>
      <c r="MT62" s="27">
        <v>37.35</v>
      </c>
      <c r="MU62" s="27">
        <v>38.1</v>
      </c>
      <c r="MV62" s="27">
        <v>38.4</v>
      </c>
      <c r="MW62" s="27">
        <v>38.700000000000003</v>
      </c>
      <c r="MX62" s="27">
        <v>39</v>
      </c>
      <c r="MY62" s="27">
        <v>40.200000000000003</v>
      </c>
      <c r="MZ62" s="27">
        <v>42</v>
      </c>
      <c r="NA62" s="27">
        <v>42.45</v>
      </c>
      <c r="NB62" s="43"/>
      <c r="ND62" s="45"/>
      <c r="NE62" s="43"/>
    </row>
    <row r="63" spans="1:369" x14ac:dyDescent="0.25">
      <c r="A63" s="28">
        <f t="shared" si="1"/>
        <v>61</v>
      </c>
      <c r="B63" s="28">
        <v>532891</v>
      </c>
      <c r="C63" s="28" t="s">
        <v>66</v>
      </c>
      <c r="D63" s="29" t="s">
        <v>112</v>
      </c>
      <c r="E63" s="27">
        <f t="shared" si="2"/>
        <v>73.55</v>
      </c>
      <c r="F63" s="27">
        <v>101.15</v>
      </c>
      <c r="G63" s="27">
        <v>40.5</v>
      </c>
      <c r="H63" s="27">
        <v>240.8</v>
      </c>
      <c r="I63" s="3"/>
      <c r="J63" s="27">
        <v>124.9</v>
      </c>
      <c r="K63" s="27">
        <v>59.5</v>
      </c>
      <c r="L63" s="27">
        <v>400</v>
      </c>
      <c r="M63" s="30">
        <v>39324</v>
      </c>
      <c r="N63" s="47">
        <f>((E63-L63)/L63)*365/($E$2-M63)</f>
        <v>-0.19992323825503355</v>
      </c>
      <c r="P63" s="3">
        <v>73.55</v>
      </c>
      <c r="Q63" s="3">
        <v>76.8</v>
      </c>
      <c r="R63" s="3">
        <v>76.5</v>
      </c>
      <c r="S63" s="3">
        <v>77</v>
      </c>
      <c r="T63" s="3">
        <v>78.5</v>
      </c>
      <c r="U63" s="3">
        <v>78.400000000000006</v>
      </c>
      <c r="V63" s="3">
        <v>81</v>
      </c>
      <c r="W63" s="3">
        <v>77.099999999999994</v>
      </c>
      <c r="X63" s="3">
        <v>80.2</v>
      </c>
      <c r="Y63" s="3">
        <v>72.2</v>
      </c>
      <c r="Z63" s="3">
        <v>73.349999999999994</v>
      </c>
      <c r="AA63" s="3">
        <v>75.25</v>
      </c>
      <c r="AB63" s="3">
        <v>72.5</v>
      </c>
      <c r="AC63" s="3">
        <v>75.3</v>
      </c>
      <c r="AD63" s="3">
        <v>71.55</v>
      </c>
      <c r="AE63" s="3">
        <v>73.099999999999994</v>
      </c>
      <c r="AF63" s="3">
        <v>73.349999999999994</v>
      </c>
      <c r="AG63" s="3">
        <v>75.05</v>
      </c>
      <c r="AH63" s="3">
        <v>73.25</v>
      </c>
      <c r="AI63" s="3">
        <v>72</v>
      </c>
      <c r="AJ63" s="3">
        <v>67.55</v>
      </c>
      <c r="AK63" s="3">
        <v>63.1</v>
      </c>
      <c r="AL63" s="3">
        <v>62.55</v>
      </c>
      <c r="AM63" s="3">
        <v>63</v>
      </c>
      <c r="AN63" s="3">
        <v>65.5</v>
      </c>
      <c r="AO63" s="3">
        <v>65.3</v>
      </c>
      <c r="AP63" s="3">
        <v>65.7</v>
      </c>
      <c r="AQ63" s="3">
        <v>67.05</v>
      </c>
      <c r="AR63" s="3">
        <v>67.05</v>
      </c>
      <c r="AS63" s="3">
        <v>65.25</v>
      </c>
      <c r="AT63" s="3">
        <v>65.400000000000006</v>
      </c>
      <c r="AU63" s="3">
        <v>66.3</v>
      </c>
      <c r="AV63" s="3">
        <v>68.349999999999994</v>
      </c>
      <c r="AW63" s="3">
        <v>68.099999999999994</v>
      </c>
      <c r="AX63" s="3">
        <v>67.900000000000006</v>
      </c>
      <c r="AY63" s="3">
        <v>69</v>
      </c>
      <c r="AZ63" s="3">
        <v>68.3</v>
      </c>
      <c r="BA63" s="3">
        <v>67.349999999999994</v>
      </c>
      <c r="BB63" s="3">
        <v>66.650000000000006</v>
      </c>
      <c r="BC63" s="3">
        <v>66.25</v>
      </c>
      <c r="BD63" s="3">
        <v>70.5</v>
      </c>
      <c r="BE63" s="3">
        <v>70.650000000000006</v>
      </c>
      <c r="BF63" s="3">
        <v>69.900000000000006</v>
      </c>
      <c r="BG63" s="3">
        <v>69.25</v>
      </c>
      <c r="BH63" s="3">
        <v>68.349999999999994</v>
      </c>
      <c r="BI63" s="3">
        <v>68.5</v>
      </c>
      <c r="BJ63" s="3">
        <v>68.099999999999994</v>
      </c>
      <c r="BK63" s="3">
        <v>66.099999999999994</v>
      </c>
      <c r="BL63" s="3">
        <v>66</v>
      </c>
      <c r="BM63" s="3">
        <v>64.650000000000006</v>
      </c>
      <c r="BN63" s="3">
        <v>68.349999999999994</v>
      </c>
      <c r="BO63" s="3">
        <v>66.099999999999994</v>
      </c>
      <c r="BP63" s="3">
        <v>68.05</v>
      </c>
      <c r="BQ63" s="3">
        <v>63.6</v>
      </c>
      <c r="BR63" s="3">
        <v>61.8</v>
      </c>
      <c r="BS63" s="3">
        <v>62.05</v>
      </c>
      <c r="BT63" s="3">
        <v>65.400000000000006</v>
      </c>
      <c r="BU63" s="3">
        <v>70.45</v>
      </c>
      <c r="BV63" s="3">
        <v>65</v>
      </c>
      <c r="BW63" s="3">
        <v>66.3</v>
      </c>
      <c r="BX63" s="3">
        <v>63</v>
      </c>
      <c r="BY63" s="3">
        <v>65.05</v>
      </c>
      <c r="BZ63" s="3">
        <v>67.25</v>
      </c>
      <c r="CA63" s="3">
        <v>69.8</v>
      </c>
      <c r="CB63" s="3">
        <v>72.25</v>
      </c>
      <c r="CC63" s="3">
        <v>73</v>
      </c>
      <c r="CD63" s="3">
        <v>75</v>
      </c>
      <c r="CE63" s="3">
        <v>76.150000000000006</v>
      </c>
      <c r="CF63" s="3">
        <v>77.099999999999994</v>
      </c>
      <c r="CG63" s="3">
        <v>78.150000000000006</v>
      </c>
      <c r="CH63" s="3">
        <v>78.349999999999994</v>
      </c>
      <c r="CI63" s="3">
        <v>81.25</v>
      </c>
      <c r="CJ63" s="3">
        <v>82</v>
      </c>
      <c r="CK63" s="3">
        <v>82.65</v>
      </c>
      <c r="CL63" s="3">
        <v>85.65</v>
      </c>
      <c r="CM63" s="3">
        <v>83.25</v>
      </c>
      <c r="CN63" s="3">
        <v>84.65</v>
      </c>
      <c r="CO63" s="3">
        <v>84.2</v>
      </c>
      <c r="CP63" s="3">
        <v>85.8</v>
      </c>
      <c r="CQ63" s="3">
        <v>86.3</v>
      </c>
      <c r="CR63" s="3">
        <v>86.55</v>
      </c>
      <c r="CS63" s="3">
        <v>90</v>
      </c>
      <c r="CT63" s="3">
        <v>90.9</v>
      </c>
      <c r="CU63" s="3">
        <v>90</v>
      </c>
      <c r="CV63" s="3">
        <v>90</v>
      </c>
      <c r="CW63" s="3">
        <v>91.05</v>
      </c>
      <c r="CX63" s="3">
        <v>92</v>
      </c>
      <c r="CY63" s="3">
        <v>90.6</v>
      </c>
      <c r="CZ63" s="3">
        <v>87.95</v>
      </c>
      <c r="DA63" s="3">
        <v>86.15</v>
      </c>
      <c r="DB63" s="3">
        <v>87.9</v>
      </c>
      <c r="DC63" s="3">
        <v>86.5</v>
      </c>
      <c r="DD63" s="3">
        <v>87.35</v>
      </c>
      <c r="DE63" s="3">
        <v>85.95</v>
      </c>
      <c r="DF63" s="3">
        <v>86.05</v>
      </c>
      <c r="DG63" s="3">
        <v>85.7</v>
      </c>
      <c r="DH63" s="3">
        <v>88.4</v>
      </c>
      <c r="DI63" s="3">
        <v>94.5</v>
      </c>
      <c r="DJ63" s="3">
        <v>93.65</v>
      </c>
      <c r="DK63" s="3">
        <v>95.6</v>
      </c>
      <c r="DL63" s="3">
        <v>95</v>
      </c>
      <c r="DM63" s="3">
        <v>94.8</v>
      </c>
      <c r="DN63" s="3">
        <v>95.25</v>
      </c>
      <c r="DO63" s="3">
        <v>95.5</v>
      </c>
      <c r="DP63" s="3">
        <v>94.5</v>
      </c>
      <c r="DQ63" s="3">
        <v>97.8</v>
      </c>
      <c r="DR63" s="3">
        <v>95.55</v>
      </c>
      <c r="DS63" s="3">
        <v>96.1</v>
      </c>
      <c r="DT63" s="3">
        <v>97.5</v>
      </c>
      <c r="DU63" s="3">
        <v>96.2</v>
      </c>
      <c r="DV63" s="3">
        <v>96.85</v>
      </c>
      <c r="DW63" s="3">
        <v>95.5</v>
      </c>
      <c r="DX63" s="3">
        <v>95.1</v>
      </c>
      <c r="DY63" s="3">
        <v>93</v>
      </c>
      <c r="DZ63" s="3">
        <v>93.6</v>
      </c>
      <c r="EA63" s="3">
        <v>92.55</v>
      </c>
      <c r="EB63" s="3">
        <v>93.35</v>
      </c>
      <c r="EC63" s="3">
        <v>95.35</v>
      </c>
      <c r="ED63" s="3">
        <v>96.85</v>
      </c>
      <c r="EE63" s="3">
        <v>101.45</v>
      </c>
      <c r="EF63" s="3">
        <v>105.85</v>
      </c>
      <c r="EG63" s="3">
        <v>101.25</v>
      </c>
      <c r="EH63" s="3">
        <v>105.25</v>
      </c>
      <c r="EI63" s="3">
        <v>108</v>
      </c>
      <c r="EJ63" s="3">
        <v>108.5</v>
      </c>
      <c r="EK63" s="3">
        <v>95.45</v>
      </c>
      <c r="EL63" s="3">
        <v>92.85</v>
      </c>
      <c r="EM63" s="3">
        <v>93.5</v>
      </c>
      <c r="EN63" s="3">
        <v>92.65</v>
      </c>
      <c r="EO63" s="3">
        <v>95.6</v>
      </c>
      <c r="EP63" s="3">
        <v>96.55</v>
      </c>
      <c r="EQ63" s="3">
        <v>98.05</v>
      </c>
      <c r="ER63" s="3">
        <v>99.2</v>
      </c>
      <c r="ES63" s="3">
        <v>102</v>
      </c>
      <c r="ET63" s="3">
        <v>102.65</v>
      </c>
      <c r="EU63" s="3">
        <v>103.05</v>
      </c>
      <c r="EV63" s="3">
        <v>104.4</v>
      </c>
      <c r="EW63" s="3">
        <v>104.7</v>
      </c>
      <c r="EX63" s="3">
        <v>105.5</v>
      </c>
      <c r="EY63" s="3">
        <v>105.4</v>
      </c>
      <c r="EZ63" s="3">
        <v>106</v>
      </c>
      <c r="FA63" s="3">
        <v>106.9</v>
      </c>
      <c r="FB63" s="3">
        <v>108.95</v>
      </c>
      <c r="FC63" s="3">
        <v>105.9</v>
      </c>
      <c r="FD63" s="3">
        <v>108</v>
      </c>
      <c r="FE63" s="3">
        <v>110.55</v>
      </c>
      <c r="FF63" s="27">
        <v>109.65</v>
      </c>
      <c r="FG63" s="27">
        <v>109.45</v>
      </c>
      <c r="FH63" s="27">
        <v>110.1</v>
      </c>
      <c r="FI63" s="27">
        <v>108.25</v>
      </c>
      <c r="FJ63" s="27">
        <v>108.3</v>
      </c>
      <c r="FK63" s="27">
        <v>110.6</v>
      </c>
      <c r="FL63" s="27">
        <v>113.4</v>
      </c>
      <c r="FM63" s="27">
        <v>102.65</v>
      </c>
      <c r="FN63" s="27">
        <v>102.45</v>
      </c>
      <c r="FO63" s="27">
        <v>102</v>
      </c>
      <c r="FP63" s="27">
        <v>101.35</v>
      </c>
      <c r="FQ63" s="27">
        <v>100.15</v>
      </c>
      <c r="FR63" s="27">
        <v>104.3</v>
      </c>
      <c r="FS63" s="27">
        <v>103.5</v>
      </c>
      <c r="FT63" s="27"/>
      <c r="FU63" s="27">
        <v>104.6</v>
      </c>
      <c r="FV63" s="27">
        <v>104.1</v>
      </c>
      <c r="FW63" s="27">
        <v>104.5</v>
      </c>
      <c r="FX63" s="27">
        <v>104.95</v>
      </c>
      <c r="FY63" s="27">
        <v>105.4</v>
      </c>
      <c r="FZ63" s="27">
        <v>104.1</v>
      </c>
      <c r="GA63" s="27">
        <v>104.05</v>
      </c>
      <c r="GB63" s="27">
        <v>105</v>
      </c>
      <c r="GC63" s="27">
        <v>106.85</v>
      </c>
      <c r="GD63" s="27">
        <v>103.15</v>
      </c>
      <c r="GE63" s="27">
        <v>106.95</v>
      </c>
      <c r="GF63" s="27">
        <v>105.1</v>
      </c>
      <c r="GG63" s="27">
        <v>104.05</v>
      </c>
      <c r="GH63" s="27">
        <v>105</v>
      </c>
      <c r="GI63" s="27">
        <v>105.3</v>
      </c>
      <c r="GJ63" s="27">
        <v>105</v>
      </c>
      <c r="GK63" s="27">
        <v>106.1</v>
      </c>
      <c r="GL63" s="27">
        <v>105.05</v>
      </c>
      <c r="GM63" s="27">
        <v>107.2</v>
      </c>
      <c r="GN63" s="27">
        <v>106</v>
      </c>
      <c r="GO63" s="27">
        <v>105.05</v>
      </c>
      <c r="GP63" s="27">
        <v>105.75</v>
      </c>
      <c r="GQ63" s="27">
        <v>104.9</v>
      </c>
      <c r="GR63" s="27">
        <v>103.5</v>
      </c>
      <c r="GS63" s="27">
        <v>104</v>
      </c>
      <c r="GT63" s="27">
        <v>105</v>
      </c>
      <c r="GU63" s="27">
        <v>105.15</v>
      </c>
      <c r="GV63" s="27">
        <v>105</v>
      </c>
      <c r="GW63" s="27">
        <v>105.05</v>
      </c>
      <c r="GX63" s="27">
        <v>105.1</v>
      </c>
      <c r="GY63" s="27">
        <v>105</v>
      </c>
      <c r="GZ63" s="27">
        <v>105</v>
      </c>
      <c r="HA63" s="27">
        <v>105.25</v>
      </c>
      <c r="HB63" s="27">
        <v>105</v>
      </c>
      <c r="HC63" s="27">
        <v>105</v>
      </c>
      <c r="HD63" s="27">
        <v>105.15</v>
      </c>
      <c r="HE63" s="27">
        <v>105</v>
      </c>
      <c r="HF63" s="27">
        <v>105.45</v>
      </c>
      <c r="HG63" s="27">
        <v>107.25</v>
      </c>
      <c r="HH63" s="27">
        <v>105</v>
      </c>
      <c r="HI63" s="27">
        <v>105.5</v>
      </c>
      <c r="HJ63" s="27">
        <v>105.1</v>
      </c>
      <c r="HK63" s="27">
        <v>106.5</v>
      </c>
      <c r="HL63" s="27">
        <v>107.05</v>
      </c>
      <c r="HM63" s="27">
        <v>102.4</v>
      </c>
      <c r="HN63" s="27">
        <v>107.55</v>
      </c>
      <c r="HO63" s="27">
        <v>109.9</v>
      </c>
      <c r="HP63" s="27">
        <v>110.3</v>
      </c>
      <c r="HQ63" s="27">
        <v>113.65</v>
      </c>
      <c r="HR63" s="27">
        <v>114.7</v>
      </c>
      <c r="HS63" s="27">
        <v>115.55</v>
      </c>
      <c r="HT63" s="27">
        <v>111.2</v>
      </c>
      <c r="HU63" s="27">
        <v>109.5</v>
      </c>
      <c r="HV63" s="27">
        <v>109.1</v>
      </c>
      <c r="HW63" s="27">
        <v>109.9</v>
      </c>
      <c r="HX63" s="27">
        <v>111.55</v>
      </c>
      <c r="HY63" s="27">
        <v>112</v>
      </c>
      <c r="HZ63" s="27">
        <v>112.5</v>
      </c>
      <c r="IA63" s="27">
        <v>113.95</v>
      </c>
      <c r="IB63" s="27">
        <v>114.2</v>
      </c>
      <c r="IC63" s="27">
        <v>117.05</v>
      </c>
      <c r="ID63" s="27">
        <v>120.65</v>
      </c>
      <c r="IE63" s="27">
        <v>118.75</v>
      </c>
      <c r="IF63" s="27">
        <v>114.45</v>
      </c>
      <c r="IG63" s="27">
        <v>109.8</v>
      </c>
      <c r="IH63" s="27">
        <v>105</v>
      </c>
      <c r="II63" s="27">
        <v>104</v>
      </c>
      <c r="IJ63" s="27">
        <v>109.55</v>
      </c>
      <c r="IK63" s="27">
        <v>112.1</v>
      </c>
      <c r="IL63" s="27">
        <v>108</v>
      </c>
      <c r="IM63" s="27">
        <v>108.45</v>
      </c>
      <c r="IN63" s="27">
        <v>108</v>
      </c>
      <c r="IO63" s="27">
        <v>105.5</v>
      </c>
      <c r="IP63" s="27">
        <v>101.8</v>
      </c>
      <c r="IQ63" s="27">
        <v>98.35</v>
      </c>
      <c r="IR63" s="27">
        <v>97.05</v>
      </c>
      <c r="IS63" s="27">
        <v>100.95</v>
      </c>
      <c r="IT63" s="27">
        <v>106</v>
      </c>
      <c r="IU63" s="27">
        <v>107</v>
      </c>
      <c r="IV63" s="27">
        <v>110.2</v>
      </c>
      <c r="IW63" s="27">
        <v>110.1</v>
      </c>
      <c r="IX63" s="27">
        <v>109</v>
      </c>
      <c r="IY63" s="27">
        <v>108.9</v>
      </c>
      <c r="IZ63" s="27">
        <v>113.8</v>
      </c>
      <c r="JA63" s="27">
        <v>120.2</v>
      </c>
      <c r="JB63" s="27">
        <v>121.8</v>
      </c>
      <c r="JC63" s="27">
        <v>123.3</v>
      </c>
      <c r="JD63" s="27">
        <v>122</v>
      </c>
      <c r="JE63" s="27">
        <v>121.6</v>
      </c>
      <c r="JF63" s="27">
        <v>119.7</v>
      </c>
      <c r="JG63" s="27">
        <v>120.65</v>
      </c>
      <c r="JH63" s="27">
        <v>123.5</v>
      </c>
      <c r="JI63" s="27">
        <v>126.3</v>
      </c>
      <c r="JJ63" s="27">
        <v>126.9</v>
      </c>
      <c r="JK63" s="27">
        <v>127.65</v>
      </c>
      <c r="JL63" s="27">
        <v>126.15</v>
      </c>
      <c r="JM63" s="27">
        <v>127.2</v>
      </c>
      <c r="JN63" s="27">
        <v>128.19999999999999</v>
      </c>
      <c r="JO63" s="27">
        <v>129.9</v>
      </c>
      <c r="JP63" s="27">
        <v>126.5</v>
      </c>
      <c r="JQ63" s="27">
        <v>126.6</v>
      </c>
      <c r="JR63" s="27">
        <v>126.15</v>
      </c>
      <c r="JS63" s="27">
        <v>127.8</v>
      </c>
      <c r="JT63" s="27">
        <v>128.65</v>
      </c>
      <c r="JU63" s="27">
        <v>128.4</v>
      </c>
      <c r="JV63" s="27">
        <v>127.6</v>
      </c>
      <c r="JW63" s="27">
        <v>130.1</v>
      </c>
      <c r="JX63" s="27">
        <v>127.3</v>
      </c>
      <c r="JY63" s="27">
        <v>128.6</v>
      </c>
      <c r="JZ63" s="27">
        <v>132.5</v>
      </c>
      <c r="KA63" s="27">
        <v>127.95</v>
      </c>
      <c r="KB63" s="27">
        <v>129.69999999999999</v>
      </c>
      <c r="KC63" s="27">
        <v>133.69999999999999</v>
      </c>
      <c r="KD63" s="27">
        <v>128.9</v>
      </c>
      <c r="KE63" s="27">
        <v>132.4</v>
      </c>
      <c r="KF63" s="27">
        <v>134.80000000000001</v>
      </c>
      <c r="KG63" s="27">
        <v>139.30000000000001</v>
      </c>
      <c r="KH63" s="27">
        <v>124.2</v>
      </c>
      <c r="KI63" s="27">
        <v>125.65</v>
      </c>
      <c r="KJ63" s="27">
        <v>126.4</v>
      </c>
      <c r="KK63" s="27">
        <v>122.05</v>
      </c>
      <c r="KL63" s="27">
        <v>126.1</v>
      </c>
      <c r="KM63" s="27">
        <v>129.94999999999999</v>
      </c>
      <c r="KN63" s="27">
        <v>125.6</v>
      </c>
      <c r="KO63" s="27">
        <v>122.25</v>
      </c>
      <c r="KP63" s="27">
        <v>120.95</v>
      </c>
      <c r="KQ63" s="27">
        <v>118.25</v>
      </c>
      <c r="KR63" s="27">
        <v>116.55</v>
      </c>
      <c r="KS63" s="27">
        <v>113.6</v>
      </c>
      <c r="KT63" s="27">
        <v>114</v>
      </c>
      <c r="KU63" s="27">
        <v>113.75</v>
      </c>
      <c r="KV63" s="27">
        <v>113.25</v>
      </c>
      <c r="KW63" s="27">
        <v>112.65</v>
      </c>
      <c r="KX63" s="27">
        <v>111</v>
      </c>
      <c r="KY63" s="27">
        <v>109.05</v>
      </c>
      <c r="KZ63" s="27">
        <v>116.9</v>
      </c>
      <c r="LA63" s="27">
        <v>117.8</v>
      </c>
      <c r="LB63" s="27">
        <v>119.75</v>
      </c>
      <c r="LC63" s="27">
        <v>119.05</v>
      </c>
      <c r="LD63" s="27">
        <v>116.55</v>
      </c>
      <c r="LE63" s="27">
        <v>117.45</v>
      </c>
      <c r="LF63" s="27">
        <v>117.75</v>
      </c>
      <c r="LG63" s="27">
        <v>119</v>
      </c>
      <c r="LH63" s="27">
        <v>118.95</v>
      </c>
      <c r="LI63" s="27">
        <v>119.95</v>
      </c>
      <c r="LJ63" s="27">
        <v>118.15</v>
      </c>
      <c r="LK63" s="27">
        <v>118.85</v>
      </c>
      <c r="LL63" s="27">
        <v>119.9</v>
      </c>
      <c r="LM63" s="27">
        <v>115.2</v>
      </c>
      <c r="LN63" s="27">
        <v>117.1</v>
      </c>
      <c r="LO63" s="27">
        <v>117.45</v>
      </c>
      <c r="LP63" s="27">
        <v>115.85</v>
      </c>
      <c r="LQ63" s="27">
        <v>119.75</v>
      </c>
      <c r="LR63" s="27">
        <v>115.2</v>
      </c>
      <c r="LS63" s="27">
        <v>110.5</v>
      </c>
      <c r="LT63" s="27">
        <v>111.25</v>
      </c>
      <c r="LU63" s="27">
        <v>112.4</v>
      </c>
      <c r="LV63" s="27">
        <v>112.3</v>
      </c>
      <c r="LW63" s="27">
        <v>115.35</v>
      </c>
      <c r="LX63" s="27">
        <v>112</v>
      </c>
      <c r="LY63" s="27">
        <v>112.2</v>
      </c>
      <c r="LZ63" s="27">
        <v>110.9</v>
      </c>
      <c r="MA63" s="27">
        <v>114.2</v>
      </c>
      <c r="MB63" s="27">
        <v>113.65</v>
      </c>
      <c r="MC63" s="27">
        <v>113.4</v>
      </c>
      <c r="MD63" s="27">
        <v>115.2</v>
      </c>
      <c r="ME63" s="27">
        <v>115.75</v>
      </c>
      <c r="MF63" s="27">
        <v>108.2</v>
      </c>
      <c r="MG63" s="27">
        <v>107.75</v>
      </c>
      <c r="MH63" s="27">
        <v>108</v>
      </c>
      <c r="MI63" s="27">
        <v>109.6</v>
      </c>
      <c r="MJ63" s="27">
        <v>109.25</v>
      </c>
      <c r="MK63" s="27">
        <v>107.8</v>
      </c>
      <c r="ML63" s="27">
        <v>110.9</v>
      </c>
      <c r="MM63" s="27">
        <v>106.2</v>
      </c>
      <c r="MN63" s="27">
        <v>105.5</v>
      </c>
      <c r="MO63" s="27">
        <v>105.6</v>
      </c>
      <c r="MP63" s="27">
        <v>105.2</v>
      </c>
      <c r="MQ63" s="27">
        <v>104.65</v>
      </c>
      <c r="MR63" s="27">
        <v>103.95</v>
      </c>
      <c r="MS63" s="27">
        <v>104.75</v>
      </c>
      <c r="MT63" s="27">
        <v>104.3</v>
      </c>
      <c r="MU63" s="27">
        <v>105.2</v>
      </c>
      <c r="MV63" s="27">
        <v>104.6</v>
      </c>
      <c r="MW63" s="27">
        <v>108.55</v>
      </c>
      <c r="MX63" s="27">
        <v>108.25</v>
      </c>
      <c r="MY63" s="27">
        <v>105.15</v>
      </c>
      <c r="MZ63" s="27">
        <v>103</v>
      </c>
      <c r="NA63" s="27">
        <v>103.9</v>
      </c>
      <c r="NB63" s="43"/>
      <c r="ND63" s="45"/>
      <c r="NE63" s="43"/>
    </row>
    <row r="64" spans="1:369" x14ac:dyDescent="0.25">
      <c r="A64" s="28">
        <f t="shared" si="1"/>
        <v>62</v>
      </c>
      <c r="B64" s="28">
        <v>509845</v>
      </c>
      <c r="C64" s="28" t="s">
        <v>3</v>
      </c>
      <c r="D64" s="29" t="s">
        <v>185</v>
      </c>
      <c r="E64" s="27">
        <f t="shared" si="2"/>
        <v>233.8</v>
      </c>
      <c r="F64" s="27" t="e">
        <v>#N/A</v>
      </c>
      <c r="G64" s="27" t="e">
        <v>#N/A</v>
      </c>
      <c r="H64" s="27" t="e">
        <v>#N/A</v>
      </c>
      <c r="I64" s="3"/>
      <c r="J64" s="27">
        <v>243.8</v>
      </c>
      <c r="K64" s="27">
        <v>243.8</v>
      </c>
      <c r="L64" s="27"/>
      <c r="M64" s="30"/>
      <c r="N64" s="28"/>
      <c r="P64" s="3">
        <v>233.8</v>
      </c>
      <c r="Q64" s="3">
        <v>233.8</v>
      </c>
      <c r="R64" s="3">
        <v>233.8</v>
      </c>
      <c r="S64" s="3">
        <v>233.8</v>
      </c>
      <c r="T64" s="3">
        <v>233.8</v>
      </c>
      <c r="U64" s="3">
        <v>233.8</v>
      </c>
      <c r="V64" s="3">
        <v>233.8</v>
      </c>
      <c r="W64" s="3">
        <v>233.8</v>
      </c>
      <c r="X64" s="3">
        <v>233.8</v>
      </c>
      <c r="Y64" s="3">
        <v>233.8</v>
      </c>
      <c r="Z64" s="3">
        <v>233.8</v>
      </c>
      <c r="AA64" s="3">
        <v>233.8</v>
      </c>
      <c r="AB64" s="3">
        <v>233.8</v>
      </c>
      <c r="AC64" s="3">
        <v>233.8</v>
      </c>
      <c r="AD64" s="3">
        <v>233.8</v>
      </c>
      <c r="AE64" s="3">
        <v>233.8</v>
      </c>
      <c r="AF64" s="3">
        <v>233.8</v>
      </c>
      <c r="AG64" s="3">
        <v>233.8</v>
      </c>
      <c r="AH64" s="3">
        <v>233.8</v>
      </c>
      <c r="AI64" s="3">
        <v>233.8</v>
      </c>
      <c r="AJ64" s="3">
        <v>233.8</v>
      </c>
      <c r="AK64" s="3">
        <v>233.8</v>
      </c>
      <c r="AL64" s="3">
        <v>233.8</v>
      </c>
      <c r="AM64" s="3">
        <v>233.8</v>
      </c>
      <c r="AN64" s="3">
        <v>233.8</v>
      </c>
      <c r="AO64" s="3">
        <v>233.8</v>
      </c>
      <c r="AP64" s="3">
        <v>233.8</v>
      </c>
      <c r="AQ64" s="3">
        <v>233.8</v>
      </c>
      <c r="AR64" s="3">
        <v>233.8</v>
      </c>
      <c r="AS64" s="3">
        <v>233.8</v>
      </c>
      <c r="AT64" s="3">
        <v>233.8</v>
      </c>
      <c r="AU64" s="3">
        <v>233.8</v>
      </c>
      <c r="AV64" s="3">
        <v>233.8</v>
      </c>
      <c r="AW64" s="3">
        <v>233.8</v>
      </c>
      <c r="AX64" s="3">
        <v>233.8</v>
      </c>
      <c r="AY64" s="3">
        <v>233.8</v>
      </c>
      <c r="AZ64" s="3">
        <v>233.8</v>
      </c>
      <c r="BA64" s="3">
        <v>233.8</v>
      </c>
      <c r="BB64" s="3">
        <v>233.8</v>
      </c>
      <c r="BC64" s="3">
        <v>233.8</v>
      </c>
      <c r="BD64" s="3">
        <v>233.8</v>
      </c>
      <c r="BE64" s="3">
        <v>233.8</v>
      </c>
      <c r="BF64" s="3">
        <v>243.8</v>
      </c>
      <c r="BG64" s="3">
        <v>243.8</v>
      </c>
      <c r="BH64" s="3">
        <v>243.8</v>
      </c>
      <c r="BI64" s="3">
        <v>243.8</v>
      </c>
      <c r="BJ64" s="3">
        <v>243.8</v>
      </c>
      <c r="BK64" s="3">
        <v>243.8</v>
      </c>
      <c r="BL64" s="3">
        <v>243.8</v>
      </c>
      <c r="BM64" s="3">
        <v>243.8</v>
      </c>
      <c r="BN64" s="3">
        <v>243.8</v>
      </c>
      <c r="BO64" s="3">
        <v>243.8</v>
      </c>
      <c r="BP64" s="3">
        <v>243.8</v>
      </c>
      <c r="BQ64" s="3">
        <v>243.8</v>
      </c>
      <c r="BR64" s="3">
        <v>243.8</v>
      </c>
      <c r="BS64" s="3">
        <v>243.8</v>
      </c>
      <c r="BT64" s="3">
        <v>243.8</v>
      </c>
      <c r="BU64" s="3">
        <v>243.8</v>
      </c>
      <c r="BV64" s="3">
        <v>243.8</v>
      </c>
      <c r="BW64" s="3">
        <v>243.8</v>
      </c>
      <c r="BX64" s="3">
        <v>243.8</v>
      </c>
      <c r="BY64" s="3">
        <v>243.8</v>
      </c>
      <c r="BZ64" s="3">
        <v>243.8</v>
      </c>
      <c r="CA64" s="3">
        <v>243.8</v>
      </c>
      <c r="CB64" s="3">
        <v>243.8</v>
      </c>
      <c r="CC64" s="3">
        <v>243.8</v>
      </c>
      <c r="CD64" s="3">
        <v>243.8</v>
      </c>
      <c r="CE64" s="3">
        <v>243.8</v>
      </c>
      <c r="CF64" s="3">
        <v>243.8</v>
      </c>
      <c r="CG64" s="3">
        <v>243.8</v>
      </c>
      <c r="CH64" s="3">
        <v>243.8</v>
      </c>
      <c r="CI64" s="3">
        <v>243.8</v>
      </c>
      <c r="CJ64" s="3">
        <v>243.8</v>
      </c>
      <c r="CK64" s="3">
        <v>243.8</v>
      </c>
      <c r="CL64" s="3">
        <v>243.8</v>
      </c>
      <c r="CM64" s="3">
        <v>243.8</v>
      </c>
      <c r="CN64" s="3">
        <v>243.8</v>
      </c>
      <c r="CO64" s="3">
        <v>243.8</v>
      </c>
      <c r="CP64" s="3">
        <v>243.8</v>
      </c>
      <c r="CQ64" s="3">
        <v>243.8</v>
      </c>
      <c r="CR64" s="3">
        <v>243.8</v>
      </c>
      <c r="CS64" s="3">
        <v>243.8</v>
      </c>
      <c r="CT64" s="3">
        <v>243.8</v>
      </c>
      <c r="CU64" s="3">
        <v>243.8</v>
      </c>
      <c r="CV64" s="3">
        <v>243.8</v>
      </c>
      <c r="CW64" s="3">
        <v>243.8</v>
      </c>
      <c r="CX64" s="3">
        <v>243.8</v>
      </c>
      <c r="CY64" s="3">
        <v>243.8</v>
      </c>
      <c r="CZ64" s="3">
        <v>243.8</v>
      </c>
      <c r="DA64" s="3">
        <v>243.8</v>
      </c>
      <c r="DB64" s="3">
        <v>243.8</v>
      </c>
      <c r="DC64" s="3">
        <v>243.8</v>
      </c>
      <c r="DD64" s="3">
        <v>243.8</v>
      </c>
      <c r="DE64" s="3">
        <v>243.8</v>
      </c>
      <c r="DF64" s="3">
        <v>243.8</v>
      </c>
      <c r="DG64" s="3">
        <v>243.8</v>
      </c>
      <c r="DH64" s="3">
        <v>243.8</v>
      </c>
      <c r="DI64" s="3">
        <v>243.8</v>
      </c>
      <c r="DJ64" s="3">
        <v>243.8</v>
      </c>
      <c r="DK64" s="3">
        <v>243.8</v>
      </c>
      <c r="DL64" s="3">
        <v>243.8</v>
      </c>
      <c r="DM64" s="3">
        <v>243.8</v>
      </c>
      <c r="DN64" s="3">
        <v>243.8</v>
      </c>
      <c r="DO64" s="3">
        <v>243.8</v>
      </c>
      <c r="DP64" s="3">
        <v>243.8</v>
      </c>
      <c r="DQ64" s="3">
        <v>243.8</v>
      </c>
      <c r="DR64" s="3">
        <v>243.8</v>
      </c>
      <c r="DS64" s="3">
        <v>243.8</v>
      </c>
      <c r="DT64" s="3">
        <v>243.8</v>
      </c>
      <c r="DU64" s="3">
        <v>243.8</v>
      </c>
      <c r="DV64" s="3">
        <v>243.8</v>
      </c>
      <c r="DW64" s="3">
        <v>243.8</v>
      </c>
      <c r="DX64" s="3">
        <v>243.8</v>
      </c>
      <c r="DY64" s="3">
        <v>243.8</v>
      </c>
      <c r="DZ64" s="3">
        <v>243.8</v>
      </c>
      <c r="EA64" s="3">
        <v>243.8</v>
      </c>
      <c r="EB64" s="3">
        <v>243.8</v>
      </c>
      <c r="EC64" s="3">
        <v>243.8</v>
      </c>
      <c r="ED64" s="3">
        <v>243.8</v>
      </c>
      <c r="EE64" s="3">
        <v>243.8</v>
      </c>
      <c r="EF64" s="3">
        <v>243.8</v>
      </c>
      <c r="EG64" s="3">
        <v>243.8</v>
      </c>
      <c r="EH64" s="3">
        <v>243.8</v>
      </c>
      <c r="EI64" s="3">
        <v>243.8</v>
      </c>
      <c r="EJ64" s="3">
        <v>243.8</v>
      </c>
      <c r="EK64" s="3">
        <v>243.8</v>
      </c>
      <c r="EL64" s="3">
        <v>243.8</v>
      </c>
      <c r="EM64" s="3">
        <v>243.8</v>
      </c>
      <c r="EN64" s="3">
        <v>243.8</v>
      </c>
      <c r="EO64" s="3">
        <v>243.8</v>
      </c>
      <c r="EP64" s="3">
        <v>243.8</v>
      </c>
      <c r="EQ64" s="3">
        <v>243.8</v>
      </c>
      <c r="ER64" s="3">
        <v>243.8</v>
      </c>
      <c r="ES64" s="3">
        <v>243.8</v>
      </c>
      <c r="ET64" s="3">
        <v>243.8</v>
      </c>
      <c r="EU64" s="3">
        <v>243.8</v>
      </c>
      <c r="EV64" s="3">
        <v>243.8</v>
      </c>
      <c r="EW64" s="3">
        <v>243.8</v>
      </c>
      <c r="EX64" s="3">
        <v>243.8</v>
      </c>
      <c r="EY64" s="3">
        <v>243.8</v>
      </c>
      <c r="EZ64" s="3">
        <v>243.8</v>
      </c>
      <c r="FA64" s="3">
        <v>243.8</v>
      </c>
      <c r="FB64" s="3">
        <v>243.8</v>
      </c>
      <c r="FC64" s="3">
        <v>243.8</v>
      </c>
      <c r="FD64" s="3">
        <v>243.8</v>
      </c>
      <c r="FE64" s="3">
        <v>243.8</v>
      </c>
      <c r="FF64" s="27">
        <v>243.8</v>
      </c>
      <c r="FG64" s="27">
        <v>243.8</v>
      </c>
      <c r="FH64" s="27">
        <v>243.8</v>
      </c>
      <c r="FI64" s="27">
        <v>243.8</v>
      </c>
      <c r="FJ64" s="27">
        <v>243.8</v>
      </c>
      <c r="FK64" s="27">
        <v>243.8</v>
      </c>
      <c r="FL64" s="27">
        <v>243.8</v>
      </c>
      <c r="FM64" s="27">
        <v>243.8</v>
      </c>
      <c r="FN64" s="27">
        <v>243.8</v>
      </c>
      <c r="FO64" s="27">
        <v>243.8</v>
      </c>
      <c r="FP64" s="27">
        <v>243.8</v>
      </c>
      <c r="FQ64" s="27">
        <v>243.8</v>
      </c>
      <c r="FR64" s="27">
        <v>243.8</v>
      </c>
      <c r="FS64" s="27">
        <v>243.8</v>
      </c>
      <c r="FT64" s="27"/>
      <c r="FU64" s="27">
        <v>243.8</v>
      </c>
      <c r="FV64" s="27">
        <v>243.8</v>
      </c>
      <c r="FW64" s="27">
        <v>243.8</v>
      </c>
      <c r="FX64" s="27">
        <v>243.8</v>
      </c>
      <c r="FY64" s="27">
        <v>243.8</v>
      </c>
      <c r="FZ64" s="27">
        <v>243.8</v>
      </c>
      <c r="GA64" s="27">
        <v>243.8</v>
      </c>
      <c r="GB64" s="27">
        <v>243.8</v>
      </c>
      <c r="GC64" s="27">
        <v>243.8</v>
      </c>
      <c r="GD64" s="27">
        <v>243.8</v>
      </c>
      <c r="GE64" s="27">
        <v>243.8</v>
      </c>
      <c r="GF64" s="27">
        <v>243.8</v>
      </c>
      <c r="GG64" s="27">
        <v>243.8</v>
      </c>
      <c r="GH64" s="27">
        <v>243.8</v>
      </c>
      <c r="GI64" s="27">
        <v>243.8</v>
      </c>
      <c r="GJ64" s="27">
        <v>243.8</v>
      </c>
      <c r="GK64" s="27">
        <v>243.8</v>
      </c>
      <c r="GL64" s="27">
        <v>243.8</v>
      </c>
      <c r="GM64" s="27">
        <v>243.8</v>
      </c>
      <c r="GN64" s="27">
        <v>243.8</v>
      </c>
      <c r="GO64" s="27">
        <v>243.8</v>
      </c>
      <c r="GP64" s="27">
        <v>243.8</v>
      </c>
      <c r="GQ64" s="27">
        <v>243.8</v>
      </c>
      <c r="GR64" s="27">
        <v>243.8</v>
      </c>
      <c r="GS64" s="27">
        <v>243.8</v>
      </c>
      <c r="GT64" s="27">
        <v>243.8</v>
      </c>
      <c r="GU64" s="27">
        <v>243.8</v>
      </c>
      <c r="GV64" s="27">
        <v>243.8</v>
      </c>
      <c r="GW64" s="27">
        <v>243.8</v>
      </c>
      <c r="GX64" s="27">
        <v>243.8</v>
      </c>
      <c r="GY64" s="27">
        <v>243.8</v>
      </c>
      <c r="GZ64" s="27">
        <v>243.8</v>
      </c>
      <c r="HA64" s="27">
        <v>243.8</v>
      </c>
      <c r="HB64" s="27">
        <v>243.8</v>
      </c>
      <c r="HC64" s="27">
        <v>243.8</v>
      </c>
      <c r="HD64" s="27">
        <v>243.8</v>
      </c>
      <c r="HE64" s="27">
        <v>243.8</v>
      </c>
      <c r="HF64" s="27">
        <v>243.8</v>
      </c>
      <c r="HG64" s="27">
        <v>243.8</v>
      </c>
      <c r="HH64" s="27">
        <v>243.8</v>
      </c>
      <c r="HI64" s="27">
        <v>243.8</v>
      </c>
      <c r="HJ64" s="27">
        <v>243.8</v>
      </c>
      <c r="HK64" s="27">
        <v>243.8</v>
      </c>
      <c r="HL64" s="27">
        <v>243.8</v>
      </c>
      <c r="HM64" s="27">
        <v>243.8</v>
      </c>
      <c r="HN64" s="27">
        <v>243.8</v>
      </c>
      <c r="HO64" s="27">
        <v>243.8</v>
      </c>
      <c r="HP64" s="27">
        <v>243.8</v>
      </c>
      <c r="HQ64" s="27">
        <v>243.8</v>
      </c>
      <c r="HR64" s="27">
        <v>243.8</v>
      </c>
      <c r="HS64" s="27">
        <v>243.8</v>
      </c>
      <c r="HT64" s="27">
        <v>243.8</v>
      </c>
      <c r="HU64" s="27">
        <v>243.8</v>
      </c>
      <c r="HV64" s="27">
        <v>243.8</v>
      </c>
      <c r="HW64" s="27">
        <v>243.8</v>
      </c>
      <c r="HX64" s="27">
        <v>243.8</v>
      </c>
      <c r="HY64" s="27">
        <v>243.8</v>
      </c>
      <c r="HZ64" s="27">
        <v>243.8</v>
      </c>
      <c r="IA64" s="27">
        <v>243.8</v>
      </c>
      <c r="IB64" s="27">
        <v>243.8</v>
      </c>
      <c r="IC64" s="27">
        <v>243.8</v>
      </c>
      <c r="ID64" s="27">
        <v>243.8</v>
      </c>
      <c r="IE64" s="27">
        <v>243.8</v>
      </c>
      <c r="IF64" s="27">
        <v>243.8</v>
      </c>
      <c r="IG64" s="27">
        <v>243.8</v>
      </c>
      <c r="IH64" s="27">
        <v>243.8</v>
      </c>
      <c r="II64" s="27">
        <v>243.8</v>
      </c>
      <c r="IJ64" s="27">
        <v>243.8</v>
      </c>
      <c r="IK64" s="27">
        <v>243.8</v>
      </c>
      <c r="IL64" s="27">
        <v>243.8</v>
      </c>
      <c r="IM64" s="27">
        <v>243.8</v>
      </c>
      <c r="IN64" s="27">
        <v>243.8</v>
      </c>
      <c r="IO64" s="27">
        <v>243.8</v>
      </c>
      <c r="IP64" s="27">
        <v>243.8</v>
      </c>
      <c r="IQ64" s="27">
        <v>243.8</v>
      </c>
      <c r="IR64" s="27">
        <v>243.8</v>
      </c>
      <c r="IS64" s="27">
        <v>243.8</v>
      </c>
      <c r="IT64" s="27">
        <v>243.8</v>
      </c>
      <c r="IU64" s="27">
        <v>243.8</v>
      </c>
      <c r="IV64" s="27">
        <v>243.8</v>
      </c>
      <c r="IW64" s="27">
        <v>243.8</v>
      </c>
      <c r="IX64" s="27">
        <v>243.8</v>
      </c>
      <c r="IY64" s="27">
        <v>243.8</v>
      </c>
      <c r="IZ64" s="27">
        <v>243.8</v>
      </c>
      <c r="JA64" s="27">
        <v>243.8</v>
      </c>
      <c r="JB64" s="27">
        <v>243.8</v>
      </c>
      <c r="JC64" s="27">
        <v>243.8</v>
      </c>
      <c r="JD64" s="27">
        <v>243.8</v>
      </c>
      <c r="JE64" s="27">
        <v>243.8</v>
      </c>
      <c r="JF64" s="27">
        <v>243.8</v>
      </c>
      <c r="JG64" s="27">
        <v>243.8</v>
      </c>
      <c r="JH64" s="27">
        <v>243.8</v>
      </c>
      <c r="JI64" s="27">
        <v>243.8</v>
      </c>
      <c r="JJ64" s="27">
        <v>243.8</v>
      </c>
      <c r="JK64" s="27">
        <v>243.8</v>
      </c>
      <c r="JL64" s="27">
        <v>243.8</v>
      </c>
      <c r="JM64" s="27">
        <v>243.8</v>
      </c>
      <c r="JN64" s="27">
        <v>243.8</v>
      </c>
      <c r="JO64" s="27">
        <v>243.8</v>
      </c>
      <c r="JP64" s="27">
        <v>243.8</v>
      </c>
      <c r="JQ64" s="27">
        <v>243.8</v>
      </c>
      <c r="JR64" s="27">
        <v>243.8</v>
      </c>
      <c r="JS64" s="27">
        <v>243.8</v>
      </c>
      <c r="JT64" s="27">
        <v>243.8</v>
      </c>
      <c r="JU64" s="27">
        <v>243.8</v>
      </c>
      <c r="JV64" s="27">
        <v>243.8</v>
      </c>
      <c r="JW64" s="27">
        <v>243.8</v>
      </c>
      <c r="JX64" s="27">
        <v>243.8</v>
      </c>
      <c r="JY64" s="27">
        <v>243.8</v>
      </c>
      <c r="JZ64" s="27">
        <v>243.8</v>
      </c>
      <c r="KA64" s="27">
        <v>243.8</v>
      </c>
      <c r="KB64" s="27">
        <v>243.8</v>
      </c>
      <c r="KC64" s="27">
        <v>243.8</v>
      </c>
      <c r="KD64" s="27">
        <v>243.8</v>
      </c>
      <c r="KE64" s="27">
        <v>243.8</v>
      </c>
      <c r="KF64" s="27">
        <v>243.8</v>
      </c>
      <c r="KG64" s="27">
        <v>243.8</v>
      </c>
      <c r="KH64" s="27">
        <v>243.8</v>
      </c>
      <c r="KI64" s="27">
        <v>243.8</v>
      </c>
      <c r="KJ64" s="27">
        <v>243.8</v>
      </c>
      <c r="KK64" s="27">
        <v>243.8</v>
      </c>
      <c r="KL64" s="27">
        <v>243.8</v>
      </c>
      <c r="KM64" s="27">
        <v>243.8</v>
      </c>
      <c r="KN64" s="27">
        <v>243.8</v>
      </c>
      <c r="KO64" s="27">
        <v>243.8</v>
      </c>
      <c r="KP64" s="27">
        <v>243.8</v>
      </c>
      <c r="KQ64" s="27">
        <v>243.8</v>
      </c>
      <c r="KR64" s="27">
        <v>243.8</v>
      </c>
      <c r="KS64" s="27">
        <v>243.8</v>
      </c>
      <c r="KT64" s="27">
        <v>243.8</v>
      </c>
      <c r="KU64" s="27">
        <v>243.8</v>
      </c>
      <c r="KV64" s="27">
        <v>243.8</v>
      </c>
      <c r="KW64" s="27">
        <v>243.8</v>
      </c>
      <c r="KX64" s="27">
        <v>243.8</v>
      </c>
      <c r="KY64" s="27">
        <v>243.8</v>
      </c>
      <c r="KZ64" s="27">
        <v>243.8</v>
      </c>
      <c r="LA64" s="27">
        <v>243.8</v>
      </c>
      <c r="LB64" s="27">
        <v>243.8</v>
      </c>
      <c r="LC64" s="27">
        <v>243.8</v>
      </c>
      <c r="LD64" s="27">
        <v>243.8</v>
      </c>
      <c r="LE64" s="27">
        <v>243.8</v>
      </c>
      <c r="LF64" s="27">
        <v>243.8</v>
      </c>
      <c r="LG64" s="27">
        <v>243.8</v>
      </c>
      <c r="LH64" s="27">
        <v>243.8</v>
      </c>
      <c r="LI64" s="27">
        <v>243.8</v>
      </c>
      <c r="LJ64" s="27">
        <v>243.8</v>
      </c>
      <c r="LK64" s="27">
        <v>243.8</v>
      </c>
      <c r="LL64" s="27">
        <v>243.8</v>
      </c>
      <c r="LM64" s="27">
        <v>243.8</v>
      </c>
      <c r="LN64" s="27">
        <v>243.8</v>
      </c>
      <c r="LO64" s="27">
        <v>243.8</v>
      </c>
      <c r="LP64" s="27">
        <v>243.8</v>
      </c>
      <c r="LQ64" s="27">
        <v>243.8</v>
      </c>
      <c r="LR64" s="27">
        <v>243.8</v>
      </c>
      <c r="LS64" s="27">
        <v>243.8</v>
      </c>
      <c r="LT64" s="27">
        <v>243.8</v>
      </c>
      <c r="LU64" s="27">
        <v>243.8</v>
      </c>
      <c r="LV64" s="27">
        <v>243.8</v>
      </c>
      <c r="LW64" s="27">
        <v>243.8</v>
      </c>
      <c r="LX64" s="27">
        <v>243.8</v>
      </c>
      <c r="LY64" s="27">
        <v>243.8</v>
      </c>
      <c r="LZ64" s="27">
        <v>243.8</v>
      </c>
      <c r="MA64" s="27">
        <v>243.8</v>
      </c>
      <c r="MB64" s="27">
        <v>243.8</v>
      </c>
      <c r="MC64" s="27">
        <v>243.8</v>
      </c>
      <c r="MD64" s="27">
        <v>243.8</v>
      </c>
      <c r="ME64" s="27">
        <v>243.8</v>
      </c>
      <c r="MF64" s="27">
        <v>243.8</v>
      </c>
      <c r="MG64" s="27">
        <v>243.8</v>
      </c>
      <c r="MH64" s="27">
        <v>243.8</v>
      </c>
      <c r="MI64" s="27">
        <v>243.8</v>
      </c>
      <c r="MJ64" s="27">
        <v>243.8</v>
      </c>
      <c r="MK64" s="27">
        <v>243.8</v>
      </c>
      <c r="ML64" s="27">
        <v>243.8</v>
      </c>
      <c r="MM64" s="27">
        <v>243.8</v>
      </c>
      <c r="MN64" s="27">
        <v>243.8</v>
      </c>
      <c r="MO64" s="27">
        <v>243.8</v>
      </c>
      <c r="MP64" s="27">
        <v>243.8</v>
      </c>
      <c r="MQ64" s="27">
        <v>243.8</v>
      </c>
      <c r="MR64" s="27">
        <v>243.8</v>
      </c>
      <c r="MS64" s="27">
        <v>243.8</v>
      </c>
      <c r="MT64" s="27">
        <v>243.8</v>
      </c>
      <c r="MU64" s="27">
        <v>243.8</v>
      </c>
      <c r="MV64" s="27">
        <v>243.8</v>
      </c>
      <c r="MW64" s="27">
        <v>243.8</v>
      </c>
      <c r="MX64" s="27">
        <v>243.8</v>
      </c>
      <c r="MY64" s="27">
        <v>243.8</v>
      </c>
      <c r="MZ64" s="27">
        <v>243.8</v>
      </c>
      <c r="NA64" s="27">
        <v>243.8</v>
      </c>
      <c r="NB64" s="43"/>
      <c r="ND64" s="45"/>
      <c r="NE64" s="43"/>
    </row>
    <row r="65" spans="1:369" x14ac:dyDescent="0.25">
      <c r="A65" s="28">
        <f t="shared" si="1"/>
        <v>63</v>
      </c>
      <c r="B65" s="28">
        <v>531627</v>
      </c>
      <c r="C65" s="28" t="s">
        <v>2</v>
      </c>
      <c r="D65" s="29" t="s">
        <v>186</v>
      </c>
      <c r="E65" s="27">
        <f t="shared" si="2"/>
        <v>5.45</v>
      </c>
      <c r="F65" s="27" t="e">
        <v>#N/A</v>
      </c>
      <c r="G65" s="27" t="e">
        <v>#N/A</v>
      </c>
      <c r="H65" s="27" t="e">
        <v>#N/A</v>
      </c>
      <c r="I65" s="3"/>
      <c r="J65" s="27"/>
      <c r="K65" s="27"/>
      <c r="L65" s="27"/>
      <c r="M65" s="30"/>
      <c r="N65" s="28"/>
      <c r="P65" s="3">
        <v>5.45</v>
      </c>
      <c r="Q65" s="3">
        <v>5.45</v>
      </c>
      <c r="R65" s="3">
        <v>5.45</v>
      </c>
      <c r="S65" s="3">
        <v>5.45</v>
      </c>
      <c r="T65" s="3">
        <v>5.45</v>
      </c>
      <c r="U65" s="3">
        <v>5.45</v>
      </c>
      <c r="V65" s="3">
        <v>5.45</v>
      </c>
      <c r="W65" s="3">
        <v>5.45</v>
      </c>
      <c r="X65" s="3">
        <v>5.45</v>
      </c>
      <c r="Y65" s="3">
        <v>5.45</v>
      </c>
      <c r="Z65" s="3">
        <v>5.45</v>
      </c>
      <c r="AA65" s="3">
        <v>5.45</v>
      </c>
      <c r="AB65" s="3">
        <v>5.45</v>
      </c>
      <c r="AC65" s="3">
        <v>5.45</v>
      </c>
      <c r="AD65" s="3">
        <v>5.45</v>
      </c>
      <c r="AE65" s="3">
        <v>5.45</v>
      </c>
      <c r="AF65" s="3">
        <v>5.45</v>
      </c>
      <c r="AG65" s="3">
        <v>5.45</v>
      </c>
      <c r="AH65" s="3">
        <v>5.45</v>
      </c>
      <c r="AI65" s="3">
        <v>5.45</v>
      </c>
      <c r="AJ65" s="3">
        <v>5.45</v>
      </c>
      <c r="AK65" s="3">
        <v>5.45</v>
      </c>
      <c r="AL65" s="3">
        <v>5.45</v>
      </c>
      <c r="AM65" s="3">
        <v>5.45</v>
      </c>
      <c r="AN65" s="3">
        <v>5.45</v>
      </c>
      <c r="AO65" s="3">
        <v>5.45</v>
      </c>
      <c r="AP65" s="3">
        <v>5.45</v>
      </c>
      <c r="AQ65" s="3">
        <v>5.45</v>
      </c>
      <c r="AR65" s="3">
        <v>5.45</v>
      </c>
      <c r="AS65" s="3">
        <v>5.45</v>
      </c>
      <c r="AT65" s="3">
        <v>5.45</v>
      </c>
      <c r="AU65" s="3">
        <v>5.45</v>
      </c>
      <c r="AV65" s="3">
        <v>5.45</v>
      </c>
      <c r="AW65" s="3">
        <v>5.45</v>
      </c>
      <c r="AX65" s="3">
        <v>5.45</v>
      </c>
      <c r="AY65" s="3">
        <v>5.45</v>
      </c>
      <c r="AZ65" s="3">
        <v>5.45</v>
      </c>
      <c r="BA65" s="3">
        <v>5.45</v>
      </c>
      <c r="BB65" s="3">
        <v>5.45</v>
      </c>
      <c r="BC65" s="3">
        <v>5.45</v>
      </c>
      <c r="BD65" s="3">
        <v>5.45</v>
      </c>
      <c r="BE65" s="3">
        <v>5.45</v>
      </c>
      <c r="BF65" s="3">
        <v>5.45</v>
      </c>
      <c r="BG65" s="3">
        <v>5.45</v>
      </c>
      <c r="BH65" s="3">
        <v>5.45</v>
      </c>
      <c r="BI65" s="3">
        <v>5.45</v>
      </c>
      <c r="BJ65" s="3">
        <v>5.45</v>
      </c>
      <c r="BK65" s="3">
        <v>5.45</v>
      </c>
      <c r="BL65" s="3">
        <v>5.45</v>
      </c>
      <c r="BM65" s="3">
        <v>5.45</v>
      </c>
      <c r="BN65" s="3">
        <v>5.45</v>
      </c>
      <c r="BO65" s="3">
        <v>5.45</v>
      </c>
      <c r="BP65" s="3">
        <v>5.45</v>
      </c>
      <c r="BQ65" s="3">
        <v>5.45</v>
      </c>
      <c r="BR65" s="3">
        <v>5.45</v>
      </c>
      <c r="BS65" s="3">
        <v>5.45</v>
      </c>
      <c r="BT65" s="3">
        <v>5.45</v>
      </c>
      <c r="BU65" s="3">
        <v>5.45</v>
      </c>
      <c r="BV65" s="3">
        <v>5.45</v>
      </c>
      <c r="BW65" s="3">
        <v>5.45</v>
      </c>
      <c r="BX65" s="3">
        <v>5.45</v>
      </c>
      <c r="BY65" s="3">
        <v>5.45</v>
      </c>
      <c r="BZ65" s="3">
        <v>5.45</v>
      </c>
      <c r="CA65" s="3">
        <v>5.45</v>
      </c>
      <c r="CB65" s="3">
        <v>5.45</v>
      </c>
      <c r="CC65" s="3">
        <v>5.45</v>
      </c>
      <c r="CD65" s="3">
        <v>5.45</v>
      </c>
      <c r="CE65" s="3">
        <v>5.45</v>
      </c>
      <c r="CF65" s="3">
        <v>5.45</v>
      </c>
      <c r="CG65" s="3">
        <v>5.45</v>
      </c>
      <c r="CH65" s="3">
        <v>5.45</v>
      </c>
      <c r="CI65" s="3">
        <v>5.45</v>
      </c>
      <c r="CJ65" s="3">
        <v>5.45</v>
      </c>
      <c r="CK65" s="3">
        <v>5.45</v>
      </c>
      <c r="CL65" s="3">
        <v>5.45</v>
      </c>
      <c r="CM65" s="3">
        <v>5.45</v>
      </c>
      <c r="CN65" s="3">
        <v>5.45</v>
      </c>
      <c r="CO65" s="3">
        <v>5.45</v>
      </c>
      <c r="CP65" s="3">
        <v>5.45</v>
      </c>
      <c r="CQ65" s="3">
        <v>5.45</v>
      </c>
      <c r="CR65" s="3">
        <v>5.45</v>
      </c>
      <c r="CS65" s="3">
        <v>5.45</v>
      </c>
      <c r="CT65" s="3">
        <v>5.45</v>
      </c>
      <c r="CU65" s="3">
        <v>5.45</v>
      </c>
      <c r="CV65" s="3">
        <v>5.45</v>
      </c>
      <c r="CW65" s="3">
        <v>5.45</v>
      </c>
      <c r="CX65" s="3">
        <v>5.45</v>
      </c>
      <c r="CY65" s="3">
        <v>5.45</v>
      </c>
      <c r="CZ65" s="3">
        <v>5.45</v>
      </c>
      <c r="DA65" s="3">
        <v>5.45</v>
      </c>
      <c r="DB65" s="3">
        <v>5.45</v>
      </c>
      <c r="DC65" s="3">
        <v>5.45</v>
      </c>
      <c r="DD65" s="3">
        <v>5.45</v>
      </c>
      <c r="DE65" s="3">
        <v>5.45</v>
      </c>
      <c r="DF65" s="3">
        <v>5.45</v>
      </c>
      <c r="DG65" s="3">
        <v>5.45</v>
      </c>
      <c r="DH65" s="3">
        <v>5.45</v>
      </c>
      <c r="DI65" s="3">
        <v>5.45</v>
      </c>
      <c r="DJ65" s="3">
        <v>5.45</v>
      </c>
      <c r="DK65" s="3">
        <v>5.45</v>
      </c>
      <c r="DL65" s="3">
        <v>5.45</v>
      </c>
      <c r="DM65" s="3">
        <v>5.45</v>
      </c>
      <c r="DN65" s="3">
        <v>5.45</v>
      </c>
      <c r="DO65" s="3">
        <v>5.45</v>
      </c>
      <c r="DP65" s="3">
        <v>5.45</v>
      </c>
      <c r="DQ65" s="3">
        <v>5.45</v>
      </c>
      <c r="DR65" s="3">
        <v>5.45</v>
      </c>
      <c r="DS65" s="3">
        <v>5.45</v>
      </c>
      <c r="DT65" s="3">
        <v>5.45</v>
      </c>
      <c r="DU65" s="3">
        <v>5.45</v>
      </c>
      <c r="DV65" s="3">
        <v>5.45</v>
      </c>
      <c r="DW65" s="3">
        <v>5.45</v>
      </c>
      <c r="DX65" s="3">
        <v>5.45</v>
      </c>
      <c r="DY65" s="3">
        <v>5.45</v>
      </c>
      <c r="DZ65" s="3">
        <v>5.45</v>
      </c>
      <c r="EA65" s="3">
        <v>5.45</v>
      </c>
      <c r="EB65" s="3">
        <v>5.45</v>
      </c>
      <c r="EC65" s="3">
        <v>5.45</v>
      </c>
      <c r="ED65" s="3">
        <v>5.45</v>
      </c>
      <c r="EE65" s="3">
        <v>5.45</v>
      </c>
      <c r="EF65" s="3">
        <v>5.45</v>
      </c>
      <c r="EG65" s="3">
        <v>5.45</v>
      </c>
      <c r="EH65" s="3">
        <v>5.45</v>
      </c>
      <c r="EI65" s="3">
        <v>5.45</v>
      </c>
      <c r="EJ65" s="3">
        <v>5.45</v>
      </c>
      <c r="EK65" s="3">
        <v>5.45</v>
      </c>
      <c r="EL65" s="3">
        <v>5.45</v>
      </c>
      <c r="EM65" s="3">
        <v>5.45</v>
      </c>
      <c r="EN65" s="3">
        <v>5.45</v>
      </c>
      <c r="EO65" s="3">
        <v>5.45</v>
      </c>
      <c r="EP65" s="3">
        <v>5.45</v>
      </c>
      <c r="EQ65" s="3">
        <v>5.45</v>
      </c>
      <c r="ER65" s="3">
        <v>5.45</v>
      </c>
      <c r="ES65" s="3">
        <v>5.45</v>
      </c>
      <c r="ET65" s="3">
        <v>5.45</v>
      </c>
      <c r="EU65" s="3">
        <v>5.45</v>
      </c>
      <c r="EV65" s="3">
        <v>5.45</v>
      </c>
      <c r="EW65" s="3">
        <v>5.45</v>
      </c>
      <c r="EX65" s="3">
        <v>5.45</v>
      </c>
      <c r="EY65" s="3">
        <v>5.45</v>
      </c>
      <c r="EZ65" s="3">
        <v>5.45</v>
      </c>
      <c r="FA65" s="3">
        <v>5.45</v>
      </c>
      <c r="FB65" s="3">
        <v>5.45</v>
      </c>
      <c r="FC65" s="3">
        <v>5.45</v>
      </c>
      <c r="FD65" s="3">
        <v>5.45</v>
      </c>
      <c r="FE65" s="3">
        <v>5.45</v>
      </c>
      <c r="FF65" s="27">
        <v>5.45</v>
      </c>
      <c r="FG65" s="27">
        <v>5.45</v>
      </c>
      <c r="FH65" s="27">
        <v>5.45</v>
      </c>
      <c r="FI65" s="27">
        <v>5.45</v>
      </c>
      <c r="FJ65" s="27">
        <v>5.45</v>
      </c>
      <c r="FK65" s="27">
        <v>5.45</v>
      </c>
      <c r="FL65" s="27">
        <v>5.45</v>
      </c>
      <c r="FM65" s="27">
        <v>5.45</v>
      </c>
      <c r="FN65" s="27">
        <v>5.45</v>
      </c>
      <c r="FO65" s="27">
        <v>5.45</v>
      </c>
      <c r="FP65" s="27">
        <v>5.45</v>
      </c>
      <c r="FQ65" s="27">
        <v>5.45</v>
      </c>
      <c r="FR65" s="27">
        <v>5.45</v>
      </c>
      <c r="FS65" s="27">
        <v>5.45</v>
      </c>
      <c r="FT65" s="27"/>
      <c r="FU65" s="27">
        <v>5.45</v>
      </c>
      <c r="FV65" s="27">
        <v>5.45</v>
      </c>
      <c r="FW65" s="27">
        <v>5.45</v>
      </c>
      <c r="FX65" s="27">
        <v>5.45</v>
      </c>
      <c r="FY65" s="27">
        <v>5.45</v>
      </c>
      <c r="FZ65" s="27">
        <v>5.45</v>
      </c>
      <c r="GA65" s="27">
        <v>5.45</v>
      </c>
      <c r="GB65" s="27">
        <v>5.45</v>
      </c>
      <c r="GC65" s="27">
        <v>5.45</v>
      </c>
      <c r="GD65" s="27">
        <v>5.45</v>
      </c>
      <c r="GE65" s="27">
        <v>5.45</v>
      </c>
      <c r="GF65" s="27">
        <v>5.45</v>
      </c>
      <c r="GG65" s="27">
        <v>5.45</v>
      </c>
      <c r="GH65" s="27">
        <v>5.45</v>
      </c>
      <c r="GI65" s="27">
        <v>5.45</v>
      </c>
      <c r="GJ65" s="27">
        <v>5.45</v>
      </c>
      <c r="GK65" s="27">
        <v>5.45</v>
      </c>
      <c r="GL65" s="27">
        <v>5.45</v>
      </c>
      <c r="GM65" s="27">
        <v>5.45</v>
      </c>
      <c r="GN65" s="27">
        <v>5.45</v>
      </c>
      <c r="GO65" s="27">
        <v>5.45</v>
      </c>
      <c r="GP65" s="27">
        <v>5.45</v>
      </c>
      <c r="GQ65" s="27">
        <v>5.45</v>
      </c>
      <c r="GR65" s="27">
        <v>5.45</v>
      </c>
      <c r="GS65" s="27">
        <v>5.45</v>
      </c>
      <c r="GT65" s="27">
        <v>5.45</v>
      </c>
      <c r="GU65" s="27">
        <v>5.45</v>
      </c>
      <c r="GV65" s="27">
        <v>5.45</v>
      </c>
      <c r="GW65" s="27">
        <v>5.45</v>
      </c>
      <c r="GX65" s="27">
        <v>5.45</v>
      </c>
      <c r="GY65" s="27">
        <v>5.45</v>
      </c>
      <c r="GZ65" s="27">
        <v>5.45</v>
      </c>
      <c r="HA65" s="27">
        <v>5.45</v>
      </c>
      <c r="HB65" s="27">
        <v>5.45</v>
      </c>
      <c r="HC65" s="27">
        <v>5.45</v>
      </c>
      <c r="HD65" s="27">
        <v>5.45</v>
      </c>
      <c r="HE65" s="27">
        <v>5.45</v>
      </c>
      <c r="HF65" s="27">
        <v>5.45</v>
      </c>
      <c r="HG65" s="27">
        <v>5.45</v>
      </c>
      <c r="HH65" s="27">
        <v>5.45</v>
      </c>
      <c r="HI65" s="27">
        <v>5.45</v>
      </c>
      <c r="HJ65" s="27">
        <v>5.45</v>
      </c>
      <c r="HK65" s="27">
        <v>5.45</v>
      </c>
      <c r="HL65" s="27">
        <v>5.45</v>
      </c>
      <c r="HM65" s="27">
        <v>5.45</v>
      </c>
      <c r="HN65" s="27">
        <v>5.45</v>
      </c>
      <c r="HO65" s="27">
        <v>5.45</v>
      </c>
      <c r="HP65" s="27">
        <v>5.45</v>
      </c>
      <c r="HQ65" s="27">
        <v>5.45</v>
      </c>
      <c r="HR65" s="27">
        <v>5.45</v>
      </c>
      <c r="HS65" s="27">
        <v>5.45</v>
      </c>
      <c r="HT65" s="27">
        <v>5.45</v>
      </c>
      <c r="HU65" s="27">
        <v>5.45</v>
      </c>
      <c r="HV65" s="27">
        <v>5.45</v>
      </c>
      <c r="HW65" s="27">
        <v>5.45</v>
      </c>
      <c r="HX65" s="27">
        <v>5.45</v>
      </c>
      <c r="HY65" s="27">
        <v>5.45</v>
      </c>
      <c r="HZ65" s="27">
        <v>5.45</v>
      </c>
      <c r="IA65" s="27">
        <v>5.45</v>
      </c>
      <c r="IB65" s="27">
        <v>5.45</v>
      </c>
      <c r="IC65" s="27">
        <v>5.45</v>
      </c>
      <c r="ID65" s="27">
        <v>5.45</v>
      </c>
      <c r="IE65" s="27">
        <v>5.45</v>
      </c>
      <c r="IF65" s="27">
        <v>5.45</v>
      </c>
      <c r="IG65" s="27">
        <v>5.45</v>
      </c>
      <c r="IH65" s="27">
        <v>5.45</v>
      </c>
      <c r="II65" s="27">
        <v>5.45</v>
      </c>
      <c r="IJ65" s="27">
        <v>5.45</v>
      </c>
      <c r="IK65" s="27">
        <v>5.45</v>
      </c>
      <c r="IL65" s="27">
        <v>5.45</v>
      </c>
      <c r="IM65" s="27">
        <v>5.45</v>
      </c>
      <c r="IN65" s="27">
        <v>5.45</v>
      </c>
      <c r="IO65" s="27">
        <v>5.45</v>
      </c>
      <c r="IP65" s="27">
        <v>5.45</v>
      </c>
      <c r="IQ65" s="27">
        <v>5.45</v>
      </c>
      <c r="IR65" s="27">
        <v>5.45</v>
      </c>
      <c r="IS65" s="27">
        <v>5.45</v>
      </c>
      <c r="IT65" s="27">
        <v>5.45</v>
      </c>
      <c r="IU65" s="27">
        <v>5.45</v>
      </c>
      <c r="IV65" s="27">
        <v>5.45</v>
      </c>
      <c r="IW65" s="27">
        <v>5.45</v>
      </c>
      <c r="IX65" s="27">
        <v>5.45</v>
      </c>
      <c r="IY65" s="27">
        <v>5.45</v>
      </c>
      <c r="IZ65" s="27">
        <v>5.45</v>
      </c>
      <c r="JA65" s="27">
        <v>5.45</v>
      </c>
      <c r="JB65" s="27">
        <v>5.45</v>
      </c>
      <c r="JC65" s="27">
        <v>5.45</v>
      </c>
      <c r="JD65" s="27">
        <v>5.45</v>
      </c>
      <c r="JE65" s="27">
        <v>5.45</v>
      </c>
      <c r="JF65" s="27">
        <v>5.45</v>
      </c>
      <c r="JG65" s="27">
        <v>5.45</v>
      </c>
      <c r="JH65" s="27">
        <v>5.45</v>
      </c>
      <c r="JI65" s="27">
        <v>5.45</v>
      </c>
      <c r="JJ65" s="27">
        <v>5.45</v>
      </c>
      <c r="JK65" s="27">
        <v>5.45</v>
      </c>
      <c r="JL65" s="27">
        <v>5.45</v>
      </c>
      <c r="JM65" s="27">
        <v>5.45</v>
      </c>
      <c r="JN65" s="27">
        <v>5.45</v>
      </c>
      <c r="JO65" s="27">
        <v>5.45</v>
      </c>
      <c r="JP65" s="27">
        <v>5.45</v>
      </c>
      <c r="JQ65" s="27">
        <v>5.45</v>
      </c>
      <c r="JR65" s="27">
        <v>5.45</v>
      </c>
      <c r="JS65" s="27">
        <v>5.45</v>
      </c>
      <c r="JT65" s="27">
        <v>5.45</v>
      </c>
      <c r="JU65" s="27">
        <v>5.45</v>
      </c>
      <c r="JV65" s="27">
        <v>5.45</v>
      </c>
      <c r="JW65" s="27">
        <v>5.45</v>
      </c>
      <c r="JX65" s="27">
        <v>5.45</v>
      </c>
      <c r="JY65" s="27">
        <v>5.45</v>
      </c>
      <c r="JZ65" s="27">
        <v>5.45</v>
      </c>
      <c r="KA65" s="27">
        <v>5.45</v>
      </c>
      <c r="KB65" s="27">
        <v>5.45</v>
      </c>
      <c r="KC65" s="27">
        <v>5.45</v>
      </c>
      <c r="KD65" s="27">
        <v>5.45</v>
      </c>
      <c r="KE65" s="27">
        <v>5.45</v>
      </c>
      <c r="KF65" s="27">
        <v>5.45</v>
      </c>
      <c r="KG65" s="27">
        <v>5.45</v>
      </c>
      <c r="KH65" s="27">
        <v>5.45</v>
      </c>
      <c r="KI65" s="27">
        <v>5.45</v>
      </c>
      <c r="KJ65" s="27">
        <v>5.45</v>
      </c>
      <c r="KK65" s="27">
        <v>5.45</v>
      </c>
      <c r="KL65" s="27">
        <v>5.45</v>
      </c>
      <c r="KM65" s="27">
        <v>5.45</v>
      </c>
      <c r="KN65" s="27">
        <v>5.45</v>
      </c>
      <c r="KO65" s="27">
        <v>5.45</v>
      </c>
      <c r="KP65" s="27">
        <v>5.45</v>
      </c>
      <c r="KQ65" s="27">
        <v>5.45</v>
      </c>
      <c r="KR65" s="27">
        <v>5.45</v>
      </c>
      <c r="KS65" s="27">
        <v>5.45</v>
      </c>
      <c r="KT65" s="27">
        <v>5.45</v>
      </c>
      <c r="KU65" s="27">
        <v>5.45</v>
      </c>
      <c r="KV65" s="27">
        <v>5.45</v>
      </c>
      <c r="KW65" s="27">
        <v>5.45</v>
      </c>
      <c r="KX65" s="27">
        <v>5.45</v>
      </c>
      <c r="KY65" s="27">
        <v>5.45</v>
      </c>
      <c r="KZ65" s="27">
        <v>5.45</v>
      </c>
      <c r="LA65" s="27">
        <v>5.45</v>
      </c>
      <c r="LB65" s="27">
        <v>5.45</v>
      </c>
      <c r="LC65" s="27">
        <v>5.45</v>
      </c>
      <c r="LD65" s="27">
        <v>5.45</v>
      </c>
      <c r="LE65" s="27">
        <v>5.45</v>
      </c>
      <c r="LF65" s="27">
        <v>5.45</v>
      </c>
      <c r="LG65" s="27">
        <v>5.45</v>
      </c>
      <c r="LH65" s="27">
        <v>5.45</v>
      </c>
      <c r="LI65" s="27">
        <v>5.45</v>
      </c>
      <c r="LJ65" s="27">
        <v>5.45</v>
      </c>
      <c r="LK65" s="27">
        <v>5.45</v>
      </c>
      <c r="LL65" s="27">
        <v>5.45</v>
      </c>
      <c r="LM65" s="27">
        <v>5.45</v>
      </c>
      <c r="LN65" s="27">
        <v>5.45</v>
      </c>
      <c r="LO65" s="27">
        <v>5.45</v>
      </c>
      <c r="LP65" s="27">
        <v>5.45</v>
      </c>
      <c r="LQ65" s="27">
        <v>5.45</v>
      </c>
      <c r="LR65" s="27">
        <v>5.45</v>
      </c>
      <c r="LS65" s="27">
        <v>5.45</v>
      </c>
      <c r="LT65" s="27">
        <v>5.45</v>
      </c>
      <c r="LU65" s="27">
        <v>5.45</v>
      </c>
      <c r="LV65" s="27">
        <v>5.45</v>
      </c>
      <c r="LW65" s="27">
        <v>5.45</v>
      </c>
      <c r="LX65" s="27">
        <v>5.45</v>
      </c>
      <c r="LY65" s="27">
        <v>5.45</v>
      </c>
      <c r="LZ65" s="27">
        <v>5.45</v>
      </c>
      <c r="MA65" s="27">
        <v>5.45</v>
      </c>
      <c r="MB65" s="27">
        <v>5.45</v>
      </c>
      <c r="MC65" s="27">
        <v>5.45</v>
      </c>
      <c r="MD65" s="27">
        <v>5.45</v>
      </c>
      <c r="ME65" s="27">
        <v>5.45</v>
      </c>
      <c r="MF65" s="27">
        <v>5.45</v>
      </c>
      <c r="MG65" s="27">
        <v>5.45</v>
      </c>
      <c r="MH65" s="27">
        <v>5.45</v>
      </c>
      <c r="MI65" s="27">
        <v>5.45</v>
      </c>
      <c r="MJ65" s="27">
        <v>5.45</v>
      </c>
      <c r="MK65" s="27">
        <v>5.45</v>
      </c>
      <c r="ML65" s="27">
        <v>5.45</v>
      </c>
      <c r="MM65" s="27">
        <v>5.45</v>
      </c>
      <c r="MN65" s="27">
        <v>5.45</v>
      </c>
      <c r="MO65" s="27">
        <v>5.45</v>
      </c>
      <c r="MP65" s="27">
        <v>5.45</v>
      </c>
      <c r="MQ65" s="27">
        <v>5.45</v>
      </c>
      <c r="MR65" s="27">
        <v>5.45</v>
      </c>
      <c r="MS65" s="27">
        <v>5.45</v>
      </c>
      <c r="MT65" s="27">
        <v>5.45</v>
      </c>
      <c r="MU65" s="27">
        <v>5.45</v>
      </c>
      <c r="MV65" s="27">
        <v>5.45</v>
      </c>
      <c r="MW65" s="27">
        <v>5.45</v>
      </c>
      <c r="MX65" s="27">
        <v>5.45</v>
      </c>
      <c r="MY65" s="27">
        <v>5.45</v>
      </c>
      <c r="MZ65" s="27">
        <v>5.45</v>
      </c>
      <c r="NA65" s="27">
        <v>5.45</v>
      </c>
      <c r="NB65" s="43"/>
      <c r="ND65" s="45"/>
      <c r="NE65" s="43"/>
    </row>
    <row r="66" spans="1:369" x14ac:dyDescent="0.25">
      <c r="A66" s="28">
        <f t="shared" si="1"/>
        <v>64</v>
      </c>
      <c r="B66" s="28">
        <v>531694</v>
      </c>
      <c r="C66" s="28" t="s">
        <v>67</v>
      </c>
      <c r="D66" s="29" t="s">
        <v>113</v>
      </c>
      <c r="E66" s="27">
        <f t="shared" si="2"/>
        <v>8.25</v>
      </c>
      <c r="F66" s="27">
        <v>8.82</v>
      </c>
      <c r="G66" s="27" t="e">
        <v>#N/A</v>
      </c>
      <c r="H66" s="27">
        <v>9.5500000000000007</v>
      </c>
      <c r="I66" s="3"/>
      <c r="J66" s="27">
        <v>15.16</v>
      </c>
      <c r="K66" s="27">
        <v>6.49</v>
      </c>
      <c r="L66" s="27"/>
      <c r="M66" s="30"/>
      <c r="N66" s="28"/>
      <c r="P66" s="3">
        <v>8.25</v>
      </c>
      <c r="Q66" s="3">
        <v>8.25</v>
      </c>
      <c r="R66" s="3">
        <v>8.59</v>
      </c>
      <c r="S66" s="3">
        <v>8.59</v>
      </c>
      <c r="T66" s="3">
        <v>8.59</v>
      </c>
      <c r="U66" s="3">
        <v>8.59</v>
      </c>
      <c r="V66" s="3">
        <v>8.59</v>
      </c>
      <c r="W66" s="3">
        <v>8.59</v>
      </c>
      <c r="X66" s="3">
        <v>9.0399999999999991</v>
      </c>
      <c r="Y66" s="3">
        <v>9.0399999999999991</v>
      </c>
      <c r="Z66" s="3">
        <v>9.0399999999999991</v>
      </c>
      <c r="AA66" s="3">
        <v>9.0399999999999991</v>
      </c>
      <c r="AB66" s="3">
        <v>9.75</v>
      </c>
      <c r="AC66" s="3">
        <v>9.75</v>
      </c>
      <c r="AD66" s="3">
        <v>10.220000000000001</v>
      </c>
      <c r="AE66" s="3">
        <v>10.75</v>
      </c>
      <c r="AF66" s="3">
        <v>10.75</v>
      </c>
      <c r="AG66" s="3">
        <v>10.25</v>
      </c>
      <c r="AH66" s="3">
        <v>10.25</v>
      </c>
      <c r="AI66" s="3">
        <v>10.25</v>
      </c>
      <c r="AJ66" s="3">
        <v>9.7899999999999991</v>
      </c>
      <c r="AK66" s="3">
        <v>10.3</v>
      </c>
      <c r="AL66" s="3">
        <v>10.3</v>
      </c>
      <c r="AM66" s="3">
        <v>10.3</v>
      </c>
      <c r="AN66" s="3">
        <v>10.3</v>
      </c>
      <c r="AO66" s="3">
        <v>9.81</v>
      </c>
      <c r="AP66" s="3">
        <v>9.35</v>
      </c>
      <c r="AQ66" s="3">
        <v>9.35</v>
      </c>
      <c r="AR66" s="3">
        <v>9.35</v>
      </c>
      <c r="AS66" s="3">
        <v>8.91</v>
      </c>
      <c r="AT66" s="3">
        <v>8.49</v>
      </c>
      <c r="AU66" s="3">
        <v>8.09</v>
      </c>
      <c r="AV66" s="3">
        <v>7.71</v>
      </c>
      <c r="AW66" s="3">
        <v>7.71</v>
      </c>
      <c r="AX66" s="3">
        <v>7.35</v>
      </c>
      <c r="AY66" s="3">
        <v>7.41</v>
      </c>
      <c r="AZ66" s="3">
        <v>7.41</v>
      </c>
      <c r="BA66" s="3">
        <v>7.41</v>
      </c>
      <c r="BB66" s="3">
        <v>7.41</v>
      </c>
      <c r="BC66" s="3">
        <v>7.41</v>
      </c>
      <c r="BD66" s="3">
        <v>7.41</v>
      </c>
      <c r="BE66" s="3">
        <v>7.71</v>
      </c>
      <c r="BF66" s="3">
        <v>7.35</v>
      </c>
      <c r="BG66" s="3">
        <v>7.35</v>
      </c>
      <c r="BH66" s="3">
        <v>7.35</v>
      </c>
      <c r="BI66" s="3">
        <v>7.35</v>
      </c>
      <c r="BJ66" s="3">
        <v>7.35</v>
      </c>
      <c r="BK66" s="3">
        <v>7.35</v>
      </c>
      <c r="BL66" s="3">
        <v>7.35</v>
      </c>
      <c r="BM66" s="3">
        <v>7.71</v>
      </c>
      <c r="BN66" s="3">
        <v>8.1</v>
      </c>
      <c r="BO66" s="3">
        <v>8.51</v>
      </c>
      <c r="BP66" s="3">
        <v>8.9499999999999993</v>
      </c>
      <c r="BQ66" s="3">
        <v>9.39</v>
      </c>
      <c r="BR66" s="3">
        <v>9.39</v>
      </c>
      <c r="BS66" s="3">
        <v>9.39</v>
      </c>
      <c r="BT66" s="3">
        <v>9.39</v>
      </c>
      <c r="BU66" s="3">
        <v>9.39</v>
      </c>
      <c r="BV66" s="3">
        <v>9.39</v>
      </c>
      <c r="BW66" s="3">
        <v>9.39</v>
      </c>
      <c r="BX66" s="3">
        <v>9.39</v>
      </c>
      <c r="BY66" s="3">
        <v>9.39</v>
      </c>
      <c r="BZ66" s="3">
        <v>9.39</v>
      </c>
      <c r="CA66" s="3">
        <v>9.39</v>
      </c>
      <c r="CB66" s="3">
        <v>9.39</v>
      </c>
      <c r="CC66" s="3">
        <v>9.8800000000000008</v>
      </c>
      <c r="CD66" s="3">
        <v>9.8800000000000008</v>
      </c>
      <c r="CE66" s="3">
        <v>9.8800000000000008</v>
      </c>
      <c r="CF66" s="3">
        <v>10.39</v>
      </c>
      <c r="CG66" s="3">
        <v>10.93</v>
      </c>
      <c r="CH66" s="3">
        <v>11.5</v>
      </c>
      <c r="CI66" s="3">
        <v>12.1</v>
      </c>
      <c r="CJ66" s="3">
        <v>12.1</v>
      </c>
      <c r="CK66" s="3">
        <v>12.1</v>
      </c>
      <c r="CL66" s="3">
        <v>12.1</v>
      </c>
      <c r="CM66" s="3">
        <v>12.1</v>
      </c>
      <c r="CN66" s="3">
        <v>11.8</v>
      </c>
      <c r="CO66" s="3">
        <v>11.98</v>
      </c>
      <c r="CP66" s="3">
        <v>11.98</v>
      </c>
      <c r="CQ66" s="3">
        <v>11.98</v>
      </c>
      <c r="CR66" s="3">
        <v>11.41</v>
      </c>
      <c r="CS66" s="3">
        <v>12</v>
      </c>
      <c r="CT66" s="3">
        <v>12</v>
      </c>
      <c r="CU66" s="3">
        <v>12</v>
      </c>
      <c r="CV66" s="3">
        <v>12</v>
      </c>
      <c r="CW66" s="3">
        <v>12</v>
      </c>
      <c r="CX66" s="3">
        <v>11.8</v>
      </c>
      <c r="CY66" s="3">
        <v>11.8</v>
      </c>
      <c r="CZ66" s="3">
        <v>11.8</v>
      </c>
      <c r="DA66" s="3">
        <v>11.8</v>
      </c>
      <c r="DB66" s="3">
        <v>11.8</v>
      </c>
      <c r="DC66" s="3">
        <v>11.8</v>
      </c>
      <c r="DD66" s="3">
        <v>11.85</v>
      </c>
      <c r="DE66" s="3">
        <v>12.45</v>
      </c>
      <c r="DF66" s="3">
        <v>12.45</v>
      </c>
      <c r="DG66" s="3">
        <v>12.45</v>
      </c>
      <c r="DH66" s="3">
        <v>12.45</v>
      </c>
      <c r="DI66" s="3">
        <v>13.1</v>
      </c>
      <c r="DJ66" s="3">
        <v>13.25</v>
      </c>
      <c r="DK66" s="3">
        <v>13.6</v>
      </c>
      <c r="DL66" s="3">
        <v>13.6</v>
      </c>
      <c r="DM66" s="3">
        <v>12.97</v>
      </c>
      <c r="DN66" s="3">
        <v>13.65</v>
      </c>
      <c r="DO66" s="3">
        <v>13.65</v>
      </c>
      <c r="DP66" s="3">
        <v>13.65</v>
      </c>
      <c r="DQ66" s="3">
        <v>13.65</v>
      </c>
      <c r="DR66" s="3">
        <v>13.65</v>
      </c>
      <c r="DS66" s="3">
        <v>13.65</v>
      </c>
      <c r="DT66" s="3">
        <v>13</v>
      </c>
      <c r="DU66" s="3">
        <v>12.72</v>
      </c>
      <c r="DV66" s="3">
        <v>12.12</v>
      </c>
      <c r="DW66" s="3">
        <v>12.12</v>
      </c>
      <c r="DX66" s="3">
        <v>12.12</v>
      </c>
      <c r="DY66" s="3">
        <v>12.75</v>
      </c>
      <c r="DZ66" s="3">
        <v>12.75</v>
      </c>
      <c r="EA66" s="3">
        <v>12.75</v>
      </c>
      <c r="EB66" s="3">
        <v>12.75</v>
      </c>
      <c r="EC66" s="3">
        <v>12.75</v>
      </c>
      <c r="ED66" s="3">
        <v>12.45</v>
      </c>
      <c r="EE66" s="3">
        <v>12.09</v>
      </c>
      <c r="EF66" s="3">
        <v>11.52</v>
      </c>
      <c r="EG66" s="3">
        <v>10.98</v>
      </c>
      <c r="EH66" s="3">
        <v>10.98</v>
      </c>
      <c r="EI66" s="3">
        <v>10.46</v>
      </c>
      <c r="EJ66" s="3">
        <v>10.64</v>
      </c>
      <c r="EK66" s="3">
        <v>11.19</v>
      </c>
      <c r="EL66" s="3">
        <v>10.66</v>
      </c>
      <c r="EM66" s="3">
        <v>10.66</v>
      </c>
      <c r="EN66" s="3">
        <v>10.66</v>
      </c>
      <c r="EO66" s="3">
        <v>10.66</v>
      </c>
      <c r="EP66" s="3">
        <v>11.22</v>
      </c>
      <c r="EQ66" s="3">
        <v>11.81</v>
      </c>
      <c r="ER66" s="3">
        <v>12.43</v>
      </c>
      <c r="ES66" s="3">
        <v>13.08</v>
      </c>
      <c r="ET66" s="3">
        <v>13.76</v>
      </c>
      <c r="EU66" s="3">
        <v>14.48</v>
      </c>
      <c r="EV66" s="3">
        <v>14.48</v>
      </c>
      <c r="EW66" s="3">
        <v>14.4</v>
      </c>
      <c r="EX66" s="3">
        <v>13.95</v>
      </c>
      <c r="EY66" s="3">
        <v>13.45</v>
      </c>
      <c r="EZ66" s="3">
        <v>13.4</v>
      </c>
      <c r="FA66" s="3">
        <v>12.85</v>
      </c>
      <c r="FB66" s="3">
        <v>13.2</v>
      </c>
      <c r="FC66" s="3">
        <v>13.2</v>
      </c>
      <c r="FD66" s="3">
        <v>13.12</v>
      </c>
      <c r="FE66" s="3">
        <v>13.8</v>
      </c>
      <c r="FF66" s="27">
        <v>13.4</v>
      </c>
      <c r="FG66" s="27">
        <v>13.32</v>
      </c>
      <c r="FH66" s="27">
        <v>12.85</v>
      </c>
      <c r="FI66" s="27">
        <v>13.08</v>
      </c>
      <c r="FJ66" s="27">
        <v>13.55</v>
      </c>
      <c r="FK66" s="27">
        <v>13.1</v>
      </c>
      <c r="FL66" s="27">
        <v>13.3</v>
      </c>
      <c r="FM66" s="27">
        <v>13.3</v>
      </c>
      <c r="FN66" s="27">
        <v>13.4</v>
      </c>
      <c r="FO66" s="27">
        <v>13.55</v>
      </c>
      <c r="FP66" s="27">
        <v>13.24</v>
      </c>
      <c r="FQ66" s="27">
        <v>12.7</v>
      </c>
      <c r="FR66" s="27">
        <v>12.49</v>
      </c>
      <c r="FS66" s="27">
        <v>12.85</v>
      </c>
      <c r="FT66" s="27"/>
      <c r="FU66" s="27">
        <v>12.46</v>
      </c>
      <c r="FV66" s="27">
        <v>12.13</v>
      </c>
      <c r="FW66" s="27">
        <v>11.56</v>
      </c>
      <c r="FX66" s="27">
        <v>12.16</v>
      </c>
      <c r="FY66" s="27">
        <v>11.59</v>
      </c>
      <c r="FZ66" s="27">
        <v>12.17</v>
      </c>
      <c r="GA66" s="27">
        <v>12.79</v>
      </c>
      <c r="GB66" s="27">
        <v>12.86</v>
      </c>
      <c r="GC66" s="27">
        <v>13.5</v>
      </c>
      <c r="GD66" s="27">
        <v>13.3</v>
      </c>
      <c r="GE66" s="27">
        <v>13.4</v>
      </c>
      <c r="GF66" s="27">
        <v>12.85</v>
      </c>
      <c r="GG66" s="27">
        <v>12.26</v>
      </c>
      <c r="GH66" s="27">
        <v>12.26</v>
      </c>
      <c r="GI66" s="27">
        <v>13</v>
      </c>
      <c r="GJ66" s="27">
        <v>13</v>
      </c>
      <c r="GK66" s="27">
        <v>12.9</v>
      </c>
      <c r="GL66" s="27">
        <v>13.3</v>
      </c>
      <c r="GM66" s="27">
        <v>13.45</v>
      </c>
      <c r="GN66" s="27">
        <v>13.6</v>
      </c>
      <c r="GO66" s="27">
        <v>13</v>
      </c>
      <c r="GP66" s="27">
        <v>12.78</v>
      </c>
      <c r="GQ66" s="27">
        <v>13.45</v>
      </c>
      <c r="GR66" s="27">
        <v>14.15</v>
      </c>
      <c r="GS66" s="27">
        <v>14.44</v>
      </c>
      <c r="GT66" s="27">
        <v>13.76</v>
      </c>
      <c r="GU66" s="27">
        <v>13.11</v>
      </c>
      <c r="GV66" s="27">
        <v>12.49</v>
      </c>
      <c r="GW66" s="27">
        <v>11.9</v>
      </c>
      <c r="GX66" s="27">
        <v>11.34</v>
      </c>
      <c r="GY66" s="27">
        <v>10.8</v>
      </c>
      <c r="GZ66" s="27">
        <v>10.65</v>
      </c>
      <c r="HA66" s="27">
        <v>10.15</v>
      </c>
      <c r="HB66" s="27">
        <v>10.3</v>
      </c>
      <c r="HC66" s="27">
        <v>9.81</v>
      </c>
      <c r="HD66" s="27">
        <v>9.35</v>
      </c>
      <c r="HE66" s="27">
        <v>8.9499999999999993</v>
      </c>
      <c r="HF66" s="27">
        <v>8.5299999999999994</v>
      </c>
      <c r="HG66" s="27">
        <v>8.5299999999999994</v>
      </c>
      <c r="HH66" s="27">
        <v>8.9700000000000006</v>
      </c>
      <c r="HI66" s="27">
        <v>9.3000000000000007</v>
      </c>
      <c r="HJ66" s="27">
        <v>9.9700000000000006</v>
      </c>
      <c r="HK66" s="27">
        <v>9.5</v>
      </c>
      <c r="HL66" s="27">
        <v>9.9499999999999993</v>
      </c>
      <c r="HM66" s="27">
        <v>9.9499999999999993</v>
      </c>
      <c r="HN66" s="27">
        <v>9.7100000000000009</v>
      </c>
      <c r="HO66" s="27">
        <v>9.25</v>
      </c>
      <c r="HP66" s="27">
        <v>9.69</v>
      </c>
      <c r="HQ66" s="27">
        <v>9.58</v>
      </c>
      <c r="HR66" s="27">
        <v>9.2100000000000009</v>
      </c>
      <c r="HS66" s="27">
        <v>9.3699999999999992</v>
      </c>
      <c r="HT66" s="27">
        <v>9.75</v>
      </c>
      <c r="HU66" s="27">
        <v>10</v>
      </c>
      <c r="HV66" s="27">
        <v>10.039999999999999</v>
      </c>
      <c r="HW66" s="27">
        <v>9.49</v>
      </c>
      <c r="HX66" s="27">
        <v>9.7799999999999994</v>
      </c>
      <c r="HY66" s="27">
        <v>9.32</v>
      </c>
      <c r="HZ66" s="27">
        <v>8.8800000000000008</v>
      </c>
      <c r="IA66" s="27">
        <v>8.4600000000000009</v>
      </c>
      <c r="IB66" s="27">
        <v>8.06</v>
      </c>
      <c r="IC66" s="27">
        <v>7.68</v>
      </c>
      <c r="ID66" s="27">
        <v>7.32</v>
      </c>
      <c r="IE66" s="27">
        <v>6.98</v>
      </c>
      <c r="IF66" s="27">
        <v>6.65</v>
      </c>
      <c r="IG66" s="27">
        <v>6.65</v>
      </c>
      <c r="IH66" s="27">
        <v>6.86</v>
      </c>
      <c r="II66" s="27">
        <v>6.54</v>
      </c>
      <c r="IJ66" s="27">
        <v>7.22</v>
      </c>
      <c r="IK66" s="27">
        <v>7.22</v>
      </c>
      <c r="IL66" s="27">
        <v>7.22</v>
      </c>
      <c r="IM66" s="27">
        <v>7.22</v>
      </c>
      <c r="IN66" s="27">
        <v>7.98</v>
      </c>
      <c r="IO66" s="27">
        <v>7.69</v>
      </c>
      <c r="IP66" s="27">
        <v>7.69</v>
      </c>
      <c r="IQ66" s="27">
        <v>7.69</v>
      </c>
      <c r="IR66" s="27">
        <v>7.69</v>
      </c>
      <c r="IS66" s="27">
        <v>8.5299999999999994</v>
      </c>
      <c r="IT66" s="27">
        <v>9.39</v>
      </c>
      <c r="IU66" s="27">
        <v>9.39</v>
      </c>
      <c r="IV66" s="27">
        <v>9</v>
      </c>
      <c r="IW66" s="27">
        <v>8.9499999999999993</v>
      </c>
      <c r="IX66" s="27">
        <v>9.93</v>
      </c>
      <c r="IY66" s="27">
        <v>9.93</v>
      </c>
      <c r="IZ66" s="27">
        <v>9.5</v>
      </c>
      <c r="JA66" s="27">
        <v>9.5</v>
      </c>
      <c r="JB66" s="27">
        <v>9.7899999999999991</v>
      </c>
      <c r="JC66" s="27">
        <v>9.25</v>
      </c>
      <c r="JD66" s="27">
        <v>9.49</v>
      </c>
      <c r="JE66" s="27">
        <v>10.45</v>
      </c>
      <c r="JF66" s="27">
        <v>10.95</v>
      </c>
      <c r="JG66" s="27">
        <v>10.95</v>
      </c>
      <c r="JH66" s="27">
        <v>11.03</v>
      </c>
      <c r="JI66" s="27">
        <v>11.6</v>
      </c>
      <c r="JJ66" s="27">
        <v>12.2</v>
      </c>
      <c r="JK66" s="27">
        <v>12.2</v>
      </c>
      <c r="JL66" s="27">
        <v>12.2</v>
      </c>
      <c r="JM66" s="27">
        <v>12.2</v>
      </c>
      <c r="JN66" s="27">
        <v>11.85</v>
      </c>
      <c r="JO66" s="27">
        <v>12.4</v>
      </c>
      <c r="JP66" s="27">
        <v>12</v>
      </c>
      <c r="JQ66" s="27">
        <v>12.1</v>
      </c>
      <c r="JR66" s="27">
        <v>11.64</v>
      </c>
      <c r="JS66" s="27">
        <v>11.16</v>
      </c>
      <c r="JT66" s="27">
        <v>11.74</v>
      </c>
      <c r="JU66" s="27">
        <v>11.27</v>
      </c>
      <c r="JV66" s="27">
        <v>11.85</v>
      </c>
      <c r="JW66" s="27">
        <v>12.4</v>
      </c>
      <c r="JX66" s="27">
        <v>13</v>
      </c>
      <c r="JY66" s="27">
        <v>13.25</v>
      </c>
      <c r="JZ66" s="27">
        <v>13.4</v>
      </c>
      <c r="KA66" s="27">
        <v>13.4</v>
      </c>
      <c r="KB66" s="27">
        <v>12.86</v>
      </c>
      <c r="KC66" s="27">
        <v>12.25</v>
      </c>
      <c r="KD66" s="27">
        <v>11.67</v>
      </c>
      <c r="KE66" s="27">
        <v>11.13</v>
      </c>
      <c r="KF66" s="27">
        <v>10.6</v>
      </c>
      <c r="KG66" s="27">
        <v>10.1</v>
      </c>
      <c r="KH66" s="27">
        <v>9.7200000000000006</v>
      </c>
      <c r="KI66" s="27">
        <v>9.2100000000000009</v>
      </c>
      <c r="KJ66" s="27">
        <v>9.4499999999999993</v>
      </c>
      <c r="KK66" s="27">
        <v>9</v>
      </c>
      <c r="KL66" s="27">
        <v>9.3000000000000007</v>
      </c>
      <c r="KM66" s="27">
        <v>9</v>
      </c>
      <c r="KN66" s="27">
        <v>9.34</v>
      </c>
      <c r="KO66" s="27">
        <v>9.35</v>
      </c>
      <c r="KP66" s="27">
        <v>9.1</v>
      </c>
      <c r="KQ66" s="27">
        <v>8.92</v>
      </c>
      <c r="KR66" s="27">
        <v>9.3699999999999992</v>
      </c>
      <c r="KS66" s="27">
        <v>8.67</v>
      </c>
      <c r="KT66" s="27">
        <v>7.89</v>
      </c>
      <c r="KU66" s="27">
        <v>7.21</v>
      </c>
      <c r="KV66" s="27">
        <v>7.34</v>
      </c>
      <c r="KW66" s="27">
        <v>7.74</v>
      </c>
      <c r="KX66" s="27">
        <v>7.8</v>
      </c>
      <c r="KY66" s="27">
        <v>7.56</v>
      </c>
      <c r="KZ66" s="27">
        <v>7.46</v>
      </c>
      <c r="LA66" s="27">
        <v>7.85</v>
      </c>
      <c r="LB66" s="27">
        <v>8.5500000000000007</v>
      </c>
      <c r="LC66" s="27">
        <v>8.5299999999999994</v>
      </c>
      <c r="LD66" s="27">
        <v>8.14</v>
      </c>
      <c r="LE66" s="27">
        <v>8.14</v>
      </c>
      <c r="LF66" s="27">
        <v>8.56</v>
      </c>
      <c r="LG66" s="27">
        <v>9</v>
      </c>
      <c r="LH66" s="27">
        <v>9</v>
      </c>
      <c r="LI66" s="27">
        <v>9.16</v>
      </c>
      <c r="LJ66" s="27">
        <v>9.16</v>
      </c>
      <c r="LK66" s="27">
        <v>9.1999999999999993</v>
      </c>
      <c r="LL66" s="27">
        <v>9.1999999999999993</v>
      </c>
      <c r="LM66" s="27">
        <v>9.1999999999999993</v>
      </c>
      <c r="LN66" s="27">
        <v>9.25</v>
      </c>
      <c r="LO66" s="27">
        <v>9.3699999999999992</v>
      </c>
      <c r="LP66" s="27">
        <v>9.0299999999999994</v>
      </c>
      <c r="LQ66" s="27">
        <v>9.0299999999999994</v>
      </c>
      <c r="LR66" s="27">
        <v>9.5</v>
      </c>
      <c r="LS66" s="27">
        <v>9.32</v>
      </c>
      <c r="LT66" s="27">
        <v>9.8000000000000007</v>
      </c>
      <c r="LU66" s="27">
        <v>9.8699999999999992</v>
      </c>
      <c r="LV66" s="27">
        <v>9.48</v>
      </c>
      <c r="LW66" s="27">
        <v>9.14</v>
      </c>
      <c r="LX66" s="27">
        <v>9.6</v>
      </c>
      <c r="LY66" s="27">
        <v>9.35</v>
      </c>
      <c r="LZ66" s="27">
        <v>9</v>
      </c>
      <c r="MA66" s="27">
        <v>9.32</v>
      </c>
      <c r="MB66" s="27">
        <v>9.11</v>
      </c>
      <c r="MC66" s="27">
        <v>9.11</v>
      </c>
      <c r="MD66" s="27">
        <v>9.1199999999999992</v>
      </c>
      <c r="ME66" s="27">
        <v>9.16</v>
      </c>
      <c r="MF66" s="27">
        <v>9.6</v>
      </c>
      <c r="MG66" s="27">
        <v>9.17</v>
      </c>
      <c r="MH66" s="27">
        <v>9.6999999999999993</v>
      </c>
      <c r="MI66" s="27">
        <v>9.44</v>
      </c>
      <c r="MJ66" s="27">
        <v>9.1999999999999993</v>
      </c>
      <c r="MK66" s="27">
        <v>8.9499999999999993</v>
      </c>
      <c r="ML66" s="27">
        <v>9.4</v>
      </c>
      <c r="MM66" s="27">
        <v>9.89</v>
      </c>
      <c r="MN66" s="27">
        <v>9.42</v>
      </c>
      <c r="MO66" s="27">
        <v>10</v>
      </c>
      <c r="MP66" s="27">
        <v>9.5500000000000007</v>
      </c>
      <c r="MQ66" s="27">
        <v>9.5500000000000007</v>
      </c>
      <c r="MR66" s="27">
        <v>9.99</v>
      </c>
      <c r="MS66" s="27">
        <v>9.9499999999999993</v>
      </c>
      <c r="MT66" s="27">
        <v>10.050000000000001</v>
      </c>
      <c r="MU66" s="27">
        <v>10.24</v>
      </c>
      <c r="MV66" s="27">
        <v>10.25</v>
      </c>
      <c r="MW66" s="27">
        <v>9.8000000000000007</v>
      </c>
      <c r="MX66" s="27">
        <v>9.34</v>
      </c>
      <c r="MY66" s="27">
        <v>9.83</v>
      </c>
      <c r="MZ66" s="27">
        <v>10.34</v>
      </c>
      <c r="NA66" s="27">
        <v>10.34</v>
      </c>
      <c r="NB66" s="43"/>
      <c r="ND66" s="45"/>
      <c r="NE66" s="43"/>
    </row>
    <row r="67" spans="1:369" x14ac:dyDescent="0.25">
      <c r="A67" s="28">
        <f t="shared" si="1"/>
        <v>65</v>
      </c>
      <c r="B67" s="28">
        <v>526823</v>
      </c>
      <c r="C67" s="28" t="s">
        <v>68</v>
      </c>
      <c r="D67" s="29" t="s">
        <v>135</v>
      </c>
      <c r="E67" s="27">
        <f t="shared" ref="E67:E87" si="3">VLOOKUP(B67,$B$2:$MZ$87,15,0)</f>
        <v>17.75</v>
      </c>
      <c r="F67" s="27">
        <v>15.85</v>
      </c>
      <c r="G67" s="27">
        <v>7.9</v>
      </c>
      <c r="H67" s="27">
        <v>15.7</v>
      </c>
      <c r="I67" s="3"/>
      <c r="J67" s="27">
        <v>22</v>
      </c>
      <c r="K67" s="27">
        <v>9.75</v>
      </c>
      <c r="L67" s="27"/>
      <c r="M67" s="30"/>
      <c r="N67" s="28"/>
      <c r="P67" s="3">
        <v>17.75</v>
      </c>
      <c r="Q67" s="3">
        <v>17.989999999999998</v>
      </c>
      <c r="R67" s="3">
        <v>17.899999999999999</v>
      </c>
      <c r="S67" s="3">
        <v>17.440000000000001</v>
      </c>
      <c r="T67" s="3">
        <v>16.649999999999999</v>
      </c>
      <c r="U67" s="3">
        <v>16.239999999999998</v>
      </c>
      <c r="V67" s="3">
        <v>15.52</v>
      </c>
      <c r="W67" s="3">
        <v>14.79</v>
      </c>
      <c r="X67" s="3">
        <v>14</v>
      </c>
      <c r="Y67" s="3">
        <v>13.95</v>
      </c>
      <c r="Z67" s="3">
        <v>13.3</v>
      </c>
      <c r="AA67" s="3">
        <v>13.95</v>
      </c>
      <c r="AB67" s="3">
        <v>13.5</v>
      </c>
      <c r="AC67" s="3">
        <v>14.2</v>
      </c>
      <c r="AD67" s="3">
        <v>14.85</v>
      </c>
      <c r="AE67" s="3">
        <v>14.49</v>
      </c>
      <c r="AF67" s="3">
        <v>14.2</v>
      </c>
      <c r="AG67" s="3">
        <v>14.2</v>
      </c>
      <c r="AH67" s="3">
        <v>14.25</v>
      </c>
      <c r="AI67" s="3">
        <v>13.75</v>
      </c>
      <c r="AJ67" s="3">
        <v>13.75</v>
      </c>
      <c r="AK67" s="3">
        <v>13.75</v>
      </c>
      <c r="AL67" s="3">
        <v>13.31</v>
      </c>
      <c r="AM67" s="3">
        <v>12.7</v>
      </c>
      <c r="AN67" s="3">
        <v>12.1</v>
      </c>
      <c r="AO67" s="3">
        <v>12.1</v>
      </c>
      <c r="AP67" s="3">
        <v>12.1</v>
      </c>
      <c r="AQ67" s="3">
        <v>12.1</v>
      </c>
      <c r="AR67" s="3">
        <v>12.1</v>
      </c>
      <c r="AS67" s="3">
        <v>11.58</v>
      </c>
      <c r="AT67" s="3">
        <v>11.58</v>
      </c>
      <c r="AU67" s="3">
        <v>12.18</v>
      </c>
      <c r="AV67" s="3">
        <v>11.6</v>
      </c>
      <c r="AW67" s="3">
        <v>12.14</v>
      </c>
      <c r="AX67" s="3">
        <v>11.57</v>
      </c>
      <c r="AY67" s="3">
        <v>11.02</v>
      </c>
      <c r="AZ67" s="3">
        <v>10.5</v>
      </c>
      <c r="BA67" s="3">
        <v>10.5</v>
      </c>
      <c r="BB67" s="3">
        <v>10</v>
      </c>
      <c r="BC67" s="3">
        <v>10</v>
      </c>
      <c r="BD67" s="3">
        <v>10</v>
      </c>
      <c r="BE67" s="3">
        <v>10</v>
      </c>
      <c r="BF67" s="3">
        <v>10</v>
      </c>
      <c r="BG67" s="3">
        <v>10</v>
      </c>
      <c r="BH67" s="3">
        <v>10</v>
      </c>
      <c r="BI67" s="3">
        <v>10</v>
      </c>
      <c r="BJ67" s="3">
        <v>10</v>
      </c>
      <c r="BK67" s="3">
        <v>10</v>
      </c>
      <c r="BL67" s="3">
        <v>10</v>
      </c>
      <c r="BM67" s="3">
        <v>10</v>
      </c>
      <c r="BN67" s="3">
        <v>10</v>
      </c>
      <c r="BO67" s="3">
        <v>10</v>
      </c>
      <c r="BP67" s="3">
        <v>10.5</v>
      </c>
      <c r="BQ67" s="3">
        <v>10.5</v>
      </c>
      <c r="BR67" s="3">
        <v>10</v>
      </c>
      <c r="BS67" s="3">
        <v>10</v>
      </c>
      <c r="BT67" s="3">
        <v>10</v>
      </c>
      <c r="BU67" s="3">
        <v>9.75</v>
      </c>
      <c r="BV67" s="3">
        <v>10</v>
      </c>
      <c r="BW67" s="3">
        <v>10.31</v>
      </c>
      <c r="BX67" s="3">
        <v>10.130000000000001</v>
      </c>
      <c r="BY67" s="3">
        <v>10.66</v>
      </c>
      <c r="BZ67" s="3">
        <v>11.22</v>
      </c>
      <c r="CA67" s="3">
        <v>11.8</v>
      </c>
      <c r="CB67" s="3">
        <v>11.7</v>
      </c>
      <c r="CC67" s="3">
        <v>11.3</v>
      </c>
      <c r="CD67" s="3">
        <v>11.66</v>
      </c>
      <c r="CE67" s="3">
        <v>12.26</v>
      </c>
      <c r="CF67" s="3">
        <v>12.9</v>
      </c>
      <c r="CG67" s="3">
        <v>12.9</v>
      </c>
      <c r="CH67" s="3">
        <v>13.2</v>
      </c>
      <c r="CI67" s="3">
        <v>12.98</v>
      </c>
      <c r="CJ67" s="3">
        <v>12.98</v>
      </c>
      <c r="CK67" s="3">
        <v>12.8</v>
      </c>
      <c r="CL67" s="3">
        <v>12.32</v>
      </c>
      <c r="CM67" s="3">
        <v>12.95</v>
      </c>
      <c r="CN67" s="3">
        <v>12.95</v>
      </c>
      <c r="CO67" s="3">
        <v>13.08</v>
      </c>
      <c r="CP67" s="3">
        <v>12.65</v>
      </c>
      <c r="CQ67" s="3">
        <v>12.15</v>
      </c>
      <c r="CR67" s="3">
        <v>12.3</v>
      </c>
      <c r="CS67" s="3">
        <v>12.94</v>
      </c>
      <c r="CT67" s="3">
        <v>12.99</v>
      </c>
      <c r="CU67" s="3">
        <v>12.75</v>
      </c>
      <c r="CV67" s="3">
        <v>12.75</v>
      </c>
      <c r="CW67" s="3">
        <v>12.73</v>
      </c>
      <c r="CX67" s="3">
        <v>13.39</v>
      </c>
      <c r="CY67" s="3">
        <v>13.39</v>
      </c>
      <c r="CZ67" s="3">
        <v>13.39</v>
      </c>
      <c r="DA67" s="3">
        <v>13.39</v>
      </c>
      <c r="DB67" s="3">
        <v>13.39</v>
      </c>
      <c r="DC67" s="3">
        <v>13.39</v>
      </c>
      <c r="DD67" s="3">
        <v>13.45</v>
      </c>
      <c r="DE67" s="3">
        <v>13.45</v>
      </c>
      <c r="DF67" s="3">
        <v>13.45</v>
      </c>
      <c r="DG67" s="3">
        <v>13</v>
      </c>
      <c r="DH67" s="3">
        <v>13.22</v>
      </c>
      <c r="DI67" s="3">
        <v>13.22</v>
      </c>
      <c r="DJ67" s="3">
        <v>13.22</v>
      </c>
      <c r="DK67" s="3">
        <v>12.6</v>
      </c>
      <c r="DL67" s="3">
        <v>12.6</v>
      </c>
      <c r="DM67" s="3">
        <v>12</v>
      </c>
      <c r="DN67" s="3">
        <v>12.35</v>
      </c>
      <c r="DO67" s="3">
        <v>12.34</v>
      </c>
      <c r="DP67" s="3">
        <v>12.34</v>
      </c>
      <c r="DQ67" s="3">
        <v>11.76</v>
      </c>
      <c r="DR67" s="3">
        <v>11.76</v>
      </c>
      <c r="DS67" s="3">
        <v>11.76</v>
      </c>
      <c r="DT67" s="3">
        <v>12.25</v>
      </c>
      <c r="DU67" s="3">
        <v>12.18</v>
      </c>
      <c r="DV67" s="3">
        <v>12</v>
      </c>
      <c r="DW67" s="3">
        <v>12</v>
      </c>
      <c r="DX67" s="3">
        <v>12.57</v>
      </c>
      <c r="DY67" s="3">
        <v>11.98</v>
      </c>
      <c r="DZ67" s="3">
        <v>11.41</v>
      </c>
      <c r="EA67" s="3">
        <v>12</v>
      </c>
      <c r="EB67" s="3">
        <v>12</v>
      </c>
      <c r="EC67" s="3">
        <v>12.17</v>
      </c>
      <c r="ED67" s="3">
        <v>12.8</v>
      </c>
      <c r="EE67" s="3">
        <v>12.28</v>
      </c>
      <c r="EF67" s="3">
        <v>12.91</v>
      </c>
      <c r="EG67" s="3">
        <v>13.35</v>
      </c>
      <c r="EH67" s="3">
        <v>13.35</v>
      </c>
      <c r="EI67" s="3">
        <v>13.35</v>
      </c>
      <c r="EJ67" s="3">
        <v>13.35</v>
      </c>
      <c r="EK67" s="3">
        <v>13.35</v>
      </c>
      <c r="EL67" s="3">
        <v>13.35</v>
      </c>
      <c r="EM67" s="3">
        <v>13.35</v>
      </c>
      <c r="EN67" s="3">
        <v>13.35</v>
      </c>
      <c r="EO67" s="3">
        <v>13.35</v>
      </c>
      <c r="EP67" s="3">
        <v>13.35</v>
      </c>
      <c r="EQ67" s="3">
        <v>13</v>
      </c>
      <c r="ER67" s="3">
        <v>12.5</v>
      </c>
      <c r="ES67" s="3">
        <v>12.5</v>
      </c>
      <c r="ET67" s="3">
        <v>12.6</v>
      </c>
      <c r="EU67" s="3">
        <v>12</v>
      </c>
      <c r="EV67" s="3">
        <v>12.11</v>
      </c>
      <c r="EW67" s="3">
        <v>12.11</v>
      </c>
      <c r="EX67" s="3">
        <v>12.56</v>
      </c>
      <c r="EY67" s="3">
        <v>12.56</v>
      </c>
      <c r="EZ67" s="3">
        <v>12.56</v>
      </c>
      <c r="FA67" s="3">
        <v>12.56</v>
      </c>
      <c r="FB67" s="3">
        <v>12.56</v>
      </c>
      <c r="FC67" s="3">
        <v>12.41</v>
      </c>
      <c r="FD67" s="3">
        <v>13</v>
      </c>
      <c r="FE67" s="3">
        <v>13.8</v>
      </c>
      <c r="FF67" s="27">
        <v>13.25</v>
      </c>
      <c r="FG67" s="27">
        <v>13.9</v>
      </c>
      <c r="FH67" s="27">
        <v>13.7</v>
      </c>
      <c r="FI67" s="27">
        <v>13.3</v>
      </c>
      <c r="FJ67" s="27">
        <v>12.7</v>
      </c>
      <c r="FK67" s="27">
        <v>12.45</v>
      </c>
      <c r="FL67" s="27">
        <v>13</v>
      </c>
      <c r="FM67" s="27">
        <v>13.15</v>
      </c>
      <c r="FN67" s="27">
        <v>13.8</v>
      </c>
      <c r="FO67" s="27">
        <v>13.8</v>
      </c>
      <c r="FP67" s="27">
        <v>14.15</v>
      </c>
      <c r="FQ67" s="27">
        <v>14.15</v>
      </c>
      <c r="FR67" s="27">
        <v>13.9</v>
      </c>
      <c r="FS67" s="27">
        <v>14.12</v>
      </c>
      <c r="FT67" s="27"/>
      <c r="FU67" s="27">
        <v>14.2</v>
      </c>
      <c r="FV67" s="27">
        <v>14.1</v>
      </c>
      <c r="FW67" s="27">
        <v>14.1</v>
      </c>
      <c r="FX67" s="27">
        <v>14</v>
      </c>
      <c r="FY67" s="27">
        <v>14.4</v>
      </c>
      <c r="FZ67" s="27">
        <v>14.5</v>
      </c>
      <c r="GA67" s="27">
        <v>14.5</v>
      </c>
      <c r="GB67" s="27">
        <v>14.95</v>
      </c>
      <c r="GC67" s="27">
        <v>14.85</v>
      </c>
      <c r="GD67" s="27">
        <v>14.45</v>
      </c>
      <c r="GE67" s="27">
        <v>14.5</v>
      </c>
      <c r="GF67" s="27">
        <v>14.4</v>
      </c>
      <c r="GG67" s="27">
        <v>14.4</v>
      </c>
      <c r="GH67" s="27">
        <v>13.78</v>
      </c>
      <c r="GI67" s="27">
        <v>13.78</v>
      </c>
      <c r="GJ67" s="27">
        <v>12.37</v>
      </c>
      <c r="GK67" s="27">
        <v>13.5</v>
      </c>
      <c r="GL67" s="27">
        <v>13.5</v>
      </c>
      <c r="GM67" s="27">
        <v>13.75</v>
      </c>
      <c r="GN67" s="27">
        <v>14.9</v>
      </c>
      <c r="GO67" s="27">
        <v>14.5</v>
      </c>
      <c r="GP67" s="27">
        <v>14.2</v>
      </c>
      <c r="GQ67" s="27">
        <v>13.25</v>
      </c>
      <c r="GR67" s="27">
        <v>12.5</v>
      </c>
      <c r="GS67" s="27">
        <v>13.15</v>
      </c>
      <c r="GT67" s="27">
        <v>14.85</v>
      </c>
      <c r="GU67" s="27">
        <v>14.6</v>
      </c>
      <c r="GV67" s="27">
        <v>15</v>
      </c>
      <c r="GW67" s="27">
        <v>15.3</v>
      </c>
      <c r="GX67" s="27">
        <v>15.45</v>
      </c>
      <c r="GY67" s="27">
        <v>15</v>
      </c>
      <c r="GZ67" s="27">
        <v>15</v>
      </c>
      <c r="HA67" s="27">
        <v>14.6</v>
      </c>
      <c r="HB67" s="27">
        <v>15.7</v>
      </c>
      <c r="HC67" s="27">
        <v>17</v>
      </c>
      <c r="HD67" s="27">
        <v>17</v>
      </c>
      <c r="HE67" s="27">
        <v>17.45</v>
      </c>
      <c r="HF67" s="27">
        <v>16.2</v>
      </c>
      <c r="HG67" s="27">
        <v>16.5</v>
      </c>
      <c r="HH67" s="27">
        <v>15.3</v>
      </c>
      <c r="HI67" s="27">
        <v>15.2</v>
      </c>
      <c r="HJ67" s="27">
        <v>16.8</v>
      </c>
      <c r="HK67" s="27">
        <v>16.850000000000001</v>
      </c>
      <c r="HL67" s="27">
        <v>16.399999999999999</v>
      </c>
      <c r="HM67" s="27">
        <v>16.399999999999999</v>
      </c>
      <c r="HN67" s="27">
        <v>16.399999999999999</v>
      </c>
      <c r="HO67" s="27">
        <v>16.399999999999999</v>
      </c>
      <c r="HP67" s="27">
        <v>17</v>
      </c>
      <c r="HQ67" s="27">
        <v>16.350000000000001</v>
      </c>
      <c r="HR67" s="27">
        <v>17</v>
      </c>
      <c r="HS67" s="27">
        <v>17.2</v>
      </c>
      <c r="HT67" s="27">
        <v>17.600000000000001</v>
      </c>
      <c r="HU67" s="27">
        <v>17.3</v>
      </c>
      <c r="HV67" s="27">
        <v>17.5</v>
      </c>
      <c r="HW67" s="27">
        <v>17.149999999999999</v>
      </c>
      <c r="HX67" s="27">
        <v>17.3</v>
      </c>
      <c r="HY67" s="27">
        <v>17.25</v>
      </c>
      <c r="HZ67" s="27">
        <v>17.5</v>
      </c>
      <c r="IA67" s="27">
        <v>17.899999999999999</v>
      </c>
      <c r="IB67" s="27">
        <v>17.75</v>
      </c>
      <c r="IC67" s="27">
        <v>17.25</v>
      </c>
      <c r="ID67" s="27">
        <v>17.75</v>
      </c>
      <c r="IE67" s="27">
        <v>17.5</v>
      </c>
      <c r="IF67" s="27">
        <v>18.5</v>
      </c>
      <c r="IG67" s="27">
        <v>17.7</v>
      </c>
      <c r="IH67" s="27">
        <v>17.95</v>
      </c>
      <c r="II67" s="27">
        <v>16.2</v>
      </c>
      <c r="IJ67" s="27">
        <v>17.5</v>
      </c>
      <c r="IK67" s="27">
        <v>18.75</v>
      </c>
      <c r="IL67" s="27">
        <v>19</v>
      </c>
      <c r="IM67" s="27">
        <v>19.5</v>
      </c>
      <c r="IN67" s="27">
        <v>19.350000000000001</v>
      </c>
      <c r="IO67" s="27">
        <v>19.350000000000001</v>
      </c>
      <c r="IP67" s="27">
        <v>18.649999999999999</v>
      </c>
      <c r="IQ67" s="27">
        <v>18</v>
      </c>
      <c r="IR67" s="27">
        <v>19</v>
      </c>
      <c r="IS67" s="27">
        <v>19.05</v>
      </c>
      <c r="IT67" s="27">
        <v>20.399999999999999</v>
      </c>
      <c r="IU67" s="27">
        <v>20.399999999999999</v>
      </c>
      <c r="IV67" s="27">
        <v>20.8</v>
      </c>
      <c r="IW67" s="27">
        <v>20.05</v>
      </c>
      <c r="IX67" s="27">
        <v>21</v>
      </c>
      <c r="IY67" s="27">
        <v>20.149999999999999</v>
      </c>
      <c r="IZ67" s="27">
        <v>20.8</v>
      </c>
      <c r="JA67" s="27">
        <v>20.5</v>
      </c>
      <c r="JB67" s="27">
        <v>21.3</v>
      </c>
      <c r="JC67" s="27">
        <v>21.2</v>
      </c>
      <c r="JD67" s="27">
        <v>20.8</v>
      </c>
      <c r="JE67" s="27">
        <v>21</v>
      </c>
      <c r="JF67" s="27">
        <v>20.149999999999999</v>
      </c>
      <c r="JG67" s="27">
        <v>20.100000000000001</v>
      </c>
      <c r="JH67" s="27">
        <v>19.899999999999999</v>
      </c>
      <c r="JI67" s="27">
        <v>20.95</v>
      </c>
      <c r="JJ67" s="27">
        <v>20.6</v>
      </c>
      <c r="JK67" s="27">
        <v>20.85</v>
      </c>
      <c r="JL67" s="27">
        <v>20</v>
      </c>
      <c r="JM67" s="27">
        <v>19.7</v>
      </c>
      <c r="JN67" s="27">
        <v>20</v>
      </c>
      <c r="JO67" s="27">
        <v>20</v>
      </c>
      <c r="JP67" s="27">
        <v>19.95</v>
      </c>
      <c r="JQ67" s="27">
        <v>19.5</v>
      </c>
      <c r="JR67" s="27">
        <v>19.45</v>
      </c>
      <c r="JS67" s="27">
        <v>19</v>
      </c>
      <c r="JT67" s="27">
        <v>19.55</v>
      </c>
      <c r="JU67" s="27">
        <v>19.600000000000001</v>
      </c>
      <c r="JV67" s="27">
        <v>19.8</v>
      </c>
      <c r="JW67" s="27">
        <v>20</v>
      </c>
      <c r="JX67" s="27">
        <v>20.149999999999999</v>
      </c>
      <c r="JY67" s="27">
        <v>21</v>
      </c>
      <c r="JZ67" s="27">
        <v>19</v>
      </c>
      <c r="KA67" s="27">
        <v>19.5</v>
      </c>
      <c r="KB67" s="27">
        <v>19.149999999999999</v>
      </c>
      <c r="KC67" s="27">
        <v>18.8</v>
      </c>
      <c r="KD67" s="27">
        <v>19.5</v>
      </c>
      <c r="KE67" s="27">
        <v>18.3</v>
      </c>
      <c r="KF67" s="27">
        <v>18.100000000000001</v>
      </c>
      <c r="KG67" s="27">
        <v>19.149999999999999</v>
      </c>
      <c r="KH67" s="27">
        <v>17.75</v>
      </c>
      <c r="KI67" s="27">
        <v>18</v>
      </c>
      <c r="KJ67" s="27">
        <v>18.25</v>
      </c>
      <c r="KK67" s="27">
        <v>19</v>
      </c>
      <c r="KL67" s="27">
        <v>19.8</v>
      </c>
      <c r="KM67" s="27">
        <v>20.05</v>
      </c>
      <c r="KN67" s="27">
        <v>18.2</v>
      </c>
      <c r="KO67" s="27">
        <v>19</v>
      </c>
      <c r="KP67" s="27">
        <v>19</v>
      </c>
      <c r="KQ67" s="27">
        <v>19.3</v>
      </c>
      <c r="KR67" s="27">
        <v>18.2</v>
      </c>
      <c r="KS67" s="27">
        <v>18.25</v>
      </c>
      <c r="KT67" s="27">
        <v>18.2</v>
      </c>
      <c r="KU67" s="27">
        <v>18.350000000000001</v>
      </c>
      <c r="KV67" s="27">
        <v>18.100000000000001</v>
      </c>
      <c r="KW67" s="27">
        <v>18.95</v>
      </c>
      <c r="KX67" s="27">
        <v>18.75</v>
      </c>
      <c r="KY67" s="27">
        <v>18.5</v>
      </c>
      <c r="KZ67" s="27">
        <v>19.7</v>
      </c>
      <c r="LA67" s="27">
        <v>19.95</v>
      </c>
      <c r="LB67" s="27">
        <v>21.4</v>
      </c>
      <c r="LC67" s="27">
        <v>19</v>
      </c>
      <c r="LD67" s="27">
        <v>21.9</v>
      </c>
      <c r="LE67" s="27">
        <v>21.85</v>
      </c>
      <c r="LF67" s="27">
        <v>20.5</v>
      </c>
      <c r="LG67" s="27">
        <v>18.05</v>
      </c>
      <c r="LH67" s="27">
        <v>15.8</v>
      </c>
      <c r="LI67" s="27">
        <v>16.149999999999999</v>
      </c>
      <c r="LJ67" s="27">
        <v>15.85</v>
      </c>
      <c r="LK67" s="27">
        <v>16.25</v>
      </c>
      <c r="LL67" s="27">
        <v>16.850000000000001</v>
      </c>
      <c r="LM67" s="27">
        <v>17</v>
      </c>
      <c r="LN67" s="27">
        <v>16.100000000000001</v>
      </c>
      <c r="LO67" s="27">
        <v>16.350000000000001</v>
      </c>
      <c r="LP67" s="27">
        <v>15.65</v>
      </c>
      <c r="LQ67" s="27">
        <v>15.3</v>
      </c>
      <c r="LR67" s="27">
        <v>15.5</v>
      </c>
      <c r="LS67" s="27">
        <v>15.65</v>
      </c>
      <c r="LT67" s="27">
        <v>16.350000000000001</v>
      </c>
      <c r="LU67" s="27">
        <v>16.649999999999999</v>
      </c>
      <c r="LV67" s="27">
        <v>18.100000000000001</v>
      </c>
      <c r="LW67" s="27">
        <v>15.1</v>
      </c>
      <c r="LX67" s="27">
        <v>16</v>
      </c>
      <c r="LY67" s="27">
        <v>14.45</v>
      </c>
      <c r="LZ67" s="27">
        <v>14.75</v>
      </c>
      <c r="MA67" s="27">
        <v>15.3</v>
      </c>
      <c r="MB67" s="27">
        <v>15.2</v>
      </c>
      <c r="MC67" s="27">
        <v>14.85</v>
      </c>
      <c r="MD67" s="27">
        <v>15.95</v>
      </c>
      <c r="ME67" s="27">
        <v>16.2</v>
      </c>
      <c r="MF67" s="27">
        <v>16.3</v>
      </c>
      <c r="MG67" s="27">
        <v>15.9</v>
      </c>
      <c r="MH67" s="27">
        <v>16</v>
      </c>
      <c r="MI67" s="27">
        <v>15.65</v>
      </c>
      <c r="MJ67" s="27">
        <v>15.35</v>
      </c>
      <c r="MK67" s="27">
        <v>14.25</v>
      </c>
      <c r="ML67" s="27">
        <v>14.7</v>
      </c>
      <c r="MM67" s="27">
        <v>14.5</v>
      </c>
      <c r="MN67" s="27">
        <v>15.6</v>
      </c>
      <c r="MO67" s="27">
        <v>14.95</v>
      </c>
      <c r="MP67" s="27">
        <v>15</v>
      </c>
      <c r="MQ67" s="27">
        <v>15</v>
      </c>
      <c r="MR67" s="27">
        <v>15</v>
      </c>
      <c r="MS67" s="27">
        <v>15.3</v>
      </c>
      <c r="MT67" s="27">
        <v>15.05</v>
      </c>
      <c r="MU67" s="27">
        <v>14.5</v>
      </c>
      <c r="MV67" s="27">
        <v>15.3</v>
      </c>
      <c r="MW67" s="27">
        <v>15.5</v>
      </c>
      <c r="MX67" s="27">
        <v>14.8</v>
      </c>
      <c r="MY67" s="27">
        <v>15.6</v>
      </c>
      <c r="MZ67" s="27">
        <v>15</v>
      </c>
      <c r="NA67" s="27">
        <v>14.15</v>
      </c>
      <c r="NB67" s="43"/>
      <c r="ND67" s="45"/>
      <c r="NE67" s="43"/>
    </row>
    <row r="68" spans="1:369" x14ac:dyDescent="0.25">
      <c r="A68" s="28">
        <f t="shared" si="1"/>
        <v>66</v>
      </c>
      <c r="B68" s="28">
        <v>531033</v>
      </c>
      <c r="C68" s="28" t="s">
        <v>69</v>
      </c>
      <c r="D68" s="29" t="s">
        <v>187</v>
      </c>
      <c r="E68" s="27">
        <f t="shared" si="3"/>
        <v>12</v>
      </c>
      <c r="F68" s="27" t="e">
        <v>#N/A</v>
      </c>
      <c r="G68" s="27">
        <v>4.1900000000000004</v>
      </c>
      <c r="H68" s="27">
        <v>3.45</v>
      </c>
      <c r="I68" s="3"/>
      <c r="J68" s="27">
        <v>17.440000000000001</v>
      </c>
      <c r="K68" s="27">
        <v>6.2</v>
      </c>
      <c r="L68" s="27"/>
      <c r="M68" s="30"/>
      <c r="N68" s="28"/>
      <c r="P68" s="3">
        <v>12</v>
      </c>
      <c r="Q68" s="3">
        <v>11.77</v>
      </c>
      <c r="R68" s="3">
        <v>11.54</v>
      </c>
      <c r="S68" s="3">
        <v>11.77</v>
      </c>
      <c r="T68" s="3">
        <v>11.77</v>
      </c>
      <c r="U68" s="3">
        <v>11.77</v>
      </c>
      <c r="V68" s="3">
        <v>11.77</v>
      </c>
      <c r="W68" s="3">
        <v>12</v>
      </c>
      <c r="X68" s="3">
        <v>12.24</v>
      </c>
      <c r="Y68" s="3">
        <v>12.48</v>
      </c>
      <c r="Z68" s="3">
        <v>12.24</v>
      </c>
      <c r="AA68" s="3">
        <v>12</v>
      </c>
      <c r="AB68" s="3">
        <v>11.77</v>
      </c>
      <c r="AC68" s="3">
        <v>11.77</v>
      </c>
      <c r="AD68" s="3">
        <v>12.01</v>
      </c>
      <c r="AE68" s="3">
        <v>11.03</v>
      </c>
      <c r="AF68" s="3">
        <v>11.6</v>
      </c>
      <c r="AG68" s="3">
        <v>11.05</v>
      </c>
      <c r="AH68" s="3">
        <v>10.53</v>
      </c>
      <c r="AI68" s="3">
        <v>10.029999999999999</v>
      </c>
      <c r="AJ68" s="3">
        <v>9.56</v>
      </c>
      <c r="AK68" s="3">
        <v>9.11</v>
      </c>
      <c r="AL68" s="3">
        <v>8.68</v>
      </c>
      <c r="AM68" s="3">
        <v>8.27</v>
      </c>
      <c r="AN68" s="3">
        <v>7.88</v>
      </c>
      <c r="AO68" s="3">
        <v>7.51</v>
      </c>
      <c r="AP68" s="3">
        <v>7.51</v>
      </c>
      <c r="AQ68" s="3">
        <v>7.16</v>
      </c>
      <c r="AR68" s="3">
        <v>6.82</v>
      </c>
      <c r="AS68" s="3">
        <v>6.5</v>
      </c>
      <c r="AT68" s="3">
        <v>6.57</v>
      </c>
      <c r="AU68" s="3">
        <v>6.57</v>
      </c>
      <c r="AV68" s="3">
        <v>6.91</v>
      </c>
      <c r="AW68" s="3">
        <v>6.91</v>
      </c>
      <c r="AX68" s="3">
        <v>7.26</v>
      </c>
      <c r="AY68" s="3">
        <v>7.62</v>
      </c>
      <c r="AZ68" s="3">
        <v>8.02</v>
      </c>
      <c r="BA68" s="3">
        <v>8.02</v>
      </c>
      <c r="BB68" s="3">
        <v>8.44</v>
      </c>
      <c r="BC68" s="3">
        <v>8.02</v>
      </c>
      <c r="BD68" s="3">
        <v>8.3800000000000008</v>
      </c>
      <c r="BE68" s="3">
        <v>7.99</v>
      </c>
      <c r="BF68" s="3">
        <v>8.41</v>
      </c>
      <c r="BG68" s="3">
        <v>8.41</v>
      </c>
      <c r="BH68" s="3">
        <v>8.85</v>
      </c>
      <c r="BI68" s="3">
        <v>9.25</v>
      </c>
      <c r="BJ68" s="3">
        <v>9.7100000000000009</v>
      </c>
      <c r="BK68" s="3">
        <v>10.050000000000001</v>
      </c>
      <c r="BL68" s="3">
        <v>10.55</v>
      </c>
      <c r="BM68" s="3">
        <v>10.72</v>
      </c>
      <c r="BN68" s="3">
        <v>10.210000000000001</v>
      </c>
      <c r="BO68" s="3">
        <v>10.029999999999999</v>
      </c>
      <c r="BP68" s="3">
        <v>10.55</v>
      </c>
      <c r="BQ68" s="3">
        <v>11.1</v>
      </c>
      <c r="BR68" s="3">
        <v>11.68</v>
      </c>
      <c r="BS68" s="3">
        <v>12.29</v>
      </c>
      <c r="BT68" s="3">
        <v>12.93</v>
      </c>
      <c r="BU68" s="3">
        <v>13.6</v>
      </c>
      <c r="BV68" s="3">
        <v>13.12</v>
      </c>
      <c r="BW68" s="3">
        <v>12.5</v>
      </c>
      <c r="BX68" s="3">
        <v>12.5</v>
      </c>
      <c r="BY68" s="3">
        <v>13</v>
      </c>
      <c r="BZ68" s="3">
        <v>13.25</v>
      </c>
      <c r="CA68" s="3">
        <v>13</v>
      </c>
      <c r="CB68" s="3">
        <v>13</v>
      </c>
      <c r="CC68" s="3">
        <v>13.36</v>
      </c>
      <c r="CD68" s="3">
        <v>13.44</v>
      </c>
      <c r="CE68" s="3">
        <v>12.8</v>
      </c>
      <c r="CF68" s="3">
        <v>12.8</v>
      </c>
      <c r="CG68" s="3">
        <v>13.22</v>
      </c>
      <c r="CH68" s="3">
        <v>13.9</v>
      </c>
      <c r="CI68" s="3">
        <v>13.4</v>
      </c>
      <c r="CJ68" s="3">
        <v>13.02</v>
      </c>
      <c r="CK68" s="3">
        <v>12.4</v>
      </c>
      <c r="CL68" s="3">
        <v>13.05</v>
      </c>
      <c r="CM68" s="3">
        <v>12.91</v>
      </c>
      <c r="CN68" s="3">
        <v>13.36</v>
      </c>
      <c r="CO68" s="3">
        <v>12.76</v>
      </c>
      <c r="CP68" s="3">
        <v>12.16</v>
      </c>
      <c r="CQ68" s="3">
        <v>12.41</v>
      </c>
      <c r="CR68" s="3">
        <v>12.91</v>
      </c>
      <c r="CS68" s="3">
        <v>14.75</v>
      </c>
      <c r="CT68" s="3">
        <v>14.12</v>
      </c>
      <c r="CU68" s="3">
        <v>14.4</v>
      </c>
      <c r="CV68" s="3">
        <v>13.77</v>
      </c>
      <c r="CW68" s="3">
        <v>13.01</v>
      </c>
      <c r="CX68" s="3">
        <v>12.76</v>
      </c>
      <c r="CY68" s="3">
        <v>12.16</v>
      </c>
      <c r="CZ68" s="3">
        <v>12.16</v>
      </c>
      <c r="DA68" s="3">
        <v>12.62</v>
      </c>
      <c r="DB68" s="3">
        <v>11.61</v>
      </c>
      <c r="DC68" s="3">
        <v>12.12</v>
      </c>
      <c r="DD68" s="3">
        <v>11.55</v>
      </c>
      <c r="DE68" s="3">
        <v>11.55</v>
      </c>
      <c r="DF68" s="3">
        <v>11.85</v>
      </c>
      <c r="DG68" s="3">
        <v>12.42</v>
      </c>
      <c r="DH68" s="3">
        <v>13.07</v>
      </c>
      <c r="DI68" s="3">
        <v>13.25</v>
      </c>
      <c r="DJ68" s="3">
        <v>13.21</v>
      </c>
      <c r="DK68" s="3">
        <v>12</v>
      </c>
      <c r="DL68" s="3">
        <v>12.21</v>
      </c>
      <c r="DM68" s="3">
        <v>12.65</v>
      </c>
      <c r="DN68" s="3">
        <v>12.65</v>
      </c>
      <c r="DO68" s="3">
        <v>13.31</v>
      </c>
      <c r="DP68" s="3">
        <v>14.01</v>
      </c>
      <c r="DQ68" s="3">
        <v>14.31</v>
      </c>
      <c r="DR68" s="3">
        <v>14.5</v>
      </c>
      <c r="DS68" s="3">
        <v>14.07</v>
      </c>
      <c r="DT68" s="3">
        <v>14.95</v>
      </c>
      <c r="DU68" s="3">
        <v>13.55</v>
      </c>
      <c r="DV68" s="3">
        <v>14.5</v>
      </c>
      <c r="DW68" s="3">
        <v>14.95</v>
      </c>
      <c r="DX68" s="3">
        <v>14.4</v>
      </c>
      <c r="DY68" s="3">
        <v>14.03</v>
      </c>
      <c r="DZ68" s="3">
        <v>13.37</v>
      </c>
      <c r="EA68" s="3">
        <v>12.74</v>
      </c>
      <c r="EB68" s="3">
        <v>12.14</v>
      </c>
      <c r="EC68" s="3">
        <v>11.57</v>
      </c>
      <c r="ED68" s="3">
        <v>11.02</v>
      </c>
      <c r="EE68" s="3">
        <v>10.5</v>
      </c>
      <c r="EF68" s="3">
        <v>10</v>
      </c>
      <c r="EG68" s="3">
        <v>10</v>
      </c>
      <c r="EH68" s="3">
        <v>9.75</v>
      </c>
      <c r="EI68" s="3">
        <v>9.8000000000000007</v>
      </c>
      <c r="EJ68" s="3">
        <v>10.3</v>
      </c>
      <c r="EK68" s="3">
        <v>10.15</v>
      </c>
      <c r="EL68" s="3">
        <v>10.56</v>
      </c>
      <c r="EM68" s="3">
        <v>10.56</v>
      </c>
      <c r="EN68" s="3">
        <v>11.01</v>
      </c>
      <c r="EO68" s="3">
        <v>11.01</v>
      </c>
      <c r="EP68" s="3">
        <v>11.92</v>
      </c>
      <c r="EQ68" s="3">
        <v>11.36</v>
      </c>
      <c r="ER68" s="3">
        <v>11.95</v>
      </c>
      <c r="ES68" s="3">
        <v>12.4</v>
      </c>
      <c r="ET68" s="3">
        <v>13</v>
      </c>
      <c r="EU68" s="3">
        <v>13.65</v>
      </c>
      <c r="EV68" s="3">
        <v>14.15</v>
      </c>
      <c r="EW68" s="3">
        <v>15.5</v>
      </c>
      <c r="EX68" s="3">
        <v>15.1</v>
      </c>
      <c r="EY68" s="3">
        <v>14.6</v>
      </c>
      <c r="EZ68" s="3">
        <v>13.7</v>
      </c>
      <c r="FA68" s="3">
        <v>14.4</v>
      </c>
      <c r="FB68" s="3">
        <v>14.4</v>
      </c>
      <c r="FC68" s="3">
        <v>14.35</v>
      </c>
      <c r="FD68" s="3">
        <v>14.2</v>
      </c>
      <c r="FE68" s="3">
        <v>14.3</v>
      </c>
      <c r="FF68" s="27">
        <v>15.1</v>
      </c>
      <c r="FG68" s="27">
        <v>14.4</v>
      </c>
      <c r="FH68" s="27">
        <v>14.45</v>
      </c>
      <c r="FI68" s="27">
        <v>15.7</v>
      </c>
      <c r="FJ68" s="27">
        <v>15.65</v>
      </c>
      <c r="FK68" s="27">
        <v>15</v>
      </c>
      <c r="FL68" s="27">
        <v>15.9</v>
      </c>
      <c r="FM68" s="27">
        <v>15.2</v>
      </c>
      <c r="FN68" s="27">
        <v>16.5</v>
      </c>
      <c r="FO68" s="27">
        <v>16.350000000000001</v>
      </c>
      <c r="FP68" s="27">
        <v>16.100000000000001</v>
      </c>
      <c r="FQ68" s="27">
        <v>15.86</v>
      </c>
      <c r="FR68" s="27">
        <v>16.670000000000002</v>
      </c>
      <c r="FS68" s="27">
        <v>15.9</v>
      </c>
      <c r="FT68" s="27"/>
      <c r="FU68" s="27">
        <v>14.43</v>
      </c>
      <c r="FV68" s="27">
        <v>14</v>
      </c>
      <c r="FW68" s="27">
        <v>13.98</v>
      </c>
      <c r="FX68" s="27">
        <v>13.32</v>
      </c>
      <c r="FY68" s="27">
        <v>12.69</v>
      </c>
      <c r="FZ68" s="27">
        <v>12.09</v>
      </c>
      <c r="GA68" s="27">
        <v>12.04</v>
      </c>
      <c r="GB68" s="27">
        <v>11.47</v>
      </c>
      <c r="GC68" s="27">
        <v>11.02</v>
      </c>
      <c r="GD68" s="27">
        <v>10.5</v>
      </c>
      <c r="GE68" s="27">
        <v>10</v>
      </c>
      <c r="GF68" s="27">
        <v>10.050000000000001</v>
      </c>
      <c r="GG68" s="27">
        <v>10.5</v>
      </c>
      <c r="GH68" s="27">
        <v>10</v>
      </c>
      <c r="GI68" s="27">
        <v>9.5299999999999994</v>
      </c>
      <c r="GJ68" s="27">
        <v>9.08</v>
      </c>
      <c r="GK68" s="27">
        <v>8.65</v>
      </c>
      <c r="GL68" s="27">
        <v>8.24</v>
      </c>
      <c r="GM68" s="27">
        <v>8.24</v>
      </c>
      <c r="GN68" s="27">
        <v>8.24</v>
      </c>
      <c r="GO68" s="27">
        <v>8.24</v>
      </c>
      <c r="GP68" s="27">
        <v>8.24</v>
      </c>
      <c r="GQ68" s="27">
        <v>7.85</v>
      </c>
      <c r="GR68" s="27">
        <v>8.0500000000000007</v>
      </c>
      <c r="GS68" s="27">
        <v>8.4</v>
      </c>
      <c r="GT68" s="27">
        <v>8.11</v>
      </c>
      <c r="GU68" s="27">
        <v>9.1999999999999993</v>
      </c>
      <c r="GV68" s="27">
        <v>8.77</v>
      </c>
      <c r="GW68" s="27">
        <v>8.3699999999999992</v>
      </c>
      <c r="GX68" s="27">
        <v>8.35</v>
      </c>
      <c r="GY68" s="27">
        <v>8.5500000000000007</v>
      </c>
      <c r="GZ68" s="27">
        <v>8.6999999999999993</v>
      </c>
      <c r="HA68" s="27">
        <v>8.8000000000000007</v>
      </c>
      <c r="HB68" s="27">
        <v>8.4</v>
      </c>
      <c r="HC68" s="27">
        <v>8</v>
      </c>
      <c r="HD68" s="27">
        <v>8.1999999999999993</v>
      </c>
      <c r="HE68" s="27">
        <v>8.6</v>
      </c>
      <c r="HF68" s="27">
        <v>9</v>
      </c>
      <c r="HG68" s="27">
        <v>9.4499999999999993</v>
      </c>
      <c r="HH68" s="27">
        <v>9.8000000000000007</v>
      </c>
      <c r="HI68" s="27">
        <v>10.3</v>
      </c>
      <c r="HJ68" s="27">
        <v>10.8</v>
      </c>
      <c r="HK68" s="27">
        <v>11.35</v>
      </c>
      <c r="HL68" s="27">
        <v>11.9</v>
      </c>
      <c r="HM68" s="27">
        <v>12.5</v>
      </c>
      <c r="HN68" s="27">
        <v>13.15</v>
      </c>
      <c r="HO68" s="27">
        <v>13.75</v>
      </c>
      <c r="HP68" s="27">
        <v>14.4</v>
      </c>
      <c r="HQ68" s="27">
        <v>15</v>
      </c>
      <c r="HR68" s="27">
        <v>15.7</v>
      </c>
      <c r="HS68" s="27">
        <v>15.7</v>
      </c>
      <c r="HT68" s="27">
        <v>15.05</v>
      </c>
      <c r="HU68" s="27">
        <v>15.4</v>
      </c>
      <c r="HV68" s="27">
        <v>15.75</v>
      </c>
      <c r="HW68" s="27">
        <v>15.7</v>
      </c>
      <c r="HX68" s="27">
        <v>15.9</v>
      </c>
      <c r="HY68" s="27">
        <v>14.8</v>
      </c>
      <c r="HZ68" s="27">
        <v>15.64</v>
      </c>
      <c r="IA68" s="27">
        <v>14.9</v>
      </c>
      <c r="IB68" s="27">
        <v>14.95</v>
      </c>
      <c r="IC68" s="27">
        <v>14.28</v>
      </c>
      <c r="ID68" s="27">
        <v>14.04</v>
      </c>
      <c r="IE68" s="27">
        <v>13.46</v>
      </c>
      <c r="IF68" s="27">
        <v>13.29</v>
      </c>
      <c r="IG68" s="27">
        <v>12.02</v>
      </c>
      <c r="IH68" s="27">
        <v>12.65</v>
      </c>
      <c r="II68" s="27">
        <v>13.31</v>
      </c>
      <c r="IJ68" s="27">
        <v>14</v>
      </c>
      <c r="IK68" s="27">
        <v>14.64</v>
      </c>
      <c r="IL68" s="27">
        <v>13.95</v>
      </c>
      <c r="IM68" s="27">
        <v>13.29</v>
      </c>
      <c r="IN68" s="27">
        <v>12.66</v>
      </c>
      <c r="IO68" s="27">
        <v>12.06</v>
      </c>
      <c r="IP68" s="27">
        <v>11.49</v>
      </c>
      <c r="IQ68" s="27">
        <v>10.95</v>
      </c>
      <c r="IR68" s="27">
        <v>10.45</v>
      </c>
      <c r="IS68" s="27">
        <v>10.95</v>
      </c>
      <c r="IT68" s="27">
        <v>11.52</v>
      </c>
      <c r="IU68" s="27">
        <v>11.02</v>
      </c>
      <c r="IV68" s="27">
        <v>10.5</v>
      </c>
      <c r="IW68" s="27">
        <v>10</v>
      </c>
      <c r="IX68" s="27">
        <v>9.5299999999999994</v>
      </c>
      <c r="IY68" s="27">
        <v>9.08</v>
      </c>
      <c r="IZ68" s="27">
        <v>9</v>
      </c>
      <c r="JA68" s="27">
        <v>9.0299999999999994</v>
      </c>
      <c r="JB68" s="27">
        <v>9.5</v>
      </c>
      <c r="JC68" s="27">
        <v>9.31</v>
      </c>
      <c r="JD68" s="27">
        <v>9.74</v>
      </c>
      <c r="JE68" s="27">
        <v>9.61</v>
      </c>
      <c r="JF68" s="27">
        <v>9.9499999999999993</v>
      </c>
      <c r="JG68" s="27">
        <v>9.48</v>
      </c>
      <c r="JH68" s="27">
        <v>9.9700000000000006</v>
      </c>
      <c r="JI68" s="27">
        <v>9.5500000000000007</v>
      </c>
      <c r="JJ68" s="27">
        <v>9.1</v>
      </c>
      <c r="JK68" s="27">
        <v>8.67</v>
      </c>
      <c r="JL68" s="27">
        <v>8.26</v>
      </c>
      <c r="JM68" s="27">
        <v>7.87</v>
      </c>
      <c r="JN68" s="27">
        <v>7.5</v>
      </c>
      <c r="JO68" s="27">
        <v>7.66</v>
      </c>
      <c r="JP68" s="27">
        <v>7.3</v>
      </c>
      <c r="JQ68" s="27">
        <v>7.51</v>
      </c>
      <c r="JR68" s="27">
        <v>7.16</v>
      </c>
      <c r="JS68" s="27">
        <v>7.47</v>
      </c>
      <c r="JT68" s="27">
        <v>7.51</v>
      </c>
      <c r="JU68" s="27">
        <v>7.7</v>
      </c>
      <c r="JV68" s="27">
        <v>7.75</v>
      </c>
      <c r="JW68" s="27">
        <v>7.5</v>
      </c>
      <c r="JX68" s="27">
        <v>7.15</v>
      </c>
      <c r="JY68" s="27">
        <v>6.81</v>
      </c>
      <c r="JZ68" s="27">
        <v>6.81</v>
      </c>
      <c r="KA68" s="27">
        <v>6.81</v>
      </c>
      <c r="KB68" s="27">
        <v>7.15</v>
      </c>
      <c r="KC68" s="27">
        <v>7.51</v>
      </c>
      <c r="KD68" s="27">
        <v>7.2</v>
      </c>
      <c r="KE68" s="27">
        <v>7.34</v>
      </c>
      <c r="KF68" s="27">
        <v>7.34</v>
      </c>
      <c r="KG68" s="27">
        <v>7.12</v>
      </c>
      <c r="KH68" s="27">
        <v>7.49</v>
      </c>
      <c r="KI68" s="27">
        <v>7.49</v>
      </c>
      <c r="KJ68" s="27">
        <v>7.49</v>
      </c>
      <c r="KK68" s="27">
        <v>7.23</v>
      </c>
      <c r="KL68" s="27">
        <v>7.29</v>
      </c>
      <c r="KM68" s="27">
        <v>6.96</v>
      </c>
      <c r="KN68" s="27">
        <v>7.12</v>
      </c>
      <c r="KO68" s="27">
        <v>7.4</v>
      </c>
      <c r="KP68" s="27">
        <v>7.4</v>
      </c>
      <c r="KQ68" s="27">
        <v>7.78</v>
      </c>
      <c r="KR68" s="27">
        <v>7.49</v>
      </c>
      <c r="KS68" s="27">
        <v>7.44</v>
      </c>
      <c r="KT68" s="27">
        <v>7.4</v>
      </c>
      <c r="KU68" s="27">
        <v>7.69</v>
      </c>
      <c r="KV68" s="27">
        <v>7.73</v>
      </c>
      <c r="KW68" s="27">
        <v>8.1300000000000008</v>
      </c>
      <c r="KX68" s="27">
        <v>8.5399999999999991</v>
      </c>
      <c r="KY68" s="27">
        <v>8.5399999999999991</v>
      </c>
      <c r="KZ68" s="27">
        <v>7.97</v>
      </c>
      <c r="LA68" s="27">
        <v>7.97</v>
      </c>
      <c r="LB68" s="27">
        <v>8.0500000000000007</v>
      </c>
      <c r="LC68" s="27">
        <v>8.08</v>
      </c>
      <c r="LD68" s="27">
        <v>8.49</v>
      </c>
      <c r="LE68" s="27">
        <v>8.1999999999999993</v>
      </c>
      <c r="LF68" s="27">
        <v>8.39</v>
      </c>
      <c r="LG68" s="27">
        <v>8.24</v>
      </c>
      <c r="LH68" s="27">
        <v>8</v>
      </c>
      <c r="LI68" s="27">
        <v>7.65</v>
      </c>
      <c r="LJ68" s="27">
        <v>8</v>
      </c>
      <c r="LK68" s="27">
        <v>8.6999999999999993</v>
      </c>
      <c r="LL68" s="27">
        <v>8.32</v>
      </c>
      <c r="LM68" s="27">
        <v>8.32</v>
      </c>
      <c r="LN68" s="27">
        <v>8.75</v>
      </c>
      <c r="LO68" s="27">
        <v>8.99</v>
      </c>
      <c r="LP68" s="27">
        <v>8.99</v>
      </c>
      <c r="LQ68" s="27">
        <v>8.64</v>
      </c>
      <c r="LR68" s="27">
        <v>8.64</v>
      </c>
      <c r="LS68" s="27">
        <v>8.64</v>
      </c>
      <c r="LT68" s="27">
        <v>8.64</v>
      </c>
      <c r="LU68" s="27">
        <v>8.3000000000000007</v>
      </c>
      <c r="LV68" s="27">
        <v>8</v>
      </c>
      <c r="LW68" s="27">
        <v>8.4499999999999993</v>
      </c>
      <c r="LX68" s="27">
        <v>8.11</v>
      </c>
      <c r="LY68" s="27">
        <v>8.52</v>
      </c>
      <c r="LZ68" s="27">
        <v>8.94</v>
      </c>
      <c r="MA68" s="27">
        <v>8.94</v>
      </c>
      <c r="MB68" s="27">
        <v>8.94</v>
      </c>
      <c r="MC68" s="27">
        <v>8.9</v>
      </c>
      <c r="MD68" s="27">
        <v>8.6999999999999993</v>
      </c>
      <c r="ME68" s="27">
        <v>8.6999999999999993</v>
      </c>
      <c r="MF68" s="27">
        <v>8.43</v>
      </c>
      <c r="MG68" s="27">
        <v>8.8699999999999992</v>
      </c>
      <c r="MH68" s="27">
        <v>8.5</v>
      </c>
      <c r="MI68" s="27">
        <v>8.5</v>
      </c>
      <c r="MJ68" s="27">
        <v>8.7200000000000006</v>
      </c>
      <c r="MK68" s="27">
        <v>9.17</v>
      </c>
      <c r="ML68" s="27">
        <v>9.17</v>
      </c>
      <c r="MM68" s="27">
        <v>9.17</v>
      </c>
      <c r="MN68" s="27">
        <v>9.17</v>
      </c>
      <c r="MO68" s="27">
        <v>9.17</v>
      </c>
      <c r="MP68" s="27">
        <v>9.17</v>
      </c>
      <c r="MQ68" s="27">
        <v>8.74</v>
      </c>
      <c r="MR68" s="27">
        <v>9.15</v>
      </c>
      <c r="MS68" s="27">
        <v>9.6</v>
      </c>
      <c r="MT68" s="27">
        <v>9.15</v>
      </c>
      <c r="MU68" s="27">
        <v>8.8000000000000007</v>
      </c>
      <c r="MV68" s="27" t="e">
        <v>#N/A</v>
      </c>
      <c r="MW68" s="27">
        <v>8.8000000000000007</v>
      </c>
      <c r="MX68" s="27">
        <v>8.59</v>
      </c>
      <c r="MY68" s="27">
        <v>8.59</v>
      </c>
      <c r="MZ68" s="27">
        <v>8.59</v>
      </c>
      <c r="NA68" s="27">
        <v>8.02</v>
      </c>
      <c r="NB68" s="43"/>
      <c r="ND68" s="45"/>
      <c r="NE68" s="43"/>
    </row>
    <row r="69" spans="1:369" x14ac:dyDescent="0.25">
      <c r="A69" s="28">
        <f t="shared" si="1"/>
        <v>67</v>
      </c>
      <c r="B69" s="28">
        <v>508996</v>
      </c>
      <c r="C69" s="28" t="s">
        <v>70</v>
      </c>
      <c r="D69" s="29" t="s">
        <v>188</v>
      </c>
      <c r="E69" s="27">
        <f t="shared" si="3"/>
        <v>5.5</v>
      </c>
      <c r="F69" s="27">
        <v>14.14</v>
      </c>
      <c r="G69" s="27">
        <v>17.45</v>
      </c>
      <c r="H69" s="27">
        <v>84.95</v>
      </c>
      <c r="I69" s="3"/>
      <c r="J69" s="27">
        <v>15</v>
      </c>
      <c r="K69" s="27">
        <v>4.6100000000000003</v>
      </c>
      <c r="L69" s="27"/>
      <c r="M69" s="30"/>
      <c r="N69" s="28"/>
      <c r="P69" s="3">
        <v>5.5</v>
      </c>
      <c r="Q69" s="3">
        <v>5.54</v>
      </c>
      <c r="R69" s="3">
        <v>5.64</v>
      </c>
      <c r="S69" s="3">
        <v>5.75</v>
      </c>
      <c r="T69" s="3">
        <v>5</v>
      </c>
      <c r="U69" s="3">
        <v>5.08</v>
      </c>
      <c r="V69" s="3">
        <v>4.7300000000000004</v>
      </c>
      <c r="W69" s="3">
        <v>5.89</v>
      </c>
      <c r="X69" s="3">
        <v>5.94</v>
      </c>
      <c r="Y69" s="3">
        <v>5.28</v>
      </c>
      <c r="Z69" s="3">
        <v>5.36</v>
      </c>
      <c r="AA69" s="3">
        <v>5.64</v>
      </c>
      <c r="AB69" s="3">
        <v>5.52</v>
      </c>
      <c r="AC69" s="3">
        <v>5.78</v>
      </c>
      <c r="AD69" s="3">
        <v>6.05</v>
      </c>
      <c r="AE69" s="3">
        <v>5.44</v>
      </c>
      <c r="AF69" s="3">
        <v>5.8</v>
      </c>
      <c r="AG69" s="3">
        <v>5.75</v>
      </c>
      <c r="AH69" s="3">
        <v>5.75</v>
      </c>
      <c r="AI69" s="3">
        <v>5.67</v>
      </c>
      <c r="AJ69" s="3">
        <v>5.7</v>
      </c>
      <c r="AK69" s="3">
        <v>5.78</v>
      </c>
      <c r="AL69" s="3">
        <v>5.78</v>
      </c>
      <c r="AM69" s="3">
        <v>5.84</v>
      </c>
      <c r="AN69" s="3">
        <v>5.89</v>
      </c>
      <c r="AO69" s="3">
        <v>5.78</v>
      </c>
      <c r="AP69" s="3">
        <v>6.16</v>
      </c>
      <c r="AQ69" s="3">
        <v>6.17</v>
      </c>
      <c r="AR69" s="3">
        <v>6.07</v>
      </c>
      <c r="AS69" s="3">
        <v>6.04</v>
      </c>
      <c r="AT69" s="3">
        <v>6</v>
      </c>
      <c r="AU69" s="3">
        <v>6</v>
      </c>
      <c r="AV69" s="3">
        <v>6.22</v>
      </c>
      <c r="AW69" s="3">
        <v>6.15</v>
      </c>
      <c r="AX69" s="3">
        <v>6.09</v>
      </c>
      <c r="AY69" s="3">
        <v>6.29</v>
      </c>
      <c r="AZ69" s="3">
        <v>6.12</v>
      </c>
      <c r="BA69" s="3">
        <v>6.05</v>
      </c>
      <c r="BB69" s="3">
        <v>6.15</v>
      </c>
      <c r="BC69" s="3">
        <v>6.15</v>
      </c>
      <c r="BD69" s="3">
        <v>6.2</v>
      </c>
      <c r="BE69" s="3">
        <v>6.22</v>
      </c>
      <c r="BF69" s="3">
        <v>6.07</v>
      </c>
      <c r="BG69" s="3">
        <v>6.03</v>
      </c>
      <c r="BH69" s="3">
        <v>5.82</v>
      </c>
      <c r="BI69" s="3">
        <v>7.49</v>
      </c>
      <c r="BJ69" s="3">
        <v>7.22</v>
      </c>
      <c r="BK69" s="3">
        <v>7.94</v>
      </c>
      <c r="BL69" s="3">
        <v>7.71</v>
      </c>
      <c r="BM69" s="3">
        <v>7.85</v>
      </c>
      <c r="BN69" s="3">
        <v>7.65</v>
      </c>
      <c r="BO69" s="3">
        <v>7.25</v>
      </c>
      <c r="BP69" s="3">
        <v>7.7</v>
      </c>
      <c r="BQ69" s="3">
        <v>7.65</v>
      </c>
      <c r="BR69" s="3">
        <v>7.88</v>
      </c>
      <c r="BS69" s="3">
        <v>7.95</v>
      </c>
      <c r="BT69" s="3">
        <v>8.11</v>
      </c>
      <c r="BU69" s="3">
        <v>8.9</v>
      </c>
      <c r="BV69" s="3">
        <v>8.4</v>
      </c>
      <c r="BW69" s="3">
        <v>9</v>
      </c>
      <c r="BX69" s="3">
        <v>9.1</v>
      </c>
      <c r="BY69" s="3">
        <v>8.9</v>
      </c>
      <c r="BZ69" s="3">
        <v>9</v>
      </c>
      <c r="CA69" s="3">
        <v>8.35</v>
      </c>
      <c r="CB69" s="3">
        <v>8.17</v>
      </c>
      <c r="CC69" s="3">
        <v>8.74</v>
      </c>
      <c r="CD69" s="3">
        <v>8.98</v>
      </c>
      <c r="CE69" s="3">
        <v>8.92</v>
      </c>
      <c r="CF69" s="3">
        <v>8.6999999999999993</v>
      </c>
      <c r="CG69" s="3">
        <v>8.69</v>
      </c>
      <c r="CH69" s="3">
        <v>8.9700000000000006</v>
      </c>
      <c r="CI69" s="3">
        <v>9.1999999999999993</v>
      </c>
      <c r="CJ69" s="3">
        <v>8.99</v>
      </c>
      <c r="CK69" s="3">
        <v>8.9</v>
      </c>
      <c r="CL69" s="3">
        <v>9.18</v>
      </c>
      <c r="CM69" s="3">
        <v>9.18</v>
      </c>
      <c r="CN69" s="3">
        <v>9.27</v>
      </c>
      <c r="CO69" s="3">
        <v>9.1</v>
      </c>
      <c r="CP69" s="3">
        <v>9</v>
      </c>
      <c r="CQ69" s="3">
        <v>9.2899999999999991</v>
      </c>
      <c r="CR69" s="3">
        <v>8.85</v>
      </c>
      <c r="CS69" s="3">
        <v>9.0399999999999991</v>
      </c>
      <c r="CT69" s="3">
        <v>9.26</v>
      </c>
      <c r="CU69" s="3">
        <v>9.24</v>
      </c>
      <c r="CV69" s="3">
        <v>9.39</v>
      </c>
      <c r="CW69" s="3">
        <v>9.19</v>
      </c>
      <c r="CX69" s="3">
        <v>9.24</v>
      </c>
      <c r="CY69" s="3">
        <v>9.5</v>
      </c>
      <c r="CZ69" s="3">
        <v>9</v>
      </c>
      <c r="DA69" s="3">
        <v>9.1999999999999993</v>
      </c>
      <c r="DB69" s="3">
        <v>9.25</v>
      </c>
      <c r="DC69" s="3">
        <v>9.23</v>
      </c>
      <c r="DD69" s="3">
        <v>8.89</v>
      </c>
      <c r="DE69" s="3">
        <v>8.98</v>
      </c>
      <c r="DF69" s="3">
        <v>8.75</v>
      </c>
      <c r="DG69" s="3">
        <v>8.81</v>
      </c>
      <c r="DH69" s="3">
        <v>9</v>
      </c>
      <c r="DI69" s="3">
        <v>8.9</v>
      </c>
      <c r="DJ69" s="3">
        <v>9.19</v>
      </c>
      <c r="DK69" s="3">
        <v>8.94</v>
      </c>
      <c r="DL69" s="3">
        <v>9.01</v>
      </c>
      <c r="DM69" s="3">
        <v>9.26</v>
      </c>
      <c r="DN69" s="3">
        <v>9.17</v>
      </c>
      <c r="DO69" s="3">
        <v>9.09</v>
      </c>
      <c r="DP69" s="3">
        <v>9.5</v>
      </c>
      <c r="DQ69" s="3">
        <v>9.74</v>
      </c>
      <c r="DR69" s="3">
        <v>9.8800000000000008</v>
      </c>
      <c r="DS69" s="3">
        <v>9.9</v>
      </c>
      <c r="DT69" s="3">
        <v>10.23</v>
      </c>
      <c r="DU69" s="3">
        <v>10.11</v>
      </c>
      <c r="DV69" s="3">
        <v>10.199999999999999</v>
      </c>
      <c r="DW69" s="3">
        <v>10.4</v>
      </c>
      <c r="DX69" s="3">
        <v>10.14</v>
      </c>
      <c r="DY69" s="3">
        <v>9.8000000000000007</v>
      </c>
      <c r="DZ69" s="3">
        <v>9.9</v>
      </c>
      <c r="EA69" s="3">
        <v>9.67</v>
      </c>
      <c r="EB69" s="3">
        <v>9.6999999999999993</v>
      </c>
      <c r="EC69" s="3">
        <v>9.76</v>
      </c>
      <c r="ED69" s="3">
        <v>9.75</v>
      </c>
      <c r="EE69" s="3">
        <v>9.9499999999999993</v>
      </c>
      <c r="EF69" s="3">
        <v>10.050000000000001</v>
      </c>
      <c r="EG69" s="3">
        <v>10.3</v>
      </c>
      <c r="EH69" s="3">
        <v>10.54</v>
      </c>
      <c r="EI69" s="3">
        <v>10.45</v>
      </c>
      <c r="EJ69" s="3">
        <v>10.41</v>
      </c>
      <c r="EK69" s="3">
        <v>10.15</v>
      </c>
      <c r="EL69" s="3">
        <v>10</v>
      </c>
      <c r="EM69" s="3">
        <v>11.47</v>
      </c>
      <c r="EN69" s="3">
        <v>11.15</v>
      </c>
      <c r="EO69" s="3">
        <v>11.44</v>
      </c>
      <c r="EP69" s="3">
        <v>11.55</v>
      </c>
      <c r="EQ69" s="3">
        <v>11.75</v>
      </c>
      <c r="ER69" s="3">
        <v>11.32</v>
      </c>
      <c r="ES69" s="3">
        <v>11.4</v>
      </c>
      <c r="ET69" s="3">
        <v>11.59</v>
      </c>
      <c r="EU69" s="3">
        <v>11.55</v>
      </c>
      <c r="EV69" s="3">
        <v>11.68</v>
      </c>
      <c r="EW69" s="3">
        <v>11.36</v>
      </c>
      <c r="EX69" s="3">
        <v>12.16</v>
      </c>
      <c r="EY69" s="3">
        <v>12</v>
      </c>
      <c r="EZ69" s="3">
        <v>12.3</v>
      </c>
      <c r="FA69" s="3">
        <v>13.01</v>
      </c>
      <c r="FB69" s="3">
        <v>12.9</v>
      </c>
      <c r="FC69" s="3">
        <v>13.4</v>
      </c>
      <c r="FD69" s="3">
        <v>13.04</v>
      </c>
      <c r="FE69" s="3">
        <v>13.4</v>
      </c>
      <c r="FF69" s="27">
        <v>13.05</v>
      </c>
      <c r="FG69" s="27">
        <v>13.36</v>
      </c>
      <c r="FH69" s="27">
        <v>13.45</v>
      </c>
      <c r="FI69" s="27">
        <v>13.3</v>
      </c>
      <c r="FJ69" s="27">
        <v>13.33</v>
      </c>
      <c r="FK69" s="27">
        <v>13.75</v>
      </c>
      <c r="FL69" s="27">
        <v>13.24</v>
      </c>
      <c r="FM69" s="27">
        <v>14.1</v>
      </c>
      <c r="FN69" s="27">
        <v>13.16</v>
      </c>
      <c r="FO69" s="27">
        <v>14</v>
      </c>
      <c r="FP69" s="27">
        <v>12.4</v>
      </c>
      <c r="FQ69" s="27">
        <v>12.4</v>
      </c>
      <c r="FR69" s="27">
        <v>12.1</v>
      </c>
      <c r="FS69" s="27">
        <v>12.3</v>
      </c>
      <c r="FT69" s="27"/>
      <c r="FU69" s="27">
        <v>13</v>
      </c>
      <c r="FV69" s="27">
        <v>13.25</v>
      </c>
      <c r="FW69" s="27">
        <v>13.62</v>
      </c>
      <c r="FX69" s="27">
        <v>12.39</v>
      </c>
      <c r="FY69" s="27">
        <v>13</v>
      </c>
      <c r="FZ69" s="27">
        <v>13.5</v>
      </c>
      <c r="GA69" s="27">
        <v>12.36</v>
      </c>
      <c r="GB69" s="27">
        <v>12.4</v>
      </c>
      <c r="GC69" s="27">
        <v>12.09</v>
      </c>
      <c r="GD69" s="27">
        <v>12.35</v>
      </c>
      <c r="GE69" s="27">
        <v>13.04</v>
      </c>
      <c r="GF69" s="27">
        <v>12.51</v>
      </c>
      <c r="GG69" s="27">
        <v>12.5</v>
      </c>
      <c r="GH69" s="27">
        <v>12.52</v>
      </c>
      <c r="GI69" s="27">
        <v>13.51</v>
      </c>
      <c r="GJ69" s="27">
        <v>13</v>
      </c>
      <c r="GK69" s="27">
        <v>12.3</v>
      </c>
      <c r="GL69" s="27">
        <v>13</v>
      </c>
      <c r="GM69" s="27">
        <v>13.69</v>
      </c>
      <c r="GN69" s="27">
        <v>13</v>
      </c>
      <c r="GO69" s="27">
        <v>13.31</v>
      </c>
      <c r="GP69" s="27">
        <v>13.12</v>
      </c>
      <c r="GQ69" s="27">
        <v>10.96</v>
      </c>
      <c r="GR69" s="27">
        <v>9.5</v>
      </c>
      <c r="GS69" s="27">
        <v>9.6</v>
      </c>
      <c r="GT69" s="27">
        <v>10.3</v>
      </c>
      <c r="GU69" s="27">
        <v>11.2</v>
      </c>
      <c r="GV69" s="27">
        <v>10.81</v>
      </c>
      <c r="GW69" s="27">
        <v>11.35</v>
      </c>
      <c r="GX69" s="27">
        <v>10.8</v>
      </c>
      <c r="GY69" s="27">
        <v>11.95</v>
      </c>
      <c r="GZ69" s="27">
        <v>11.07</v>
      </c>
      <c r="HA69" s="27">
        <v>11.13</v>
      </c>
      <c r="HB69" s="27">
        <v>11.25</v>
      </c>
      <c r="HC69" s="27">
        <v>12.24</v>
      </c>
      <c r="HD69" s="27">
        <v>12</v>
      </c>
      <c r="HE69" s="27">
        <v>11.5</v>
      </c>
      <c r="HF69" s="27">
        <v>12.06</v>
      </c>
      <c r="HG69" s="27">
        <v>12.06</v>
      </c>
      <c r="HH69" s="27">
        <v>12.18</v>
      </c>
      <c r="HI69" s="27">
        <v>10.43</v>
      </c>
      <c r="HJ69" s="27">
        <v>10.199999999999999</v>
      </c>
      <c r="HK69" s="27">
        <v>10.1</v>
      </c>
      <c r="HL69" s="27">
        <v>9.76</v>
      </c>
      <c r="HM69" s="27">
        <v>9.75</v>
      </c>
      <c r="HN69" s="27">
        <v>9.5</v>
      </c>
      <c r="HO69" s="27">
        <v>9.56</v>
      </c>
      <c r="HP69" s="27">
        <v>9.6</v>
      </c>
      <c r="HQ69" s="27">
        <v>9.8800000000000008</v>
      </c>
      <c r="HR69" s="27">
        <v>9.9</v>
      </c>
      <c r="HS69" s="27">
        <v>10.029999999999999</v>
      </c>
      <c r="HT69" s="27">
        <v>10.39</v>
      </c>
      <c r="HU69" s="27">
        <v>10.15</v>
      </c>
      <c r="HV69" s="27">
        <v>10.25</v>
      </c>
      <c r="HW69" s="27">
        <v>9.6</v>
      </c>
      <c r="HX69" s="27">
        <v>10.26</v>
      </c>
      <c r="HY69" s="27">
        <v>10.050000000000001</v>
      </c>
      <c r="HZ69" s="27">
        <v>10.8</v>
      </c>
      <c r="IA69" s="27">
        <v>11.87</v>
      </c>
      <c r="IB69" s="27">
        <v>12.05</v>
      </c>
      <c r="IC69" s="27">
        <v>12</v>
      </c>
      <c r="ID69" s="27">
        <v>12</v>
      </c>
      <c r="IE69" s="27">
        <v>10.3</v>
      </c>
      <c r="IF69" s="27">
        <v>10.06</v>
      </c>
      <c r="IG69" s="27">
        <v>9.99</v>
      </c>
      <c r="IH69" s="27">
        <v>9.6999999999999993</v>
      </c>
      <c r="II69" s="27">
        <v>9.7899999999999991</v>
      </c>
      <c r="IJ69" s="27">
        <v>9.26</v>
      </c>
      <c r="IK69" s="27">
        <v>10.050000000000001</v>
      </c>
      <c r="IL69" s="27">
        <v>10.25</v>
      </c>
      <c r="IM69" s="27">
        <v>10.4</v>
      </c>
      <c r="IN69" s="27">
        <v>10.71</v>
      </c>
      <c r="IO69" s="27">
        <v>11.25</v>
      </c>
      <c r="IP69" s="27">
        <v>11.05</v>
      </c>
      <c r="IQ69" s="27">
        <v>10.49</v>
      </c>
      <c r="IR69" s="27">
        <v>10.96</v>
      </c>
      <c r="IS69" s="27">
        <v>11.62</v>
      </c>
      <c r="IT69" s="27">
        <v>12</v>
      </c>
      <c r="IU69" s="27">
        <v>12.09</v>
      </c>
      <c r="IV69" s="27">
        <v>12.2</v>
      </c>
      <c r="IW69" s="27">
        <v>11.58</v>
      </c>
      <c r="IX69" s="27">
        <v>12.24</v>
      </c>
      <c r="IY69" s="27">
        <v>12.81</v>
      </c>
      <c r="IZ69" s="27">
        <v>13.55</v>
      </c>
      <c r="JA69" s="27">
        <v>13.8</v>
      </c>
      <c r="JB69" s="27">
        <v>13.41</v>
      </c>
      <c r="JC69" s="27">
        <v>13.42</v>
      </c>
      <c r="JD69" s="27">
        <v>13.55</v>
      </c>
      <c r="JE69" s="27">
        <v>13.25</v>
      </c>
      <c r="JF69" s="27">
        <v>13.05</v>
      </c>
      <c r="JG69" s="27">
        <v>13.72</v>
      </c>
      <c r="JH69" s="27">
        <v>13.9</v>
      </c>
      <c r="JI69" s="27">
        <v>13.56</v>
      </c>
      <c r="JJ69" s="27">
        <v>13.9</v>
      </c>
      <c r="JK69" s="27">
        <v>13.98</v>
      </c>
      <c r="JL69" s="27">
        <v>14.45</v>
      </c>
      <c r="JM69" s="27">
        <v>14.5</v>
      </c>
      <c r="JN69" s="27">
        <v>14.79</v>
      </c>
      <c r="JO69" s="27">
        <v>15.1</v>
      </c>
      <c r="JP69" s="27">
        <v>13.89</v>
      </c>
      <c r="JQ69" s="27">
        <v>13.85</v>
      </c>
      <c r="JR69" s="27">
        <v>13.72</v>
      </c>
      <c r="JS69" s="27">
        <v>13.44</v>
      </c>
      <c r="JT69" s="27">
        <v>13.2</v>
      </c>
      <c r="JU69" s="27">
        <v>13.54</v>
      </c>
      <c r="JV69" s="27">
        <v>13.81</v>
      </c>
      <c r="JW69" s="27">
        <v>13.61</v>
      </c>
      <c r="JX69" s="27">
        <v>14.03</v>
      </c>
      <c r="JY69" s="27">
        <v>14.25</v>
      </c>
      <c r="JZ69" s="27">
        <v>14.32</v>
      </c>
      <c r="KA69" s="27">
        <v>13.02</v>
      </c>
      <c r="KB69" s="27">
        <v>11.84</v>
      </c>
      <c r="KC69" s="27">
        <v>11.98</v>
      </c>
      <c r="KD69" s="27">
        <v>11.91</v>
      </c>
      <c r="KE69" s="27">
        <v>11.9</v>
      </c>
      <c r="KF69" s="27">
        <v>12.17</v>
      </c>
      <c r="KG69" s="27">
        <v>11.91</v>
      </c>
      <c r="KH69" s="27">
        <v>11.9</v>
      </c>
      <c r="KI69" s="27">
        <v>12.09</v>
      </c>
      <c r="KJ69" s="27">
        <v>12.19</v>
      </c>
      <c r="KK69" s="27">
        <v>12.1</v>
      </c>
      <c r="KL69" s="27">
        <v>12.23</v>
      </c>
      <c r="KM69" s="27">
        <v>12.4</v>
      </c>
      <c r="KN69" s="27">
        <v>12</v>
      </c>
      <c r="KO69" s="27">
        <v>12.22</v>
      </c>
      <c r="KP69" s="27">
        <v>12.89</v>
      </c>
      <c r="KQ69" s="27">
        <v>13</v>
      </c>
      <c r="KR69" s="27">
        <v>13.35</v>
      </c>
      <c r="KS69" s="27">
        <v>13</v>
      </c>
      <c r="KT69" s="27">
        <v>12.95</v>
      </c>
      <c r="KU69" s="27">
        <v>13.1</v>
      </c>
      <c r="KV69" s="27">
        <v>12.97</v>
      </c>
      <c r="KW69" s="27">
        <v>12.91</v>
      </c>
      <c r="KX69" s="27">
        <v>12.1</v>
      </c>
      <c r="KY69" s="27">
        <v>12.03</v>
      </c>
      <c r="KZ69" s="27">
        <v>13</v>
      </c>
      <c r="LA69" s="27">
        <v>12.85</v>
      </c>
      <c r="LB69" s="27">
        <v>13.05</v>
      </c>
      <c r="LC69" s="27">
        <v>12.82</v>
      </c>
      <c r="LD69" s="27">
        <v>13.23</v>
      </c>
      <c r="LE69" s="27">
        <v>13.5</v>
      </c>
      <c r="LF69" s="27">
        <v>13.05</v>
      </c>
      <c r="LG69" s="27">
        <v>12.83</v>
      </c>
      <c r="LH69" s="27">
        <v>12.94</v>
      </c>
      <c r="LI69" s="27">
        <v>13.09</v>
      </c>
      <c r="LJ69" s="27">
        <v>13.15</v>
      </c>
      <c r="LK69" s="27">
        <v>13.36</v>
      </c>
      <c r="LL69" s="27">
        <v>12.85</v>
      </c>
      <c r="LM69" s="27">
        <v>12.26</v>
      </c>
      <c r="LN69" s="27">
        <v>11.9</v>
      </c>
      <c r="LO69" s="27">
        <v>12</v>
      </c>
      <c r="LP69" s="27">
        <v>12.35</v>
      </c>
      <c r="LQ69" s="27">
        <v>12.16</v>
      </c>
      <c r="LR69" s="27">
        <v>12.16</v>
      </c>
      <c r="LS69" s="27">
        <v>12.3</v>
      </c>
      <c r="LT69" s="27">
        <v>12.1</v>
      </c>
      <c r="LU69" s="27">
        <v>12.25</v>
      </c>
      <c r="LV69" s="27">
        <v>12.2</v>
      </c>
      <c r="LW69" s="27">
        <v>12.44</v>
      </c>
      <c r="LX69" s="27">
        <v>12.59</v>
      </c>
      <c r="LY69" s="27">
        <v>12.35</v>
      </c>
      <c r="LZ69" s="27">
        <v>12.32</v>
      </c>
      <c r="MA69" s="27">
        <v>12.68</v>
      </c>
      <c r="MB69" s="27">
        <v>12.5</v>
      </c>
      <c r="MC69" s="27">
        <v>12.93</v>
      </c>
      <c r="MD69" s="27">
        <v>12.35</v>
      </c>
      <c r="ME69" s="27">
        <v>12.59</v>
      </c>
      <c r="MF69" s="27">
        <v>12.49</v>
      </c>
      <c r="MG69" s="27">
        <v>12.5</v>
      </c>
      <c r="MH69" s="27">
        <v>12.36</v>
      </c>
      <c r="MI69" s="27">
        <v>12.63</v>
      </c>
      <c r="MJ69" s="27">
        <v>12.6</v>
      </c>
      <c r="MK69" s="27">
        <v>12.51</v>
      </c>
      <c r="ML69" s="27">
        <v>12.55</v>
      </c>
      <c r="MM69" s="27">
        <v>12.4</v>
      </c>
      <c r="MN69" s="27">
        <v>12.64</v>
      </c>
      <c r="MO69" s="27">
        <v>12.59</v>
      </c>
      <c r="MP69" s="27">
        <v>12.93</v>
      </c>
      <c r="MQ69" s="27">
        <v>12.88</v>
      </c>
      <c r="MR69" s="27">
        <v>13.5</v>
      </c>
      <c r="MS69" s="27">
        <v>13.3</v>
      </c>
      <c r="MT69" s="27">
        <v>12.68</v>
      </c>
      <c r="MU69" s="27">
        <v>12.98</v>
      </c>
      <c r="MV69" s="27">
        <v>12.53</v>
      </c>
      <c r="MW69" s="27">
        <v>12.83</v>
      </c>
      <c r="MX69" s="27">
        <v>12.88</v>
      </c>
      <c r="MY69" s="27">
        <v>12.83</v>
      </c>
      <c r="MZ69" s="27">
        <v>13.14</v>
      </c>
      <c r="NA69" s="27">
        <v>12.8</v>
      </c>
      <c r="NB69" s="43"/>
      <c r="ND69" s="45"/>
      <c r="NE69" s="43"/>
    </row>
    <row r="70" spans="1:369" x14ac:dyDescent="0.25">
      <c r="A70" s="28">
        <f t="shared" si="1"/>
        <v>68</v>
      </c>
      <c r="B70" s="28">
        <v>531715</v>
      </c>
      <c r="C70" s="28" t="s">
        <v>71</v>
      </c>
      <c r="D70" s="29" t="s">
        <v>189</v>
      </c>
      <c r="E70" s="27">
        <f t="shared" si="3"/>
        <v>0.31</v>
      </c>
      <c r="F70" s="27">
        <v>0.65</v>
      </c>
      <c r="G70" s="27">
        <v>0.47</v>
      </c>
      <c r="H70" s="27">
        <v>1.39</v>
      </c>
      <c r="I70" s="3"/>
      <c r="J70" s="27">
        <v>0.74</v>
      </c>
      <c r="K70" s="27">
        <v>0.3</v>
      </c>
      <c r="L70" s="27"/>
      <c r="M70" s="30"/>
      <c r="N70" s="28"/>
      <c r="P70" s="3">
        <v>0.31</v>
      </c>
      <c r="Q70" s="3">
        <v>0.32</v>
      </c>
      <c r="R70" s="3">
        <v>0.33</v>
      </c>
      <c r="S70" s="3">
        <v>0.34</v>
      </c>
      <c r="T70" s="3">
        <v>0.34</v>
      </c>
      <c r="U70" s="3">
        <v>0.35</v>
      </c>
      <c r="V70" s="3">
        <v>0.36</v>
      </c>
      <c r="W70" s="3">
        <v>0.36</v>
      </c>
      <c r="X70" s="3">
        <v>0.37</v>
      </c>
      <c r="Y70" s="3">
        <v>0.35</v>
      </c>
      <c r="Z70" s="3">
        <v>0.34</v>
      </c>
      <c r="AA70" s="3">
        <v>0.34</v>
      </c>
      <c r="AB70" s="3">
        <v>0.35</v>
      </c>
      <c r="AC70" s="3">
        <v>0.36</v>
      </c>
      <c r="AD70" s="3">
        <v>0.35</v>
      </c>
      <c r="AE70" s="3">
        <v>0.34</v>
      </c>
      <c r="AF70" s="3">
        <v>0.33</v>
      </c>
      <c r="AG70" s="3">
        <v>0.33</v>
      </c>
      <c r="AH70" s="3">
        <v>0.34</v>
      </c>
      <c r="AI70" s="3">
        <v>0.35</v>
      </c>
      <c r="AJ70" s="3">
        <v>0.36</v>
      </c>
      <c r="AK70" s="3">
        <v>0.36</v>
      </c>
      <c r="AL70" s="3">
        <v>0.37</v>
      </c>
      <c r="AM70" s="3">
        <v>0.37</v>
      </c>
      <c r="AN70" s="3">
        <v>0.36</v>
      </c>
      <c r="AO70" s="3">
        <v>0.35</v>
      </c>
      <c r="AP70" s="3">
        <v>0.34</v>
      </c>
      <c r="AQ70" s="3">
        <v>0.34</v>
      </c>
      <c r="AR70" s="3">
        <v>0.34</v>
      </c>
      <c r="AS70" s="3">
        <v>0.34</v>
      </c>
      <c r="AT70" s="3">
        <v>0.34</v>
      </c>
      <c r="AU70" s="3">
        <v>0.35</v>
      </c>
      <c r="AV70" s="3">
        <v>0.35</v>
      </c>
      <c r="AW70" s="3">
        <v>0.35</v>
      </c>
      <c r="AX70" s="3">
        <v>0.34</v>
      </c>
      <c r="AY70" s="3">
        <v>0.34</v>
      </c>
      <c r="AZ70" s="3">
        <v>0.35</v>
      </c>
      <c r="BA70" s="3">
        <v>0.34</v>
      </c>
      <c r="BB70" s="3">
        <v>0.33</v>
      </c>
      <c r="BC70" s="3">
        <v>0.32</v>
      </c>
      <c r="BD70" s="3">
        <v>0.31</v>
      </c>
      <c r="BE70" s="3">
        <v>0.3</v>
      </c>
      <c r="BF70" s="3">
        <v>0.3</v>
      </c>
      <c r="BG70" s="3">
        <v>0.3</v>
      </c>
      <c r="BH70" s="3">
        <v>0.31</v>
      </c>
      <c r="BI70" s="3">
        <v>0.31</v>
      </c>
      <c r="BJ70" s="3">
        <v>0.3</v>
      </c>
      <c r="BK70" s="3">
        <v>0.3</v>
      </c>
      <c r="BL70" s="3">
        <v>0.3</v>
      </c>
      <c r="BM70" s="3">
        <v>0.3</v>
      </c>
      <c r="BN70" s="3">
        <v>0.3</v>
      </c>
      <c r="BO70" s="3">
        <v>0.31</v>
      </c>
      <c r="BP70" s="3">
        <v>0.32</v>
      </c>
      <c r="BQ70" s="3">
        <v>0.33</v>
      </c>
      <c r="BR70" s="3">
        <v>0.34</v>
      </c>
      <c r="BS70" s="3">
        <v>0.34</v>
      </c>
      <c r="BT70" s="3">
        <v>0.34</v>
      </c>
      <c r="BU70" s="3">
        <v>0.34</v>
      </c>
      <c r="BV70" s="3">
        <v>0.34</v>
      </c>
      <c r="BW70" s="3">
        <v>0.35</v>
      </c>
      <c r="BX70" s="3">
        <v>0.36</v>
      </c>
      <c r="BY70" s="3">
        <v>0.37</v>
      </c>
      <c r="BZ70" s="3">
        <v>0.37</v>
      </c>
      <c r="CA70" s="3">
        <v>0.38</v>
      </c>
      <c r="CB70" s="3">
        <v>0.39</v>
      </c>
      <c r="CC70" s="3">
        <v>0.39</v>
      </c>
      <c r="CD70" s="3">
        <v>0.41</v>
      </c>
      <c r="CE70" s="3">
        <v>0.4</v>
      </c>
      <c r="CF70" s="3">
        <v>0.42</v>
      </c>
      <c r="CG70" s="3">
        <v>0.44</v>
      </c>
      <c r="CH70" s="3">
        <v>0.46</v>
      </c>
      <c r="CI70" s="3">
        <v>0.44</v>
      </c>
      <c r="CJ70" s="3">
        <v>0.46</v>
      </c>
      <c r="CK70" s="3">
        <v>0.48</v>
      </c>
      <c r="CL70" s="3">
        <v>0.48</v>
      </c>
      <c r="CM70" s="3">
        <v>0.46</v>
      </c>
      <c r="CN70" s="3">
        <v>0.48</v>
      </c>
      <c r="CO70" s="3">
        <v>0.46</v>
      </c>
      <c r="CP70" s="3">
        <v>0.44</v>
      </c>
      <c r="CQ70" s="3">
        <v>0.42</v>
      </c>
      <c r="CR70" s="3">
        <v>0.4</v>
      </c>
      <c r="CS70" s="3">
        <v>0.39</v>
      </c>
      <c r="CT70" s="3">
        <v>0.38</v>
      </c>
      <c r="CU70" s="3">
        <v>0.37</v>
      </c>
      <c r="CV70" s="3">
        <v>0.36</v>
      </c>
      <c r="CW70" s="3">
        <v>0.35</v>
      </c>
      <c r="CX70" s="3">
        <v>0.34</v>
      </c>
      <c r="CY70" s="3">
        <v>0.36</v>
      </c>
      <c r="CZ70" s="3">
        <v>0.36</v>
      </c>
      <c r="DA70" s="3">
        <v>0.35</v>
      </c>
      <c r="DB70" s="3">
        <v>0.34</v>
      </c>
      <c r="DC70" s="3">
        <v>0.35</v>
      </c>
      <c r="DD70" s="3">
        <v>0.34</v>
      </c>
      <c r="DE70" s="3">
        <v>0.35</v>
      </c>
      <c r="DF70" s="3">
        <v>0.36</v>
      </c>
      <c r="DG70" s="3">
        <v>0.35</v>
      </c>
      <c r="DH70" s="3">
        <v>0.36</v>
      </c>
      <c r="DI70" s="3">
        <v>0.37</v>
      </c>
      <c r="DJ70" s="3">
        <v>0.38</v>
      </c>
      <c r="DK70" s="3">
        <v>0.38</v>
      </c>
      <c r="DL70" s="3">
        <v>0.39</v>
      </c>
      <c r="DM70" s="3">
        <v>0.38</v>
      </c>
      <c r="DN70" s="3">
        <v>0.37</v>
      </c>
      <c r="DO70" s="3">
        <v>0.38</v>
      </c>
      <c r="DP70" s="3">
        <v>0.39</v>
      </c>
      <c r="DQ70" s="3">
        <v>0.38</v>
      </c>
      <c r="DR70" s="3">
        <v>0.37</v>
      </c>
      <c r="DS70" s="3">
        <v>0.37</v>
      </c>
      <c r="DT70" s="3">
        <v>0.38</v>
      </c>
      <c r="DU70" s="3">
        <v>0.38</v>
      </c>
      <c r="DV70" s="3">
        <v>0.39</v>
      </c>
      <c r="DW70" s="3">
        <v>0.38</v>
      </c>
      <c r="DX70" s="3">
        <v>0.39</v>
      </c>
      <c r="DY70" s="3">
        <v>0.39</v>
      </c>
      <c r="DZ70" s="3">
        <v>0.4</v>
      </c>
      <c r="EA70" s="3">
        <v>0.41</v>
      </c>
      <c r="EB70" s="3">
        <v>0.44</v>
      </c>
      <c r="EC70" s="3">
        <v>0.44</v>
      </c>
      <c r="ED70" s="3">
        <v>0.41</v>
      </c>
      <c r="EE70" s="3">
        <v>0.44</v>
      </c>
      <c r="EF70" s="3">
        <v>0.43</v>
      </c>
      <c r="EG70" s="3">
        <v>0.45</v>
      </c>
      <c r="EH70" s="3">
        <v>0.42</v>
      </c>
      <c r="EI70" s="3">
        <v>0.43</v>
      </c>
      <c r="EJ70" s="3">
        <v>0.41</v>
      </c>
      <c r="EK70" s="3">
        <v>0.42</v>
      </c>
      <c r="EL70" s="3">
        <v>0.42</v>
      </c>
      <c r="EM70" s="3">
        <v>0.42</v>
      </c>
      <c r="EN70" s="3">
        <v>0.43</v>
      </c>
      <c r="EO70" s="3">
        <v>0.42</v>
      </c>
      <c r="EP70" s="3">
        <v>0.4</v>
      </c>
      <c r="EQ70" s="3">
        <v>0.44</v>
      </c>
      <c r="ER70" s="3">
        <v>0.41</v>
      </c>
      <c r="ES70" s="3">
        <v>0.44</v>
      </c>
      <c r="ET70" s="3">
        <v>0.46</v>
      </c>
      <c r="EU70" s="3">
        <v>0.42</v>
      </c>
      <c r="EV70" s="3">
        <v>0.47</v>
      </c>
      <c r="EW70" s="3">
        <v>0.46</v>
      </c>
      <c r="EX70" s="3">
        <v>0.44</v>
      </c>
      <c r="EY70" s="3">
        <v>0.51</v>
      </c>
      <c r="EZ70" s="3">
        <v>0.5</v>
      </c>
      <c r="FA70" s="3">
        <v>0.53</v>
      </c>
      <c r="FB70" s="3">
        <v>0.48</v>
      </c>
      <c r="FC70" s="3">
        <v>0.49</v>
      </c>
      <c r="FD70" s="3">
        <v>0.54</v>
      </c>
      <c r="FE70" s="3">
        <v>0.49</v>
      </c>
      <c r="FF70" s="27">
        <v>0.47</v>
      </c>
      <c r="FG70" s="27">
        <v>0.5</v>
      </c>
      <c r="FH70" s="27">
        <v>0.47</v>
      </c>
      <c r="FI70" s="27">
        <v>0.45</v>
      </c>
      <c r="FJ70" s="27">
        <v>0.46</v>
      </c>
      <c r="FK70" s="27">
        <v>0.41</v>
      </c>
      <c r="FL70" s="27">
        <v>0.42</v>
      </c>
      <c r="FM70" s="27">
        <v>0.43</v>
      </c>
      <c r="FN70" s="27">
        <v>0.46</v>
      </c>
      <c r="FO70" s="27">
        <v>0.44</v>
      </c>
      <c r="FP70" s="27">
        <v>0.44</v>
      </c>
      <c r="FQ70" s="27">
        <v>0.47</v>
      </c>
      <c r="FR70" s="27">
        <v>0.46</v>
      </c>
      <c r="FS70" s="27">
        <v>0.4</v>
      </c>
      <c r="FT70" s="27"/>
      <c r="FU70" s="27">
        <v>0.48</v>
      </c>
      <c r="FV70" s="27">
        <v>0.48</v>
      </c>
      <c r="FW70" s="27">
        <v>0.48</v>
      </c>
      <c r="FX70" s="27">
        <v>0.49</v>
      </c>
      <c r="FY70" s="27">
        <v>0.49</v>
      </c>
      <c r="FZ70" s="27">
        <v>0.49</v>
      </c>
      <c r="GA70" s="27">
        <v>0.47</v>
      </c>
      <c r="GB70" s="27">
        <v>0.5</v>
      </c>
      <c r="GC70" s="27">
        <v>0.48</v>
      </c>
      <c r="GD70" s="27">
        <v>0.5</v>
      </c>
      <c r="GE70" s="27">
        <v>0.5</v>
      </c>
      <c r="GF70" s="27">
        <v>0.5</v>
      </c>
      <c r="GG70" s="27">
        <v>0.5</v>
      </c>
      <c r="GH70" s="27">
        <v>0.49</v>
      </c>
      <c r="GI70" s="27">
        <v>0.48</v>
      </c>
      <c r="GJ70" s="27">
        <v>0.48</v>
      </c>
      <c r="GK70" s="27">
        <v>0.5</v>
      </c>
      <c r="GL70" s="27">
        <v>0.5</v>
      </c>
      <c r="GM70" s="27">
        <v>0.49</v>
      </c>
      <c r="GN70" s="27">
        <v>0.48</v>
      </c>
      <c r="GO70" s="27">
        <v>0.48</v>
      </c>
      <c r="GP70" s="27">
        <v>0.48</v>
      </c>
      <c r="GQ70" s="27">
        <v>0.47</v>
      </c>
      <c r="GR70" s="27">
        <v>0.5</v>
      </c>
      <c r="GS70" s="27">
        <v>0.52</v>
      </c>
      <c r="GT70" s="27">
        <v>0.47</v>
      </c>
      <c r="GU70" s="27">
        <v>0.51</v>
      </c>
      <c r="GV70" s="27">
        <v>0.5</v>
      </c>
      <c r="GW70" s="27">
        <v>0.53</v>
      </c>
      <c r="GX70" s="27">
        <v>0.48</v>
      </c>
      <c r="GY70" s="27">
        <v>0.48</v>
      </c>
      <c r="GZ70" s="27">
        <v>0.54</v>
      </c>
      <c r="HA70" s="27">
        <v>0.51</v>
      </c>
      <c r="HB70" s="27">
        <v>0.51</v>
      </c>
      <c r="HC70" s="27">
        <v>0.54</v>
      </c>
      <c r="HD70" s="27">
        <v>0.56999999999999995</v>
      </c>
      <c r="HE70" s="27">
        <v>0.53</v>
      </c>
      <c r="HF70" s="27">
        <v>0.54</v>
      </c>
      <c r="HG70" s="27">
        <v>0.57999999999999996</v>
      </c>
      <c r="HH70" s="27">
        <v>0.57999999999999996</v>
      </c>
      <c r="HI70" s="27">
        <v>0.57999999999999996</v>
      </c>
      <c r="HJ70" s="27">
        <v>0.53</v>
      </c>
      <c r="HK70" s="27">
        <v>0.55000000000000004</v>
      </c>
      <c r="HL70" s="27">
        <v>0.55000000000000004</v>
      </c>
      <c r="HM70" s="27">
        <v>0.62</v>
      </c>
      <c r="HN70" s="27">
        <v>0.63</v>
      </c>
      <c r="HO70" s="27">
        <v>0.64</v>
      </c>
      <c r="HP70" s="27">
        <v>0.64</v>
      </c>
      <c r="HQ70" s="27">
        <v>0.63</v>
      </c>
      <c r="HR70" s="27">
        <v>0.62</v>
      </c>
      <c r="HS70" s="27">
        <v>0.62</v>
      </c>
      <c r="HT70" s="27">
        <v>0.57999999999999996</v>
      </c>
      <c r="HU70" s="27">
        <v>0.56000000000000005</v>
      </c>
      <c r="HV70" s="27">
        <v>0.51</v>
      </c>
      <c r="HW70" s="27">
        <v>0.51</v>
      </c>
      <c r="HX70" s="27">
        <v>0.52</v>
      </c>
      <c r="HY70" s="27">
        <v>0.5</v>
      </c>
      <c r="HZ70" s="27">
        <v>0.53</v>
      </c>
      <c r="IA70" s="27">
        <v>0.49</v>
      </c>
      <c r="IB70" s="27">
        <v>0.52</v>
      </c>
      <c r="IC70" s="27">
        <v>0.56000000000000005</v>
      </c>
      <c r="ID70" s="27">
        <v>0.55000000000000004</v>
      </c>
      <c r="IE70" s="27">
        <v>0.55000000000000004</v>
      </c>
      <c r="IF70" s="27">
        <v>0.56999999999999995</v>
      </c>
      <c r="IG70" s="27">
        <v>0.56000000000000005</v>
      </c>
      <c r="IH70" s="27">
        <v>0.55000000000000004</v>
      </c>
      <c r="II70" s="27">
        <v>0.57999999999999996</v>
      </c>
      <c r="IJ70" s="27">
        <v>0.59</v>
      </c>
      <c r="IK70" s="27">
        <v>0.59</v>
      </c>
      <c r="IL70" s="27">
        <v>0.56999999999999995</v>
      </c>
      <c r="IM70" s="27">
        <v>0.6</v>
      </c>
      <c r="IN70" s="27">
        <v>0.62</v>
      </c>
      <c r="IO70" s="27">
        <v>0.55000000000000004</v>
      </c>
      <c r="IP70" s="27">
        <v>0.55000000000000004</v>
      </c>
      <c r="IQ70" s="27">
        <v>0.51</v>
      </c>
      <c r="IR70" s="27">
        <v>0.52</v>
      </c>
      <c r="IS70" s="27">
        <v>0.55000000000000004</v>
      </c>
      <c r="IT70" s="27">
        <v>0.53</v>
      </c>
      <c r="IU70" s="27">
        <v>0.57999999999999996</v>
      </c>
      <c r="IV70" s="27">
        <v>0.55000000000000004</v>
      </c>
      <c r="IW70" s="27">
        <v>0.57999999999999996</v>
      </c>
      <c r="IX70" s="27">
        <v>0.6</v>
      </c>
      <c r="IY70" s="27">
        <v>0.61</v>
      </c>
      <c r="IZ70" s="27">
        <v>0.65</v>
      </c>
      <c r="JA70" s="27">
        <v>0.65</v>
      </c>
      <c r="JB70" s="27">
        <v>0.65</v>
      </c>
      <c r="JC70" s="27">
        <v>0.6</v>
      </c>
      <c r="JD70" s="27">
        <v>0.64</v>
      </c>
      <c r="JE70" s="27">
        <v>0.6</v>
      </c>
      <c r="JF70" s="27">
        <v>0.61</v>
      </c>
      <c r="JG70" s="27">
        <v>0.6</v>
      </c>
      <c r="JH70" s="27">
        <v>0.6</v>
      </c>
      <c r="JI70" s="27">
        <v>0.57999999999999996</v>
      </c>
      <c r="JJ70" s="27">
        <v>0.64</v>
      </c>
      <c r="JK70" s="27">
        <v>0.6</v>
      </c>
      <c r="JL70" s="27">
        <v>0.61</v>
      </c>
      <c r="JM70" s="27">
        <v>0.65</v>
      </c>
      <c r="JN70" s="27">
        <v>0.64</v>
      </c>
      <c r="JO70" s="27">
        <v>0.63</v>
      </c>
      <c r="JP70" s="27">
        <v>0.64</v>
      </c>
      <c r="JQ70" s="27">
        <v>0.66</v>
      </c>
      <c r="JR70" s="27">
        <v>0.63</v>
      </c>
      <c r="JS70" s="27">
        <v>0.67</v>
      </c>
      <c r="JT70" s="27">
        <v>0.65</v>
      </c>
      <c r="JU70" s="27">
        <v>0.64</v>
      </c>
      <c r="JV70" s="27">
        <v>0.63</v>
      </c>
      <c r="JW70" s="27">
        <v>0.65</v>
      </c>
      <c r="JX70" s="27">
        <v>0.64</v>
      </c>
      <c r="JY70" s="27">
        <v>0.61</v>
      </c>
      <c r="JZ70" s="27">
        <v>0.66</v>
      </c>
      <c r="KA70" s="27">
        <v>0.63</v>
      </c>
      <c r="KB70" s="27">
        <v>0.68</v>
      </c>
      <c r="KC70" s="27">
        <v>0.7</v>
      </c>
      <c r="KD70" s="27">
        <v>0.69</v>
      </c>
      <c r="KE70" s="27">
        <v>0.65</v>
      </c>
      <c r="KF70" s="27">
        <v>0.68</v>
      </c>
      <c r="KG70" s="27">
        <v>0.7</v>
      </c>
      <c r="KH70" s="27">
        <v>0.68</v>
      </c>
      <c r="KI70" s="27">
        <v>0.64</v>
      </c>
      <c r="KJ70" s="27">
        <v>0.63</v>
      </c>
      <c r="KK70" s="27">
        <v>0.63</v>
      </c>
      <c r="KL70" s="27">
        <v>0.66</v>
      </c>
      <c r="KM70" s="27">
        <v>0.66</v>
      </c>
      <c r="KN70" s="27">
        <v>0.65</v>
      </c>
      <c r="KO70" s="27">
        <v>0.69</v>
      </c>
      <c r="KP70" s="27">
        <v>0.64</v>
      </c>
      <c r="KQ70" s="27">
        <v>0.67</v>
      </c>
      <c r="KR70" s="27">
        <v>0.73</v>
      </c>
      <c r="KS70" s="27">
        <v>0.75</v>
      </c>
      <c r="KT70" s="27">
        <v>0.7</v>
      </c>
      <c r="KU70" s="27">
        <v>0.64</v>
      </c>
      <c r="KV70" s="27">
        <v>0.67</v>
      </c>
      <c r="KW70" s="27">
        <v>0.7</v>
      </c>
      <c r="KX70" s="27">
        <v>0.68</v>
      </c>
      <c r="KY70" s="27">
        <v>0.71</v>
      </c>
      <c r="KZ70" s="27">
        <v>0.67</v>
      </c>
      <c r="LA70" s="27">
        <v>0.69</v>
      </c>
      <c r="LB70" s="27">
        <v>0.66</v>
      </c>
      <c r="LC70" s="27">
        <v>0.66</v>
      </c>
      <c r="LD70" s="27">
        <v>0.66</v>
      </c>
      <c r="LE70" s="27">
        <v>0.66</v>
      </c>
      <c r="LF70" s="27">
        <v>0.68</v>
      </c>
      <c r="LG70" s="27">
        <v>0.71</v>
      </c>
      <c r="LH70" s="27">
        <v>0.74</v>
      </c>
      <c r="LI70" s="27">
        <v>0.74</v>
      </c>
      <c r="LJ70" s="27">
        <v>0.75</v>
      </c>
      <c r="LK70" s="27">
        <v>0.75</v>
      </c>
      <c r="LL70" s="27">
        <v>0.73</v>
      </c>
      <c r="LM70" s="27">
        <v>0.7</v>
      </c>
      <c r="LN70" s="27">
        <v>0.73</v>
      </c>
      <c r="LO70" s="27">
        <v>0.76</v>
      </c>
      <c r="LP70" s="27">
        <v>0.73</v>
      </c>
      <c r="LQ70" s="27">
        <v>0.7</v>
      </c>
      <c r="LR70" s="27">
        <v>0.7</v>
      </c>
      <c r="LS70" s="27">
        <v>0.69</v>
      </c>
      <c r="LT70" s="27">
        <v>0.71</v>
      </c>
      <c r="LU70" s="27">
        <v>0.74</v>
      </c>
      <c r="LV70" s="27">
        <v>0.77</v>
      </c>
      <c r="LW70" s="27">
        <v>0.8</v>
      </c>
      <c r="LX70" s="27">
        <v>0.78</v>
      </c>
      <c r="LY70" s="27">
        <v>0.84</v>
      </c>
      <c r="LZ70" s="27">
        <v>0.86</v>
      </c>
      <c r="MA70" s="27">
        <v>0.78</v>
      </c>
      <c r="MB70" s="27">
        <v>0.79</v>
      </c>
      <c r="MC70" s="27">
        <v>0.7</v>
      </c>
      <c r="MD70" s="27">
        <v>0.72</v>
      </c>
      <c r="ME70" s="27">
        <v>0.7</v>
      </c>
      <c r="MF70" s="27">
        <v>0.71</v>
      </c>
      <c r="MG70" s="27">
        <v>0.68</v>
      </c>
      <c r="MH70" s="27">
        <v>0.74</v>
      </c>
      <c r="MI70" s="27">
        <v>0.61</v>
      </c>
      <c r="MJ70" s="27">
        <v>0.64</v>
      </c>
      <c r="MK70" s="27">
        <v>0.63</v>
      </c>
      <c r="ML70" s="27">
        <v>0.63</v>
      </c>
      <c r="MM70" s="27">
        <v>0.57999999999999996</v>
      </c>
      <c r="MN70" s="27">
        <v>0.59</v>
      </c>
      <c r="MO70" s="27">
        <v>0.6</v>
      </c>
      <c r="MP70" s="27">
        <v>0.61</v>
      </c>
      <c r="MQ70" s="27">
        <v>0.62</v>
      </c>
      <c r="MR70" s="27">
        <v>0.61</v>
      </c>
      <c r="MS70" s="27">
        <v>0.63</v>
      </c>
      <c r="MT70" s="27">
        <v>0.64</v>
      </c>
      <c r="MU70" s="27">
        <v>0.57999999999999996</v>
      </c>
      <c r="MV70" s="27">
        <v>0.56000000000000005</v>
      </c>
      <c r="MW70" s="27">
        <v>0.59</v>
      </c>
      <c r="MX70" s="27">
        <v>0.6</v>
      </c>
      <c r="MY70" s="27">
        <v>0.6</v>
      </c>
      <c r="MZ70" s="27">
        <v>0.6</v>
      </c>
      <c r="NA70" s="27">
        <v>0.54</v>
      </c>
      <c r="NB70" s="43"/>
      <c r="ND70" s="45"/>
      <c r="NE70" s="43"/>
    </row>
    <row r="71" spans="1:369" x14ac:dyDescent="0.25">
      <c r="A71" s="28">
        <f t="shared" ref="A71:A87" si="4">A70+1</f>
        <v>69</v>
      </c>
      <c r="B71" s="28">
        <v>503229</v>
      </c>
      <c r="C71" s="28" t="s">
        <v>72</v>
      </c>
      <c r="D71" s="29" t="s">
        <v>136</v>
      </c>
      <c r="E71" s="27">
        <f t="shared" si="3"/>
        <v>130</v>
      </c>
      <c r="F71" s="27">
        <v>222.8</v>
      </c>
      <c r="G71" s="27">
        <v>137.1</v>
      </c>
      <c r="H71" s="27">
        <v>147.5</v>
      </c>
      <c r="I71" s="3"/>
      <c r="J71" s="27">
        <v>211.8</v>
      </c>
      <c r="K71" s="27">
        <v>100</v>
      </c>
      <c r="L71" s="27"/>
      <c r="M71" s="30"/>
      <c r="N71" s="28"/>
      <c r="P71" s="3">
        <v>130</v>
      </c>
      <c r="Q71" s="3">
        <v>130</v>
      </c>
      <c r="R71" s="3">
        <v>139.75</v>
      </c>
      <c r="S71" s="3">
        <v>136.94999999999999</v>
      </c>
      <c r="T71" s="3">
        <v>136.94999999999999</v>
      </c>
      <c r="U71" s="3">
        <v>136.94999999999999</v>
      </c>
      <c r="V71" s="3">
        <v>131.05000000000001</v>
      </c>
      <c r="W71" s="3">
        <v>131.05000000000001</v>
      </c>
      <c r="X71" s="3">
        <v>130.30000000000001</v>
      </c>
      <c r="Y71" s="3">
        <v>137.94999999999999</v>
      </c>
      <c r="Z71" s="3">
        <v>130</v>
      </c>
      <c r="AA71" s="3">
        <v>130</v>
      </c>
      <c r="AB71" s="3">
        <v>130</v>
      </c>
      <c r="AC71" s="3">
        <v>130.4</v>
      </c>
      <c r="AD71" s="3">
        <v>130.4</v>
      </c>
      <c r="AE71" s="3">
        <v>135</v>
      </c>
      <c r="AF71" s="3">
        <v>130</v>
      </c>
      <c r="AG71" s="3">
        <v>131.1</v>
      </c>
      <c r="AH71" s="3">
        <v>140</v>
      </c>
      <c r="AI71" s="3">
        <v>134.25</v>
      </c>
      <c r="AJ71" s="3">
        <v>135.94999999999999</v>
      </c>
      <c r="AK71" s="3">
        <v>136</v>
      </c>
      <c r="AL71" s="3">
        <v>135.44999999999999</v>
      </c>
      <c r="AM71" s="3">
        <v>139.5</v>
      </c>
      <c r="AN71" s="3">
        <v>135</v>
      </c>
      <c r="AO71" s="3">
        <v>135</v>
      </c>
      <c r="AP71" s="3">
        <v>135</v>
      </c>
      <c r="AQ71" s="3">
        <v>135</v>
      </c>
      <c r="AR71" s="3">
        <v>139</v>
      </c>
      <c r="AS71" s="3">
        <v>130</v>
      </c>
      <c r="AT71" s="3">
        <v>135</v>
      </c>
      <c r="AU71" s="3">
        <v>139</v>
      </c>
      <c r="AV71" s="3">
        <v>138.44999999999999</v>
      </c>
      <c r="AW71" s="3">
        <v>130.85</v>
      </c>
      <c r="AX71" s="3">
        <v>130.85</v>
      </c>
      <c r="AY71" s="3">
        <v>130.85</v>
      </c>
      <c r="AZ71" s="3">
        <v>130</v>
      </c>
      <c r="BA71" s="3">
        <v>133</v>
      </c>
      <c r="BB71" s="3">
        <v>132.5</v>
      </c>
      <c r="BC71" s="3">
        <v>132.85</v>
      </c>
      <c r="BD71" s="3">
        <v>134.30000000000001</v>
      </c>
      <c r="BE71" s="3">
        <v>136.1</v>
      </c>
      <c r="BF71" s="3">
        <v>144.25</v>
      </c>
      <c r="BG71" s="3">
        <v>139.9</v>
      </c>
      <c r="BH71" s="3">
        <v>134.19999999999999</v>
      </c>
      <c r="BI71" s="3">
        <v>130.80000000000001</v>
      </c>
      <c r="BJ71" s="3">
        <v>120</v>
      </c>
      <c r="BK71" s="3">
        <v>122</v>
      </c>
      <c r="BL71" s="3">
        <v>119.95</v>
      </c>
      <c r="BM71" s="3">
        <v>122</v>
      </c>
      <c r="BN71" s="3">
        <v>126.15</v>
      </c>
      <c r="BO71" s="3">
        <v>114.35</v>
      </c>
      <c r="BP71" s="3">
        <v>116.95</v>
      </c>
      <c r="BQ71" s="3">
        <v>113</v>
      </c>
      <c r="BR71" s="3">
        <v>122.5</v>
      </c>
      <c r="BS71" s="3">
        <v>117</v>
      </c>
      <c r="BT71" s="3">
        <v>122.85</v>
      </c>
      <c r="BU71" s="3">
        <v>128.9</v>
      </c>
      <c r="BV71" s="3">
        <v>117.25</v>
      </c>
      <c r="BW71" s="3">
        <v>123</v>
      </c>
      <c r="BX71" s="3">
        <v>113.85</v>
      </c>
      <c r="BY71" s="3">
        <v>109.25</v>
      </c>
      <c r="BZ71" s="3">
        <v>110.95</v>
      </c>
      <c r="CA71" s="3">
        <v>114.9</v>
      </c>
      <c r="CB71" s="3">
        <v>116</v>
      </c>
      <c r="CC71" s="3">
        <v>122.9</v>
      </c>
      <c r="CD71" s="3">
        <v>121.05</v>
      </c>
      <c r="CE71" s="3">
        <v>129</v>
      </c>
      <c r="CF71" s="3">
        <v>117</v>
      </c>
      <c r="CG71" s="3">
        <v>111.15</v>
      </c>
      <c r="CH71" s="3">
        <v>114.05</v>
      </c>
      <c r="CI71" s="3">
        <v>113.9</v>
      </c>
      <c r="CJ71" s="3">
        <v>118</v>
      </c>
      <c r="CK71" s="3">
        <v>113</v>
      </c>
      <c r="CL71" s="3">
        <v>120.9</v>
      </c>
      <c r="CM71" s="3">
        <v>113.9</v>
      </c>
      <c r="CN71" s="3">
        <v>114.25</v>
      </c>
      <c r="CO71" s="3">
        <v>105</v>
      </c>
      <c r="CP71" s="3">
        <v>108.1</v>
      </c>
      <c r="CQ71" s="3">
        <v>110</v>
      </c>
      <c r="CR71" s="3">
        <v>106.25</v>
      </c>
      <c r="CS71" s="3">
        <v>106.25</v>
      </c>
      <c r="CT71" s="3">
        <v>107.65</v>
      </c>
      <c r="CU71" s="3">
        <v>106</v>
      </c>
      <c r="CV71" s="3">
        <v>107.95</v>
      </c>
      <c r="CW71" s="3">
        <v>104.35</v>
      </c>
      <c r="CX71" s="3">
        <v>108.85</v>
      </c>
      <c r="CY71" s="3">
        <v>108.1</v>
      </c>
      <c r="CZ71" s="3">
        <v>104.2</v>
      </c>
      <c r="DA71" s="3">
        <v>105</v>
      </c>
      <c r="DB71" s="3">
        <v>105.4</v>
      </c>
      <c r="DC71" s="3">
        <v>101.4</v>
      </c>
      <c r="DD71" s="3">
        <v>104</v>
      </c>
      <c r="DE71" s="3">
        <v>105.25</v>
      </c>
      <c r="DF71" s="3">
        <v>110.95</v>
      </c>
      <c r="DG71" s="3">
        <v>112.55</v>
      </c>
      <c r="DH71" s="3">
        <v>115.5</v>
      </c>
      <c r="DI71" s="3">
        <v>117.95</v>
      </c>
      <c r="DJ71" s="3">
        <v>123.75</v>
      </c>
      <c r="DK71" s="3">
        <v>124</v>
      </c>
      <c r="DL71" s="3">
        <v>114.6</v>
      </c>
      <c r="DM71" s="3">
        <v>115</v>
      </c>
      <c r="DN71" s="3">
        <v>119.7</v>
      </c>
      <c r="DO71" s="3">
        <v>119.7</v>
      </c>
      <c r="DP71" s="3">
        <v>117</v>
      </c>
      <c r="DQ71" s="3">
        <v>117.9</v>
      </c>
      <c r="DR71" s="3">
        <v>118.9</v>
      </c>
      <c r="DS71" s="3">
        <v>119.95</v>
      </c>
      <c r="DT71" s="3">
        <v>118</v>
      </c>
      <c r="DU71" s="3">
        <v>123.45</v>
      </c>
      <c r="DV71" s="3">
        <v>119.9</v>
      </c>
      <c r="DW71" s="3">
        <v>120</v>
      </c>
      <c r="DX71" s="3">
        <v>115</v>
      </c>
      <c r="DY71" s="3">
        <v>124</v>
      </c>
      <c r="DZ71" s="3">
        <v>119</v>
      </c>
      <c r="EA71" s="3">
        <v>122</v>
      </c>
      <c r="EB71" s="3">
        <v>124.7</v>
      </c>
      <c r="EC71" s="3">
        <v>123.9</v>
      </c>
      <c r="ED71" s="3">
        <v>120</v>
      </c>
      <c r="EE71" s="3">
        <v>124.5</v>
      </c>
      <c r="EF71" s="3">
        <v>124.15</v>
      </c>
      <c r="EG71" s="3">
        <v>126.5</v>
      </c>
      <c r="EH71" s="3">
        <v>123.55</v>
      </c>
      <c r="EI71" s="3">
        <v>118.85</v>
      </c>
      <c r="EJ71" s="3">
        <v>131</v>
      </c>
      <c r="EK71" s="3">
        <v>129</v>
      </c>
      <c r="EL71" s="3">
        <v>122.1</v>
      </c>
      <c r="EM71" s="3">
        <v>123.75</v>
      </c>
      <c r="EN71" s="3">
        <v>127.9</v>
      </c>
      <c r="EO71" s="3">
        <v>131.44999999999999</v>
      </c>
      <c r="EP71" s="3">
        <v>127.5</v>
      </c>
      <c r="EQ71" s="3">
        <v>128</v>
      </c>
      <c r="ER71" s="3">
        <v>128</v>
      </c>
      <c r="ES71" s="3">
        <v>126</v>
      </c>
      <c r="ET71" s="3">
        <v>126</v>
      </c>
      <c r="EU71" s="3">
        <v>126</v>
      </c>
      <c r="EV71" s="3">
        <v>126.9</v>
      </c>
      <c r="EW71" s="3">
        <v>127.25</v>
      </c>
      <c r="EX71" s="3">
        <v>132.94999999999999</v>
      </c>
      <c r="EY71" s="3">
        <v>128.55000000000001</v>
      </c>
      <c r="EZ71" s="3">
        <v>131.85</v>
      </c>
      <c r="FA71" s="3">
        <v>132</v>
      </c>
      <c r="FB71" s="3">
        <v>134.55000000000001</v>
      </c>
      <c r="FC71" s="3">
        <v>134.55000000000001</v>
      </c>
      <c r="FD71" s="3">
        <v>135</v>
      </c>
      <c r="FE71" s="3">
        <v>135</v>
      </c>
      <c r="FF71" s="27">
        <v>137</v>
      </c>
      <c r="FG71" s="27">
        <v>137.55000000000001</v>
      </c>
      <c r="FH71" s="27">
        <v>140</v>
      </c>
      <c r="FI71" s="27">
        <v>124.5</v>
      </c>
      <c r="FJ71" s="27">
        <v>130</v>
      </c>
      <c r="FK71" s="27">
        <v>133</v>
      </c>
      <c r="FL71" s="27">
        <v>128.5</v>
      </c>
      <c r="FM71" s="27">
        <v>126</v>
      </c>
      <c r="FN71" s="27">
        <v>130</v>
      </c>
      <c r="FO71" s="27">
        <v>127</v>
      </c>
      <c r="FP71" s="27">
        <v>128.5</v>
      </c>
      <c r="FQ71" s="27">
        <v>126.95</v>
      </c>
      <c r="FR71" s="27">
        <v>124</v>
      </c>
      <c r="FS71" s="27">
        <v>134.55000000000001</v>
      </c>
      <c r="FT71" s="27"/>
      <c r="FU71" s="27">
        <v>137</v>
      </c>
      <c r="FV71" s="27">
        <v>135</v>
      </c>
      <c r="FW71" s="27">
        <v>137.5</v>
      </c>
      <c r="FX71" s="27">
        <v>136</v>
      </c>
      <c r="FY71" s="27">
        <v>136.94999999999999</v>
      </c>
      <c r="FZ71" s="27">
        <v>140</v>
      </c>
      <c r="GA71" s="27">
        <v>135</v>
      </c>
      <c r="GB71" s="27">
        <v>140</v>
      </c>
      <c r="GC71" s="27">
        <v>138</v>
      </c>
      <c r="GD71" s="27">
        <v>137.5</v>
      </c>
      <c r="GE71" s="27">
        <v>134.5</v>
      </c>
      <c r="GF71" s="27">
        <v>139.19999999999999</v>
      </c>
      <c r="GG71" s="27">
        <v>130</v>
      </c>
      <c r="GH71" s="27">
        <v>130</v>
      </c>
      <c r="GI71" s="27">
        <v>135</v>
      </c>
      <c r="GJ71" s="27">
        <v>130.19999999999999</v>
      </c>
      <c r="GK71" s="27">
        <v>131.5</v>
      </c>
      <c r="GL71" s="27">
        <v>130</v>
      </c>
      <c r="GM71" s="27">
        <v>140.5</v>
      </c>
      <c r="GN71" s="27">
        <v>136</v>
      </c>
      <c r="GO71" s="27">
        <v>132.44999999999999</v>
      </c>
      <c r="GP71" s="27">
        <v>125.65</v>
      </c>
      <c r="GQ71" s="27">
        <v>121.85</v>
      </c>
      <c r="GR71" s="27">
        <v>122.35</v>
      </c>
      <c r="GS71" s="27">
        <v>121</v>
      </c>
      <c r="GT71" s="27">
        <v>128</v>
      </c>
      <c r="GU71" s="27">
        <v>129.75</v>
      </c>
      <c r="GV71" s="27">
        <v>131.69999999999999</v>
      </c>
      <c r="GW71" s="27">
        <v>144.5</v>
      </c>
      <c r="GX71" s="27">
        <v>144.94999999999999</v>
      </c>
      <c r="GY71" s="27">
        <v>144.55000000000001</v>
      </c>
      <c r="GZ71" s="27">
        <v>146.65</v>
      </c>
      <c r="HA71" s="27">
        <v>155.1</v>
      </c>
      <c r="HB71" s="27">
        <v>162.15</v>
      </c>
      <c r="HC71" s="27">
        <v>164.35</v>
      </c>
      <c r="HD71" s="27">
        <v>162.69999999999999</v>
      </c>
      <c r="HE71" s="27">
        <v>153</v>
      </c>
      <c r="HF71" s="27">
        <v>145.69999999999999</v>
      </c>
      <c r="HG71" s="27">
        <v>153.94999999999999</v>
      </c>
      <c r="HH71" s="27">
        <v>160.4</v>
      </c>
      <c r="HI71" s="27">
        <v>155.44999999999999</v>
      </c>
      <c r="HJ71" s="27">
        <v>173.95</v>
      </c>
      <c r="HK71" s="27">
        <v>169.9</v>
      </c>
      <c r="HL71" s="27">
        <v>173.8</v>
      </c>
      <c r="HM71" s="27">
        <v>162.15</v>
      </c>
      <c r="HN71" s="27">
        <v>160</v>
      </c>
      <c r="HO71" s="27">
        <v>162.1</v>
      </c>
      <c r="HP71" s="27">
        <v>166.5</v>
      </c>
      <c r="HQ71" s="27">
        <v>173.35</v>
      </c>
      <c r="HR71" s="27">
        <v>165.55</v>
      </c>
      <c r="HS71" s="27">
        <v>169.2</v>
      </c>
      <c r="HT71" s="27">
        <v>181.5</v>
      </c>
      <c r="HU71" s="27">
        <v>171.75</v>
      </c>
      <c r="HV71" s="27">
        <v>168.95</v>
      </c>
      <c r="HW71" s="27">
        <v>174</v>
      </c>
      <c r="HX71" s="27">
        <v>175.95</v>
      </c>
      <c r="HY71" s="27">
        <v>161.30000000000001</v>
      </c>
      <c r="HZ71" s="27">
        <v>168.95</v>
      </c>
      <c r="IA71" s="27">
        <v>172</v>
      </c>
      <c r="IB71" s="27">
        <v>171.6</v>
      </c>
      <c r="IC71" s="27">
        <v>165.5</v>
      </c>
      <c r="ID71" s="27">
        <v>170.3</v>
      </c>
      <c r="IE71" s="27">
        <v>155.1</v>
      </c>
      <c r="IF71" s="27">
        <v>169.6</v>
      </c>
      <c r="IG71" s="27">
        <v>172</v>
      </c>
      <c r="IH71" s="27">
        <v>169.8</v>
      </c>
      <c r="II71" s="27">
        <v>164.1</v>
      </c>
      <c r="IJ71" s="27">
        <v>178.75</v>
      </c>
      <c r="IK71" s="27">
        <v>179.75</v>
      </c>
      <c r="IL71" s="27">
        <v>175.25</v>
      </c>
      <c r="IM71" s="27">
        <v>184.5</v>
      </c>
      <c r="IN71" s="27">
        <v>181.85</v>
      </c>
      <c r="IO71" s="27">
        <v>179.4</v>
      </c>
      <c r="IP71" s="27">
        <v>179</v>
      </c>
      <c r="IQ71" s="27">
        <v>177</v>
      </c>
      <c r="IR71" s="27">
        <v>180.05</v>
      </c>
      <c r="IS71" s="27">
        <v>181</v>
      </c>
      <c r="IT71" s="27">
        <v>189.8</v>
      </c>
      <c r="IU71" s="27">
        <v>181</v>
      </c>
      <c r="IV71" s="27">
        <v>186</v>
      </c>
      <c r="IW71" s="27">
        <v>178.1</v>
      </c>
      <c r="IX71" s="27">
        <v>187.7</v>
      </c>
      <c r="IY71" s="27">
        <v>190.15</v>
      </c>
      <c r="IZ71" s="27">
        <v>191.5</v>
      </c>
      <c r="JA71" s="27">
        <v>192.4</v>
      </c>
      <c r="JB71" s="27">
        <v>195.5</v>
      </c>
      <c r="JC71" s="27">
        <v>193.05</v>
      </c>
      <c r="JD71" s="27">
        <v>191.7</v>
      </c>
      <c r="JE71" s="27">
        <v>201.05</v>
      </c>
      <c r="JF71" s="27">
        <v>213</v>
      </c>
      <c r="JG71" s="27">
        <v>209</v>
      </c>
      <c r="JH71" s="27">
        <v>215.95</v>
      </c>
      <c r="JI71" s="27">
        <v>204.3</v>
      </c>
      <c r="JJ71" s="27">
        <v>205.85</v>
      </c>
      <c r="JK71" s="27">
        <v>219</v>
      </c>
      <c r="JL71" s="27">
        <v>215.45</v>
      </c>
      <c r="JM71" s="27">
        <v>223.8</v>
      </c>
      <c r="JN71" s="27">
        <v>223</v>
      </c>
      <c r="JO71" s="27">
        <v>221</v>
      </c>
      <c r="JP71" s="27">
        <v>218.1</v>
      </c>
      <c r="JQ71" s="27">
        <v>220.85</v>
      </c>
      <c r="JR71" s="27">
        <v>227</v>
      </c>
      <c r="JS71" s="27">
        <v>229.05</v>
      </c>
      <c r="JT71" s="27">
        <v>230</v>
      </c>
      <c r="JU71" s="27">
        <v>231</v>
      </c>
      <c r="JV71" s="27">
        <v>230.65</v>
      </c>
      <c r="JW71" s="27">
        <v>233</v>
      </c>
      <c r="JX71" s="27">
        <v>232.45</v>
      </c>
      <c r="JY71" s="27">
        <v>239</v>
      </c>
      <c r="JZ71" s="27">
        <v>234.55</v>
      </c>
      <c r="KA71" s="27">
        <v>235.55</v>
      </c>
      <c r="KB71" s="27">
        <v>235</v>
      </c>
      <c r="KC71" s="27">
        <v>234.65</v>
      </c>
      <c r="KD71" s="27">
        <v>237.7</v>
      </c>
      <c r="KE71" s="27">
        <v>229</v>
      </c>
      <c r="KF71" s="27">
        <v>226.1</v>
      </c>
      <c r="KG71" s="27">
        <v>230</v>
      </c>
      <c r="KH71" s="27">
        <v>229</v>
      </c>
      <c r="KI71" s="27">
        <v>227</v>
      </c>
      <c r="KJ71" s="27">
        <v>227.5</v>
      </c>
      <c r="KK71" s="27">
        <v>232</v>
      </c>
      <c r="KL71" s="27">
        <v>231.85</v>
      </c>
      <c r="KM71" s="27">
        <v>235.8</v>
      </c>
      <c r="KN71" s="27">
        <v>240.95</v>
      </c>
      <c r="KO71" s="27">
        <v>238.75</v>
      </c>
      <c r="KP71" s="27">
        <v>239.5</v>
      </c>
      <c r="KQ71" s="27">
        <v>238.6</v>
      </c>
      <c r="KR71" s="27">
        <v>229</v>
      </c>
      <c r="KS71" s="27">
        <v>231.5</v>
      </c>
      <c r="KT71" s="27">
        <v>233.25</v>
      </c>
      <c r="KU71" s="27">
        <v>237</v>
      </c>
      <c r="KV71" s="27">
        <v>232.6</v>
      </c>
      <c r="KW71" s="27">
        <v>229.65</v>
      </c>
      <c r="KX71" s="27">
        <v>225.75</v>
      </c>
      <c r="KY71" s="27">
        <v>230</v>
      </c>
      <c r="KZ71" s="27">
        <v>237.9</v>
      </c>
      <c r="LA71" s="27">
        <v>243</v>
      </c>
      <c r="LB71" s="27">
        <v>241.95</v>
      </c>
      <c r="LC71" s="27">
        <v>234.8</v>
      </c>
      <c r="LD71" s="27">
        <v>230.2</v>
      </c>
      <c r="LE71" s="27">
        <v>231</v>
      </c>
      <c r="LF71" s="27">
        <v>239</v>
      </c>
      <c r="LG71" s="27">
        <v>243</v>
      </c>
      <c r="LH71" s="27">
        <v>239.1</v>
      </c>
      <c r="LI71" s="27">
        <v>234.2</v>
      </c>
      <c r="LJ71" s="27">
        <v>240.65</v>
      </c>
      <c r="LK71" s="27">
        <v>246</v>
      </c>
      <c r="LL71" s="27">
        <v>248.95</v>
      </c>
      <c r="LM71" s="27">
        <v>240</v>
      </c>
      <c r="LN71" s="27">
        <v>243.85</v>
      </c>
      <c r="LO71" s="27">
        <v>250</v>
      </c>
      <c r="LP71" s="27">
        <v>247.7</v>
      </c>
      <c r="LQ71" s="27">
        <v>257.10000000000002</v>
      </c>
      <c r="LR71" s="27">
        <v>255.2</v>
      </c>
      <c r="LS71" s="27">
        <v>258.14999999999998</v>
      </c>
      <c r="LT71" s="27">
        <v>260</v>
      </c>
      <c r="LU71" s="27">
        <v>256</v>
      </c>
      <c r="LV71" s="27">
        <v>258.39999999999998</v>
      </c>
      <c r="LW71" s="27">
        <v>257.5</v>
      </c>
      <c r="LX71" s="27">
        <v>260.8</v>
      </c>
      <c r="LY71" s="27">
        <v>259.60000000000002</v>
      </c>
      <c r="LZ71" s="27">
        <v>253</v>
      </c>
      <c r="MA71" s="27">
        <v>247.15</v>
      </c>
      <c r="MB71" s="27">
        <v>248</v>
      </c>
      <c r="MC71" s="27">
        <v>250</v>
      </c>
      <c r="MD71" s="27">
        <v>252</v>
      </c>
      <c r="ME71" s="27">
        <v>255</v>
      </c>
      <c r="MF71" s="27">
        <v>254</v>
      </c>
      <c r="MG71" s="27">
        <v>240.2</v>
      </c>
      <c r="MH71" s="27">
        <v>239</v>
      </c>
      <c r="MI71" s="27">
        <v>236.5</v>
      </c>
      <c r="MJ71" s="27">
        <v>242.5</v>
      </c>
      <c r="MK71" s="27">
        <v>227.25</v>
      </c>
      <c r="ML71" s="27">
        <v>226.5</v>
      </c>
      <c r="MM71" s="27">
        <v>229.4</v>
      </c>
      <c r="MN71" s="27">
        <v>230.75</v>
      </c>
      <c r="MO71" s="27">
        <v>224.85</v>
      </c>
      <c r="MP71" s="27">
        <v>230.35</v>
      </c>
      <c r="MQ71" s="27">
        <v>228.05</v>
      </c>
      <c r="MR71" s="27">
        <v>230</v>
      </c>
      <c r="MS71" s="27">
        <v>228</v>
      </c>
      <c r="MT71" s="27">
        <v>232.55</v>
      </c>
      <c r="MU71" s="27">
        <v>235</v>
      </c>
      <c r="MV71" s="27">
        <v>234.7</v>
      </c>
      <c r="MW71" s="27">
        <v>247</v>
      </c>
      <c r="MX71" s="27">
        <v>243</v>
      </c>
      <c r="MY71" s="27">
        <v>249</v>
      </c>
      <c r="MZ71" s="27">
        <v>239</v>
      </c>
      <c r="NA71" s="27">
        <v>230.1</v>
      </c>
      <c r="NB71" s="43"/>
      <c r="ND71" s="45"/>
      <c r="NE71" s="43"/>
    </row>
    <row r="72" spans="1:369" x14ac:dyDescent="0.25">
      <c r="A72" s="33">
        <f t="shared" si="4"/>
        <v>70</v>
      </c>
      <c r="B72" s="33">
        <v>532784</v>
      </c>
      <c r="C72" s="33" t="s">
        <v>73</v>
      </c>
      <c r="D72" s="34" t="s">
        <v>114</v>
      </c>
      <c r="E72" s="35">
        <f t="shared" si="3"/>
        <v>226.35</v>
      </c>
      <c r="F72" s="35">
        <v>274.45</v>
      </c>
      <c r="G72" s="35">
        <v>79.45</v>
      </c>
      <c r="H72" s="35">
        <v>601.4</v>
      </c>
      <c r="I72" s="36"/>
      <c r="J72" s="35">
        <v>388.7</v>
      </c>
      <c r="K72" s="35">
        <v>185</v>
      </c>
      <c r="L72" s="35">
        <v>640</v>
      </c>
      <c r="M72" s="37">
        <v>39071</v>
      </c>
      <c r="N72" s="46">
        <f>((E72-L72)/L72)*365/($E$2-M72)</f>
        <v>-0.13534696823006309</v>
      </c>
      <c r="O72" s="38"/>
      <c r="P72" s="36">
        <v>226.35</v>
      </c>
      <c r="Q72" s="36">
        <v>231.95</v>
      </c>
      <c r="R72" s="36">
        <v>234.35</v>
      </c>
      <c r="S72" s="36">
        <v>239.55</v>
      </c>
      <c r="T72" s="36">
        <v>243</v>
      </c>
      <c r="U72" s="36">
        <v>242</v>
      </c>
      <c r="V72" s="36">
        <v>240.7</v>
      </c>
      <c r="W72" s="36">
        <v>244.05</v>
      </c>
      <c r="X72" s="36">
        <v>253.55</v>
      </c>
      <c r="Y72" s="36">
        <v>255.55</v>
      </c>
      <c r="Z72" s="36">
        <v>236.5</v>
      </c>
      <c r="AA72" s="36">
        <v>229.3</v>
      </c>
      <c r="AB72" s="36">
        <v>229.05</v>
      </c>
      <c r="AC72" s="36">
        <v>234.55</v>
      </c>
      <c r="AD72" s="36">
        <v>230</v>
      </c>
      <c r="AE72" s="36">
        <v>230.85</v>
      </c>
      <c r="AF72" s="36">
        <v>226.55</v>
      </c>
      <c r="AG72" s="36">
        <v>225.2</v>
      </c>
      <c r="AH72" s="36">
        <v>220.6</v>
      </c>
      <c r="AI72" s="36">
        <v>215.9</v>
      </c>
      <c r="AJ72" s="36">
        <v>216.4</v>
      </c>
      <c r="AK72" s="36">
        <v>211.8</v>
      </c>
      <c r="AL72" s="36">
        <v>203.05</v>
      </c>
      <c r="AM72" s="36">
        <v>206.45</v>
      </c>
      <c r="AN72" s="36">
        <v>207.05</v>
      </c>
      <c r="AO72" s="36">
        <v>216.9</v>
      </c>
      <c r="AP72" s="36">
        <v>216.15</v>
      </c>
      <c r="AQ72" s="36">
        <v>220.4</v>
      </c>
      <c r="AR72" s="36">
        <v>224.65</v>
      </c>
      <c r="AS72" s="36">
        <v>217.1</v>
      </c>
      <c r="AT72" s="36">
        <v>218.5</v>
      </c>
      <c r="AU72" s="36">
        <v>220.15</v>
      </c>
      <c r="AV72" s="36">
        <v>223.2</v>
      </c>
      <c r="AW72" s="36">
        <v>221.25</v>
      </c>
      <c r="AX72" s="36">
        <v>217.45</v>
      </c>
      <c r="AY72" s="36">
        <v>222.15</v>
      </c>
      <c r="AZ72" s="36">
        <v>227.55</v>
      </c>
      <c r="BA72" s="36">
        <v>216.35</v>
      </c>
      <c r="BB72" s="36">
        <v>215.15</v>
      </c>
      <c r="BC72" s="36">
        <v>219.1</v>
      </c>
      <c r="BD72" s="36">
        <v>221.95</v>
      </c>
      <c r="BE72" s="36">
        <v>226.7</v>
      </c>
      <c r="BF72" s="36">
        <v>228.95</v>
      </c>
      <c r="BG72" s="36">
        <v>227.75</v>
      </c>
      <c r="BH72" s="36">
        <v>234.05</v>
      </c>
      <c r="BI72" s="36">
        <v>224.65</v>
      </c>
      <c r="BJ72" s="36">
        <v>223</v>
      </c>
      <c r="BK72" s="36">
        <v>216.85</v>
      </c>
      <c r="BL72" s="36">
        <v>208.4</v>
      </c>
      <c r="BM72" s="36">
        <v>215.55</v>
      </c>
      <c r="BN72" s="36">
        <v>219.7</v>
      </c>
      <c r="BO72" s="36">
        <v>227.65</v>
      </c>
      <c r="BP72" s="36">
        <v>222.8</v>
      </c>
      <c r="BQ72" s="36">
        <v>220.3</v>
      </c>
      <c r="BR72" s="36">
        <v>223</v>
      </c>
      <c r="BS72" s="36">
        <v>229.6</v>
      </c>
      <c r="BT72" s="36">
        <v>235.05</v>
      </c>
      <c r="BU72" s="36">
        <v>233.6</v>
      </c>
      <c r="BV72" s="36">
        <v>231.15</v>
      </c>
      <c r="BW72" s="36">
        <v>235</v>
      </c>
      <c r="BX72" s="36">
        <v>242.2</v>
      </c>
      <c r="BY72" s="36">
        <v>245.05</v>
      </c>
      <c r="BZ72" s="36">
        <v>253.4</v>
      </c>
      <c r="CA72" s="36">
        <v>255.4</v>
      </c>
      <c r="CB72" s="36">
        <v>262.25</v>
      </c>
      <c r="CC72" s="36">
        <v>261.14999999999998</v>
      </c>
      <c r="CD72" s="36">
        <v>260.3</v>
      </c>
      <c r="CE72" s="36">
        <v>259.75</v>
      </c>
      <c r="CF72" s="36">
        <v>259.39999999999998</v>
      </c>
      <c r="CG72" s="36">
        <v>253.75</v>
      </c>
      <c r="CH72" s="36">
        <v>267.95</v>
      </c>
      <c r="CI72" s="36">
        <v>280.2</v>
      </c>
      <c r="CJ72" s="36">
        <v>275.85000000000002</v>
      </c>
      <c r="CK72" s="36">
        <v>271.60000000000002</v>
      </c>
      <c r="CL72" s="36">
        <v>274.8</v>
      </c>
      <c r="CM72" s="36">
        <v>277.95</v>
      </c>
      <c r="CN72" s="36">
        <v>278.75</v>
      </c>
      <c r="CO72" s="36">
        <v>276.7</v>
      </c>
      <c r="CP72" s="36">
        <v>279.14999999999998</v>
      </c>
      <c r="CQ72" s="36">
        <v>278.5</v>
      </c>
      <c r="CR72" s="36">
        <v>272.64999999999998</v>
      </c>
      <c r="CS72" s="36">
        <v>276.95</v>
      </c>
      <c r="CT72" s="36">
        <v>285</v>
      </c>
      <c r="CU72" s="36">
        <v>279.2</v>
      </c>
      <c r="CV72" s="36">
        <v>278.85000000000002</v>
      </c>
      <c r="CW72" s="36">
        <v>281.5</v>
      </c>
      <c r="CX72" s="36">
        <v>279.55</v>
      </c>
      <c r="CY72" s="36">
        <v>265.60000000000002</v>
      </c>
      <c r="CZ72" s="36">
        <v>258.75</v>
      </c>
      <c r="DA72" s="36">
        <v>258.10000000000002</v>
      </c>
      <c r="DB72" s="36">
        <v>257</v>
      </c>
      <c r="DC72" s="36">
        <v>258.89999999999998</v>
      </c>
      <c r="DD72" s="36">
        <v>256.85000000000002</v>
      </c>
      <c r="DE72" s="36">
        <v>230.2</v>
      </c>
      <c r="DF72" s="36">
        <v>239.7</v>
      </c>
      <c r="DG72" s="36">
        <v>245.7</v>
      </c>
      <c r="DH72" s="36">
        <v>245.4</v>
      </c>
      <c r="DI72" s="36">
        <v>249.25</v>
      </c>
      <c r="DJ72" s="36">
        <v>252.35</v>
      </c>
      <c r="DK72" s="36">
        <v>252</v>
      </c>
      <c r="DL72" s="36">
        <v>258.10000000000002</v>
      </c>
      <c r="DM72" s="36">
        <v>260.2</v>
      </c>
      <c r="DN72" s="36">
        <v>259.5</v>
      </c>
      <c r="DO72" s="36">
        <v>258</v>
      </c>
      <c r="DP72" s="36">
        <v>256.39999999999998</v>
      </c>
      <c r="DQ72" s="36">
        <v>259.10000000000002</v>
      </c>
      <c r="DR72" s="36">
        <v>255.85</v>
      </c>
      <c r="DS72" s="36">
        <v>253.65</v>
      </c>
      <c r="DT72" s="36">
        <v>252.4</v>
      </c>
      <c r="DU72" s="36">
        <v>262.05</v>
      </c>
      <c r="DV72" s="36">
        <v>270.5</v>
      </c>
      <c r="DW72" s="36">
        <v>262.2</v>
      </c>
      <c r="DX72" s="36">
        <v>252.65</v>
      </c>
      <c r="DY72" s="36">
        <v>243.9</v>
      </c>
      <c r="DZ72" s="36">
        <v>253</v>
      </c>
      <c r="EA72" s="36">
        <v>263.7</v>
      </c>
      <c r="EB72" s="36">
        <v>260.89999999999998</v>
      </c>
      <c r="EC72" s="36">
        <v>260</v>
      </c>
      <c r="ED72" s="36">
        <v>255.4</v>
      </c>
      <c r="EE72" s="36">
        <v>260.39999999999998</v>
      </c>
      <c r="EF72" s="36">
        <v>264.14999999999998</v>
      </c>
      <c r="EG72" s="36">
        <v>265.25</v>
      </c>
      <c r="EH72" s="36">
        <v>266.5</v>
      </c>
      <c r="EI72" s="36">
        <v>264.64999999999998</v>
      </c>
      <c r="EJ72" s="36">
        <v>269.60000000000002</v>
      </c>
      <c r="EK72" s="36">
        <v>277.5</v>
      </c>
      <c r="EL72" s="36">
        <v>276.7</v>
      </c>
      <c r="EM72" s="36">
        <v>276.5</v>
      </c>
      <c r="EN72" s="36">
        <v>269</v>
      </c>
      <c r="EO72" s="36">
        <v>276.39999999999998</v>
      </c>
      <c r="EP72" s="36">
        <v>276.89999999999998</v>
      </c>
      <c r="EQ72" s="36">
        <v>279.75</v>
      </c>
      <c r="ER72" s="36">
        <v>286.10000000000002</v>
      </c>
      <c r="ES72" s="36">
        <v>293.75</v>
      </c>
      <c r="ET72" s="36">
        <v>300.10000000000002</v>
      </c>
      <c r="EU72" s="36">
        <v>305.60000000000002</v>
      </c>
      <c r="EV72" s="36">
        <v>296.7</v>
      </c>
      <c r="EW72" s="36">
        <v>297.8</v>
      </c>
      <c r="EX72" s="36">
        <v>300.39999999999998</v>
      </c>
      <c r="EY72" s="36">
        <v>299.64999999999998</v>
      </c>
      <c r="EZ72" s="36">
        <v>288.89999999999998</v>
      </c>
      <c r="FA72" s="36">
        <v>295</v>
      </c>
      <c r="FB72" s="36">
        <v>299.2</v>
      </c>
      <c r="FC72" s="36">
        <v>298.2</v>
      </c>
      <c r="FD72" s="36">
        <v>311.25</v>
      </c>
      <c r="FE72" s="36">
        <v>324.55</v>
      </c>
      <c r="FF72" s="35">
        <v>320.25</v>
      </c>
      <c r="FG72" s="35">
        <v>311.45</v>
      </c>
      <c r="FH72" s="35">
        <v>301.14999999999998</v>
      </c>
      <c r="FI72" s="35">
        <v>295.5</v>
      </c>
      <c r="FJ72" s="35">
        <v>294.5</v>
      </c>
      <c r="FK72" s="35">
        <v>285.25</v>
      </c>
      <c r="FL72" s="35">
        <v>282.2</v>
      </c>
      <c r="FM72" s="35">
        <v>279.3</v>
      </c>
      <c r="FN72" s="35">
        <v>274.8</v>
      </c>
      <c r="FO72" s="35">
        <v>275.2</v>
      </c>
      <c r="FP72" s="35">
        <v>264.45</v>
      </c>
      <c r="FQ72" s="35">
        <v>258.75</v>
      </c>
      <c r="FR72" s="35">
        <v>256.75</v>
      </c>
      <c r="FS72" s="35">
        <v>258.35000000000002</v>
      </c>
      <c r="FT72" s="35"/>
      <c r="FU72" s="35">
        <v>261.64999999999998</v>
      </c>
      <c r="FV72" s="35">
        <v>256.85000000000002</v>
      </c>
      <c r="FW72" s="35">
        <v>262.25</v>
      </c>
      <c r="FX72" s="35">
        <v>269.3</v>
      </c>
      <c r="FY72" s="35">
        <v>270.3</v>
      </c>
      <c r="FZ72" s="35">
        <v>266.55</v>
      </c>
      <c r="GA72" s="35">
        <v>266.2</v>
      </c>
      <c r="GB72" s="35">
        <v>266.14999999999998</v>
      </c>
      <c r="GC72" s="35">
        <v>273.64999999999998</v>
      </c>
      <c r="GD72" s="35">
        <v>277.95</v>
      </c>
      <c r="GE72" s="35">
        <v>262.60000000000002</v>
      </c>
      <c r="GF72" s="35">
        <v>249.95</v>
      </c>
      <c r="GG72" s="35">
        <v>245.45</v>
      </c>
      <c r="GH72" s="35">
        <v>247.1</v>
      </c>
      <c r="GI72" s="35">
        <v>252.35</v>
      </c>
      <c r="GJ72" s="35">
        <v>256.35000000000002</v>
      </c>
      <c r="GK72" s="35">
        <v>257.10000000000002</v>
      </c>
      <c r="GL72" s="35">
        <v>251.7</v>
      </c>
      <c r="GM72" s="35">
        <v>266.85000000000002</v>
      </c>
      <c r="GN72" s="35">
        <v>239.2</v>
      </c>
      <c r="GO72" s="35">
        <v>239.95</v>
      </c>
      <c r="GP72" s="35">
        <v>232</v>
      </c>
      <c r="GQ72" s="35">
        <v>224.85</v>
      </c>
      <c r="GR72" s="35">
        <v>199</v>
      </c>
      <c r="GS72" s="35">
        <v>200.95</v>
      </c>
      <c r="GT72" s="35">
        <v>208.35</v>
      </c>
      <c r="GU72" s="35">
        <v>219.3</v>
      </c>
      <c r="GV72" s="35">
        <v>225.8</v>
      </c>
      <c r="GW72" s="35">
        <v>233.1</v>
      </c>
      <c r="GX72" s="35">
        <v>245.2</v>
      </c>
      <c r="GY72" s="35">
        <v>256.5</v>
      </c>
      <c r="GZ72" s="35">
        <v>260.85000000000002</v>
      </c>
      <c r="HA72" s="35">
        <v>259.2</v>
      </c>
      <c r="HB72" s="35">
        <v>269.89999999999998</v>
      </c>
      <c r="HC72" s="35">
        <v>280.05</v>
      </c>
      <c r="HD72" s="35">
        <v>277</v>
      </c>
      <c r="HE72" s="35">
        <v>275.8</v>
      </c>
      <c r="HF72" s="35">
        <v>277.85000000000002</v>
      </c>
      <c r="HG72" s="35">
        <v>279.8</v>
      </c>
      <c r="HH72" s="35">
        <v>269.60000000000002</v>
      </c>
      <c r="HI72" s="35">
        <v>270.14999999999998</v>
      </c>
      <c r="HJ72" s="35">
        <v>282.95</v>
      </c>
      <c r="HK72" s="35">
        <v>301.39999999999998</v>
      </c>
      <c r="HL72" s="35">
        <v>299.8</v>
      </c>
      <c r="HM72" s="35">
        <v>288.7</v>
      </c>
      <c r="HN72" s="35">
        <v>296.89999999999998</v>
      </c>
      <c r="HO72" s="35">
        <v>311.2</v>
      </c>
      <c r="HP72" s="35">
        <v>322.89999999999998</v>
      </c>
      <c r="HQ72" s="35">
        <v>318.10000000000002</v>
      </c>
      <c r="HR72" s="35">
        <v>321.7</v>
      </c>
      <c r="HS72" s="35">
        <v>328.2</v>
      </c>
      <c r="HT72" s="35">
        <v>324.60000000000002</v>
      </c>
      <c r="HU72" s="35">
        <v>324.7</v>
      </c>
      <c r="HV72" s="35">
        <v>314.60000000000002</v>
      </c>
      <c r="HW72" s="35">
        <v>316.64999999999998</v>
      </c>
      <c r="HX72" s="35">
        <v>318.64999999999998</v>
      </c>
      <c r="HY72" s="35">
        <v>321.64999999999998</v>
      </c>
      <c r="HZ72" s="35">
        <v>322.25</v>
      </c>
      <c r="IA72" s="35">
        <v>328.85</v>
      </c>
      <c r="IB72" s="35">
        <v>327.10000000000002</v>
      </c>
      <c r="IC72" s="35">
        <v>327.39999999999998</v>
      </c>
      <c r="ID72" s="35">
        <v>329</v>
      </c>
      <c r="IE72" s="35">
        <v>326.14999999999998</v>
      </c>
      <c r="IF72" s="35">
        <v>327.95</v>
      </c>
      <c r="IG72" s="35">
        <v>328.65</v>
      </c>
      <c r="IH72" s="35">
        <v>329.75</v>
      </c>
      <c r="II72" s="35">
        <v>315</v>
      </c>
      <c r="IJ72" s="35">
        <v>316.64999999999998</v>
      </c>
      <c r="IK72" s="35">
        <v>322.39999999999998</v>
      </c>
      <c r="IL72" s="35">
        <v>327.45</v>
      </c>
      <c r="IM72" s="35">
        <v>324.14999999999998</v>
      </c>
      <c r="IN72" s="35">
        <v>331.7</v>
      </c>
      <c r="IO72" s="35">
        <v>327.9</v>
      </c>
      <c r="IP72" s="35">
        <v>325.45</v>
      </c>
      <c r="IQ72" s="35">
        <v>306.8</v>
      </c>
      <c r="IR72" s="35">
        <v>306.45</v>
      </c>
      <c r="IS72" s="35">
        <v>305.8</v>
      </c>
      <c r="IT72" s="35">
        <v>303.10000000000002</v>
      </c>
      <c r="IU72" s="35">
        <v>304.85000000000002</v>
      </c>
      <c r="IV72" s="35">
        <v>316</v>
      </c>
      <c r="IW72" s="35">
        <v>307.5</v>
      </c>
      <c r="IX72" s="35">
        <v>320.39999999999998</v>
      </c>
      <c r="IY72" s="35">
        <v>317.89999999999998</v>
      </c>
      <c r="IZ72" s="35">
        <v>328.25</v>
      </c>
      <c r="JA72" s="35">
        <v>349.25</v>
      </c>
      <c r="JB72" s="35">
        <v>363.75</v>
      </c>
      <c r="JC72" s="35">
        <v>368.9</v>
      </c>
      <c r="JD72" s="35">
        <v>370.45</v>
      </c>
      <c r="JE72" s="35">
        <v>369.05</v>
      </c>
      <c r="JF72" s="35">
        <v>361.05</v>
      </c>
      <c r="JG72" s="35">
        <v>359.1</v>
      </c>
      <c r="JH72" s="35">
        <v>366.3</v>
      </c>
      <c r="JI72" s="35">
        <v>359.7</v>
      </c>
      <c r="JJ72" s="35">
        <v>361.7</v>
      </c>
      <c r="JK72" s="35">
        <v>375.05</v>
      </c>
      <c r="JL72" s="35">
        <v>377.2</v>
      </c>
      <c r="JM72" s="35">
        <v>374.1</v>
      </c>
      <c r="JN72" s="35">
        <v>370.5</v>
      </c>
      <c r="JO72" s="35">
        <v>362.25</v>
      </c>
      <c r="JP72" s="35">
        <v>354.65</v>
      </c>
      <c r="JQ72" s="35">
        <v>357.15</v>
      </c>
      <c r="JR72" s="35">
        <v>365.6</v>
      </c>
      <c r="JS72" s="35">
        <v>371.85</v>
      </c>
      <c r="JT72" s="35">
        <v>380.2</v>
      </c>
      <c r="JU72" s="35">
        <v>374.6</v>
      </c>
      <c r="JV72" s="35">
        <v>366.85</v>
      </c>
      <c r="JW72" s="35">
        <v>372.05</v>
      </c>
      <c r="JX72" s="35">
        <v>370.9</v>
      </c>
      <c r="JY72" s="35">
        <v>377.5</v>
      </c>
      <c r="JZ72" s="35">
        <v>390.5</v>
      </c>
      <c r="KA72" s="35">
        <v>388</v>
      </c>
      <c r="KB72" s="35">
        <v>392.15</v>
      </c>
      <c r="KC72" s="35">
        <v>392.95</v>
      </c>
      <c r="KD72" s="35">
        <v>381.25</v>
      </c>
      <c r="KE72" s="35">
        <v>384.5</v>
      </c>
      <c r="KF72" s="35">
        <v>391.4</v>
      </c>
      <c r="KG72" s="35">
        <v>391.1</v>
      </c>
      <c r="KH72" s="35">
        <v>391.9</v>
      </c>
      <c r="KI72" s="35">
        <v>368</v>
      </c>
      <c r="KJ72" s="35">
        <v>367.85</v>
      </c>
      <c r="KK72" s="35">
        <v>373.7</v>
      </c>
      <c r="KL72" s="35">
        <v>381.45</v>
      </c>
      <c r="KM72" s="35">
        <v>378.4</v>
      </c>
      <c r="KN72" s="35">
        <v>371.9</v>
      </c>
      <c r="KO72" s="35">
        <v>371.95</v>
      </c>
      <c r="KP72" s="35">
        <v>373.85</v>
      </c>
      <c r="KQ72" s="35">
        <v>374</v>
      </c>
      <c r="KR72" s="35">
        <v>372.8</v>
      </c>
      <c r="KS72" s="35">
        <v>372.85</v>
      </c>
      <c r="KT72" s="35">
        <v>371.7</v>
      </c>
      <c r="KU72" s="35">
        <v>363.4</v>
      </c>
      <c r="KV72" s="35">
        <v>352.75</v>
      </c>
      <c r="KW72" s="35">
        <v>345.5</v>
      </c>
      <c r="KX72" s="35">
        <v>329.1</v>
      </c>
      <c r="KY72" s="35">
        <v>337.8</v>
      </c>
      <c r="KZ72" s="35">
        <v>355.25</v>
      </c>
      <c r="LA72" s="35">
        <v>359</v>
      </c>
      <c r="LB72" s="35">
        <v>380.25</v>
      </c>
      <c r="LC72" s="35">
        <v>386.7</v>
      </c>
      <c r="LD72" s="35">
        <v>371.6</v>
      </c>
      <c r="LE72" s="35">
        <v>372.9</v>
      </c>
      <c r="LF72" s="35">
        <v>370.7</v>
      </c>
      <c r="LG72" s="35">
        <v>367.75</v>
      </c>
      <c r="LH72" s="35">
        <v>370.8</v>
      </c>
      <c r="LI72" s="35">
        <v>367.25</v>
      </c>
      <c r="LJ72" s="35">
        <v>366.85</v>
      </c>
      <c r="LK72" s="35">
        <v>373.65</v>
      </c>
      <c r="LL72" s="35">
        <v>368.85</v>
      </c>
      <c r="LM72" s="35">
        <v>338.65</v>
      </c>
      <c r="LN72" s="35">
        <v>333.85</v>
      </c>
      <c r="LO72" s="35">
        <v>334.45</v>
      </c>
      <c r="LP72" s="35">
        <v>340.75</v>
      </c>
      <c r="LQ72" s="35">
        <v>334.45</v>
      </c>
      <c r="LR72" s="35">
        <v>334.35</v>
      </c>
      <c r="LS72" s="35">
        <v>332.5</v>
      </c>
      <c r="LT72" s="35">
        <v>338.55</v>
      </c>
      <c r="LU72" s="35">
        <v>344.65</v>
      </c>
      <c r="LV72" s="35">
        <v>334.2</v>
      </c>
      <c r="LW72" s="35">
        <v>346.75</v>
      </c>
      <c r="LX72" s="35">
        <v>338.55</v>
      </c>
      <c r="LY72" s="35">
        <v>342.45</v>
      </c>
      <c r="LZ72" s="35">
        <v>340.7</v>
      </c>
      <c r="MA72" s="35">
        <v>330.65</v>
      </c>
      <c r="MB72" s="35">
        <v>336.5</v>
      </c>
      <c r="MC72" s="35">
        <v>333.1</v>
      </c>
      <c r="MD72" s="35">
        <v>333.95</v>
      </c>
      <c r="ME72" s="35">
        <v>329.1</v>
      </c>
      <c r="MF72" s="35">
        <v>317.64999999999998</v>
      </c>
      <c r="MG72" s="35">
        <v>319.10000000000002</v>
      </c>
      <c r="MH72" s="35">
        <v>317.10000000000002</v>
      </c>
      <c r="MI72" s="35">
        <v>313.10000000000002</v>
      </c>
      <c r="MJ72" s="35">
        <v>298.7</v>
      </c>
      <c r="MK72" s="35">
        <v>286.2</v>
      </c>
      <c r="ML72" s="35">
        <v>288</v>
      </c>
      <c r="MM72" s="35">
        <v>287.25</v>
      </c>
      <c r="MN72" s="35">
        <v>288.60000000000002</v>
      </c>
      <c r="MO72" s="35">
        <v>290</v>
      </c>
      <c r="MP72" s="35">
        <v>286.64999999999998</v>
      </c>
      <c r="MQ72" s="35">
        <v>281.55</v>
      </c>
      <c r="MR72" s="35">
        <v>283.60000000000002</v>
      </c>
      <c r="MS72" s="35">
        <v>282.64999999999998</v>
      </c>
      <c r="MT72" s="35">
        <v>285.25</v>
      </c>
      <c r="MU72" s="35">
        <v>288.7</v>
      </c>
      <c r="MV72" s="35">
        <v>285.2</v>
      </c>
      <c r="MW72" s="35">
        <v>288.95</v>
      </c>
      <c r="MX72" s="35">
        <v>294.45</v>
      </c>
      <c r="MY72" s="35">
        <v>293.05</v>
      </c>
      <c r="MZ72" s="35">
        <v>283.55</v>
      </c>
      <c r="NA72" s="35">
        <v>283</v>
      </c>
      <c r="NB72" s="43"/>
      <c r="ND72" s="45"/>
      <c r="NE72" s="43"/>
    </row>
    <row r="73" spans="1:369" x14ac:dyDescent="0.25">
      <c r="A73" s="28">
        <f t="shared" si="4"/>
        <v>71</v>
      </c>
      <c r="B73" s="28">
        <v>530821</v>
      </c>
      <c r="C73" s="28" t="s">
        <v>74</v>
      </c>
      <c r="D73" s="29" t="s">
        <v>190</v>
      </c>
      <c r="E73" s="27">
        <f t="shared" si="3"/>
        <v>14.05</v>
      </c>
      <c r="F73" s="27">
        <v>35.549999999999997</v>
      </c>
      <c r="G73" s="27">
        <v>16.5</v>
      </c>
      <c r="H73" s="27">
        <v>89.45</v>
      </c>
      <c r="I73" s="3"/>
      <c r="J73" s="27">
        <v>50.65</v>
      </c>
      <c r="K73" s="27">
        <v>13.25</v>
      </c>
      <c r="L73" s="27"/>
      <c r="M73" s="30"/>
      <c r="N73" s="28"/>
      <c r="P73" s="3">
        <v>14.05</v>
      </c>
      <c r="Q73" s="3">
        <v>15.5</v>
      </c>
      <c r="R73" s="3">
        <v>15.15</v>
      </c>
      <c r="S73" s="3">
        <v>15</v>
      </c>
      <c r="T73" s="3">
        <v>16</v>
      </c>
      <c r="U73" s="3">
        <v>15</v>
      </c>
      <c r="V73" s="3">
        <v>15.2</v>
      </c>
      <c r="W73" s="3">
        <v>16</v>
      </c>
      <c r="X73" s="3">
        <v>15.3</v>
      </c>
      <c r="Y73" s="3">
        <v>15.65</v>
      </c>
      <c r="Z73" s="3">
        <v>14.05</v>
      </c>
      <c r="AA73" s="3">
        <v>14.4</v>
      </c>
      <c r="AB73" s="3">
        <v>14.85</v>
      </c>
      <c r="AC73" s="3">
        <v>15</v>
      </c>
      <c r="AD73" s="3">
        <v>16</v>
      </c>
      <c r="AE73" s="3">
        <v>16</v>
      </c>
      <c r="AF73" s="3">
        <v>15.6</v>
      </c>
      <c r="AG73" s="3">
        <v>16.399999999999999</v>
      </c>
      <c r="AH73" s="3">
        <v>15.45</v>
      </c>
      <c r="AI73" s="3">
        <v>14.55</v>
      </c>
      <c r="AJ73" s="3">
        <v>15</v>
      </c>
      <c r="AK73" s="3">
        <v>15.4</v>
      </c>
      <c r="AL73" s="3">
        <v>16.350000000000001</v>
      </c>
      <c r="AM73" s="3">
        <v>15.55</v>
      </c>
      <c r="AN73" s="3">
        <v>15.9</v>
      </c>
      <c r="AO73" s="3">
        <v>15.95</v>
      </c>
      <c r="AP73" s="3">
        <v>15.9</v>
      </c>
      <c r="AQ73" s="3">
        <v>15.35</v>
      </c>
      <c r="AR73" s="3">
        <v>15.75</v>
      </c>
      <c r="AS73" s="3">
        <v>16</v>
      </c>
      <c r="AT73" s="3">
        <v>17</v>
      </c>
      <c r="AU73" s="3">
        <v>16.649999999999999</v>
      </c>
      <c r="AV73" s="3">
        <v>16.399999999999999</v>
      </c>
      <c r="AW73" s="3">
        <v>16.5</v>
      </c>
      <c r="AX73" s="3">
        <v>17.100000000000001</v>
      </c>
      <c r="AY73" s="3">
        <v>17</v>
      </c>
      <c r="AZ73" s="3">
        <v>16.350000000000001</v>
      </c>
      <c r="BA73" s="3">
        <v>16.149999999999999</v>
      </c>
      <c r="BB73" s="3">
        <v>17</v>
      </c>
      <c r="BC73" s="3">
        <v>15.8</v>
      </c>
      <c r="BD73" s="3">
        <v>16.95</v>
      </c>
      <c r="BE73" s="3">
        <v>17.75</v>
      </c>
      <c r="BF73" s="3">
        <v>19</v>
      </c>
      <c r="BG73" s="3">
        <v>19</v>
      </c>
      <c r="BH73" s="3">
        <v>18.850000000000001</v>
      </c>
      <c r="BI73" s="3">
        <v>17.3</v>
      </c>
      <c r="BJ73" s="3">
        <v>17.100000000000001</v>
      </c>
      <c r="BK73" s="3">
        <v>17.55</v>
      </c>
      <c r="BL73" s="3">
        <v>15.5</v>
      </c>
      <c r="BM73" s="3">
        <v>15.4</v>
      </c>
      <c r="BN73" s="3">
        <v>17</v>
      </c>
      <c r="BO73" s="3">
        <v>18</v>
      </c>
      <c r="BP73" s="3">
        <v>16.95</v>
      </c>
      <c r="BQ73" s="3">
        <v>16.8</v>
      </c>
      <c r="BR73" s="3">
        <v>17</v>
      </c>
      <c r="BS73" s="3">
        <v>16</v>
      </c>
      <c r="BT73" s="3">
        <v>16.8</v>
      </c>
      <c r="BU73" s="3">
        <v>16.600000000000001</v>
      </c>
      <c r="BV73" s="3">
        <v>17</v>
      </c>
      <c r="BW73" s="3">
        <v>16.55</v>
      </c>
      <c r="BX73" s="3">
        <v>17.25</v>
      </c>
      <c r="BY73" s="3">
        <v>18.399999999999999</v>
      </c>
      <c r="BZ73" s="3">
        <v>17</v>
      </c>
      <c r="CA73" s="3">
        <v>19.8</v>
      </c>
      <c r="CB73" s="3">
        <v>19.7</v>
      </c>
      <c r="CC73" s="3">
        <v>18.399999999999999</v>
      </c>
      <c r="CD73" s="3">
        <v>20</v>
      </c>
      <c r="CE73" s="3">
        <v>19.850000000000001</v>
      </c>
      <c r="CF73" s="3">
        <v>19.25</v>
      </c>
      <c r="CG73" s="3">
        <v>20.75</v>
      </c>
      <c r="CH73" s="3">
        <v>21</v>
      </c>
      <c r="CI73" s="3">
        <v>21</v>
      </c>
      <c r="CJ73" s="3">
        <v>21.25</v>
      </c>
      <c r="CK73" s="3">
        <v>21.2</v>
      </c>
      <c r="CL73" s="3">
        <v>21.4</v>
      </c>
      <c r="CM73" s="3">
        <v>21.2</v>
      </c>
      <c r="CN73" s="3">
        <v>21</v>
      </c>
      <c r="CO73" s="3">
        <v>21.25</v>
      </c>
      <c r="CP73" s="3">
        <v>22.05</v>
      </c>
      <c r="CQ73" s="3">
        <v>21.1</v>
      </c>
      <c r="CR73" s="3">
        <v>22</v>
      </c>
      <c r="CS73" s="3">
        <v>21.45</v>
      </c>
      <c r="CT73" s="3">
        <v>22.5</v>
      </c>
      <c r="CU73" s="3">
        <v>20</v>
      </c>
      <c r="CV73" s="3">
        <v>20.399999999999999</v>
      </c>
      <c r="CW73" s="3">
        <v>20.25</v>
      </c>
      <c r="CX73" s="3">
        <v>20.05</v>
      </c>
      <c r="CY73" s="3">
        <v>21.75</v>
      </c>
      <c r="CZ73" s="3">
        <v>20.55</v>
      </c>
      <c r="DA73" s="3">
        <v>19.100000000000001</v>
      </c>
      <c r="DB73" s="3">
        <v>20</v>
      </c>
      <c r="DC73" s="3">
        <v>19.5</v>
      </c>
      <c r="DD73" s="3">
        <v>19.45</v>
      </c>
      <c r="DE73" s="3">
        <v>20.5</v>
      </c>
      <c r="DF73" s="3">
        <v>20.75</v>
      </c>
      <c r="DG73" s="3">
        <v>20.95</v>
      </c>
      <c r="DH73" s="3">
        <v>21</v>
      </c>
      <c r="DI73" s="3">
        <v>21.6</v>
      </c>
      <c r="DJ73" s="3">
        <v>22.9</v>
      </c>
      <c r="DK73" s="3">
        <v>23</v>
      </c>
      <c r="DL73" s="3">
        <v>23</v>
      </c>
      <c r="DM73" s="3">
        <v>24.15</v>
      </c>
      <c r="DN73" s="3">
        <v>22.5</v>
      </c>
      <c r="DO73" s="3">
        <v>23.6</v>
      </c>
      <c r="DP73" s="3">
        <v>24.4</v>
      </c>
      <c r="DQ73" s="3">
        <v>22</v>
      </c>
      <c r="DR73" s="3">
        <v>21.8</v>
      </c>
      <c r="DS73" s="3">
        <v>21.8</v>
      </c>
      <c r="DT73" s="3">
        <v>23.7</v>
      </c>
      <c r="DU73" s="3">
        <v>22.65</v>
      </c>
      <c r="DV73" s="3">
        <v>22.25</v>
      </c>
      <c r="DW73" s="3">
        <v>21.15</v>
      </c>
      <c r="DX73" s="3">
        <v>21.75</v>
      </c>
      <c r="DY73" s="3">
        <v>22.5</v>
      </c>
      <c r="DZ73" s="3">
        <v>22.05</v>
      </c>
      <c r="EA73" s="3">
        <v>21.75</v>
      </c>
      <c r="EB73" s="3">
        <v>22.5</v>
      </c>
      <c r="EC73" s="3">
        <v>23.75</v>
      </c>
      <c r="ED73" s="3">
        <v>24</v>
      </c>
      <c r="EE73" s="3">
        <v>23.5</v>
      </c>
      <c r="EF73" s="3">
        <v>23.7</v>
      </c>
      <c r="EG73" s="3">
        <v>24.5</v>
      </c>
      <c r="EH73" s="3">
        <v>24.15</v>
      </c>
      <c r="EI73" s="3">
        <v>23.75</v>
      </c>
      <c r="EJ73" s="3">
        <v>23.8</v>
      </c>
      <c r="EK73" s="3">
        <v>22.6</v>
      </c>
      <c r="EL73" s="3">
        <v>22.05</v>
      </c>
      <c r="EM73" s="3">
        <v>22.95</v>
      </c>
      <c r="EN73" s="3">
        <v>23.5</v>
      </c>
      <c r="EO73" s="3">
        <v>23.95</v>
      </c>
      <c r="EP73" s="3">
        <v>24</v>
      </c>
      <c r="EQ73" s="3">
        <v>24.25</v>
      </c>
      <c r="ER73" s="3">
        <v>24.8</v>
      </c>
      <c r="ES73" s="3">
        <v>25.05</v>
      </c>
      <c r="ET73" s="3">
        <v>26.6</v>
      </c>
      <c r="EU73" s="3">
        <v>25.5</v>
      </c>
      <c r="EV73" s="3">
        <v>25.25</v>
      </c>
      <c r="EW73" s="3">
        <v>26.6</v>
      </c>
      <c r="EX73" s="3">
        <v>25.9</v>
      </c>
      <c r="EY73" s="3">
        <v>27</v>
      </c>
      <c r="EZ73" s="3">
        <v>27.55</v>
      </c>
      <c r="FA73" s="3">
        <v>27.95</v>
      </c>
      <c r="FB73" s="3">
        <v>28</v>
      </c>
      <c r="FC73" s="3">
        <v>26.5</v>
      </c>
      <c r="FD73" s="3">
        <v>27.3</v>
      </c>
      <c r="FE73" s="3">
        <v>28</v>
      </c>
      <c r="FF73" s="27">
        <v>29</v>
      </c>
      <c r="FG73" s="27">
        <v>28</v>
      </c>
      <c r="FH73" s="27">
        <v>27.5</v>
      </c>
      <c r="FI73" s="27">
        <v>26.5</v>
      </c>
      <c r="FJ73" s="27">
        <v>24</v>
      </c>
      <c r="FK73" s="27">
        <v>24.75</v>
      </c>
      <c r="FL73" s="27">
        <v>24.5</v>
      </c>
      <c r="FM73" s="27">
        <v>24.05</v>
      </c>
      <c r="FN73" s="27">
        <v>25</v>
      </c>
      <c r="FO73" s="27">
        <v>25.75</v>
      </c>
      <c r="FP73" s="27">
        <v>25.95</v>
      </c>
      <c r="FQ73" s="27">
        <v>25.3</v>
      </c>
      <c r="FR73" s="27">
        <v>23.55</v>
      </c>
      <c r="FS73" s="27">
        <v>25</v>
      </c>
      <c r="FT73" s="27"/>
      <c r="FU73" s="27">
        <v>26.85</v>
      </c>
      <c r="FV73" s="27">
        <v>26.5</v>
      </c>
      <c r="FW73" s="27">
        <v>28.05</v>
      </c>
      <c r="FX73" s="27">
        <v>30.4</v>
      </c>
      <c r="FY73" s="27">
        <v>28.5</v>
      </c>
      <c r="FZ73" s="27">
        <v>29</v>
      </c>
      <c r="GA73" s="27">
        <v>29.35</v>
      </c>
      <c r="GB73" s="27">
        <v>28</v>
      </c>
      <c r="GC73" s="27">
        <v>27.5</v>
      </c>
      <c r="GD73" s="27">
        <v>26.2</v>
      </c>
      <c r="GE73" s="27">
        <v>26.65</v>
      </c>
      <c r="GF73" s="27">
        <v>28.75</v>
      </c>
      <c r="GG73" s="27">
        <v>27.4</v>
      </c>
      <c r="GH73" s="27">
        <v>28</v>
      </c>
      <c r="GI73" s="27">
        <v>30.7</v>
      </c>
      <c r="GJ73" s="27">
        <v>29.5</v>
      </c>
      <c r="GK73" s="27">
        <v>29.75</v>
      </c>
      <c r="GL73" s="27">
        <v>31.3</v>
      </c>
      <c r="GM73" s="27">
        <v>29.85</v>
      </c>
      <c r="GN73" s="27">
        <v>28.45</v>
      </c>
      <c r="GO73" s="27">
        <v>27.1</v>
      </c>
      <c r="GP73" s="27">
        <v>25.85</v>
      </c>
      <c r="GQ73" s="27">
        <v>24.65</v>
      </c>
      <c r="GR73" s="27">
        <v>23.5</v>
      </c>
      <c r="GS73" s="27">
        <v>25.7</v>
      </c>
      <c r="GT73" s="27">
        <v>28.5</v>
      </c>
      <c r="GU73" s="27">
        <v>28.05</v>
      </c>
      <c r="GV73" s="27">
        <v>29.25</v>
      </c>
      <c r="GW73" s="27">
        <v>29.05</v>
      </c>
      <c r="GX73" s="27">
        <v>30.1</v>
      </c>
      <c r="GY73" s="27">
        <v>30.05</v>
      </c>
      <c r="GZ73" s="27">
        <v>31</v>
      </c>
      <c r="HA73" s="27">
        <v>31.5</v>
      </c>
      <c r="HB73" s="27">
        <v>33.5</v>
      </c>
      <c r="HC73" s="27">
        <v>33</v>
      </c>
      <c r="HD73" s="27">
        <v>35.5</v>
      </c>
      <c r="HE73" s="27">
        <v>35.1</v>
      </c>
      <c r="HF73" s="27">
        <v>37</v>
      </c>
      <c r="HG73" s="27">
        <v>34.200000000000003</v>
      </c>
      <c r="HH73" s="27">
        <v>34.25</v>
      </c>
      <c r="HI73" s="27">
        <v>35</v>
      </c>
      <c r="HJ73" s="27">
        <v>37</v>
      </c>
      <c r="HK73" s="27">
        <v>36.549999999999997</v>
      </c>
      <c r="HL73" s="27">
        <v>36.25</v>
      </c>
      <c r="HM73" s="27">
        <v>36.35</v>
      </c>
      <c r="HN73" s="27">
        <v>37.6</v>
      </c>
      <c r="HO73" s="27">
        <v>38</v>
      </c>
      <c r="HP73" s="27">
        <v>38.5</v>
      </c>
      <c r="HQ73" s="27">
        <v>38.200000000000003</v>
      </c>
      <c r="HR73" s="27">
        <v>39.299999999999997</v>
      </c>
      <c r="HS73" s="27">
        <v>39.5</v>
      </c>
      <c r="HT73" s="27">
        <v>38.700000000000003</v>
      </c>
      <c r="HU73" s="27">
        <v>38.1</v>
      </c>
      <c r="HV73" s="27">
        <v>38.5</v>
      </c>
      <c r="HW73" s="27">
        <v>39</v>
      </c>
      <c r="HX73" s="27">
        <v>38.5</v>
      </c>
      <c r="HY73" s="27">
        <v>39.049999999999997</v>
      </c>
      <c r="HZ73" s="27">
        <v>41.05</v>
      </c>
      <c r="IA73" s="27">
        <v>40.1</v>
      </c>
      <c r="IB73" s="27">
        <v>38.299999999999997</v>
      </c>
      <c r="IC73" s="27">
        <v>39.450000000000003</v>
      </c>
      <c r="ID73" s="27">
        <v>38.049999999999997</v>
      </c>
      <c r="IE73" s="27">
        <v>38.049999999999997</v>
      </c>
      <c r="IF73" s="27">
        <v>39.5</v>
      </c>
      <c r="IG73" s="27">
        <v>38.049999999999997</v>
      </c>
      <c r="IH73" s="27">
        <v>37.6</v>
      </c>
      <c r="II73" s="27">
        <v>36</v>
      </c>
      <c r="IJ73" s="27">
        <v>37.15</v>
      </c>
      <c r="IK73" s="27">
        <v>39.1</v>
      </c>
      <c r="IL73" s="27">
        <v>41.45</v>
      </c>
      <c r="IM73" s="27">
        <v>43.8</v>
      </c>
      <c r="IN73" s="27">
        <v>44.3</v>
      </c>
      <c r="IO73" s="27">
        <v>42.2</v>
      </c>
      <c r="IP73" s="27">
        <v>40.5</v>
      </c>
      <c r="IQ73" s="27">
        <v>38.6</v>
      </c>
      <c r="IR73" s="27">
        <v>40.6</v>
      </c>
      <c r="IS73" s="27">
        <v>42.15</v>
      </c>
      <c r="IT73" s="27">
        <v>44.05</v>
      </c>
      <c r="IU73" s="27">
        <v>46.35</v>
      </c>
      <c r="IV73" s="27">
        <v>46.2</v>
      </c>
      <c r="IW73" s="27">
        <v>44</v>
      </c>
      <c r="IX73" s="27">
        <v>45.9</v>
      </c>
      <c r="IY73" s="27">
        <v>48.3</v>
      </c>
      <c r="IZ73" s="27">
        <v>48.75</v>
      </c>
      <c r="JA73" s="27">
        <v>46.45</v>
      </c>
      <c r="JB73" s="27">
        <v>45</v>
      </c>
      <c r="JC73" s="27">
        <v>45</v>
      </c>
      <c r="JD73" s="27">
        <v>45.9</v>
      </c>
      <c r="JE73" s="27">
        <v>48</v>
      </c>
      <c r="JF73" s="27">
        <v>49</v>
      </c>
      <c r="JG73" s="27">
        <v>51.5</v>
      </c>
      <c r="JH73" s="27">
        <v>52.75</v>
      </c>
      <c r="JI73" s="27">
        <v>53.75</v>
      </c>
      <c r="JJ73" s="27">
        <v>56.55</v>
      </c>
      <c r="JK73" s="27">
        <v>57</v>
      </c>
      <c r="JL73" s="27">
        <v>57.5</v>
      </c>
      <c r="JM73" s="27">
        <v>58</v>
      </c>
      <c r="JN73" s="27">
        <v>58.65</v>
      </c>
      <c r="JO73" s="27">
        <v>59.15</v>
      </c>
      <c r="JP73" s="27">
        <v>59.1</v>
      </c>
      <c r="JQ73" s="27">
        <v>60.25</v>
      </c>
      <c r="JR73" s="27">
        <v>59.8</v>
      </c>
      <c r="JS73" s="27">
        <v>58.2</v>
      </c>
      <c r="JT73" s="27">
        <v>60</v>
      </c>
      <c r="JU73" s="27">
        <v>61</v>
      </c>
      <c r="JV73" s="27">
        <v>61.2</v>
      </c>
      <c r="JW73" s="27">
        <v>59.95</v>
      </c>
      <c r="JX73" s="27">
        <v>58.95</v>
      </c>
      <c r="JY73" s="27">
        <v>60</v>
      </c>
      <c r="JZ73" s="27">
        <v>60.5</v>
      </c>
      <c r="KA73" s="27">
        <v>60.1</v>
      </c>
      <c r="KB73" s="27">
        <v>60.7</v>
      </c>
      <c r="KC73" s="27">
        <v>61</v>
      </c>
      <c r="KD73" s="27">
        <v>60.1</v>
      </c>
      <c r="KE73" s="27">
        <v>61.25</v>
      </c>
      <c r="KF73" s="27">
        <v>62</v>
      </c>
      <c r="KG73" s="27">
        <v>59.4</v>
      </c>
      <c r="KH73" s="27">
        <v>60.5</v>
      </c>
      <c r="KI73" s="27">
        <v>61.25</v>
      </c>
      <c r="KJ73" s="27">
        <v>62.4</v>
      </c>
      <c r="KK73" s="27">
        <v>65</v>
      </c>
      <c r="KL73" s="27">
        <v>63.7</v>
      </c>
      <c r="KM73" s="27">
        <v>60.7</v>
      </c>
      <c r="KN73" s="27">
        <v>57.6</v>
      </c>
      <c r="KO73" s="27">
        <v>57.9</v>
      </c>
      <c r="KP73" s="27">
        <v>59.25</v>
      </c>
      <c r="KQ73" s="27">
        <v>59.75</v>
      </c>
      <c r="KR73" s="27">
        <v>60</v>
      </c>
      <c r="KS73" s="27">
        <v>61.2</v>
      </c>
      <c r="KT73" s="27">
        <v>58.5</v>
      </c>
      <c r="KU73" s="27">
        <v>60.85</v>
      </c>
      <c r="KV73" s="27">
        <v>59.85</v>
      </c>
      <c r="KW73" s="27">
        <v>60.4</v>
      </c>
      <c r="KX73" s="27">
        <v>60.65</v>
      </c>
      <c r="KY73" s="27">
        <v>61.3</v>
      </c>
      <c r="KZ73" s="27">
        <v>62.5</v>
      </c>
      <c r="LA73" s="27">
        <v>64.45</v>
      </c>
      <c r="LB73" s="27">
        <v>69</v>
      </c>
      <c r="LC73" s="27">
        <v>69</v>
      </c>
      <c r="LD73" s="27">
        <v>68.849999999999994</v>
      </c>
      <c r="LE73" s="27">
        <v>69.05</v>
      </c>
      <c r="LF73" s="27">
        <v>65.8</v>
      </c>
      <c r="LG73" s="27">
        <v>62.7</v>
      </c>
      <c r="LH73" s="27">
        <v>59.75</v>
      </c>
      <c r="LI73" s="27">
        <v>56.95</v>
      </c>
      <c r="LJ73" s="27">
        <v>54.25</v>
      </c>
      <c r="LK73" s="27">
        <v>57.1</v>
      </c>
      <c r="LL73" s="27">
        <v>54.4</v>
      </c>
      <c r="LM73" s="27">
        <v>51.85</v>
      </c>
      <c r="LN73" s="27">
        <v>49.4</v>
      </c>
      <c r="LO73" s="27">
        <v>47.05</v>
      </c>
      <c r="LP73" s="27">
        <v>44.85</v>
      </c>
      <c r="LQ73" s="27">
        <v>42.75</v>
      </c>
      <c r="LR73" s="27">
        <v>40.75</v>
      </c>
      <c r="LS73" s="27">
        <v>38.85</v>
      </c>
      <c r="LT73" s="27">
        <v>37.35</v>
      </c>
      <c r="LU73" s="27">
        <v>37.35</v>
      </c>
      <c r="LV73" s="27">
        <v>37</v>
      </c>
      <c r="LW73" s="27">
        <v>37.15</v>
      </c>
      <c r="LX73" s="27">
        <v>36.5</v>
      </c>
      <c r="LY73" s="27">
        <v>34.6</v>
      </c>
      <c r="LZ73" s="27">
        <v>35.85</v>
      </c>
      <c r="MA73" s="27">
        <v>37.700000000000003</v>
      </c>
      <c r="MB73" s="27">
        <v>37.65</v>
      </c>
      <c r="MC73" s="27">
        <v>35</v>
      </c>
      <c r="MD73" s="27">
        <v>32.200000000000003</v>
      </c>
      <c r="ME73" s="27">
        <v>32</v>
      </c>
      <c r="MF73" s="27">
        <v>30.2</v>
      </c>
      <c r="MG73" s="27">
        <v>29.5</v>
      </c>
      <c r="MH73" s="27">
        <v>29.6</v>
      </c>
      <c r="MI73" s="27">
        <v>29.2</v>
      </c>
      <c r="MJ73" s="27">
        <v>29.25</v>
      </c>
      <c r="MK73" s="27">
        <v>29.5</v>
      </c>
      <c r="ML73" s="27">
        <v>29.6</v>
      </c>
      <c r="MM73" s="27">
        <v>29.1</v>
      </c>
      <c r="MN73" s="27">
        <v>30.8</v>
      </c>
      <c r="MO73" s="27">
        <v>30.5</v>
      </c>
      <c r="MP73" s="27">
        <v>29.7</v>
      </c>
      <c r="MQ73" s="27">
        <v>30</v>
      </c>
      <c r="MR73" s="27">
        <v>29.8</v>
      </c>
      <c r="MS73" s="27">
        <v>28.75</v>
      </c>
      <c r="MT73" s="27">
        <v>29</v>
      </c>
      <c r="MU73" s="27">
        <v>29.8</v>
      </c>
      <c r="MV73" s="27">
        <v>28.95</v>
      </c>
      <c r="MW73" s="27">
        <v>30.1</v>
      </c>
      <c r="MX73" s="27">
        <v>29.05</v>
      </c>
      <c r="MY73" s="27">
        <v>30.35</v>
      </c>
      <c r="MZ73" s="27">
        <v>30.45</v>
      </c>
      <c r="NA73" s="27">
        <v>31.5</v>
      </c>
      <c r="NB73" s="43"/>
      <c r="ND73" s="45"/>
      <c r="NE73" s="43"/>
    </row>
    <row r="74" spans="1:369" x14ac:dyDescent="0.25">
      <c r="A74" s="28">
        <f t="shared" si="4"/>
        <v>72</v>
      </c>
      <c r="B74" s="28">
        <v>513173</v>
      </c>
      <c r="C74" s="28" t="s">
        <v>75</v>
      </c>
      <c r="D74" s="29" t="s">
        <v>115</v>
      </c>
      <c r="E74" s="27">
        <f t="shared" si="3"/>
        <v>6.67</v>
      </c>
      <c r="F74" s="27">
        <v>12.26</v>
      </c>
      <c r="G74" s="27">
        <v>5.2</v>
      </c>
      <c r="H74" s="27">
        <v>16.45</v>
      </c>
      <c r="I74" s="3"/>
      <c r="J74" s="27">
        <v>20.399999999999999</v>
      </c>
      <c r="K74" s="27">
        <v>7</v>
      </c>
      <c r="L74" s="27"/>
      <c r="M74" s="30"/>
      <c r="N74" s="28"/>
      <c r="P74" s="3">
        <v>6.67</v>
      </c>
      <c r="Q74" s="3">
        <v>6.67</v>
      </c>
      <c r="R74" s="3">
        <v>6.67</v>
      </c>
      <c r="S74" s="3">
        <v>7</v>
      </c>
      <c r="T74" s="3">
        <v>7</v>
      </c>
      <c r="U74" s="3">
        <v>7</v>
      </c>
      <c r="V74" s="3">
        <v>7</v>
      </c>
      <c r="W74" s="3">
        <v>7</v>
      </c>
      <c r="X74" s="3">
        <v>7</v>
      </c>
      <c r="Y74" s="3">
        <v>7.01</v>
      </c>
      <c r="Z74" s="3">
        <v>7.01</v>
      </c>
      <c r="AA74" s="3">
        <v>7.15</v>
      </c>
      <c r="AB74" s="3">
        <v>7.48</v>
      </c>
      <c r="AC74" s="3">
        <v>7.48</v>
      </c>
      <c r="AD74" s="3">
        <v>7.13</v>
      </c>
      <c r="AE74" s="3">
        <v>7.13</v>
      </c>
      <c r="AF74" s="3">
        <v>7.13</v>
      </c>
      <c r="AG74" s="3">
        <v>7.5</v>
      </c>
      <c r="AH74" s="3">
        <v>7.87</v>
      </c>
      <c r="AI74" s="3">
        <v>7.5</v>
      </c>
      <c r="AJ74" s="3">
        <v>7.45</v>
      </c>
      <c r="AK74" s="3">
        <v>7.45</v>
      </c>
      <c r="AL74" s="3">
        <v>7.45</v>
      </c>
      <c r="AM74" s="3">
        <v>7.52</v>
      </c>
      <c r="AN74" s="3">
        <v>7.52</v>
      </c>
      <c r="AO74" s="3">
        <v>7.52</v>
      </c>
      <c r="AP74" s="3">
        <v>7.52</v>
      </c>
      <c r="AQ74" s="3">
        <v>7.6</v>
      </c>
      <c r="AR74" s="3">
        <v>7.94</v>
      </c>
      <c r="AS74" s="3">
        <v>8.01</v>
      </c>
      <c r="AT74" s="3">
        <v>8.32</v>
      </c>
      <c r="AU74" s="3">
        <v>8.36</v>
      </c>
      <c r="AV74" s="3">
        <v>8.36</v>
      </c>
      <c r="AW74" s="3">
        <v>8.51</v>
      </c>
      <c r="AX74" s="3">
        <v>8.51</v>
      </c>
      <c r="AY74" s="3">
        <v>8.75</v>
      </c>
      <c r="AZ74" s="3">
        <v>8.75</v>
      </c>
      <c r="BA74" s="3">
        <v>8.75</v>
      </c>
      <c r="BB74" s="3">
        <v>8.75</v>
      </c>
      <c r="BC74" s="3">
        <v>8.75</v>
      </c>
      <c r="BD74" s="3">
        <v>8.75</v>
      </c>
      <c r="BE74" s="3">
        <v>8.75</v>
      </c>
      <c r="BF74" s="3">
        <v>9.1999999999999993</v>
      </c>
      <c r="BG74" s="3">
        <v>9.4600000000000009</v>
      </c>
      <c r="BH74" s="3">
        <v>9.9499999999999993</v>
      </c>
      <c r="BI74" s="3">
        <v>9.49</v>
      </c>
      <c r="BJ74" s="3">
        <v>9.98</v>
      </c>
      <c r="BK74" s="3">
        <v>10.5</v>
      </c>
      <c r="BL74" s="3">
        <v>10.5</v>
      </c>
      <c r="BM74" s="3">
        <v>11.05</v>
      </c>
      <c r="BN74" s="3">
        <v>11.31</v>
      </c>
      <c r="BO74" s="3">
        <v>11.9</v>
      </c>
      <c r="BP74" s="3">
        <v>12.51</v>
      </c>
      <c r="BQ74" s="3">
        <v>13.15</v>
      </c>
      <c r="BR74" s="3">
        <v>13.15</v>
      </c>
      <c r="BS74" s="3">
        <v>13.83</v>
      </c>
      <c r="BT74" s="3">
        <v>13.83</v>
      </c>
      <c r="BU74" s="3">
        <v>13.83</v>
      </c>
      <c r="BV74" s="3">
        <v>13.83</v>
      </c>
      <c r="BW74" s="3">
        <v>14.55</v>
      </c>
      <c r="BX74" s="3">
        <v>15.33</v>
      </c>
      <c r="BY74" s="3">
        <v>14.6</v>
      </c>
      <c r="BZ74" s="3">
        <v>15.3</v>
      </c>
      <c r="CA74" s="3">
        <v>14.58</v>
      </c>
      <c r="CB74" s="3">
        <v>13.89</v>
      </c>
      <c r="CC74" s="3">
        <v>13.23</v>
      </c>
      <c r="CD74" s="3">
        <v>12.6</v>
      </c>
      <c r="CE74" s="3">
        <v>12</v>
      </c>
      <c r="CF74" s="3">
        <v>11.43</v>
      </c>
      <c r="CG74" s="3">
        <v>10.89</v>
      </c>
      <c r="CH74" s="3">
        <v>10.38</v>
      </c>
      <c r="CI74" s="3">
        <v>9.89</v>
      </c>
      <c r="CJ74" s="3">
        <v>9.42</v>
      </c>
      <c r="CK74" s="3">
        <v>8.98</v>
      </c>
      <c r="CL74" s="3">
        <v>8.98</v>
      </c>
      <c r="CM74" s="3">
        <v>8.98</v>
      </c>
      <c r="CN74" s="3">
        <v>8.56</v>
      </c>
      <c r="CO74" s="3">
        <v>8.56</v>
      </c>
      <c r="CP74" s="3">
        <v>8.56</v>
      </c>
      <c r="CQ74" s="3">
        <v>8.16</v>
      </c>
      <c r="CR74" s="3">
        <v>8.16</v>
      </c>
      <c r="CS74" s="3">
        <v>8.16</v>
      </c>
      <c r="CT74" s="3">
        <v>7.78</v>
      </c>
      <c r="CU74" s="3">
        <v>7.78</v>
      </c>
      <c r="CV74" s="3">
        <v>7.78</v>
      </c>
      <c r="CW74" s="3">
        <v>7.78</v>
      </c>
      <c r="CX74" s="3">
        <v>7.41</v>
      </c>
      <c r="CY74" s="3">
        <v>7.78</v>
      </c>
      <c r="CZ74" s="3">
        <v>7.41</v>
      </c>
      <c r="DA74" s="3">
        <v>7.5</v>
      </c>
      <c r="DB74" s="3">
        <v>7.7</v>
      </c>
      <c r="DC74" s="3">
        <v>7.8</v>
      </c>
      <c r="DD74" s="3">
        <v>8.1</v>
      </c>
      <c r="DE74" s="3">
        <v>7.72</v>
      </c>
      <c r="DF74" s="3">
        <v>7.72</v>
      </c>
      <c r="DG74" s="3">
        <v>7.7</v>
      </c>
      <c r="DH74" s="3">
        <v>7.85</v>
      </c>
      <c r="DI74" s="3">
        <v>7.8</v>
      </c>
      <c r="DJ74" s="3">
        <v>7.8</v>
      </c>
      <c r="DK74" s="3">
        <v>7.8</v>
      </c>
      <c r="DL74" s="3">
        <v>7.8</v>
      </c>
      <c r="DM74" s="3">
        <v>7.8</v>
      </c>
      <c r="DN74" s="3">
        <v>7.8</v>
      </c>
      <c r="DO74" s="3">
        <v>7.8</v>
      </c>
      <c r="DP74" s="3">
        <v>7.8</v>
      </c>
      <c r="DQ74" s="3">
        <v>7.8</v>
      </c>
      <c r="DR74" s="3">
        <v>8.1199999999999992</v>
      </c>
      <c r="DS74" s="3">
        <v>8.1199999999999992</v>
      </c>
      <c r="DT74" s="3">
        <v>8.1199999999999992</v>
      </c>
      <c r="DU74" s="3">
        <v>8.1199999999999992</v>
      </c>
      <c r="DV74" s="3">
        <v>8.1199999999999992</v>
      </c>
      <c r="DW74" s="3">
        <v>8.1199999999999992</v>
      </c>
      <c r="DX74" s="3">
        <v>8.1199999999999992</v>
      </c>
      <c r="DY74" s="3">
        <v>8.1199999999999992</v>
      </c>
      <c r="DZ74" s="3">
        <v>8.5299999999999994</v>
      </c>
      <c r="EA74" s="3">
        <v>8.5299999999999994</v>
      </c>
      <c r="EB74" s="3">
        <v>8.1300000000000008</v>
      </c>
      <c r="EC74" s="3">
        <v>8.1300000000000008</v>
      </c>
      <c r="ED74" s="3">
        <v>8.1300000000000008</v>
      </c>
      <c r="EE74" s="3">
        <v>8.5</v>
      </c>
      <c r="EF74" s="3">
        <v>8.5</v>
      </c>
      <c r="EG74" s="3">
        <v>8.5</v>
      </c>
      <c r="EH74" s="3">
        <v>8.51</v>
      </c>
      <c r="EI74" s="3">
        <v>8.51</v>
      </c>
      <c r="EJ74" s="3">
        <v>8.9</v>
      </c>
      <c r="EK74" s="3">
        <v>8.9</v>
      </c>
      <c r="EL74" s="3">
        <v>8.9</v>
      </c>
      <c r="EM74" s="3">
        <v>8.9</v>
      </c>
      <c r="EN74" s="3">
        <v>8.9</v>
      </c>
      <c r="EO74" s="3">
        <v>8.9</v>
      </c>
      <c r="EP74" s="3">
        <v>8.9</v>
      </c>
      <c r="EQ74" s="3">
        <v>8.9</v>
      </c>
      <c r="ER74" s="3">
        <v>8.9</v>
      </c>
      <c r="ES74" s="3">
        <v>8.9</v>
      </c>
      <c r="ET74" s="3">
        <v>8.48</v>
      </c>
      <c r="EU74" s="3">
        <v>8.48</v>
      </c>
      <c r="EV74" s="3">
        <v>8.48</v>
      </c>
      <c r="EW74" s="3">
        <v>8.91</v>
      </c>
      <c r="EX74" s="3">
        <v>8.31</v>
      </c>
      <c r="EY74" s="3">
        <v>8.68</v>
      </c>
      <c r="EZ74" s="3">
        <v>9.1300000000000008</v>
      </c>
      <c r="FA74" s="3">
        <v>9.1300000000000008</v>
      </c>
      <c r="FB74" s="3">
        <v>8.6999999999999993</v>
      </c>
      <c r="FC74" s="3">
        <v>8.6999999999999993</v>
      </c>
      <c r="FD74" s="3">
        <v>8.6999999999999993</v>
      </c>
      <c r="FE74" s="3">
        <v>8.2899999999999991</v>
      </c>
      <c r="FF74" s="27">
        <v>8.2899999999999991</v>
      </c>
      <c r="FG74" s="27">
        <v>8.2899999999999991</v>
      </c>
      <c r="FH74" s="27">
        <v>8.2899999999999991</v>
      </c>
      <c r="FI74" s="27">
        <v>7.9</v>
      </c>
      <c r="FJ74" s="27">
        <v>7.9</v>
      </c>
      <c r="FK74" s="27">
        <v>7.9</v>
      </c>
      <c r="FL74" s="27">
        <v>8.1999999999999993</v>
      </c>
      <c r="FM74" s="27">
        <v>8.6</v>
      </c>
      <c r="FN74" s="27">
        <v>8.83</v>
      </c>
      <c r="FO74" s="27">
        <v>8.41</v>
      </c>
      <c r="FP74" s="27">
        <v>8.01</v>
      </c>
      <c r="FQ74" s="27">
        <v>8.3000000000000007</v>
      </c>
      <c r="FR74" s="27">
        <v>8.5</v>
      </c>
      <c r="FS74" s="27">
        <v>8.66</v>
      </c>
      <c r="FT74" s="27"/>
      <c r="FU74" s="27">
        <v>8.66</v>
      </c>
      <c r="FV74" s="27">
        <v>8.66</v>
      </c>
      <c r="FW74" s="27">
        <v>8.66</v>
      </c>
      <c r="FX74" s="27">
        <v>8.9499999999999993</v>
      </c>
      <c r="FY74" s="27">
        <v>8.9499999999999993</v>
      </c>
      <c r="FZ74" s="27">
        <v>8.85</v>
      </c>
      <c r="GA74" s="27">
        <v>9.18</v>
      </c>
      <c r="GB74" s="27">
        <v>8.75</v>
      </c>
      <c r="GC74" s="27">
        <v>8.5</v>
      </c>
      <c r="GD74" s="27">
        <v>8.5</v>
      </c>
      <c r="GE74" s="27">
        <v>8.5</v>
      </c>
      <c r="GF74" s="27">
        <v>8.8000000000000007</v>
      </c>
      <c r="GG74" s="27">
        <v>8.8000000000000007</v>
      </c>
      <c r="GH74" s="27">
        <v>8.8000000000000007</v>
      </c>
      <c r="GI74" s="27">
        <v>8.8000000000000007</v>
      </c>
      <c r="GJ74" s="27">
        <v>8.8000000000000007</v>
      </c>
      <c r="GK74" s="27">
        <v>9.1999999999999993</v>
      </c>
      <c r="GL74" s="27">
        <v>9.1999999999999993</v>
      </c>
      <c r="GM74" s="27">
        <v>9.1999999999999993</v>
      </c>
      <c r="GN74" s="27">
        <v>9.1999999999999993</v>
      </c>
      <c r="GO74" s="27">
        <v>9.4</v>
      </c>
      <c r="GP74" s="27">
        <v>9.4</v>
      </c>
      <c r="GQ74" s="27">
        <v>9.8000000000000007</v>
      </c>
      <c r="GR74" s="27">
        <v>10.31</v>
      </c>
      <c r="GS74" s="27">
        <v>10.31</v>
      </c>
      <c r="GT74" s="27">
        <v>10.31</v>
      </c>
      <c r="GU74" s="27">
        <v>10.85</v>
      </c>
      <c r="GV74" s="27">
        <v>11.27</v>
      </c>
      <c r="GW74" s="27">
        <v>11.85</v>
      </c>
      <c r="GX74" s="27">
        <v>11.85</v>
      </c>
      <c r="GY74" s="27">
        <v>12.39</v>
      </c>
      <c r="GZ74" s="27">
        <v>12.39</v>
      </c>
      <c r="HA74" s="27">
        <v>11.8</v>
      </c>
      <c r="HB74" s="27">
        <v>11.8</v>
      </c>
      <c r="HC74" s="27">
        <v>11.8</v>
      </c>
      <c r="HD74" s="27">
        <v>12.38</v>
      </c>
      <c r="HE74" s="27">
        <v>12.9</v>
      </c>
      <c r="HF74" s="27">
        <v>12.4</v>
      </c>
      <c r="HG74" s="27">
        <v>12.4</v>
      </c>
      <c r="HH74" s="27">
        <v>11.82</v>
      </c>
      <c r="HI74" s="27">
        <v>12.4</v>
      </c>
      <c r="HJ74" s="27">
        <v>12.95</v>
      </c>
      <c r="HK74" s="27">
        <v>13.6</v>
      </c>
      <c r="HL74" s="27">
        <v>14.26</v>
      </c>
      <c r="HM74" s="27">
        <v>14.26</v>
      </c>
      <c r="HN74" s="27">
        <v>13.59</v>
      </c>
      <c r="HO74" s="27">
        <v>12.95</v>
      </c>
      <c r="HP74" s="27">
        <v>12.95</v>
      </c>
      <c r="HQ74" s="27">
        <v>12.95</v>
      </c>
      <c r="HR74" s="27">
        <v>12.39</v>
      </c>
      <c r="HS74" s="27">
        <v>12.39</v>
      </c>
      <c r="HT74" s="27">
        <v>11.8</v>
      </c>
      <c r="HU74" s="27">
        <v>12.33</v>
      </c>
      <c r="HV74" s="27">
        <v>12.97</v>
      </c>
      <c r="HW74" s="27">
        <v>12.36</v>
      </c>
      <c r="HX74" s="27">
        <v>13</v>
      </c>
      <c r="HY74" s="27">
        <v>13</v>
      </c>
      <c r="HZ74" s="27">
        <v>13.3</v>
      </c>
      <c r="IA74" s="27">
        <v>13.95</v>
      </c>
      <c r="IB74" s="27">
        <v>13.95</v>
      </c>
      <c r="IC74" s="27">
        <v>13.95</v>
      </c>
      <c r="ID74" s="27">
        <v>13.3</v>
      </c>
      <c r="IE74" s="27">
        <v>13.9</v>
      </c>
      <c r="IF74" s="27">
        <v>13.9</v>
      </c>
      <c r="IG74" s="27">
        <v>13.85</v>
      </c>
      <c r="IH74" s="27">
        <v>14.57</v>
      </c>
      <c r="II74" s="27">
        <v>15.32</v>
      </c>
      <c r="IJ74" s="27">
        <v>15.32</v>
      </c>
      <c r="IK74" s="27">
        <v>14.6</v>
      </c>
      <c r="IL74" s="27">
        <v>14.85</v>
      </c>
      <c r="IM74" s="27">
        <v>14.56</v>
      </c>
      <c r="IN74" s="27">
        <v>15.3</v>
      </c>
      <c r="IO74" s="27">
        <v>14.6</v>
      </c>
      <c r="IP74" s="27">
        <v>14.6</v>
      </c>
      <c r="IQ74" s="27">
        <v>15.3</v>
      </c>
      <c r="IR74" s="27">
        <v>16.100000000000001</v>
      </c>
      <c r="IS74" s="27">
        <v>16.899999999999999</v>
      </c>
      <c r="IT74" s="27">
        <v>16.899999999999999</v>
      </c>
      <c r="IU74" s="27">
        <v>16.100000000000001</v>
      </c>
      <c r="IV74" s="27">
        <v>16.100000000000001</v>
      </c>
      <c r="IW74" s="27">
        <v>16.899999999999999</v>
      </c>
      <c r="IX74" s="27">
        <v>16.899999999999999</v>
      </c>
      <c r="IY74" s="27">
        <v>16.399999999999999</v>
      </c>
      <c r="IZ74" s="27">
        <v>17.149999999999999</v>
      </c>
      <c r="JA74" s="27">
        <v>18</v>
      </c>
      <c r="JB74" s="27">
        <v>17.149999999999999</v>
      </c>
      <c r="JC74" s="27">
        <v>17.45</v>
      </c>
      <c r="JD74" s="27">
        <v>18</v>
      </c>
      <c r="JE74" s="27">
        <v>18.05</v>
      </c>
      <c r="JF74" s="27">
        <v>18.95</v>
      </c>
      <c r="JG74" s="27">
        <v>18.05</v>
      </c>
      <c r="JH74" s="27">
        <v>17.2</v>
      </c>
      <c r="JI74" s="27">
        <v>17.2</v>
      </c>
      <c r="JJ74" s="27">
        <v>18.100000000000001</v>
      </c>
      <c r="JK74" s="27">
        <v>18.899999999999999</v>
      </c>
      <c r="JL74" s="27">
        <v>19.5</v>
      </c>
      <c r="JM74" s="27">
        <v>20.3</v>
      </c>
      <c r="JN74" s="27">
        <v>20.65</v>
      </c>
      <c r="JO74" s="27">
        <v>22</v>
      </c>
      <c r="JP74" s="27">
        <v>21.75</v>
      </c>
      <c r="JQ74" s="27">
        <v>22.6</v>
      </c>
      <c r="JR74" s="27">
        <v>23.05</v>
      </c>
      <c r="JS74" s="27">
        <v>24.25</v>
      </c>
      <c r="JT74" s="27">
        <v>25.5</v>
      </c>
      <c r="JU74" s="27">
        <v>24.3</v>
      </c>
      <c r="JV74" s="27">
        <v>23.15</v>
      </c>
      <c r="JW74" s="27">
        <v>22.05</v>
      </c>
      <c r="JX74" s="27">
        <v>21</v>
      </c>
      <c r="JY74" s="27">
        <v>20</v>
      </c>
      <c r="JZ74" s="27">
        <v>19.05</v>
      </c>
      <c r="KA74" s="27">
        <v>18.149999999999999</v>
      </c>
      <c r="KB74" s="27">
        <v>17.3</v>
      </c>
      <c r="KC74" s="27">
        <v>17.25</v>
      </c>
      <c r="KD74" s="27">
        <v>17.25</v>
      </c>
      <c r="KE74" s="27">
        <v>17.350000000000001</v>
      </c>
      <c r="KF74" s="27">
        <v>17.5</v>
      </c>
      <c r="KG74" s="27">
        <v>18.149999999999999</v>
      </c>
      <c r="KH74" s="27">
        <v>17.3</v>
      </c>
      <c r="KI74" s="27">
        <v>18</v>
      </c>
      <c r="KJ74" s="27">
        <v>18.149999999999999</v>
      </c>
      <c r="KK74" s="27">
        <v>17.3</v>
      </c>
      <c r="KL74" s="27">
        <v>18.100000000000001</v>
      </c>
      <c r="KM74" s="27">
        <v>18.25</v>
      </c>
      <c r="KN74" s="27">
        <v>18.5</v>
      </c>
      <c r="KO74" s="27">
        <v>19</v>
      </c>
      <c r="KP74" s="27">
        <v>19.5</v>
      </c>
      <c r="KQ74" s="27">
        <v>20.05</v>
      </c>
      <c r="KR74" s="27">
        <v>21.1</v>
      </c>
      <c r="KS74" s="27">
        <v>20</v>
      </c>
      <c r="KT74" s="27">
        <v>20.3</v>
      </c>
      <c r="KU74" s="27">
        <v>20.9</v>
      </c>
      <c r="KV74" s="27">
        <v>20.2</v>
      </c>
      <c r="KW74" s="27">
        <v>19.25</v>
      </c>
      <c r="KX74" s="27">
        <v>19</v>
      </c>
      <c r="KY74" s="27">
        <v>19.2</v>
      </c>
      <c r="KZ74" s="27">
        <v>19.05</v>
      </c>
      <c r="LA74" s="27">
        <v>19.05</v>
      </c>
      <c r="LB74" s="27">
        <v>21</v>
      </c>
      <c r="LC74" s="27">
        <v>20</v>
      </c>
      <c r="LD74" s="27">
        <v>20.8</v>
      </c>
      <c r="LE74" s="27">
        <v>20.8</v>
      </c>
      <c r="LF74" s="27">
        <v>20.25</v>
      </c>
      <c r="LG74" s="27">
        <v>19.3</v>
      </c>
      <c r="LH74" s="27">
        <v>19.3</v>
      </c>
      <c r="LI74" s="27">
        <v>20.25</v>
      </c>
      <c r="LJ74" s="27">
        <v>21.3</v>
      </c>
      <c r="LK74" s="27">
        <v>22.4</v>
      </c>
      <c r="LL74" s="27">
        <v>23.55</v>
      </c>
      <c r="LM74" s="27">
        <v>24.75</v>
      </c>
      <c r="LN74" s="27">
        <v>24.75</v>
      </c>
      <c r="LO74" s="27">
        <v>26</v>
      </c>
      <c r="LP74" s="27">
        <v>27</v>
      </c>
      <c r="LQ74" s="27">
        <v>27.85</v>
      </c>
      <c r="LR74" s="27">
        <v>27</v>
      </c>
      <c r="LS74" s="27">
        <v>28.5</v>
      </c>
      <c r="LT74" s="27">
        <v>28.5</v>
      </c>
      <c r="LU74" s="27">
        <v>28</v>
      </c>
      <c r="LV74" s="27">
        <v>27.65</v>
      </c>
      <c r="LW74" s="27">
        <v>26.35</v>
      </c>
      <c r="LX74" s="27">
        <v>25.1</v>
      </c>
      <c r="LY74" s="27">
        <v>24</v>
      </c>
      <c r="LZ74" s="27">
        <v>23.25</v>
      </c>
      <c r="MA74" s="27">
        <v>24.45</v>
      </c>
      <c r="MB74" s="27">
        <v>23.3</v>
      </c>
      <c r="MC74" s="27">
        <v>24.5</v>
      </c>
      <c r="MD74" s="27">
        <v>24.9</v>
      </c>
      <c r="ME74" s="27">
        <v>23.75</v>
      </c>
      <c r="MF74" s="27">
        <v>24.9</v>
      </c>
      <c r="MG74" s="27">
        <v>25.8</v>
      </c>
      <c r="MH74" s="27">
        <v>25</v>
      </c>
      <c r="MI74" s="27">
        <v>24.45</v>
      </c>
      <c r="MJ74" s="27">
        <v>23.75</v>
      </c>
      <c r="MK74" s="27">
        <v>24.95</v>
      </c>
      <c r="ML74" s="27">
        <v>23.8</v>
      </c>
      <c r="MM74" s="27">
        <v>22.7</v>
      </c>
      <c r="MN74" s="27">
        <v>21.63</v>
      </c>
      <c r="MO74" s="27">
        <v>20.53</v>
      </c>
      <c r="MP74" s="27">
        <v>22.62</v>
      </c>
      <c r="MQ74" s="27">
        <v>21.55</v>
      </c>
      <c r="MR74" s="27">
        <v>20.53</v>
      </c>
      <c r="MS74" s="27">
        <v>19.559999999999999</v>
      </c>
      <c r="MT74" s="27">
        <v>18.63</v>
      </c>
      <c r="MU74" s="27">
        <v>17.75</v>
      </c>
      <c r="MV74" s="27">
        <v>16.91</v>
      </c>
      <c r="MW74" s="27">
        <v>16.11</v>
      </c>
      <c r="MX74" s="27">
        <v>15.35</v>
      </c>
      <c r="MY74" s="27">
        <v>15.3</v>
      </c>
      <c r="MZ74" s="27">
        <v>14.58</v>
      </c>
      <c r="NA74" s="27">
        <v>14.58</v>
      </c>
      <c r="NB74" s="43"/>
      <c r="ND74" s="45"/>
      <c r="NE74" s="43"/>
    </row>
    <row r="75" spans="1:369" x14ac:dyDescent="0.25">
      <c r="A75" s="33">
        <f t="shared" si="4"/>
        <v>73</v>
      </c>
      <c r="B75" s="33">
        <v>512179</v>
      </c>
      <c r="C75" s="33" t="s">
        <v>76</v>
      </c>
      <c r="D75" s="34" t="s">
        <v>116</v>
      </c>
      <c r="E75" s="35">
        <f t="shared" si="3"/>
        <v>386.2</v>
      </c>
      <c r="F75" s="35">
        <v>579.15</v>
      </c>
      <c r="G75" s="35">
        <v>1786.3</v>
      </c>
      <c r="H75" s="35">
        <v>1507.65</v>
      </c>
      <c r="I75" s="36"/>
      <c r="J75" s="35">
        <v>696.95</v>
      </c>
      <c r="K75" s="35">
        <v>243.05</v>
      </c>
      <c r="L75" s="35"/>
      <c r="M75" s="37"/>
      <c r="N75" s="46"/>
      <c r="O75" s="38"/>
      <c r="P75" s="36">
        <v>386.2</v>
      </c>
      <c r="Q75" s="36">
        <v>372</v>
      </c>
      <c r="R75" s="36">
        <v>369.9</v>
      </c>
      <c r="S75" s="36">
        <v>365</v>
      </c>
      <c r="T75" s="36">
        <v>358.6</v>
      </c>
      <c r="U75" s="36">
        <v>357</v>
      </c>
      <c r="V75" s="36">
        <v>356.7</v>
      </c>
      <c r="W75" s="36">
        <v>356.95</v>
      </c>
      <c r="X75" s="36">
        <v>361.1</v>
      </c>
      <c r="Y75" s="36">
        <v>364.75</v>
      </c>
      <c r="Z75" s="36">
        <v>357</v>
      </c>
      <c r="AA75" s="36">
        <v>351.65</v>
      </c>
      <c r="AB75" s="36">
        <v>351.8</v>
      </c>
      <c r="AC75" s="36">
        <v>346.8</v>
      </c>
      <c r="AD75" s="36">
        <v>345</v>
      </c>
      <c r="AE75" s="36">
        <v>346.75</v>
      </c>
      <c r="AF75" s="36">
        <v>347.1</v>
      </c>
      <c r="AG75" s="36">
        <v>345.75</v>
      </c>
      <c r="AH75" s="36">
        <v>345.25</v>
      </c>
      <c r="AI75" s="36">
        <v>339.35</v>
      </c>
      <c r="AJ75" s="36">
        <v>336.25</v>
      </c>
      <c r="AK75" s="36">
        <v>330.1</v>
      </c>
      <c r="AL75" s="36">
        <v>321.45</v>
      </c>
      <c r="AM75" s="36">
        <v>312.05</v>
      </c>
      <c r="AN75" s="36">
        <v>308.10000000000002</v>
      </c>
      <c r="AO75" s="36">
        <v>309.75</v>
      </c>
      <c r="AP75" s="36">
        <v>309.10000000000002</v>
      </c>
      <c r="AQ75" s="36">
        <v>307.64999999999998</v>
      </c>
      <c r="AR75" s="36">
        <v>308</v>
      </c>
      <c r="AS75" s="36">
        <v>304.35000000000002</v>
      </c>
      <c r="AT75" s="36">
        <v>307.5</v>
      </c>
      <c r="AU75" s="36">
        <v>296.39999999999998</v>
      </c>
      <c r="AV75" s="36">
        <v>299.10000000000002</v>
      </c>
      <c r="AW75" s="36">
        <v>290.95</v>
      </c>
      <c r="AX75" s="36">
        <v>275.3</v>
      </c>
      <c r="AY75" s="36">
        <v>271.14999999999998</v>
      </c>
      <c r="AZ75" s="36">
        <v>266.2</v>
      </c>
      <c r="BA75" s="36">
        <v>266.75</v>
      </c>
      <c r="BB75" s="36">
        <v>267.39999999999998</v>
      </c>
      <c r="BC75" s="36">
        <v>265.55</v>
      </c>
      <c r="BD75" s="36">
        <v>268.95</v>
      </c>
      <c r="BE75" s="36">
        <v>263.25</v>
      </c>
      <c r="BF75" s="36">
        <v>254.95</v>
      </c>
      <c r="BG75" s="36">
        <v>254.6</v>
      </c>
      <c r="BH75" s="36">
        <v>254.85</v>
      </c>
      <c r="BI75" s="36">
        <v>247.45</v>
      </c>
      <c r="BJ75" s="36">
        <v>251.95</v>
      </c>
      <c r="BK75" s="36">
        <v>253.1</v>
      </c>
      <c r="BL75" s="36">
        <v>254.45</v>
      </c>
      <c r="BM75" s="36">
        <v>254.85</v>
      </c>
      <c r="BN75" s="36">
        <v>262.5</v>
      </c>
      <c r="BO75" s="36">
        <v>263.10000000000002</v>
      </c>
      <c r="BP75" s="36">
        <v>265.64999999999998</v>
      </c>
      <c r="BQ75" s="36">
        <v>273.14999999999998</v>
      </c>
      <c r="BR75" s="36">
        <v>274.45</v>
      </c>
      <c r="BS75" s="36">
        <v>270.05</v>
      </c>
      <c r="BT75" s="36">
        <v>274.35000000000002</v>
      </c>
      <c r="BU75" s="36">
        <v>293.85000000000002</v>
      </c>
      <c r="BV75" s="36">
        <v>290.3</v>
      </c>
      <c r="BW75" s="36">
        <v>290.55</v>
      </c>
      <c r="BX75" s="36">
        <v>286.85000000000002</v>
      </c>
      <c r="BY75" s="36">
        <v>287.5</v>
      </c>
      <c r="BZ75" s="36">
        <v>289.8</v>
      </c>
      <c r="CA75" s="36">
        <v>289.05</v>
      </c>
      <c r="CB75" s="36">
        <v>290.2</v>
      </c>
      <c r="CC75" s="36">
        <v>290.7</v>
      </c>
      <c r="CD75" s="36">
        <v>293.55</v>
      </c>
      <c r="CE75" s="36">
        <v>291.5</v>
      </c>
      <c r="CF75" s="36">
        <v>291.7</v>
      </c>
      <c r="CG75" s="36">
        <v>290.85000000000002</v>
      </c>
      <c r="CH75" s="36">
        <v>294.75</v>
      </c>
      <c r="CI75" s="36">
        <v>301.45</v>
      </c>
      <c r="CJ75" s="36">
        <v>300.85000000000002</v>
      </c>
      <c r="CK75" s="36">
        <v>297.55</v>
      </c>
      <c r="CL75" s="36">
        <v>297.75</v>
      </c>
      <c r="CM75" s="36">
        <v>298.89999999999998</v>
      </c>
      <c r="CN75" s="36">
        <v>295.14999999999998</v>
      </c>
      <c r="CO75" s="36">
        <v>296.85000000000002</v>
      </c>
      <c r="CP75" s="36">
        <v>295.8</v>
      </c>
      <c r="CQ75" s="36">
        <v>296.45</v>
      </c>
      <c r="CR75" s="36">
        <v>293.35000000000002</v>
      </c>
      <c r="CS75" s="36">
        <v>295.39999999999998</v>
      </c>
      <c r="CT75" s="36">
        <v>293</v>
      </c>
      <c r="CU75" s="36">
        <v>289.10000000000002</v>
      </c>
      <c r="CV75" s="36">
        <v>294</v>
      </c>
      <c r="CW75" s="36">
        <v>294.60000000000002</v>
      </c>
      <c r="CX75" s="36">
        <v>301.05</v>
      </c>
      <c r="CY75" s="36">
        <v>308.39999999999998</v>
      </c>
      <c r="CZ75" s="36">
        <v>303.75</v>
      </c>
      <c r="DA75" s="36">
        <v>306.3</v>
      </c>
      <c r="DB75" s="36">
        <v>298.39999999999998</v>
      </c>
      <c r="DC75" s="36">
        <v>300.35000000000002</v>
      </c>
      <c r="DD75" s="36">
        <v>303.39999999999998</v>
      </c>
      <c r="DE75" s="36">
        <v>293.25</v>
      </c>
      <c r="DF75" s="36">
        <v>293.25</v>
      </c>
      <c r="DG75" s="36">
        <v>298.89999999999998</v>
      </c>
      <c r="DH75" s="36">
        <v>293.89999999999998</v>
      </c>
      <c r="DI75" s="36">
        <v>289.7</v>
      </c>
      <c r="DJ75" s="36">
        <v>298.64999999999998</v>
      </c>
      <c r="DK75" s="36">
        <v>304.2</v>
      </c>
      <c r="DL75" s="36">
        <v>303.39999999999998</v>
      </c>
      <c r="DM75" s="36">
        <v>302.05</v>
      </c>
      <c r="DN75" s="36">
        <v>303.75</v>
      </c>
      <c r="DO75" s="36">
        <v>303.64999999999998</v>
      </c>
      <c r="DP75" s="36">
        <v>295</v>
      </c>
      <c r="DQ75" s="36">
        <v>300.3</v>
      </c>
      <c r="DR75" s="36">
        <v>306</v>
      </c>
      <c r="DS75" s="36">
        <v>323.39999999999998</v>
      </c>
      <c r="DT75" s="36">
        <v>308.25</v>
      </c>
      <c r="DU75" s="36">
        <v>315.39999999999998</v>
      </c>
      <c r="DV75" s="36">
        <v>316.35000000000002</v>
      </c>
      <c r="DW75" s="36">
        <v>313</v>
      </c>
      <c r="DX75" s="36">
        <v>311.95</v>
      </c>
      <c r="DY75" s="36">
        <v>309.25</v>
      </c>
      <c r="DZ75" s="36">
        <v>304.10000000000002</v>
      </c>
      <c r="EA75" s="36">
        <v>305.3</v>
      </c>
      <c r="EB75" s="36">
        <v>303.95</v>
      </c>
      <c r="EC75" s="36">
        <v>304.45</v>
      </c>
      <c r="ED75" s="36">
        <v>299.25</v>
      </c>
      <c r="EE75" s="36">
        <v>305.10000000000002</v>
      </c>
      <c r="EF75" s="36">
        <v>307.14999999999998</v>
      </c>
      <c r="EG75" s="36">
        <v>303.5</v>
      </c>
      <c r="EH75" s="36">
        <v>311</v>
      </c>
      <c r="EI75" s="36">
        <v>385.15</v>
      </c>
      <c r="EJ75" s="36">
        <v>330.75</v>
      </c>
      <c r="EK75" s="36">
        <v>333.9</v>
      </c>
      <c r="EL75" s="36">
        <v>339.9</v>
      </c>
      <c r="EM75" s="36">
        <v>342.3</v>
      </c>
      <c r="EN75" s="36">
        <v>334.6</v>
      </c>
      <c r="EO75" s="36">
        <v>334.4</v>
      </c>
      <c r="EP75" s="36">
        <v>336.4</v>
      </c>
      <c r="EQ75" s="36">
        <v>338.6</v>
      </c>
      <c r="ER75" s="36">
        <v>336.8</v>
      </c>
      <c r="ES75" s="36">
        <v>334</v>
      </c>
      <c r="ET75" s="36">
        <v>333.65</v>
      </c>
      <c r="EU75" s="36">
        <v>349.35</v>
      </c>
      <c r="EV75" s="36">
        <v>346.65</v>
      </c>
      <c r="EW75" s="36">
        <v>347.3</v>
      </c>
      <c r="EX75" s="36">
        <v>359.4</v>
      </c>
      <c r="EY75" s="36">
        <v>349.95</v>
      </c>
      <c r="EZ75" s="36">
        <v>335.25</v>
      </c>
      <c r="FA75" s="36">
        <v>344.3</v>
      </c>
      <c r="FB75" s="36">
        <v>347.2</v>
      </c>
      <c r="FC75" s="36">
        <v>344</v>
      </c>
      <c r="FD75" s="36">
        <v>381.15</v>
      </c>
      <c r="FE75" s="36">
        <v>317.64999999999998</v>
      </c>
      <c r="FF75" s="35">
        <v>319.95</v>
      </c>
      <c r="FG75" s="35">
        <v>300.10000000000002</v>
      </c>
      <c r="FH75" s="35">
        <v>299.55</v>
      </c>
      <c r="FI75" s="35">
        <v>296.35000000000002</v>
      </c>
      <c r="FJ75" s="35">
        <v>290.60000000000002</v>
      </c>
      <c r="FK75" s="35">
        <v>283.25</v>
      </c>
      <c r="FL75" s="35">
        <v>299.85000000000002</v>
      </c>
      <c r="FM75" s="35">
        <v>286.10000000000002</v>
      </c>
      <c r="FN75" s="35">
        <v>285.5</v>
      </c>
      <c r="FO75" s="35">
        <v>285.5</v>
      </c>
      <c r="FP75" s="35">
        <v>282.75</v>
      </c>
      <c r="FQ75" s="35">
        <v>293.14999999999998</v>
      </c>
      <c r="FR75" s="35">
        <v>294.7</v>
      </c>
      <c r="FS75" s="35">
        <v>302.95</v>
      </c>
      <c r="FT75" s="35"/>
      <c r="FU75" s="35">
        <v>319.7</v>
      </c>
      <c r="FV75" s="35">
        <v>319.95</v>
      </c>
      <c r="FW75" s="35">
        <v>330.3</v>
      </c>
      <c r="FX75" s="35">
        <v>336.85</v>
      </c>
      <c r="FY75" s="35">
        <v>339.85</v>
      </c>
      <c r="FZ75" s="35">
        <v>341.9</v>
      </c>
      <c r="GA75" s="35">
        <v>340</v>
      </c>
      <c r="GB75" s="35">
        <v>349.65</v>
      </c>
      <c r="GC75" s="35">
        <v>347.65</v>
      </c>
      <c r="GD75" s="35">
        <v>350.25</v>
      </c>
      <c r="GE75" s="35">
        <v>348.65</v>
      </c>
      <c r="GF75" s="35">
        <v>331.9</v>
      </c>
      <c r="GG75" s="35">
        <v>323.5</v>
      </c>
      <c r="GH75" s="35">
        <v>317.5</v>
      </c>
      <c r="GI75" s="35">
        <v>332.65</v>
      </c>
      <c r="GJ75" s="35">
        <v>332.85</v>
      </c>
      <c r="GK75" s="35">
        <v>332.25</v>
      </c>
      <c r="GL75" s="35">
        <v>340.3</v>
      </c>
      <c r="GM75" s="35">
        <v>338.7</v>
      </c>
      <c r="GN75" s="35">
        <v>344.6</v>
      </c>
      <c r="GO75" s="35">
        <v>342.35</v>
      </c>
      <c r="GP75" s="35">
        <v>338.45</v>
      </c>
      <c r="GQ75" s="35">
        <v>376.15</v>
      </c>
      <c r="GR75" s="35">
        <v>378.75</v>
      </c>
      <c r="GS75" s="35">
        <v>415.55</v>
      </c>
      <c r="GT75" s="35">
        <v>421.35</v>
      </c>
      <c r="GU75" s="35">
        <v>436</v>
      </c>
      <c r="GV75" s="35">
        <v>445.8</v>
      </c>
      <c r="GW75" s="35">
        <v>446.05</v>
      </c>
      <c r="GX75" s="35">
        <v>463.1</v>
      </c>
      <c r="GY75" s="35">
        <v>470.35</v>
      </c>
      <c r="GZ75" s="35">
        <v>471.6</v>
      </c>
      <c r="HA75" s="35">
        <v>490.65</v>
      </c>
      <c r="HB75" s="35">
        <v>495.3</v>
      </c>
      <c r="HC75" s="35">
        <v>493.95</v>
      </c>
      <c r="HD75" s="35">
        <v>499.8</v>
      </c>
      <c r="HE75" s="35">
        <v>526.70000000000005</v>
      </c>
      <c r="HF75" s="35">
        <v>529.70000000000005</v>
      </c>
      <c r="HG75" s="35">
        <v>526.4</v>
      </c>
      <c r="HH75" s="35">
        <v>526.5</v>
      </c>
      <c r="HI75" s="35">
        <v>519.6</v>
      </c>
      <c r="HJ75" s="35">
        <v>519.25</v>
      </c>
      <c r="HK75" s="35">
        <v>519.1</v>
      </c>
      <c r="HL75" s="35">
        <v>527.6</v>
      </c>
      <c r="HM75" s="35">
        <v>524.5</v>
      </c>
      <c r="HN75" s="35">
        <v>523.45000000000005</v>
      </c>
      <c r="HO75" s="35">
        <v>522.29999999999995</v>
      </c>
      <c r="HP75" s="35">
        <v>527.85</v>
      </c>
      <c r="HQ75" s="35">
        <v>548.54999999999995</v>
      </c>
      <c r="HR75" s="35">
        <v>551.6</v>
      </c>
      <c r="HS75" s="35">
        <v>549.54999999999995</v>
      </c>
      <c r="HT75" s="35">
        <v>548.79999999999995</v>
      </c>
      <c r="HU75" s="35">
        <v>543.9</v>
      </c>
      <c r="HV75" s="35">
        <v>546.04999999999995</v>
      </c>
      <c r="HW75" s="35">
        <v>545.85</v>
      </c>
      <c r="HX75" s="35">
        <v>565.04999999999995</v>
      </c>
      <c r="HY75" s="35">
        <v>563.29999999999995</v>
      </c>
      <c r="HZ75" s="35">
        <v>560.6</v>
      </c>
      <c r="IA75" s="35">
        <v>561.20000000000005</v>
      </c>
      <c r="IB75" s="35">
        <v>558.35</v>
      </c>
      <c r="IC75" s="35">
        <v>564.6</v>
      </c>
      <c r="ID75" s="35">
        <v>569.85</v>
      </c>
      <c r="IE75" s="35">
        <v>567.1</v>
      </c>
      <c r="IF75" s="35">
        <v>576.9</v>
      </c>
      <c r="IG75" s="35">
        <v>565.20000000000005</v>
      </c>
      <c r="IH75" s="35">
        <v>471.4</v>
      </c>
      <c r="II75" s="35">
        <v>471.35</v>
      </c>
      <c r="IJ75" s="35">
        <v>589.15</v>
      </c>
      <c r="IK75" s="35">
        <v>592.1</v>
      </c>
      <c r="IL75" s="35">
        <v>594.95000000000005</v>
      </c>
      <c r="IM75" s="35">
        <v>599.70000000000005</v>
      </c>
      <c r="IN75" s="35">
        <v>614.70000000000005</v>
      </c>
      <c r="IO75" s="35">
        <v>615.70000000000005</v>
      </c>
      <c r="IP75" s="35">
        <v>617</v>
      </c>
      <c r="IQ75" s="35">
        <v>621.70000000000005</v>
      </c>
      <c r="IR75" s="35">
        <v>621.6</v>
      </c>
      <c r="IS75" s="35">
        <v>630.70000000000005</v>
      </c>
      <c r="IT75" s="35">
        <v>649.1</v>
      </c>
      <c r="IU75" s="35">
        <v>654.65</v>
      </c>
      <c r="IV75" s="35">
        <v>672</v>
      </c>
      <c r="IW75" s="35">
        <v>670.7</v>
      </c>
      <c r="IX75" s="35">
        <v>674.8</v>
      </c>
      <c r="IY75" s="35">
        <v>677.45</v>
      </c>
      <c r="IZ75" s="35">
        <v>689.9</v>
      </c>
      <c r="JA75" s="35">
        <v>686</v>
      </c>
      <c r="JB75" s="35">
        <v>690</v>
      </c>
      <c r="JC75" s="35">
        <v>691.4</v>
      </c>
      <c r="JD75" s="35">
        <v>683.55</v>
      </c>
      <c r="JE75" s="35">
        <v>680.05</v>
      </c>
      <c r="JF75" s="35">
        <v>679.4</v>
      </c>
      <c r="JG75" s="35">
        <v>673.55</v>
      </c>
      <c r="JH75" s="35">
        <v>683.3</v>
      </c>
      <c r="JI75" s="35">
        <v>678.9</v>
      </c>
      <c r="JJ75" s="35">
        <v>674.6</v>
      </c>
      <c r="JK75" s="35">
        <v>671.6</v>
      </c>
      <c r="JL75" s="35">
        <v>680.8</v>
      </c>
      <c r="JM75" s="35">
        <v>682.05</v>
      </c>
      <c r="JN75" s="35">
        <v>674.35</v>
      </c>
      <c r="JO75" s="35">
        <v>674.6</v>
      </c>
      <c r="JP75" s="35">
        <v>668.7</v>
      </c>
      <c r="JQ75" s="35">
        <v>670.15</v>
      </c>
      <c r="JR75" s="35">
        <v>673.25</v>
      </c>
      <c r="JS75" s="35">
        <v>672.35</v>
      </c>
      <c r="JT75" s="35">
        <v>675.65</v>
      </c>
      <c r="JU75" s="35">
        <v>675.3</v>
      </c>
      <c r="JV75" s="35">
        <v>672.5</v>
      </c>
      <c r="JW75" s="35">
        <v>675.5</v>
      </c>
      <c r="JX75" s="35">
        <v>672.6</v>
      </c>
      <c r="JY75" s="35">
        <v>671.7</v>
      </c>
      <c r="JZ75" s="35">
        <v>680</v>
      </c>
      <c r="KA75" s="35">
        <v>672.35</v>
      </c>
      <c r="KB75" s="35">
        <v>675.5</v>
      </c>
      <c r="KC75" s="35">
        <v>684.75</v>
      </c>
      <c r="KD75" s="35">
        <v>663.3</v>
      </c>
      <c r="KE75" s="35">
        <v>663.5</v>
      </c>
      <c r="KF75" s="35">
        <v>672.05</v>
      </c>
      <c r="KG75" s="35">
        <v>667.6</v>
      </c>
      <c r="KH75" s="35">
        <v>664</v>
      </c>
      <c r="KI75" s="35">
        <v>655</v>
      </c>
      <c r="KJ75" s="35">
        <v>660.5</v>
      </c>
      <c r="KK75" s="35">
        <v>655.1</v>
      </c>
      <c r="KL75" s="35">
        <v>653.25</v>
      </c>
      <c r="KM75" s="35">
        <v>635.1</v>
      </c>
      <c r="KN75" s="35">
        <v>624.85</v>
      </c>
      <c r="KO75" s="35">
        <v>625.35</v>
      </c>
      <c r="KP75" s="35">
        <v>619.54999999999995</v>
      </c>
      <c r="KQ75" s="35">
        <v>621.1</v>
      </c>
      <c r="KR75" s="35">
        <v>622.35</v>
      </c>
      <c r="KS75" s="35">
        <v>622.85</v>
      </c>
      <c r="KT75" s="35">
        <v>627.9</v>
      </c>
      <c r="KU75" s="35">
        <v>630.9</v>
      </c>
      <c r="KV75" s="35">
        <v>644.20000000000005</v>
      </c>
      <c r="KW75" s="35">
        <v>640</v>
      </c>
      <c r="KX75" s="35">
        <v>627</v>
      </c>
      <c r="KY75" s="35">
        <v>632.04999999999995</v>
      </c>
      <c r="KZ75" s="35">
        <v>630</v>
      </c>
      <c r="LA75" s="35">
        <v>627.04999999999995</v>
      </c>
      <c r="LB75" s="35">
        <v>635.75</v>
      </c>
      <c r="LC75" s="35">
        <v>630.5</v>
      </c>
      <c r="LD75" s="35">
        <v>636.1</v>
      </c>
      <c r="LE75" s="35">
        <v>647.35</v>
      </c>
      <c r="LF75" s="35">
        <v>635</v>
      </c>
      <c r="LG75" s="35">
        <v>632</v>
      </c>
      <c r="LH75" s="35">
        <v>642.35</v>
      </c>
      <c r="LI75" s="35">
        <v>640.29999999999995</v>
      </c>
      <c r="LJ75" s="35">
        <v>634.5</v>
      </c>
      <c r="LK75" s="35">
        <v>639.85</v>
      </c>
      <c r="LL75" s="35">
        <v>638.1</v>
      </c>
      <c r="LM75" s="35">
        <v>630.04999999999995</v>
      </c>
      <c r="LN75" s="35">
        <v>639.5</v>
      </c>
      <c r="LO75" s="35">
        <v>639.54999999999995</v>
      </c>
      <c r="LP75" s="35">
        <v>637.20000000000005</v>
      </c>
      <c r="LQ75" s="35">
        <v>630.9</v>
      </c>
      <c r="LR75" s="35">
        <v>629.4</v>
      </c>
      <c r="LS75" s="35">
        <v>632</v>
      </c>
      <c r="LT75" s="35">
        <v>631.70000000000005</v>
      </c>
      <c r="LU75" s="35">
        <v>635.65</v>
      </c>
      <c r="LV75" s="35">
        <v>617.1</v>
      </c>
      <c r="LW75" s="35">
        <v>620.9</v>
      </c>
      <c r="LX75" s="35">
        <v>622.4</v>
      </c>
      <c r="LY75" s="35">
        <v>620.75</v>
      </c>
      <c r="LZ75" s="35">
        <v>619.9</v>
      </c>
      <c r="MA75" s="35">
        <v>618</v>
      </c>
      <c r="MB75" s="35">
        <v>616.6</v>
      </c>
      <c r="MC75" s="35">
        <v>617.15</v>
      </c>
      <c r="MD75" s="35">
        <v>618.5</v>
      </c>
      <c r="ME75" s="35">
        <v>616.20000000000005</v>
      </c>
      <c r="MF75" s="35">
        <v>620.45000000000005</v>
      </c>
      <c r="MG75" s="35">
        <v>628.04999999999995</v>
      </c>
      <c r="MH75" s="35">
        <v>627</v>
      </c>
      <c r="MI75" s="35">
        <v>622</v>
      </c>
      <c r="MJ75" s="35">
        <v>632.85</v>
      </c>
      <c r="MK75" s="35">
        <v>616.25</v>
      </c>
      <c r="ML75" s="35">
        <v>617.65</v>
      </c>
      <c r="MM75" s="35">
        <v>617.35</v>
      </c>
      <c r="MN75" s="35">
        <v>620.5</v>
      </c>
      <c r="MO75" s="35">
        <v>621.45000000000005</v>
      </c>
      <c r="MP75" s="35">
        <v>620.45000000000005</v>
      </c>
      <c r="MQ75" s="35">
        <v>617.29999999999995</v>
      </c>
      <c r="MR75" s="35">
        <v>617.9</v>
      </c>
      <c r="MS75" s="35">
        <v>619.6</v>
      </c>
      <c r="MT75" s="35">
        <v>617.25</v>
      </c>
      <c r="MU75" s="35">
        <v>622.1</v>
      </c>
      <c r="MV75" s="35">
        <v>614.35</v>
      </c>
      <c r="MW75" s="35">
        <v>616.75</v>
      </c>
      <c r="MX75" s="35">
        <v>616.04999999999995</v>
      </c>
      <c r="MY75" s="35">
        <v>625.5</v>
      </c>
      <c r="MZ75" s="35">
        <v>630.9</v>
      </c>
      <c r="NA75" s="35">
        <v>629</v>
      </c>
      <c r="NB75" s="43"/>
      <c r="ND75" s="45"/>
      <c r="NE75" s="43"/>
    </row>
    <row r="76" spans="1:369" x14ac:dyDescent="0.25">
      <c r="A76" s="28">
        <f t="shared" si="4"/>
        <v>74</v>
      </c>
      <c r="B76" s="28">
        <v>503310</v>
      </c>
      <c r="C76" s="28" t="s">
        <v>77</v>
      </c>
      <c r="D76" s="29" t="s">
        <v>117</v>
      </c>
      <c r="E76" s="27">
        <f t="shared" si="3"/>
        <v>69.5</v>
      </c>
      <c r="F76" s="27">
        <v>147.9</v>
      </c>
      <c r="G76" s="27">
        <v>38.65</v>
      </c>
      <c r="H76" s="27">
        <v>54.4</v>
      </c>
      <c r="I76" s="3"/>
      <c r="J76" s="27">
        <v>84.9</v>
      </c>
      <c r="K76" s="27">
        <v>68</v>
      </c>
      <c r="L76" s="27"/>
      <c r="M76" s="30"/>
      <c r="N76" s="28"/>
      <c r="P76" s="3">
        <v>69.5</v>
      </c>
      <c r="Q76" s="3">
        <v>69</v>
      </c>
      <c r="R76" s="3">
        <v>70.25</v>
      </c>
      <c r="S76" s="3">
        <v>69.900000000000006</v>
      </c>
      <c r="T76" s="3">
        <v>70.349999999999994</v>
      </c>
      <c r="U76" s="3">
        <v>70.349999999999994</v>
      </c>
      <c r="V76" s="3">
        <v>70.7</v>
      </c>
      <c r="W76" s="3">
        <v>70.599999999999994</v>
      </c>
      <c r="X76" s="3">
        <v>71.900000000000006</v>
      </c>
      <c r="Y76" s="3">
        <v>69.8</v>
      </c>
      <c r="Z76" s="3">
        <v>69</v>
      </c>
      <c r="AA76" s="3">
        <v>71.75</v>
      </c>
      <c r="AB76" s="3">
        <v>71</v>
      </c>
      <c r="AC76" s="3">
        <v>72.5</v>
      </c>
      <c r="AD76" s="3">
        <v>73</v>
      </c>
      <c r="AE76" s="3">
        <v>73.400000000000006</v>
      </c>
      <c r="AF76" s="3">
        <v>73.25</v>
      </c>
      <c r="AG76" s="3">
        <v>73.3</v>
      </c>
      <c r="AH76" s="3">
        <v>73.5</v>
      </c>
      <c r="AI76" s="3">
        <v>72.95</v>
      </c>
      <c r="AJ76" s="3">
        <v>75.349999999999994</v>
      </c>
      <c r="AK76" s="3">
        <v>76</v>
      </c>
      <c r="AL76" s="3">
        <v>76</v>
      </c>
      <c r="AM76" s="3">
        <v>75.900000000000006</v>
      </c>
      <c r="AN76" s="3">
        <v>76.150000000000006</v>
      </c>
      <c r="AO76" s="3">
        <v>76.5</v>
      </c>
      <c r="AP76" s="3">
        <v>75.95</v>
      </c>
      <c r="AQ76" s="3">
        <v>76.3</v>
      </c>
      <c r="AR76" s="3">
        <v>77.349999999999994</v>
      </c>
      <c r="AS76" s="3">
        <v>77.349999999999994</v>
      </c>
      <c r="AT76" s="3">
        <v>76.650000000000006</v>
      </c>
      <c r="AU76" s="3">
        <v>76.900000000000006</v>
      </c>
      <c r="AV76" s="3">
        <v>78.45</v>
      </c>
      <c r="AW76" s="3">
        <v>77.5</v>
      </c>
      <c r="AX76" s="3">
        <v>80.75</v>
      </c>
      <c r="AY76" s="3">
        <v>80.75</v>
      </c>
      <c r="AZ76" s="3">
        <v>80.75</v>
      </c>
      <c r="BA76" s="3">
        <v>80.75</v>
      </c>
      <c r="BB76" s="3">
        <v>80.75</v>
      </c>
      <c r="BC76" s="3">
        <v>80.75</v>
      </c>
      <c r="BD76" s="3">
        <v>80.75</v>
      </c>
      <c r="BE76" s="3">
        <v>80.75</v>
      </c>
      <c r="BF76" s="3">
        <v>80.75</v>
      </c>
      <c r="BG76" s="3">
        <v>80.75</v>
      </c>
      <c r="BH76" s="3">
        <v>80.75</v>
      </c>
      <c r="BI76" s="3">
        <v>80.75</v>
      </c>
      <c r="BJ76" s="3">
        <v>80.75</v>
      </c>
      <c r="BK76" s="3">
        <v>80.75</v>
      </c>
      <c r="BL76" s="3">
        <v>80.75</v>
      </c>
      <c r="BM76" s="3">
        <v>80.75</v>
      </c>
      <c r="BN76" s="3">
        <v>80.75</v>
      </c>
      <c r="BO76" s="3">
        <v>79.8</v>
      </c>
      <c r="BP76" s="3">
        <v>79.8</v>
      </c>
      <c r="BQ76" s="3">
        <v>80.75</v>
      </c>
      <c r="BR76" s="3">
        <v>79.8</v>
      </c>
      <c r="BS76" s="3">
        <v>79.8</v>
      </c>
      <c r="BT76" s="3">
        <v>80.75</v>
      </c>
      <c r="BU76" s="3">
        <v>80.75</v>
      </c>
      <c r="BV76" s="3">
        <v>80.75</v>
      </c>
      <c r="BW76" s="3">
        <v>80.75</v>
      </c>
      <c r="BX76" s="3">
        <v>80.75</v>
      </c>
      <c r="BY76" s="3">
        <v>80.75</v>
      </c>
      <c r="BZ76" s="3">
        <v>80.75</v>
      </c>
      <c r="CA76" s="3">
        <v>80.75</v>
      </c>
      <c r="CB76" s="3">
        <v>80.75</v>
      </c>
      <c r="CC76" s="3">
        <v>77.400000000000006</v>
      </c>
      <c r="CD76" s="3">
        <v>77.5</v>
      </c>
      <c r="CE76" s="3">
        <v>78</v>
      </c>
      <c r="CF76" s="3"/>
      <c r="CG76" s="3"/>
      <c r="CH76" s="3">
        <v>79.8</v>
      </c>
      <c r="CI76" s="3">
        <v>80.3</v>
      </c>
      <c r="CJ76" s="3">
        <v>81.099999999999994</v>
      </c>
      <c r="CK76" s="3">
        <v>81</v>
      </c>
      <c r="CL76" s="3">
        <v>81.5</v>
      </c>
      <c r="CM76" s="3">
        <v>81.25</v>
      </c>
      <c r="CN76" s="3">
        <v>81.099999999999994</v>
      </c>
      <c r="CO76" s="3">
        <v>81.95</v>
      </c>
      <c r="CP76" s="3">
        <v>82</v>
      </c>
      <c r="CQ76" s="3">
        <v>81.55</v>
      </c>
      <c r="CR76" s="3">
        <v>81.3</v>
      </c>
      <c r="CS76" s="3">
        <v>81</v>
      </c>
      <c r="CT76" s="3">
        <v>81.75</v>
      </c>
      <c r="CU76" s="3">
        <v>81.7</v>
      </c>
      <c r="CV76" s="3">
        <v>82</v>
      </c>
      <c r="CW76" s="3">
        <v>81.55</v>
      </c>
      <c r="CX76" s="3">
        <v>82.15</v>
      </c>
      <c r="CY76" s="3">
        <v>81.099999999999994</v>
      </c>
      <c r="CZ76" s="3">
        <v>82.5</v>
      </c>
      <c r="DA76" s="3">
        <v>82</v>
      </c>
      <c r="DB76" s="3">
        <v>81.150000000000006</v>
      </c>
      <c r="DC76" s="3">
        <v>82.9</v>
      </c>
      <c r="DD76" s="3">
        <v>84</v>
      </c>
      <c r="DE76" s="3">
        <v>79.650000000000006</v>
      </c>
      <c r="DF76" s="3">
        <v>77.05</v>
      </c>
      <c r="DG76" s="3">
        <v>77.75</v>
      </c>
      <c r="DH76" s="3">
        <v>77.150000000000006</v>
      </c>
      <c r="DI76" s="3">
        <v>81.95</v>
      </c>
      <c r="DJ76" s="3">
        <v>80</v>
      </c>
      <c r="DK76" s="3">
        <v>83.5</v>
      </c>
      <c r="DL76" s="3">
        <v>83.65</v>
      </c>
      <c r="DM76" s="3">
        <v>77</v>
      </c>
      <c r="DN76" s="3">
        <v>78.45</v>
      </c>
      <c r="DO76" s="3">
        <v>79.849999999999994</v>
      </c>
      <c r="DP76" s="3">
        <v>80.900000000000006</v>
      </c>
      <c r="DQ76" s="3">
        <v>81.900000000000006</v>
      </c>
      <c r="DR76" s="3">
        <v>82.8</v>
      </c>
      <c r="DS76" s="3">
        <v>84.5</v>
      </c>
      <c r="DT76" s="3">
        <v>83.95</v>
      </c>
      <c r="DU76" s="3">
        <v>84.5</v>
      </c>
      <c r="DV76" s="3">
        <v>86</v>
      </c>
      <c r="DW76" s="3">
        <v>83.25</v>
      </c>
      <c r="DX76" s="3">
        <v>85.25</v>
      </c>
      <c r="DY76" s="3">
        <v>80.5</v>
      </c>
      <c r="DZ76" s="3">
        <v>78.05</v>
      </c>
      <c r="EA76" s="3">
        <v>77.5</v>
      </c>
      <c r="EB76" s="3">
        <v>80.400000000000006</v>
      </c>
      <c r="EC76" s="3">
        <v>83</v>
      </c>
      <c r="ED76" s="3">
        <v>81.8</v>
      </c>
      <c r="EE76" s="3">
        <v>83.8</v>
      </c>
      <c r="EF76" s="3">
        <v>85.75</v>
      </c>
      <c r="EG76" s="3">
        <v>85.25</v>
      </c>
      <c r="EH76" s="3">
        <v>87.25</v>
      </c>
      <c r="EI76" s="3">
        <v>85.95</v>
      </c>
      <c r="EJ76" s="3">
        <v>87.3</v>
      </c>
      <c r="EK76" s="3">
        <v>90</v>
      </c>
      <c r="EL76" s="3">
        <v>89.65</v>
      </c>
      <c r="EM76" s="3">
        <v>89</v>
      </c>
      <c r="EN76" s="3">
        <v>87.45</v>
      </c>
      <c r="EO76" s="3">
        <v>88.75</v>
      </c>
      <c r="EP76" s="3">
        <v>88.8</v>
      </c>
      <c r="EQ76" s="3">
        <v>88.1</v>
      </c>
      <c r="ER76" s="3">
        <v>90.45</v>
      </c>
      <c r="ES76" s="3">
        <v>90.75</v>
      </c>
      <c r="ET76" s="3">
        <v>91.85</v>
      </c>
      <c r="EU76" s="3">
        <v>93.9</v>
      </c>
      <c r="EV76" s="3">
        <v>95.1</v>
      </c>
      <c r="EW76" s="3">
        <v>96</v>
      </c>
      <c r="EX76" s="3">
        <v>98.8</v>
      </c>
      <c r="EY76" s="3">
        <v>99.1</v>
      </c>
      <c r="EZ76" s="3">
        <v>97.5</v>
      </c>
      <c r="FA76" s="3">
        <v>98.5</v>
      </c>
      <c r="FB76" s="3">
        <v>99.65</v>
      </c>
      <c r="FC76" s="3">
        <v>99.6</v>
      </c>
      <c r="FD76" s="3">
        <v>98.9</v>
      </c>
      <c r="FE76" s="3">
        <v>100.7</v>
      </c>
      <c r="FF76" s="27">
        <v>102.9</v>
      </c>
      <c r="FG76" s="27">
        <v>104</v>
      </c>
      <c r="FH76" s="27">
        <v>104.9</v>
      </c>
      <c r="FI76" s="27">
        <v>106.45</v>
      </c>
      <c r="FJ76" s="27">
        <v>98.9</v>
      </c>
      <c r="FK76" s="27">
        <v>98</v>
      </c>
      <c r="FL76" s="27">
        <v>98.7</v>
      </c>
      <c r="FM76" s="27">
        <v>98.55</v>
      </c>
      <c r="FN76" s="27">
        <v>99.85</v>
      </c>
      <c r="FO76" s="27">
        <v>100.6</v>
      </c>
      <c r="FP76" s="27">
        <v>102.65</v>
      </c>
      <c r="FQ76" s="27">
        <v>104.65</v>
      </c>
      <c r="FR76" s="27">
        <v>104</v>
      </c>
      <c r="FS76" s="27">
        <v>103.65</v>
      </c>
      <c r="FT76" s="27"/>
      <c r="FU76" s="27">
        <v>110</v>
      </c>
      <c r="FV76" s="27">
        <v>112.3</v>
      </c>
      <c r="FW76" s="27">
        <v>117.1</v>
      </c>
      <c r="FX76" s="27">
        <v>115</v>
      </c>
      <c r="FY76" s="27">
        <v>115.5</v>
      </c>
      <c r="FZ76" s="27">
        <v>109.9</v>
      </c>
      <c r="GA76" s="27">
        <v>110.45</v>
      </c>
      <c r="GB76" s="27">
        <v>109.35</v>
      </c>
      <c r="GC76" s="27">
        <v>110</v>
      </c>
      <c r="GD76" s="27">
        <v>107.55</v>
      </c>
      <c r="GE76" s="27">
        <v>111.35</v>
      </c>
      <c r="GF76" s="27">
        <v>103.9</v>
      </c>
      <c r="GG76" s="27">
        <v>103.9</v>
      </c>
      <c r="GH76" s="27">
        <v>101.2</v>
      </c>
      <c r="GI76" s="27">
        <v>107</v>
      </c>
      <c r="GJ76" s="27">
        <v>103.45</v>
      </c>
      <c r="GK76" s="27">
        <v>108</v>
      </c>
      <c r="GL76" s="27">
        <v>109.2</v>
      </c>
      <c r="GM76" s="27">
        <v>113.85</v>
      </c>
      <c r="GN76" s="27">
        <v>112.75</v>
      </c>
      <c r="GO76" s="27">
        <v>114</v>
      </c>
      <c r="GP76" s="27">
        <v>113.2</v>
      </c>
      <c r="GQ76" s="27">
        <v>110.55</v>
      </c>
      <c r="GR76" s="27">
        <v>115.7</v>
      </c>
      <c r="GS76" s="27">
        <v>117.8</v>
      </c>
      <c r="GT76" s="27">
        <v>126</v>
      </c>
      <c r="GU76" s="27">
        <v>126.5</v>
      </c>
      <c r="GV76" s="27">
        <v>127</v>
      </c>
      <c r="GW76" s="27">
        <v>131.4</v>
      </c>
      <c r="GX76" s="27">
        <v>121.8</v>
      </c>
      <c r="GY76" s="27">
        <v>119.5</v>
      </c>
      <c r="GZ76" s="27">
        <v>120.25</v>
      </c>
      <c r="HA76" s="27">
        <v>120.9</v>
      </c>
      <c r="HB76" s="27">
        <v>120.8</v>
      </c>
      <c r="HC76" s="27">
        <v>122.4</v>
      </c>
      <c r="HD76" s="27">
        <v>119.1</v>
      </c>
      <c r="HE76" s="27">
        <v>115.15</v>
      </c>
      <c r="HF76" s="27">
        <v>108.4</v>
      </c>
      <c r="HG76" s="27">
        <v>111.5</v>
      </c>
      <c r="HH76" s="27">
        <v>111.3</v>
      </c>
      <c r="HI76" s="27">
        <v>111.55</v>
      </c>
      <c r="HJ76" s="27">
        <v>115.05</v>
      </c>
      <c r="HK76" s="27">
        <v>115</v>
      </c>
      <c r="HL76" s="27">
        <v>114</v>
      </c>
      <c r="HM76" s="27">
        <v>112.3</v>
      </c>
      <c r="HN76" s="27">
        <v>116.35</v>
      </c>
      <c r="HO76" s="27">
        <v>123.25</v>
      </c>
      <c r="HP76" s="27">
        <v>125</v>
      </c>
      <c r="HQ76" s="27">
        <v>125</v>
      </c>
      <c r="HR76" s="27">
        <v>126.65</v>
      </c>
      <c r="HS76" s="27">
        <v>128.30000000000001</v>
      </c>
      <c r="HT76" s="27">
        <v>128.1</v>
      </c>
      <c r="HU76" s="27">
        <v>125.05</v>
      </c>
      <c r="HV76" s="27">
        <v>126.55</v>
      </c>
      <c r="HW76" s="27">
        <v>124.25</v>
      </c>
      <c r="HX76" s="27">
        <v>123</v>
      </c>
      <c r="HY76" s="27">
        <v>125</v>
      </c>
      <c r="HZ76" s="27">
        <v>129.1</v>
      </c>
      <c r="IA76" s="27">
        <v>125.7</v>
      </c>
      <c r="IB76" s="27">
        <v>127.9</v>
      </c>
      <c r="IC76" s="27">
        <v>130.19999999999999</v>
      </c>
      <c r="ID76" s="27">
        <v>126.55</v>
      </c>
      <c r="IE76" s="27">
        <v>132.4</v>
      </c>
      <c r="IF76" s="27">
        <v>132.30000000000001</v>
      </c>
      <c r="IG76" s="27">
        <v>126.6</v>
      </c>
      <c r="IH76" s="27">
        <v>124.45</v>
      </c>
      <c r="II76" s="27">
        <v>119.95</v>
      </c>
      <c r="IJ76" s="27">
        <v>131.1</v>
      </c>
      <c r="IK76" s="27">
        <v>133.94999999999999</v>
      </c>
      <c r="IL76" s="27">
        <v>137.80000000000001</v>
      </c>
      <c r="IM76" s="27">
        <v>136.65</v>
      </c>
      <c r="IN76" s="27">
        <v>141.9</v>
      </c>
      <c r="IO76" s="27">
        <v>139.4</v>
      </c>
      <c r="IP76" s="27">
        <v>131.94999999999999</v>
      </c>
      <c r="IQ76" s="27">
        <v>131</v>
      </c>
      <c r="IR76" s="27">
        <v>130.44999999999999</v>
      </c>
      <c r="IS76" s="27">
        <v>138.9</v>
      </c>
      <c r="IT76" s="27">
        <v>146.94999999999999</v>
      </c>
      <c r="IU76" s="27">
        <v>134.5</v>
      </c>
      <c r="IV76" s="27">
        <v>141.19999999999999</v>
      </c>
      <c r="IW76" s="27">
        <v>135.55000000000001</v>
      </c>
      <c r="IX76" s="27">
        <v>136.85</v>
      </c>
      <c r="IY76" s="27">
        <v>141.35</v>
      </c>
      <c r="IZ76" s="27">
        <v>137.35</v>
      </c>
      <c r="JA76" s="27">
        <v>141.85</v>
      </c>
      <c r="JB76" s="27">
        <v>145.35</v>
      </c>
      <c r="JC76" s="27">
        <v>146</v>
      </c>
      <c r="JD76" s="27">
        <v>148.6</v>
      </c>
      <c r="JE76" s="27">
        <v>151.69999999999999</v>
      </c>
      <c r="JF76" s="27">
        <v>148.05000000000001</v>
      </c>
      <c r="JG76" s="27">
        <v>154.6</v>
      </c>
      <c r="JH76" s="27">
        <v>156.35</v>
      </c>
      <c r="JI76" s="27">
        <v>153.75</v>
      </c>
      <c r="JJ76" s="27">
        <v>159.85</v>
      </c>
      <c r="JK76" s="27">
        <v>165.8</v>
      </c>
      <c r="JL76" s="27">
        <v>162.15</v>
      </c>
      <c r="JM76" s="27">
        <v>150.80000000000001</v>
      </c>
      <c r="JN76" s="27">
        <v>144.65</v>
      </c>
      <c r="JO76" s="27">
        <v>143.44999999999999</v>
      </c>
      <c r="JP76" s="27">
        <v>143.65</v>
      </c>
      <c r="JQ76" s="27">
        <v>144.65</v>
      </c>
      <c r="JR76" s="27">
        <v>146.15</v>
      </c>
      <c r="JS76" s="27">
        <v>144.75</v>
      </c>
      <c r="JT76" s="27">
        <v>152.65</v>
      </c>
      <c r="JU76" s="27">
        <v>153.65</v>
      </c>
      <c r="JV76" s="27">
        <v>149.85</v>
      </c>
      <c r="JW76" s="27">
        <v>144.15</v>
      </c>
      <c r="JX76" s="27">
        <v>140.65</v>
      </c>
      <c r="JY76" s="27">
        <v>141.5</v>
      </c>
      <c r="JZ76" s="27">
        <v>138.6</v>
      </c>
      <c r="KA76" s="27">
        <v>138.15</v>
      </c>
      <c r="KB76" s="27">
        <v>137.30000000000001</v>
      </c>
      <c r="KC76" s="27">
        <v>138.25</v>
      </c>
      <c r="KD76" s="27">
        <v>135.1</v>
      </c>
      <c r="KE76" s="27">
        <v>137.1</v>
      </c>
      <c r="KF76" s="27">
        <v>138.94999999999999</v>
      </c>
      <c r="KG76" s="27">
        <v>138.55000000000001</v>
      </c>
      <c r="KH76" s="27">
        <v>137</v>
      </c>
      <c r="KI76" s="27">
        <v>131.75</v>
      </c>
      <c r="KJ76" s="27">
        <v>131.25</v>
      </c>
      <c r="KK76" s="27">
        <v>133</v>
      </c>
      <c r="KL76" s="27">
        <v>139</v>
      </c>
      <c r="KM76" s="27">
        <v>141.05000000000001</v>
      </c>
      <c r="KN76" s="27">
        <v>142.6</v>
      </c>
      <c r="KO76" s="27">
        <v>142.4</v>
      </c>
      <c r="KP76" s="27">
        <v>143.69999999999999</v>
      </c>
      <c r="KQ76" s="27">
        <v>145.69999999999999</v>
      </c>
      <c r="KR76" s="27">
        <v>148.85</v>
      </c>
      <c r="KS76" s="27">
        <v>142</v>
      </c>
      <c r="KT76" s="27">
        <v>143</v>
      </c>
      <c r="KU76" s="27">
        <v>147</v>
      </c>
      <c r="KV76" s="27">
        <v>140.85</v>
      </c>
      <c r="KW76" s="27">
        <v>144.94999999999999</v>
      </c>
      <c r="KX76" s="27">
        <v>135.85</v>
      </c>
      <c r="KY76" s="27">
        <v>134</v>
      </c>
      <c r="KZ76" s="27">
        <v>122</v>
      </c>
      <c r="LA76" s="27">
        <v>124.75</v>
      </c>
      <c r="LB76" s="27">
        <v>127.5</v>
      </c>
      <c r="LC76" s="27">
        <v>130.80000000000001</v>
      </c>
      <c r="LD76" s="27">
        <v>131</v>
      </c>
      <c r="LE76" s="27">
        <v>132.1</v>
      </c>
      <c r="LF76" s="27">
        <v>132.4</v>
      </c>
      <c r="LG76" s="27">
        <v>134.05000000000001</v>
      </c>
      <c r="LH76" s="27">
        <v>136.80000000000001</v>
      </c>
      <c r="LI76" s="27">
        <v>132.55000000000001</v>
      </c>
      <c r="LJ76" s="27">
        <v>126.7</v>
      </c>
      <c r="LK76" s="27">
        <v>123</v>
      </c>
      <c r="LL76" s="27">
        <v>126.5</v>
      </c>
      <c r="LM76" s="27">
        <v>122.4</v>
      </c>
      <c r="LN76" s="27">
        <v>116.2</v>
      </c>
      <c r="LO76" s="27">
        <v>114.75</v>
      </c>
      <c r="LP76" s="27">
        <v>112.4</v>
      </c>
      <c r="LQ76" s="27">
        <v>110.6</v>
      </c>
      <c r="LR76" s="27">
        <v>112</v>
      </c>
      <c r="LS76" s="27">
        <v>115.95</v>
      </c>
      <c r="LT76" s="27">
        <v>114.6</v>
      </c>
      <c r="LU76" s="27">
        <v>118.15</v>
      </c>
      <c r="LV76" s="27">
        <v>119.4</v>
      </c>
      <c r="LW76" s="27">
        <v>121.9</v>
      </c>
      <c r="LX76" s="27">
        <v>122.45</v>
      </c>
      <c r="LY76" s="27">
        <v>117.3</v>
      </c>
      <c r="LZ76" s="27">
        <v>117.75</v>
      </c>
      <c r="MA76" s="27">
        <v>122.2</v>
      </c>
      <c r="MB76" s="27">
        <v>123.1</v>
      </c>
      <c r="MC76" s="27">
        <v>126.65</v>
      </c>
      <c r="MD76" s="27">
        <v>128</v>
      </c>
      <c r="ME76" s="27">
        <v>132.05000000000001</v>
      </c>
      <c r="MF76" s="27">
        <v>135</v>
      </c>
      <c r="MG76" s="27">
        <v>135.1</v>
      </c>
      <c r="MH76" s="27">
        <v>137.80000000000001</v>
      </c>
      <c r="MI76" s="27">
        <v>135.44999999999999</v>
      </c>
      <c r="MJ76" s="27">
        <v>136.30000000000001</v>
      </c>
      <c r="MK76" s="27">
        <v>136.5</v>
      </c>
      <c r="ML76" s="27">
        <v>135.5</v>
      </c>
      <c r="MM76" s="27">
        <v>136</v>
      </c>
      <c r="MN76" s="27">
        <v>136.5</v>
      </c>
      <c r="MO76" s="27">
        <v>135.25</v>
      </c>
      <c r="MP76" s="27">
        <v>137.25</v>
      </c>
      <c r="MQ76" s="27">
        <v>136.55000000000001</v>
      </c>
      <c r="MR76" s="27">
        <v>137.44999999999999</v>
      </c>
      <c r="MS76" s="27">
        <v>136.4</v>
      </c>
      <c r="MT76" s="27">
        <v>139.35</v>
      </c>
      <c r="MU76" s="27">
        <v>139.85</v>
      </c>
      <c r="MV76" s="27">
        <v>139.69999999999999</v>
      </c>
      <c r="MW76" s="27">
        <v>143.75</v>
      </c>
      <c r="MX76" s="27">
        <v>137.5</v>
      </c>
      <c r="MY76" s="27">
        <v>135.6</v>
      </c>
      <c r="MZ76" s="27">
        <v>138.25</v>
      </c>
      <c r="NA76" s="27">
        <v>138.94999999999999</v>
      </c>
      <c r="NB76" s="43"/>
      <c r="ND76" s="45"/>
      <c r="NE76" s="43"/>
    </row>
    <row r="77" spans="1:369" x14ac:dyDescent="0.25">
      <c r="A77" s="28">
        <f t="shared" si="4"/>
        <v>75</v>
      </c>
      <c r="B77" s="28">
        <v>526654</v>
      </c>
      <c r="C77" s="28" t="s">
        <v>11</v>
      </c>
      <c r="D77" s="29" t="s">
        <v>137</v>
      </c>
      <c r="E77" s="27">
        <f t="shared" si="3"/>
        <v>91.5</v>
      </c>
      <c r="F77" s="27">
        <v>45.65</v>
      </c>
      <c r="G77" s="27" t="e">
        <v>#N/A</v>
      </c>
      <c r="H77" s="27" t="e">
        <v>#N/A</v>
      </c>
      <c r="I77" s="3"/>
      <c r="J77" s="27">
        <v>94.5</v>
      </c>
      <c r="K77" s="27">
        <v>38.1</v>
      </c>
      <c r="L77" s="27"/>
      <c r="M77" s="30"/>
      <c r="N77" s="28"/>
      <c r="P77" s="3">
        <v>91.5</v>
      </c>
      <c r="Q77" s="3">
        <v>91.5</v>
      </c>
      <c r="R77" s="3">
        <v>91.5</v>
      </c>
      <c r="S77" s="3">
        <v>91.5</v>
      </c>
      <c r="T77" s="3">
        <v>91.5</v>
      </c>
      <c r="U77" s="3">
        <v>91.5</v>
      </c>
      <c r="V77" s="3">
        <v>91.5</v>
      </c>
      <c r="W77" s="3">
        <v>88.5</v>
      </c>
      <c r="X77" s="3">
        <v>84.3</v>
      </c>
      <c r="Y77" s="3">
        <v>84.3</v>
      </c>
      <c r="Z77" s="3">
        <v>84.3</v>
      </c>
      <c r="AA77" s="3">
        <v>84.3</v>
      </c>
      <c r="AB77" s="3">
        <v>84.3</v>
      </c>
      <c r="AC77" s="3">
        <v>84.3</v>
      </c>
      <c r="AD77" s="3">
        <v>84.3</v>
      </c>
      <c r="AE77" s="3">
        <v>84.3</v>
      </c>
      <c r="AF77" s="3">
        <v>84.3</v>
      </c>
      <c r="AG77" s="3">
        <v>84.3</v>
      </c>
      <c r="AH77" s="3">
        <v>84.3</v>
      </c>
      <c r="AI77" s="3">
        <v>84.3</v>
      </c>
      <c r="AJ77" s="3">
        <v>84.3</v>
      </c>
      <c r="AK77" s="3">
        <v>84.3</v>
      </c>
      <c r="AL77" s="3">
        <v>84.3</v>
      </c>
      <c r="AM77" s="3">
        <v>84.3</v>
      </c>
      <c r="AN77" s="3">
        <v>84.3</v>
      </c>
      <c r="AO77" s="3">
        <v>84.3</v>
      </c>
      <c r="AP77" s="3">
        <v>84.3</v>
      </c>
      <c r="AQ77" s="3">
        <v>80.3</v>
      </c>
      <c r="AR77" s="3">
        <v>80.3</v>
      </c>
      <c r="AS77" s="3">
        <v>80.3</v>
      </c>
      <c r="AT77" s="3">
        <v>80.3</v>
      </c>
      <c r="AU77" s="3">
        <v>80.3</v>
      </c>
      <c r="AV77" s="3">
        <v>81.349999999999994</v>
      </c>
      <c r="AW77" s="3">
        <v>81.349999999999994</v>
      </c>
      <c r="AX77" s="3">
        <v>81.349999999999994</v>
      </c>
      <c r="AY77" s="3">
        <v>85.6</v>
      </c>
      <c r="AZ77" s="3">
        <v>90</v>
      </c>
      <c r="BA77" s="3">
        <v>90</v>
      </c>
      <c r="BB77" s="3">
        <v>87.3</v>
      </c>
      <c r="BC77" s="3">
        <v>87.3</v>
      </c>
      <c r="BD77" s="3">
        <v>88</v>
      </c>
      <c r="BE77" s="3">
        <v>83.85</v>
      </c>
      <c r="BF77" s="3">
        <v>83.85</v>
      </c>
      <c r="BG77" s="3">
        <v>88.5</v>
      </c>
      <c r="BH77" s="3">
        <v>84.5</v>
      </c>
      <c r="BI77" s="3">
        <v>81</v>
      </c>
      <c r="BJ77" s="3">
        <v>85</v>
      </c>
      <c r="BK77" s="3">
        <v>84.8</v>
      </c>
      <c r="BL77" s="3">
        <v>80.8</v>
      </c>
      <c r="BM77" s="3">
        <v>85</v>
      </c>
      <c r="BN77" s="3">
        <v>85</v>
      </c>
      <c r="BO77" s="3">
        <v>81.45</v>
      </c>
      <c r="BP77" s="3">
        <v>81.45</v>
      </c>
      <c r="BQ77" s="3">
        <v>77.7</v>
      </c>
      <c r="BR77" s="3">
        <v>77.7</v>
      </c>
      <c r="BS77" s="3">
        <v>74</v>
      </c>
      <c r="BT77" s="3">
        <v>74</v>
      </c>
      <c r="BU77" s="3">
        <v>70.5</v>
      </c>
      <c r="BV77" s="3">
        <v>70.5</v>
      </c>
      <c r="BW77" s="3">
        <v>70.349999999999994</v>
      </c>
      <c r="BX77" s="3">
        <v>74</v>
      </c>
      <c r="BY77" s="3">
        <v>74</v>
      </c>
      <c r="BZ77" s="3">
        <v>76</v>
      </c>
      <c r="CA77" s="3">
        <v>76</v>
      </c>
      <c r="CB77" s="3">
        <v>76</v>
      </c>
      <c r="CC77" s="3">
        <v>72.5</v>
      </c>
      <c r="CD77" s="3">
        <v>72.5</v>
      </c>
      <c r="CE77" s="3">
        <v>72.5</v>
      </c>
      <c r="CF77" s="3">
        <v>72.5</v>
      </c>
      <c r="CG77" s="3">
        <v>75</v>
      </c>
      <c r="CH77" s="3">
        <v>75</v>
      </c>
      <c r="CI77" s="3">
        <v>72.400000000000006</v>
      </c>
      <c r="CJ77" s="3">
        <v>72.400000000000006</v>
      </c>
      <c r="CK77" s="3">
        <v>72.400000000000006</v>
      </c>
      <c r="CL77" s="3">
        <v>72.400000000000006</v>
      </c>
      <c r="CM77" s="3">
        <v>71.8</v>
      </c>
      <c r="CN77" s="3">
        <v>71.8</v>
      </c>
      <c r="CO77" s="3">
        <v>71.8</v>
      </c>
      <c r="CP77" s="3">
        <v>71.8</v>
      </c>
      <c r="CQ77" s="3">
        <v>71.8</v>
      </c>
      <c r="CR77" s="3">
        <v>71.8</v>
      </c>
      <c r="CS77" s="3">
        <v>71.8</v>
      </c>
      <c r="CT77" s="3">
        <v>71.8</v>
      </c>
      <c r="CU77" s="3">
        <v>71.8</v>
      </c>
      <c r="CV77" s="3">
        <v>71.8</v>
      </c>
      <c r="CW77" s="3">
        <v>71.8</v>
      </c>
      <c r="CX77" s="3">
        <v>71.8</v>
      </c>
      <c r="CY77" s="3">
        <v>71.8</v>
      </c>
      <c r="CZ77" s="3">
        <v>71.8</v>
      </c>
      <c r="DA77" s="3">
        <v>71.8</v>
      </c>
      <c r="DB77" s="3">
        <v>71.8</v>
      </c>
      <c r="DC77" s="3">
        <v>71.8</v>
      </c>
      <c r="DD77" s="3">
        <v>71.8</v>
      </c>
      <c r="DE77" s="3">
        <v>71.8</v>
      </c>
      <c r="DF77" s="3">
        <v>71.8</v>
      </c>
      <c r="DG77" s="3">
        <v>68.45</v>
      </c>
      <c r="DH77" s="3">
        <v>68.45</v>
      </c>
      <c r="DI77" s="3">
        <v>68.45</v>
      </c>
      <c r="DJ77" s="3">
        <v>72</v>
      </c>
      <c r="DK77" s="3">
        <v>72</v>
      </c>
      <c r="DL77" s="3">
        <v>75.349999999999994</v>
      </c>
      <c r="DM77" s="3">
        <v>71.8</v>
      </c>
      <c r="DN77" s="3">
        <v>68.400000000000006</v>
      </c>
      <c r="DO77" s="3">
        <v>68.400000000000006</v>
      </c>
      <c r="DP77" s="3">
        <v>68.400000000000006</v>
      </c>
      <c r="DQ77" s="3">
        <v>68.400000000000006</v>
      </c>
      <c r="DR77" s="3">
        <v>67</v>
      </c>
      <c r="DS77" s="3">
        <v>67</v>
      </c>
      <c r="DT77" s="3">
        <v>67</v>
      </c>
      <c r="DU77" s="3">
        <v>67.5</v>
      </c>
      <c r="DV77" s="3">
        <v>66</v>
      </c>
      <c r="DW77" s="3">
        <v>66</v>
      </c>
      <c r="DX77" s="3">
        <v>66</v>
      </c>
      <c r="DY77" s="3">
        <v>66</v>
      </c>
      <c r="DZ77" s="3">
        <v>66</v>
      </c>
      <c r="EA77" s="3">
        <v>66</v>
      </c>
      <c r="EB77" s="3">
        <v>66</v>
      </c>
      <c r="EC77" s="3">
        <v>66</v>
      </c>
      <c r="ED77" s="3">
        <v>66</v>
      </c>
      <c r="EE77" s="3">
        <v>66</v>
      </c>
      <c r="EF77" s="3">
        <v>66</v>
      </c>
      <c r="EG77" s="3">
        <v>66</v>
      </c>
      <c r="EH77" s="3">
        <v>66</v>
      </c>
      <c r="EI77" s="3">
        <v>66</v>
      </c>
      <c r="EJ77" s="3">
        <v>66</v>
      </c>
      <c r="EK77" s="3">
        <v>66</v>
      </c>
      <c r="EL77" s="3">
        <v>66</v>
      </c>
      <c r="EM77" s="3">
        <v>66</v>
      </c>
      <c r="EN77" s="3">
        <v>66</v>
      </c>
      <c r="EO77" s="3">
        <v>66</v>
      </c>
      <c r="EP77" s="3">
        <v>66</v>
      </c>
      <c r="EQ77" s="3">
        <v>66</v>
      </c>
      <c r="ER77" s="3">
        <v>66</v>
      </c>
      <c r="ES77" s="3">
        <v>66</v>
      </c>
      <c r="ET77" s="3">
        <v>66</v>
      </c>
      <c r="EU77" s="3">
        <v>66</v>
      </c>
      <c r="EV77" s="3">
        <v>66</v>
      </c>
      <c r="EW77" s="3">
        <v>66</v>
      </c>
      <c r="EX77" s="3">
        <v>66</v>
      </c>
      <c r="EY77" s="3">
        <v>66</v>
      </c>
      <c r="EZ77" s="3">
        <v>66</v>
      </c>
      <c r="FA77" s="3">
        <v>66</v>
      </c>
      <c r="FB77" s="3">
        <v>66</v>
      </c>
      <c r="FC77" s="3">
        <v>66</v>
      </c>
      <c r="FD77" s="3">
        <v>66</v>
      </c>
      <c r="FE77" s="3">
        <v>66</v>
      </c>
      <c r="FF77" s="27">
        <v>66</v>
      </c>
      <c r="FG77" s="27">
        <v>66</v>
      </c>
      <c r="FH77" s="27">
        <v>66</v>
      </c>
      <c r="FI77" s="27">
        <v>69</v>
      </c>
      <c r="FJ77" s="27">
        <v>69</v>
      </c>
      <c r="FK77" s="27">
        <v>69</v>
      </c>
      <c r="FL77" s="27">
        <v>69</v>
      </c>
      <c r="FM77" s="27">
        <v>66.5</v>
      </c>
      <c r="FN77" s="27">
        <v>66.5</v>
      </c>
      <c r="FO77" s="27">
        <v>66.5</v>
      </c>
      <c r="FP77" s="27">
        <v>66.5</v>
      </c>
      <c r="FQ77" s="27">
        <v>66.5</v>
      </c>
      <c r="FR77" s="27">
        <v>64.8</v>
      </c>
      <c r="FS77" s="27">
        <v>64.8</v>
      </c>
      <c r="FT77" s="27"/>
      <c r="FU77" s="27">
        <v>64.3</v>
      </c>
      <c r="FV77" s="27">
        <v>61.4</v>
      </c>
      <c r="FW77" s="27">
        <v>61.4</v>
      </c>
      <c r="FX77" s="27">
        <v>58.5</v>
      </c>
      <c r="FY77" s="27">
        <v>58.5</v>
      </c>
      <c r="FZ77" s="27">
        <v>56.1</v>
      </c>
      <c r="GA77" s="27">
        <v>56.1</v>
      </c>
      <c r="GB77" s="27">
        <v>56.1</v>
      </c>
      <c r="GC77" s="27">
        <v>56.1</v>
      </c>
      <c r="GD77" s="27">
        <v>56.1</v>
      </c>
      <c r="GE77" s="27">
        <v>56.1</v>
      </c>
      <c r="GF77" s="27">
        <v>56.1</v>
      </c>
      <c r="GG77" s="27">
        <v>56.1</v>
      </c>
      <c r="GH77" s="27">
        <v>56.1</v>
      </c>
      <c r="GI77" s="27">
        <v>56.1</v>
      </c>
      <c r="GJ77" s="27">
        <v>56.1</v>
      </c>
      <c r="GK77" s="27">
        <v>56.1</v>
      </c>
      <c r="GL77" s="27">
        <v>56.1</v>
      </c>
      <c r="GM77" s="27">
        <v>56.1</v>
      </c>
      <c r="GN77" s="27">
        <v>56.1</v>
      </c>
      <c r="GO77" s="27">
        <v>56.1</v>
      </c>
      <c r="GP77" s="27">
        <v>59</v>
      </c>
      <c r="GQ77" s="27">
        <v>59.2</v>
      </c>
      <c r="GR77" s="27">
        <v>59.2</v>
      </c>
      <c r="GS77" s="27">
        <v>59.2</v>
      </c>
      <c r="GT77" s="27">
        <v>59.2</v>
      </c>
      <c r="GU77" s="27">
        <v>59.2</v>
      </c>
      <c r="GV77" s="27">
        <v>59.2</v>
      </c>
      <c r="GW77" s="27">
        <v>59.2</v>
      </c>
      <c r="GX77" s="27">
        <v>59.2</v>
      </c>
      <c r="GY77" s="27">
        <v>59.2</v>
      </c>
      <c r="GZ77" s="27">
        <v>59.2</v>
      </c>
      <c r="HA77" s="27">
        <v>59.2</v>
      </c>
      <c r="HB77" s="27">
        <v>59.2</v>
      </c>
      <c r="HC77" s="27">
        <v>59.2</v>
      </c>
      <c r="HD77" s="27">
        <v>59.2</v>
      </c>
      <c r="HE77" s="27">
        <v>59.2</v>
      </c>
      <c r="HF77" s="27">
        <v>56.4</v>
      </c>
      <c r="HG77" s="27">
        <v>56.55</v>
      </c>
      <c r="HH77" s="27">
        <v>53.9</v>
      </c>
      <c r="HI77" s="27">
        <v>56.55</v>
      </c>
      <c r="HJ77" s="27">
        <v>53.9</v>
      </c>
      <c r="HK77" s="27">
        <v>53.9</v>
      </c>
      <c r="HL77" s="27">
        <v>56.7</v>
      </c>
      <c r="HM77" s="27">
        <v>56.7</v>
      </c>
      <c r="HN77" s="27">
        <v>56.7</v>
      </c>
      <c r="HO77" s="27">
        <v>54</v>
      </c>
      <c r="HP77" s="27">
        <v>51.5</v>
      </c>
      <c r="HQ77" s="27">
        <v>54.2</v>
      </c>
      <c r="HR77" s="27">
        <v>56.9</v>
      </c>
      <c r="HS77" s="27">
        <v>55.4</v>
      </c>
      <c r="HT77" s="27">
        <v>52.8</v>
      </c>
      <c r="HU77" s="27">
        <v>50.35</v>
      </c>
      <c r="HV77" s="27">
        <v>48.15</v>
      </c>
      <c r="HW77" s="27">
        <v>48.15</v>
      </c>
      <c r="HX77" s="27">
        <v>45.9</v>
      </c>
      <c r="HY77" s="27">
        <v>48.3</v>
      </c>
      <c r="HZ77" s="27">
        <v>48.3</v>
      </c>
      <c r="IA77" s="27">
        <v>48.3</v>
      </c>
      <c r="IB77" s="27">
        <v>46</v>
      </c>
      <c r="IC77" s="27">
        <v>46</v>
      </c>
      <c r="ID77" s="27">
        <v>46</v>
      </c>
      <c r="IE77" s="27">
        <v>46</v>
      </c>
      <c r="IF77" s="27">
        <v>46</v>
      </c>
      <c r="IG77" s="27">
        <v>46</v>
      </c>
      <c r="IH77" s="27">
        <v>46</v>
      </c>
      <c r="II77" s="27">
        <v>46.3</v>
      </c>
      <c r="IJ77" s="27">
        <v>44.1</v>
      </c>
      <c r="IK77" s="27">
        <v>44.1</v>
      </c>
      <c r="IL77" s="27">
        <v>42</v>
      </c>
      <c r="IM77" s="27">
        <v>40</v>
      </c>
      <c r="IN77" s="27">
        <v>38.1</v>
      </c>
      <c r="IO77" s="27">
        <v>38.1</v>
      </c>
      <c r="IP77" s="27">
        <v>38.1</v>
      </c>
      <c r="IQ77" s="27">
        <v>38.1</v>
      </c>
      <c r="IR77" s="27">
        <v>38.1</v>
      </c>
      <c r="IS77" s="27">
        <v>40.1</v>
      </c>
      <c r="IT77" s="27">
        <v>42.2</v>
      </c>
      <c r="IU77" s="27">
        <v>44.3</v>
      </c>
      <c r="IV77" s="27">
        <v>44.3</v>
      </c>
      <c r="IW77" s="27">
        <v>44.3</v>
      </c>
      <c r="IX77" s="27">
        <v>46.6</v>
      </c>
      <c r="IY77" s="27">
        <v>46.6</v>
      </c>
      <c r="IZ77" s="27">
        <v>42.3</v>
      </c>
      <c r="JA77" s="27">
        <v>42.3</v>
      </c>
      <c r="JB77" s="27">
        <v>42.3</v>
      </c>
      <c r="JC77" s="27">
        <v>42.3</v>
      </c>
      <c r="JD77" s="27">
        <v>44.3</v>
      </c>
      <c r="JE77" s="27">
        <v>42.2</v>
      </c>
      <c r="JF77" s="27">
        <v>42.2</v>
      </c>
      <c r="JG77" s="27">
        <v>42.2</v>
      </c>
      <c r="JH77" s="27">
        <v>42.2</v>
      </c>
      <c r="JI77" s="27">
        <v>42.2</v>
      </c>
      <c r="JJ77" s="27">
        <v>42</v>
      </c>
      <c r="JK77" s="27">
        <v>42</v>
      </c>
      <c r="JL77" s="27">
        <v>43.2</v>
      </c>
      <c r="JM77" s="27">
        <v>43.2</v>
      </c>
      <c r="JN77" s="27">
        <v>43.2</v>
      </c>
      <c r="JO77" s="27">
        <v>45.4</v>
      </c>
      <c r="JP77" s="27">
        <v>45.4</v>
      </c>
      <c r="JQ77" s="27">
        <v>45.4</v>
      </c>
      <c r="JR77" s="27">
        <v>43.25</v>
      </c>
      <c r="JS77" s="27">
        <v>43.25</v>
      </c>
      <c r="JT77" s="27">
        <v>41.2</v>
      </c>
      <c r="JU77" s="27">
        <v>43.25</v>
      </c>
      <c r="JV77" s="27">
        <v>43.25</v>
      </c>
      <c r="JW77" s="27">
        <v>43.25</v>
      </c>
      <c r="JX77" s="27">
        <v>43.25</v>
      </c>
      <c r="JY77" s="27">
        <v>43.25</v>
      </c>
      <c r="JZ77" s="27">
        <v>43.25</v>
      </c>
      <c r="KA77" s="27">
        <v>45.4</v>
      </c>
      <c r="KB77" s="27">
        <v>43.45</v>
      </c>
      <c r="KC77" s="27">
        <v>41.45</v>
      </c>
      <c r="KD77" s="27">
        <v>41.45</v>
      </c>
      <c r="KE77" s="27">
        <v>39.5</v>
      </c>
      <c r="KF77" s="27">
        <v>41.55</v>
      </c>
      <c r="KG77" s="27">
        <v>43.7</v>
      </c>
      <c r="KH77" s="27">
        <v>45.95</v>
      </c>
      <c r="KI77" s="27">
        <v>43.8</v>
      </c>
      <c r="KJ77" s="27">
        <v>43.8</v>
      </c>
      <c r="KK77" s="27">
        <v>43.8</v>
      </c>
      <c r="KL77" s="27">
        <v>42.85</v>
      </c>
      <c r="KM77" s="27">
        <v>40.85</v>
      </c>
      <c r="KN77" s="27">
        <v>42.95</v>
      </c>
      <c r="KO77" s="27">
        <v>45.2</v>
      </c>
      <c r="KP77" s="27">
        <v>47.55</v>
      </c>
      <c r="KQ77" s="27">
        <v>47.55</v>
      </c>
      <c r="KR77" s="27">
        <v>50</v>
      </c>
      <c r="KS77" s="27">
        <v>50</v>
      </c>
      <c r="KT77" s="27">
        <v>48</v>
      </c>
      <c r="KU77" s="27">
        <v>48</v>
      </c>
      <c r="KV77" s="27">
        <v>48</v>
      </c>
      <c r="KW77" s="27">
        <v>48</v>
      </c>
      <c r="KX77" s="27">
        <v>48</v>
      </c>
      <c r="KY77" s="27">
        <v>48</v>
      </c>
      <c r="KZ77" s="27">
        <v>46.1</v>
      </c>
      <c r="LA77" s="27">
        <v>46.1</v>
      </c>
      <c r="LB77" s="27">
        <v>46.1</v>
      </c>
      <c r="LC77" s="27">
        <v>46.1</v>
      </c>
      <c r="LD77" s="27">
        <v>44</v>
      </c>
      <c r="LE77" s="27">
        <v>44</v>
      </c>
      <c r="LF77" s="27">
        <v>44.4</v>
      </c>
      <c r="LG77" s="27">
        <v>42.3</v>
      </c>
      <c r="LH77" s="27">
        <v>44.5</v>
      </c>
      <c r="LI77" s="27">
        <v>44.5</v>
      </c>
      <c r="LJ77" s="27">
        <v>44.5</v>
      </c>
      <c r="LK77" s="27">
        <v>45.6</v>
      </c>
      <c r="LL77" s="27">
        <v>45.5</v>
      </c>
      <c r="LM77" s="27">
        <v>45.5</v>
      </c>
      <c r="LN77" s="27">
        <v>43.85</v>
      </c>
      <c r="LO77" s="27">
        <v>43.85</v>
      </c>
      <c r="LP77" s="27">
        <v>41.8</v>
      </c>
      <c r="LQ77" s="27">
        <v>41.8</v>
      </c>
      <c r="LR77" s="27">
        <v>39.85</v>
      </c>
      <c r="LS77" s="27">
        <v>39.85</v>
      </c>
      <c r="LT77" s="27">
        <v>39.85</v>
      </c>
      <c r="LU77" s="27">
        <v>41.9</v>
      </c>
      <c r="LV77" s="27">
        <v>41.9</v>
      </c>
      <c r="LW77" s="27">
        <v>41.9</v>
      </c>
      <c r="LX77" s="27">
        <v>41.9</v>
      </c>
      <c r="LY77" s="27">
        <v>41.9</v>
      </c>
      <c r="LZ77" s="27">
        <v>41.9</v>
      </c>
      <c r="MA77" s="27">
        <v>41.9</v>
      </c>
      <c r="MB77" s="27">
        <v>41.9</v>
      </c>
      <c r="MC77" s="27">
        <v>39.950000000000003</v>
      </c>
      <c r="MD77" s="27">
        <v>39.950000000000003</v>
      </c>
      <c r="ME77" s="27">
        <v>39.950000000000003</v>
      </c>
      <c r="MF77" s="27">
        <v>42</v>
      </c>
      <c r="MG77" s="27">
        <v>44.2</v>
      </c>
      <c r="MH77" s="27">
        <v>44.2</v>
      </c>
      <c r="MI77" s="27">
        <v>46.5</v>
      </c>
      <c r="MJ77" s="27">
        <v>46.5</v>
      </c>
      <c r="MK77" s="27">
        <v>46.2</v>
      </c>
      <c r="ML77" s="27">
        <v>44</v>
      </c>
      <c r="MM77" s="27">
        <v>42</v>
      </c>
      <c r="MN77" s="27">
        <v>42</v>
      </c>
      <c r="MO77" s="27">
        <v>42</v>
      </c>
      <c r="MP77" s="27">
        <v>40.9</v>
      </c>
      <c r="MQ77" s="27">
        <v>40.9</v>
      </c>
      <c r="MR77" s="27">
        <v>43</v>
      </c>
      <c r="MS77" s="27">
        <v>41.9</v>
      </c>
      <c r="MT77" s="27">
        <v>41.9</v>
      </c>
      <c r="MU77" s="27">
        <v>40.5</v>
      </c>
      <c r="MV77" s="27">
        <v>40.5</v>
      </c>
      <c r="MW77" s="27">
        <v>38.799999999999997</v>
      </c>
      <c r="MX77" s="27">
        <v>38.799999999999997</v>
      </c>
      <c r="MY77" s="27">
        <v>37</v>
      </c>
      <c r="MZ77" s="27">
        <v>37</v>
      </c>
      <c r="NA77" s="27">
        <v>37</v>
      </c>
      <c r="NB77" s="43"/>
      <c r="ND77" s="45"/>
      <c r="NE77" s="43"/>
    </row>
    <row r="78" spans="1:369" x14ac:dyDescent="0.25">
      <c r="A78" s="28">
        <f t="shared" si="4"/>
        <v>76</v>
      </c>
      <c r="B78" s="28">
        <v>531814</v>
      </c>
      <c r="C78" s="28" t="s">
        <v>78</v>
      </c>
      <c r="D78" s="29" t="s">
        <v>191</v>
      </c>
      <c r="E78" s="27">
        <f t="shared" si="3"/>
        <v>14.5</v>
      </c>
      <c r="F78" s="27">
        <v>63.85</v>
      </c>
      <c r="G78" s="27" t="e">
        <v>#N/A</v>
      </c>
      <c r="H78" s="27" t="e">
        <v>#N/A</v>
      </c>
      <c r="I78" s="3"/>
      <c r="J78" s="27">
        <v>30.55</v>
      </c>
      <c r="K78" s="27">
        <v>14.05</v>
      </c>
      <c r="L78" s="27"/>
      <c r="M78" s="30"/>
      <c r="N78" s="28"/>
      <c r="P78" s="3">
        <v>14.5</v>
      </c>
      <c r="Q78" s="3">
        <v>15.25</v>
      </c>
      <c r="R78" s="3">
        <v>16</v>
      </c>
      <c r="S78" s="3">
        <v>16.8</v>
      </c>
      <c r="T78" s="3">
        <v>17.649999999999999</v>
      </c>
      <c r="U78" s="3">
        <v>18.55</v>
      </c>
      <c r="V78" s="3">
        <v>18.649999999999999</v>
      </c>
      <c r="W78" s="3">
        <v>18.350000000000001</v>
      </c>
      <c r="X78" s="3">
        <v>18.149999999999999</v>
      </c>
      <c r="Y78" s="3">
        <v>17</v>
      </c>
      <c r="Z78" s="3">
        <v>16.899999999999999</v>
      </c>
      <c r="AA78" s="3">
        <v>16.45</v>
      </c>
      <c r="AB78" s="3">
        <v>16.45</v>
      </c>
      <c r="AC78" s="3">
        <v>15.8</v>
      </c>
      <c r="AD78" s="3">
        <v>15.1</v>
      </c>
      <c r="AE78" s="3">
        <v>14.45</v>
      </c>
      <c r="AF78" s="3">
        <v>14.55</v>
      </c>
      <c r="AG78" s="3">
        <v>14.8</v>
      </c>
      <c r="AH78" s="3">
        <v>14.85</v>
      </c>
      <c r="AI78" s="3">
        <v>15.05</v>
      </c>
      <c r="AJ78" s="3">
        <v>14.2</v>
      </c>
      <c r="AK78" s="3">
        <v>14.75</v>
      </c>
      <c r="AL78" s="3">
        <v>15.05</v>
      </c>
      <c r="AM78" s="3">
        <v>15</v>
      </c>
      <c r="AN78" s="3">
        <v>15.85</v>
      </c>
      <c r="AO78" s="3">
        <v>15.85</v>
      </c>
      <c r="AP78" s="3">
        <v>15.9</v>
      </c>
      <c r="AQ78" s="3">
        <v>15.75</v>
      </c>
      <c r="AR78" s="3">
        <v>15.15</v>
      </c>
      <c r="AS78" s="3">
        <v>15.25</v>
      </c>
      <c r="AT78" s="3">
        <v>15.4</v>
      </c>
      <c r="AU78" s="3">
        <v>15.2</v>
      </c>
      <c r="AV78" s="3">
        <v>16.149999999999999</v>
      </c>
      <c r="AW78" s="3">
        <v>16.600000000000001</v>
      </c>
      <c r="AX78" s="3">
        <v>16.100000000000001</v>
      </c>
      <c r="AY78" s="3">
        <v>17.100000000000001</v>
      </c>
      <c r="AZ78" s="3">
        <v>16.45</v>
      </c>
      <c r="BA78" s="3">
        <v>16</v>
      </c>
      <c r="BB78" s="3">
        <v>15.25</v>
      </c>
      <c r="BC78" s="3">
        <v>15.6</v>
      </c>
      <c r="BD78" s="3">
        <v>15.7</v>
      </c>
      <c r="BE78" s="3">
        <v>16.2</v>
      </c>
      <c r="BF78" s="3">
        <v>17.25</v>
      </c>
      <c r="BG78" s="3">
        <v>16.75</v>
      </c>
      <c r="BH78" s="3">
        <v>16.350000000000001</v>
      </c>
      <c r="BI78" s="3">
        <v>16.55</v>
      </c>
      <c r="BJ78" s="3">
        <v>16.899999999999999</v>
      </c>
      <c r="BK78" s="3">
        <v>17.75</v>
      </c>
      <c r="BL78" s="3">
        <v>18.850000000000001</v>
      </c>
      <c r="BM78" s="3">
        <v>18.2</v>
      </c>
      <c r="BN78" s="3">
        <v>18.899999999999999</v>
      </c>
      <c r="BO78" s="3">
        <v>18.600000000000001</v>
      </c>
      <c r="BP78" s="3">
        <v>18</v>
      </c>
      <c r="BQ78" s="3">
        <v>17.45</v>
      </c>
      <c r="BR78" s="3">
        <v>18.45</v>
      </c>
      <c r="BS78" s="3">
        <v>18.100000000000001</v>
      </c>
      <c r="BT78" s="3">
        <v>18.95</v>
      </c>
      <c r="BU78" s="3">
        <v>19.05</v>
      </c>
      <c r="BV78" s="3">
        <v>19.8</v>
      </c>
      <c r="BW78" s="3">
        <v>19.600000000000001</v>
      </c>
      <c r="BX78" s="3">
        <v>18.850000000000001</v>
      </c>
      <c r="BY78" s="3">
        <v>19.7</v>
      </c>
      <c r="BZ78" s="3">
        <v>20.100000000000001</v>
      </c>
      <c r="CA78" s="3">
        <v>20.75</v>
      </c>
      <c r="CB78" s="3">
        <v>20</v>
      </c>
      <c r="CC78" s="3">
        <v>20</v>
      </c>
      <c r="CD78" s="3">
        <v>19.899999999999999</v>
      </c>
      <c r="CE78" s="3">
        <v>19</v>
      </c>
      <c r="CF78" s="3">
        <v>20.25</v>
      </c>
      <c r="CG78" s="3">
        <v>20.95</v>
      </c>
      <c r="CH78" s="3">
        <v>21.2</v>
      </c>
      <c r="CI78" s="3">
        <v>21.25</v>
      </c>
      <c r="CJ78" s="3">
        <v>20.6</v>
      </c>
      <c r="CK78" s="3">
        <v>21.65</v>
      </c>
      <c r="CL78" s="3">
        <v>21.85</v>
      </c>
      <c r="CM78" s="3">
        <v>21.5</v>
      </c>
      <c r="CN78" s="3">
        <v>21.7</v>
      </c>
      <c r="CO78" s="3">
        <v>21.65</v>
      </c>
      <c r="CP78" s="3">
        <v>22.25</v>
      </c>
      <c r="CQ78" s="3">
        <v>22.5</v>
      </c>
      <c r="CR78" s="3">
        <v>22.3</v>
      </c>
      <c r="CS78" s="3">
        <v>22.25</v>
      </c>
      <c r="CT78" s="3">
        <v>23</v>
      </c>
      <c r="CU78" s="3">
        <v>21.8</v>
      </c>
      <c r="CV78" s="3">
        <v>21.75</v>
      </c>
      <c r="CW78" s="3">
        <v>22.7</v>
      </c>
      <c r="CX78" s="3">
        <v>22</v>
      </c>
      <c r="CY78" s="3">
        <v>22.25</v>
      </c>
      <c r="CZ78" s="3">
        <v>23.35</v>
      </c>
      <c r="DA78" s="3">
        <v>22.7</v>
      </c>
      <c r="DB78" s="3">
        <v>21.65</v>
      </c>
      <c r="DC78" s="3">
        <v>20.65</v>
      </c>
      <c r="DD78" s="3">
        <v>19.7</v>
      </c>
      <c r="DE78" s="3">
        <v>18.8</v>
      </c>
      <c r="DF78" s="3">
        <v>17.95</v>
      </c>
      <c r="DG78" s="3">
        <v>17.25</v>
      </c>
      <c r="DH78" s="3">
        <v>16.5</v>
      </c>
      <c r="DI78" s="3">
        <v>16.75</v>
      </c>
      <c r="DJ78" s="3">
        <v>15.65</v>
      </c>
      <c r="DK78" s="3">
        <v>16.149999999999999</v>
      </c>
      <c r="DL78" s="3">
        <v>16.8</v>
      </c>
      <c r="DM78" s="3">
        <v>16.7</v>
      </c>
      <c r="DN78" s="3">
        <v>17.100000000000001</v>
      </c>
      <c r="DO78" s="3">
        <v>18.05</v>
      </c>
      <c r="DP78" s="3">
        <v>16.8</v>
      </c>
      <c r="DQ78" s="3">
        <v>17.100000000000001</v>
      </c>
      <c r="DR78" s="3">
        <v>17.8</v>
      </c>
      <c r="DS78" s="3">
        <v>18.100000000000001</v>
      </c>
      <c r="DT78" s="3">
        <v>19</v>
      </c>
      <c r="DU78" s="3">
        <v>18.649999999999999</v>
      </c>
      <c r="DV78" s="3">
        <v>19.3</v>
      </c>
      <c r="DW78" s="3">
        <v>19.2</v>
      </c>
      <c r="DX78" s="3">
        <v>20.2</v>
      </c>
      <c r="DY78" s="3">
        <v>19</v>
      </c>
      <c r="DZ78" s="3">
        <v>19.899999999999999</v>
      </c>
      <c r="EA78" s="3">
        <v>20</v>
      </c>
      <c r="EB78" s="3">
        <v>20.5</v>
      </c>
      <c r="EC78" s="3">
        <v>21.4</v>
      </c>
      <c r="ED78" s="3">
        <v>21.7</v>
      </c>
      <c r="EE78" s="3">
        <v>21.25</v>
      </c>
      <c r="EF78" s="3">
        <v>22.35</v>
      </c>
      <c r="EG78" s="3">
        <v>22</v>
      </c>
      <c r="EH78" s="3">
        <v>22.35</v>
      </c>
      <c r="EI78" s="3">
        <v>21.75</v>
      </c>
      <c r="EJ78" s="3">
        <v>20.85</v>
      </c>
      <c r="EK78" s="3">
        <v>20.8</v>
      </c>
      <c r="EL78" s="3">
        <v>20</v>
      </c>
      <c r="EM78" s="3">
        <v>20.149999999999999</v>
      </c>
      <c r="EN78" s="3">
        <v>21.2</v>
      </c>
      <c r="EO78" s="3">
        <v>20.85</v>
      </c>
      <c r="EP78" s="3">
        <v>21.75</v>
      </c>
      <c r="EQ78" s="3">
        <v>20.95</v>
      </c>
      <c r="ER78" s="3">
        <v>22</v>
      </c>
      <c r="ES78" s="3">
        <v>22.35</v>
      </c>
      <c r="ET78" s="3">
        <v>22.8</v>
      </c>
      <c r="EU78" s="3">
        <v>22.7</v>
      </c>
      <c r="EV78" s="3">
        <v>22.4</v>
      </c>
      <c r="EW78" s="3">
        <v>22.7</v>
      </c>
      <c r="EX78" s="3">
        <v>23.7</v>
      </c>
      <c r="EY78" s="3">
        <v>22.6</v>
      </c>
      <c r="EZ78" s="3">
        <v>22.4</v>
      </c>
      <c r="FA78" s="3">
        <v>23</v>
      </c>
      <c r="FB78" s="3">
        <v>23.45</v>
      </c>
      <c r="FC78" s="3">
        <v>23.65</v>
      </c>
      <c r="FD78" s="3">
        <v>22.7</v>
      </c>
      <c r="FE78" s="3">
        <v>22.95</v>
      </c>
      <c r="FF78" s="27">
        <v>23.45</v>
      </c>
      <c r="FG78" s="27">
        <v>23.4</v>
      </c>
      <c r="FH78" s="27">
        <v>24.25</v>
      </c>
      <c r="FI78" s="27">
        <v>23.7</v>
      </c>
      <c r="FJ78" s="27">
        <v>23.05</v>
      </c>
      <c r="FK78" s="27">
        <v>23.95</v>
      </c>
      <c r="FL78" s="27">
        <v>23.85</v>
      </c>
      <c r="FM78" s="27">
        <v>23.85</v>
      </c>
      <c r="FN78" s="27">
        <v>24</v>
      </c>
      <c r="FO78" s="27">
        <v>25</v>
      </c>
      <c r="FP78" s="27">
        <v>25.75</v>
      </c>
      <c r="FQ78" s="27">
        <v>25.3</v>
      </c>
      <c r="FR78" s="27">
        <v>26.6</v>
      </c>
      <c r="FS78" s="27">
        <v>26.95</v>
      </c>
      <c r="FT78" s="27"/>
      <c r="FU78" s="27">
        <v>26.1</v>
      </c>
      <c r="FV78" s="27">
        <v>27.35</v>
      </c>
      <c r="FW78" s="27">
        <v>29.1</v>
      </c>
      <c r="FX78" s="27">
        <v>29.7</v>
      </c>
      <c r="FY78" s="27">
        <v>29.9</v>
      </c>
      <c r="FZ78" s="27">
        <v>29.95</v>
      </c>
      <c r="GA78" s="27">
        <v>29</v>
      </c>
      <c r="GB78" s="27">
        <v>29.05</v>
      </c>
      <c r="GC78" s="27">
        <v>28</v>
      </c>
      <c r="GD78" s="27">
        <v>26.4</v>
      </c>
      <c r="GE78" s="27">
        <v>24</v>
      </c>
      <c r="GF78" s="27">
        <v>23</v>
      </c>
      <c r="GG78" s="27">
        <v>23.6</v>
      </c>
      <c r="GH78" s="27">
        <v>23</v>
      </c>
      <c r="GI78" s="27">
        <v>23.55</v>
      </c>
      <c r="GJ78" s="27">
        <v>23.75</v>
      </c>
      <c r="GK78" s="27">
        <v>23.7</v>
      </c>
      <c r="GL78" s="27">
        <v>23.45</v>
      </c>
      <c r="GM78" s="27">
        <v>24</v>
      </c>
      <c r="GN78" s="27">
        <v>24.45</v>
      </c>
      <c r="GO78" s="27">
        <v>23.4</v>
      </c>
      <c r="GP78" s="27">
        <v>24.75</v>
      </c>
      <c r="GQ78" s="27">
        <v>24.45</v>
      </c>
      <c r="GR78" s="27">
        <v>23.25</v>
      </c>
      <c r="GS78" s="27">
        <v>24</v>
      </c>
      <c r="GT78" s="27">
        <v>25.25</v>
      </c>
      <c r="GU78" s="27">
        <v>25.6</v>
      </c>
      <c r="GV78" s="27">
        <v>25.7</v>
      </c>
      <c r="GW78" s="27">
        <v>25.45</v>
      </c>
      <c r="GX78" s="27">
        <v>24.35</v>
      </c>
      <c r="GY78" s="27">
        <v>24.4</v>
      </c>
      <c r="GZ78" s="27">
        <v>24.05</v>
      </c>
      <c r="HA78" s="27">
        <v>24.95</v>
      </c>
      <c r="HB78" s="27">
        <v>24.8</v>
      </c>
      <c r="HC78" s="27">
        <v>23.65</v>
      </c>
      <c r="HD78" s="27">
        <v>23.5</v>
      </c>
      <c r="HE78" s="27">
        <v>22.75</v>
      </c>
      <c r="HF78" s="27">
        <v>21</v>
      </c>
      <c r="HG78" s="27">
        <v>21.35</v>
      </c>
      <c r="HH78" s="27">
        <v>19.95</v>
      </c>
      <c r="HI78" s="27">
        <v>19.7</v>
      </c>
      <c r="HJ78" s="27">
        <v>20.399999999999999</v>
      </c>
      <c r="HK78" s="27">
        <v>21</v>
      </c>
      <c r="HL78" s="27">
        <v>21.2</v>
      </c>
      <c r="HM78" s="27">
        <v>20.65</v>
      </c>
      <c r="HN78" s="27">
        <v>20.95</v>
      </c>
      <c r="HO78" s="27">
        <v>22.4</v>
      </c>
      <c r="HP78" s="27">
        <v>23.15</v>
      </c>
      <c r="HQ78" s="27">
        <v>23.35</v>
      </c>
      <c r="HR78" s="27">
        <v>22.7</v>
      </c>
      <c r="HS78" s="27">
        <v>22.1</v>
      </c>
      <c r="HT78" s="27">
        <v>20.85</v>
      </c>
      <c r="HU78" s="27">
        <v>21.3</v>
      </c>
      <c r="HV78" s="27">
        <v>21</v>
      </c>
      <c r="HW78" s="27">
        <v>20.3</v>
      </c>
      <c r="HX78" s="27">
        <v>21.3</v>
      </c>
      <c r="HY78" s="27">
        <v>20.85</v>
      </c>
      <c r="HZ78" s="27">
        <v>21.5</v>
      </c>
      <c r="IA78" s="27">
        <v>22.6</v>
      </c>
      <c r="IB78" s="27">
        <v>21.5</v>
      </c>
      <c r="IC78" s="27">
        <v>22.65</v>
      </c>
      <c r="ID78" s="27">
        <v>23</v>
      </c>
      <c r="IE78" s="27">
        <v>22.8</v>
      </c>
      <c r="IF78" s="27">
        <v>23</v>
      </c>
      <c r="IG78" s="27">
        <v>22.15</v>
      </c>
      <c r="IH78" s="27">
        <v>24.4</v>
      </c>
      <c r="II78" s="27">
        <v>20.350000000000001</v>
      </c>
      <c r="IJ78" s="27">
        <v>23.8</v>
      </c>
      <c r="IK78" s="27">
        <v>24.65</v>
      </c>
      <c r="IL78" s="27">
        <v>25.85</v>
      </c>
      <c r="IM78" s="27">
        <v>25.35</v>
      </c>
      <c r="IN78" s="27">
        <v>26.5</v>
      </c>
      <c r="IO78" s="27">
        <v>25.7</v>
      </c>
      <c r="IP78" s="27">
        <v>25.45</v>
      </c>
      <c r="IQ78" s="27">
        <v>25.5</v>
      </c>
      <c r="IR78" s="27">
        <v>25.85</v>
      </c>
      <c r="IS78" s="27">
        <v>27</v>
      </c>
      <c r="IT78" s="27">
        <v>27.5</v>
      </c>
      <c r="IU78" s="27">
        <v>27</v>
      </c>
      <c r="IV78" s="27">
        <v>27.55</v>
      </c>
      <c r="IW78" s="27">
        <v>27.1</v>
      </c>
      <c r="IX78" s="27">
        <v>27.35</v>
      </c>
      <c r="IY78" s="27">
        <v>25.1</v>
      </c>
      <c r="IZ78" s="27">
        <v>26.7</v>
      </c>
      <c r="JA78" s="27">
        <v>27.05</v>
      </c>
      <c r="JB78" s="27">
        <v>26.5</v>
      </c>
      <c r="JC78" s="27">
        <v>27</v>
      </c>
      <c r="JD78" s="27">
        <v>26.45</v>
      </c>
      <c r="JE78" s="27">
        <v>26.35</v>
      </c>
      <c r="JF78" s="27">
        <v>26.85</v>
      </c>
      <c r="JG78" s="27">
        <v>27</v>
      </c>
      <c r="JH78" s="27">
        <v>27.15</v>
      </c>
      <c r="JI78" s="27">
        <v>27.2</v>
      </c>
      <c r="JJ78" s="27">
        <v>27</v>
      </c>
      <c r="JK78" s="27">
        <v>28</v>
      </c>
      <c r="JL78" s="27">
        <v>29.05</v>
      </c>
      <c r="JM78" s="27">
        <v>30.1</v>
      </c>
      <c r="JN78" s="27">
        <v>28.9</v>
      </c>
      <c r="JO78" s="27">
        <v>28.45</v>
      </c>
      <c r="JP78" s="27">
        <v>28.5</v>
      </c>
      <c r="JQ78" s="27">
        <v>29.25</v>
      </c>
      <c r="JR78" s="27">
        <v>29.7</v>
      </c>
      <c r="JS78" s="27">
        <v>29.5</v>
      </c>
      <c r="JT78" s="27">
        <v>33</v>
      </c>
      <c r="JU78" s="27">
        <v>33.1</v>
      </c>
      <c r="JV78" s="27">
        <v>33.700000000000003</v>
      </c>
      <c r="JW78" s="27">
        <v>33.200000000000003</v>
      </c>
      <c r="JX78" s="27">
        <v>33.5</v>
      </c>
      <c r="JY78" s="27">
        <v>35</v>
      </c>
      <c r="JZ78" s="27">
        <v>36.25</v>
      </c>
      <c r="KA78" s="27">
        <v>35.049999999999997</v>
      </c>
      <c r="KB78" s="27">
        <v>37.75</v>
      </c>
      <c r="KC78" s="27">
        <v>37.549999999999997</v>
      </c>
      <c r="KD78" s="27">
        <v>38.35</v>
      </c>
      <c r="KE78" s="27">
        <v>42.45</v>
      </c>
      <c r="KF78" s="27">
        <v>39.950000000000003</v>
      </c>
      <c r="KG78" s="27">
        <v>133.35</v>
      </c>
      <c r="KH78" s="27">
        <v>132.94999999999999</v>
      </c>
      <c r="KI78" s="27">
        <v>131.65</v>
      </c>
      <c r="KJ78" s="27">
        <v>130.5</v>
      </c>
      <c r="KK78" s="27">
        <v>132</v>
      </c>
      <c r="KL78" s="27">
        <v>133.4</v>
      </c>
      <c r="KM78" s="27">
        <v>132.69999999999999</v>
      </c>
      <c r="KN78" s="27">
        <v>134.80000000000001</v>
      </c>
      <c r="KO78" s="27">
        <v>133.5</v>
      </c>
      <c r="KP78" s="27">
        <v>134.94999999999999</v>
      </c>
      <c r="KQ78" s="27">
        <v>136.55000000000001</v>
      </c>
      <c r="KR78" s="27">
        <v>140.05000000000001</v>
      </c>
      <c r="KS78" s="27">
        <v>142.1</v>
      </c>
      <c r="KT78" s="27">
        <v>143.35</v>
      </c>
      <c r="KU78" s="27">
        <v>143.9</v>
      </c>
      <c r="KV78" s="27">
        <v>151.80000000000001</v>
      </c>
      <c r="KW78" s="27">
        <v>152.6</v>
      </c>
      <c r="KX78" s="27">
        <v>148</v>
      </c>
      <c r="KY78" s="27">
        <v>143.4</v>
      </c>
      <c r="KZ78" s="27">
        <v>135.30000000000001</v>
      </c>
      <c r="LA78" s="27">
        <v>141</v>
      </c>
      <c r="LB78" s="27">
        <v>133</v>
      </c>
      <c r="LC78" s="27">
        <v>135</v>
      </c>
      <c r="LD78" s="27">
        <v>138.05000000000001</v>
      </c>
      <c r="LE78" s="27">
        <v>139</v>
      </c>
      <c r="LF78" s="27">
        <v>145.19999999999999</v>
      </c>
      <c r="LG78" s="27">
        <v>143.15</v>
      </c>
      <c r="LH78" s="27">
        <v>144.15</v>
      </c>
      <c r="LI78" s="27">
        <v>147.85</v>
      </c>
      <c r="LJ78" s="27">
        <v>145.44999999999999</v>
      </c>
      <c r="LK78" s="27">
        <v>151.69999999999999</v>
      </c>
      <c r="LL78" s="27">
        <v>154</v>
      </c>
      <c r="LM78" s="27">
        <v>151</v>
      </c>
      <c r="LN78" s="27">
        <v>161</v>
      </c>
      <c r="LO78" s="27">
        <v>158.94999999999999</v>
      </c>
      <c r="LP78" s="27">
        <v>159.5</v>
      </c>
      <c r="LQ78" s="27">
        <v>153.69999999999999</v>
      </c>
      <c r="LR78" s="27">
        <v>150.4</v>
      </c>
      <c r="LS78" s="27">
        <v>149.35</v>
      </c>
      <c r="LT78" s="27">
        <v>151.4</v>
      </c>
      <c r="LU78" s="27">
        <v>154</v>
      </c>
      <c r="LV78" s="27">
        <v>155.5</v>
      </c>
      <c r="LW78" s="27">
        <v>153.15</v>
      </c>
      <c r="LX78" s="27">
        <v>156.30000000000001</v>
      </c>
      <c r="LY78" s="27">
        <v>156.80000000000001</v>
      </c>
      <c r="LZ78" s="27">
        <v>158.25</v>
      </c>
      <c r="MA78" s="27">
        <v>159</v>
      </c>
      <c r="MB78" s="27">
        <v>159</v>
      </c>
      <c r="MC78" s="27">
        <v>156.5</v>
      </c>
      <c r="MD78" s="27">
        <v>161</v>
      </c>
      <c r="ME78" s="27">
        <v>162</v>
      </c>
      <c r="MF78" s="27">
        <v>157.75</v>
      </c>
      <c r="MG78" s="27">
        <v>154.6</v>
      </c>
      <c r="MH78" s="27">
        <v>151.75</v>
      </c>
      <c r="MI78" s="27">
        <v>148</v>
      </c>
      <c r="MJ78" s="27">
        <v>141.44999999999999</v>
      </c>
      <c r="MK78" s="27">
        <v>146.30000000000001</v>
      </c>
      <c r="ML78" s="27">
        <v>144</v>
      </c>
      <c r="MM78" s="27">
        <v>145.9</v>
      </c>
      <c r="MN78" s="27">
        <v>145</v>
      </c>
      <c r="MO78" s="27">
        <v>146.5</v>
      </c>
      <c r="MP78" s="27">
        <v>150</v>
      </c>
      <c r="MQ78" s="27">
        <v>151.80000000000001</v>
      </c>
      <c r="MR78" s="27">
        <v>157</v>
      </c>
      <c r="MS78" s="27">
        <v>158.35</v>
      </c>
      <c r="MT78" s="27">
        <v>161.19999999999999</v>
      </c>
      <c r="MU78" s="27">
        <v>158.4</v>
      </c>
      <c r="MV78" s="27">
        <v>151.05000000000001</v>
      </c>
      <c r="MW78" s="27">
        <v>154.80000000000001</v>
      </c>
      <c r="MX78" s="27">
        <v>155.5</v>
      </c>
      <c r="MY78" s="27">
        <v>158.35</v>
      </c>
      <c r="MZ78" s="27">
        <v>155.80000000000001</v>
      </c>
      <c r="NA78" s="27">
        <v>159</v>
      </c>
      <c r="NB78" s="43"/>
      <c r="ND78" s="45"/>
      <c r="NE78" s="43"/>
    </row>
    <row r="79" spans="1:369" x14ac:dyDescent="0.25">
      <c r="A79" s="28">
        <f t="shared" si="4"/>
        <v>77</v>
      </c>
      <c r="B79" s="28">
        <v>511096</v>
      </c>
      <c r="C79" s="28" t="s">
        <v>4</v>
      </c>
      <c r="D79" s="29" t="s">
        <v>192</v>
      </c>
      <c r="E79" s="27">
        <f t="shared" si="3"/>
        <v>12</v>
      </c>
      <c r="F79" s="27" t="e">
        <v>#N/A</v>
      </c>
      <c r="G79" s="27" t="e">
        <v>#N/A</v>
      </c>
      <c r="H79" s="27" t="e">
        <v>#N/A</v>
      </c>
      <c r="I79" s="3"/>
      <c r="J79" s="27"/>
      <c r="K79" s="27"/>
      <c r="L79" s="27"/>
      <c r="M79" s="30"/>
      <c r="N79" s="28"/>
      <c r="P79" s="3">
        <v>12</v>
      </c>
      <c r="Q79" s="3">
        <v>12</v>
      </c>
      <c r="R79" s="3">
        <v>12</v>
      </c>
      <c r="S79" s="3">
        <v>12</v>
      </c>
      <c r="T79" s="3">
        <v>12</v>
      </c>
      <c r="U79" s="3">
        <v>12</v>
      </c>
      <c r="V79" s="3">
        <v>12</v>
      </c>
      <c r="W79" s="3">
        <v>12</v>
      </c>
      <c r="X79" s="3">
        <v>12</v>
      </c>
      <c r="Y79" s="3">
        <v>12</v>
      </c>
      <c r="Z79" s="3">
        <v>12</v>
      </c>
      <c r="AA79" s="3">
        <v>12</v>
      </c>
      <c r="AB79" s="3">
        <v>12</v>
      </c>
      <c r="AC79" s="3">
        <v>12</v>
      </c>
      <c r="AD79" s="3">
        <v>12</v>
      </c>
      <c r="AE79" s="3">
        <v>12</v>
      </c>
      <c r="AF79" s="3">
        <v>12</v>
      </c>
      <c r="AG79" s="3">
        <v>12</v>
      </c>
      <c r="AH79" s="3">
        <v>12</v>
      </c>
      <c r="AI79" s="3">
        <v>12</v>
      </c>
      <c r="AJ79" s="3">
        <v>12</v>
      </c>
      <c r="AK79" s="3">
        <v>12</v>
      </c>
      <c r="AL79" s="3">
        <v>12</v>
      </c>
      <c r="AM79" s="3">
        <v>12</v>
      </c>
      <c r="AN79" s="3">
        <v>12</v>
      </c>
      <c r="AO79" s="3">
        <v>12</v>
      </c>
      <c r="AP79" s="3">
        <v>12</v>
      </c>
      <c r="AQ79" s="3">
        <v>12</v>
      </c>
      <c r="AR79" s="3">
        <v>12</v>
      </c>
      <c r="AS79" s="3">
        <v>12</v>
      </c>
      <c r="AT79" s="3">
        <v>12</v>
      </c>
      <c r="AU79" s="3">
        <v>12</v>
      </c>
      <c r="AV79" s="3">
        <v>12</v>
      </c>
      <c r="AW79" s="3">
        <v>12</v>
      </c>
      <c r="AX79" s="3">
        <v>12</v>
      </c>
      <c r="AY79" s="3">
        <v>12</v>
      </c>
      <c r="AZ79" s="3">
        <v>12</v>
      </c>
      <c r="BA79" s="3">
        <v>12</v>
      </c>
      <c r="BB79" s="3">
        <v>12</v>
      </c>
      <c r="BC79" s="3">
        <v>12</v>
      </c>
      <c r="BD79" s="3">
        <v>12</v>
      </c>
      <c r="BE79" s="3">
        <v>12</v>
      </c>
      <c r="BF79" s="3">
        <v>12</v>
      </c>
      <c r="BG79" s="3">
        <v>12</v>
      </c>
      <c r="BH79" s="3">
        <v>12</v>
      </c>
      <c r="BI79" s="3">
        <v>12</v>
      </c>
      <c r="BJ79" s="3">
        <v>12</v>
      </c>
      <c r="BK79" s="3">
        <v>12</v>
      </c>
      <c r="BL79" s="3">
        <v>12</v>
      </c>
      <c r="BM79" s="3">
        <v>12</v>
      </c>
      <c r="BN79" s="3">
        <v>12</v>
      </c>
      <c r="BO79" s="3">
        <v>12</v>
      </c>
      <c r="BP79" s="3">
        <v>12</v>
      </c>
      <c r="BQ79" s="3">
        <v>12</v>
      </c>
      <c r="BR79" s="3">
        <v>12</v>
      </c>
      <c r="BS79" s="3">
        <v>12</v>
      </c>
      <c r="BT79" s="3">
        <v>12</v>
      </c>
      <c r="BU79" s="3">
        <v>12</v>
      </c>
      <c r="BV79" s="3">
        <v>12</v>
      </c>
      <c r="BW79" s="3">
        <v>12</v>
      </c>
      <c r="BX79" s="3">
        <v>12</v>
      </c>
      <c r="BY79" s="3">
        <v>12</v>
      </c>
      <c r="BZ79" s="3">
        <v>12</v>
      </c>
      <c r="CA79" s="3">
        <v>12</v>
      </c>
      <c r="CB79" s="3">
        <v>12</v>
      </c>
      <c r="CC79" s="3">
        <v>12</v>
      </c>
      <c r="CD79" s="3">
        <v>12</v>
      </c>
      <c r="CE79" s="3">
        <v>12</v>
      </c>
      <c r="CF79" s="3">
        <v>12</v>
      </c>
      <c r="CG79" s="3">
        <v>12</v>
      </c>
      <c r="CH79" s="3">
        <v>12</v>
      </c>
      <c r="CI79" s="3">
        <v>12</v>
      </c>
      <c r="CJ79" s="3">
        <v>12</v>
      </c>
      <c r="CK79" s="3">
        <v>12</v>
      </c>
      <c r="CL79" s="3">
        <v>12</v>
      </c>
      <c r="CM79" s="3">
        <v>12</v>
      </c>
      <c r="CN79" s="3">
        <v>12</v>
      </c>
      <c r="CO79" s="3">
        <v>12</v>
      </c>
      <c r="CP79" s="3">
        <v>12</v>
      </c>
      <c r="CQ79" s="3">
        <v>12</v>
      </c>
      <c r="CR79" s="3">
        <v>12</v>
      </c>
      <c r="CS79" s="3">
        <v>12</v>
      </c>
      <c r="CT79" s="3">
        <v>12</v>
      </c>
      <c r="CU79" s="3">
        <v>12</v>
      </c>
      <c r="CV79" s="3">
        <v>12</v>
      </c>
      <c r="CW79" s="3">
        <v>12</v>
      </c>
      <c r="CX79" s="3">
        <v>12</v>
      </c>
      <c r="CY79" s="3">
        <v>12</v>
      </c>
      <c r="CZ79" s="3">
        <v>12</v>
      </c>
      <c r="DA79" s="3">
        <v>12</v>
      </c>
      <c r="DB79" s="3">
        <v>12</v>
      </c>
      <c r="DC79" s="3">
        <v>12</v>
      </c>
      <c r="DD79" s="3">
        <v>12</v>
      </c>
      <c r="DE79" s="3">
        <v>12</v>
      </c>
      <c r="DF79" s="3">
        <v>12</v>
      </c>
      <c r="DG79" s="3">
        <v>12</v>
      </c>
      <c r="DH79" s="3">
        <v>12</v>
      </c>
      <c r="DI79" s="3">
        <v>12</v>
      </c>
      <c r="DJ79" s="3">
        <v>12</v>
      </c>
      <c r="DK79" s="3">
        <v>12</v>
      </c>
      <c r="DL79" s="3">
        <v>12</v>
      </c>
      <c r="DM79" s="3">
        <v>12</v>
      </c>
      <c r="DN79" s="3">
        <v>12</v>
      </c>
      <c r="DO79" s="3">
        <v>12</v>
      </c>
      <c r="DP79" s="3">
        <v>12</v>
      </c>
      <c r="DQ79" s="3">
        <v>12</v>
      </c>
      <c r="DR79" s="3">
        <v>12</v>
      </c>
      <c r="DS79" s="3">
        <v>12</v>
      </c>
      <c r="DT79" s="3">
        <v>12</v>
      </c>
      <c r="DU79" s="3">
        <v>12</v>
      </c>
      <c r="DV79" s="3">
        <v>12</v>
      </c>
      <c r="DW79" s="3">
        <v>12</v>
      </c>
      <c r="DX79" s="3">
        <v>12</v>
      </c>
      <c r="DY79" s="3">
        <v>12</v>
      </c>
      <c r="DZ79" s="3">
        <v>12</v>
      </c>
      <c r="EA79" s="3">
        <v>12</v>
      </c>
      <c r="EB79" s="3">
        <v>12</v>
      </c>
      <c r="EC79" s="3">
        <v>12</v>
      </c>
      <c r="ED79" s="3">
        <v>12</v>
      </c>
      <c r="EE79" s="3">
        <v>12</v>
      </c>
      <c r="EF79" s="3">
        <v>12</v>
      </c>
      <c r="EG79" s="3">
        <v>12</v>
      </c>
      <c r="EH79" s="3">
        <v>12</v>
      </c>
      <c r="EI79" s="3">
        <v>12</v>
      </c>
      <c r="EJ79" s="3">
        <v>12</v>
      </c>
      <c r="EK79" s="3">
        <v>12</v>
      </c>
      <c r="EL79" s="3">
        <v>12</v>
      </c>
      <c r="EM79" s="3">
        <v>12</v>
      </c>
      <c r="EN79" s="3">
        <v>12</v>
      </c>
      <c r="EO79" s="3">
        <v>12</v>
      </c>
      <c r="EP79" s="3">
        <v>12</v>
      </c>
      <c r="EQ79" s="3">
        <v>12</v>
      </c>
      <c r="ER79" s="3">
        <v>12</v>
      </c>
      <c r="ES79" s="3">
        <v>12</v>
      </c>
      <c r="ET79" s="3">
        <v>12</v>
      </c>
      <c r="EU79" s="3">
        <v>12</v>
      </c>
      <c r="EV79" s="3">
        <v>12</v>
      </c>
      <c r="EW79" s="3">
        <v>12</v>
      </c>
      <c r="EX79" s="3">
        <v>12</v>
      </c>
      <c r="EY79" s="3">
        <v>12</v>
      </c>
      <c r="EZ79" s="3">
        <v>12</v>
      </c>
      <c r="FA79" s="3">
        <v>12</v>
      </c>
      <c r="FB79" s="3">
        <v>12</v>
      </c>
      <c r="FC79" s="3">
        <v>12</v>
      </c>
      <c r="FD79" s="3">
        <v>12</v>
      </c>
      <c r="FE79" s="3">
        <v>12</v>
      </c>
      <c r="FF79" s="27">
        <v>12</v>
      </c>
      <c r="FG79" s="27">
        <v>12</v>
      </c>
      <c r="FH79" s="27">
        <v>12</v>
      </c>
      <c r="FI79" s="27">
        <v>12</v>
      </c>
      <c r="FJ79" s="27">
        <v>12</v>
      </c>
      <c r="FK79" s="27">
        <v>12</v>
      </c>
      <c r="FL79" s="27">
        <v>12</v>
      </c>
      <c r="FM79" s="27">
        <v>12</v>
      </c>
      <c r="FN79" s="27">
        <v>12</v>
      </c>
      <c r="FO79" s="27">
        <v>12</v>
      </c>
      <c r="FP79" s="27">
        <v>12</v>
      </c>
      <c r="FQ79" s="27">
        <v>12</v>
      </c>
      <c r="FR79" s="27">
        <v>12</v>
      </c>
      <c r="FS79" s="27">
        <v>12</v>
      </c>
      <c r="FT79" s="27"/>
      <c r="FU79" s="27">
        <v>12</v>
      </c>
      <c r="FV79" s="27">
        <v>12</v>
      </c>
      <c r="FW79" s="27">
        <v>12</v>
      </c>
      <c r="FX79" s="27">
        <v>12</v>
      </c>
      <c r="FY79" s="27">
        <v>12</v>
      </c>
      <c r="FZ79" s="27">
        <v>12</v>
      </c>
      <c r="GA79" s="27">
        <v>12</v>
      </c>
      <c r="GB79" s="27">
        <v>12</v>
      </c>
      <c r="GC79" s="27">
        <v>12</v>
      </c>
      <c r="GD79" s="27">
        <v>12</v>
      </c>
      <c r="GE79" s="27">
        <v>12</v>
      </c>
      <c r="GF79" s="27">
        <v>12</v>
      </c>
      <c r="GG79" s="27">
        <v>12</v>
      </c>
      <c r="GH79" s="27">
        <v>12</v>
      </c>
      <c r="GI79" s="27">
        <v>12</v>
      </c>
      <c r="GJ79" s="27">
        <v>12</v>
      </c>
      <c r="GK79" s="27">
        <v>12</v>
      </c>
      <c r="GL79" s="27">
        <v>12</v>
      </c>
      <c r="GM79" s="27">
        <v>12</v>
      </c>
      <c r="GN79" s="27">
        <v>12</v>
      </c>
      <c r="GO79" s="27">
        <v>12</v>
      </c>
      <c r="GP79" s="27">
        <v>12</v>
      </c>
      <c r="GQ79" s="27">
        <v>12</v>
      </c>
      <c r="GR79" s="27">
        <v>12</v>
      </c>
      <c r="GS79" s="27">
        <v>12</v>
      </c>
      <c r="GT79" s="27">
        <v>12</v>
      </c>
      <c r="GU79" s="27">
        <v>12</v>
      </c>
      <c r="GV79" s="27">
        <v>12</v>
      </c>
      <c r="GW79" s="27">
        <v>12</v>
      </c>
      <c r="GX79" s="27">
        <v>12</v>
      </c>
      <c r="GY79" s="27">
        <v>12</v>
      </c>
      <c r="GZ79" s="27">
        <v>12</v>
      </c>
      <c r="HA79" s="27">
        <v>12</v>
      </c>
      <c r="HB79" s="27">
        <v>12</v>
      </c>
      <c r="HC79" s="27">
        <v>12</v>
      </c>
      <c r="HD79" s="27">
        <v>12</v>
      </c>
      <c r="HE79" s="27">
        <v>12</v>
      </c>
      <c r="HF79" s="27">
        <v>12</v>
      </c>
      <c r="HG79" s="27">
        <v>12</v>
      </c>
      <c r="HH79" s="27">
        <v>12</v>
      </c>
      <c r="HI79" s="27">
        <v>12</v>
      </c>
      <c r="HJ79" s="27">
        <v>12</v>
      </c>
      <c r="HK79" s="27">
        <v>12</v>
      </c>
      <c r="HL79" s="27">
        <v>12</v>
      </c>
      <c r="HM79" s="27">
        <v>12</v>
      </c>
      <c r="HN79" s="27">
        <v>12</v>
      </c>
      <c r="HO79" s="27">
        <v>12</v>
      </c>
      <c r="HP79" s="27">
        <v>12</v>
      </c>
      <c r="HQ79" s="27">
        <v>12</v>
      </c>
      <c r="HR79" s="27">
        <v>12</v>
      </c>
      <c r="HS79" s="27">
        <v>12</v>
      </c>
      <c r="HT79" s="27">
        <v>12</v>
      </c>
      <c r="HU79" s="27">
        <v>12</v>
      </c>
      <c r="HV79" s="27">
        <v>12</v>
      </c>
      <c r="HW79" s="27">
        <v>12</v>
      </c>
      <c r="HX79" s="27">
        <v>12</v>
      </c>
      <c r="HY79" s="27">
        <v>12</v>
      </c>
      <c r="HZ79" s="27">
        <v>12</v>
      </c>
      <c r="IA79" s="27">
        <v>12</v>
      </c>
      <c r="IB79" s="27">
        <v>12</v>
      </c>
      <c r="IC79" s="27">
        <v>12</v>
      </c>
      <c r="ID79" s="27">
        <v>12</v>
      </c>
      <c r="IE79" s="27">
        <v>12</v>
      </c>
      <c r="IF79" s="27">
        <v>12</v>
      </c>
      <c r="IG79" s="27">
        <v>12</v>
      </c>
      <c r="IH79" s="27">
        <v>12</v>
      </c>
      <c r="II79" s="27">
        <v>12</v>
      </c>
      <c r="IJ79" s="27">
        <v>12</v>
      </c>
      <c r="IK79" s="27">
        <v>12</v>
      </c>
      <c r="IL79" s="27">
        <v>12</v>
      </c>
      <c r="IM79" s="27">
        <v>12</v>
      </c>
      <c r="IN79" s="27">
        <v>12</v>
      </c>
      <c r="IO79" s="27">
        <v>12</v>
      </c>
      <c r="IP79" s="27">
        <v>12</v>
      </c>
      <c r="IQ79" s="27">
        <v>12</v>
      </c>
      <c r="IR79" s="27">
        <v>12</v>
      </c>
      <c r="IS79" s="27">
        <v>12</v>
      </c>
      <c r="IT79" s="27">
        <v>12</v>
      </c>
      <c r="IU79" s="27">
        <v>12</v>
      </c>
      <c r="IV79" s="27">
        <v>12</v>
      </c>
      <c r="IW79" s="27">
        <v>12</v>
      </c>
      <c r="IX79" s="27">
        <v>12</v>
      </c>
      <c r="IY79" s="27">
        <v>12</v>
      </c>
      <c r="IZ79" s="27">
        <v>12</v>
      </c>
      <c r="JA79" s="27">
        <v>12</v>
      </c>
      <c r="JB79" s="27">
        <v>12</v>
      </c>
      <c r="JC79" s="27">
        <v>12</v>
      </c>
      <c r="JD79" s="27">
        <v>12</v>
      </c>
      <c r="JE79" s="27">
        <v>12</v>
      </c>
      <c r="JF79" s="27">
        <v>12</v>
      </c>
      <c r="JG79" s="27">
        <v>12</v>
      </c>
      <c r="JH79" s="27">
        <v>12</v>
      </c>
      <c r="JI79" s="27">
        <v>12</v>
      </c>
      <c r="JJ79" s="27">
        <v>12</v>
      </c>
      <c r="JK79" s="27">
        <v>12</v>
      </c>
      <c r="JL79" s="27">
        <v>12</v>
      </c>
      <c r="JM79" s="27">
        <v>12</v>
      </c>
      <c r="JN79" s="27">
        <v>12</v>
      </c>
      <c r="JO79" s="27">
        <v>12</v>
      </c>
      <c r="JP79" s="27">
        <v>12</v>
      </c>
      <c r="JQ79" s="27">
        <v>12</v>
      </c>
      <c r="JR79" s="27">
        <v>12</v>
      </c>
      <c r="JS79" s="27">
        <v>12</v>
      </c>
      <c r="JT79" s="27">
        <v>12</v>
      </c>
      <c r="JU79" s="27">
        <v>12</v>
      </c>
      <c r="JV79" s="27">
        <v>12</v>
      </c>
      <c r="JW79" s="27">
        <v>12</v>
      </c>
      <c r="JX79" s="27">
        <v>12</v>
      </c>
      <c r="JY79" s="27">
        <v>12</v>
      </c>
      <c r="JZ79" s="27">
        <v>12</v>
      </c>
      <c r="KA79" s="27">
        <v>12</v>
      </c>
      <c r="KB79" s="27">
        <v>12</v>
      </c>
      <c r="KC79" s="27">
        <v>12</v>
      </c>
      <c r="KD79" s="27">
        <v>12</v>
      </c>
      <c r="KE79" s="27">
        <v>12</v>
      </c>
      <c r="KF79" s="27">
        <v>12</v>
      </c>
      <c r="KG79" s="27">
        <v>12</v>
      </c>
      <c r="KH79" s="27">
        <v>12</v>
      </c>
      <c r="KI79" s="27">
        <v>12</v>
      </c>
      <c r="KJ79" s="27">
        <v>12</v>
      </c>
      <c r="KK79" s="27">
        <v>12</v>
      </c>
      <c r="KL79" s="27">
        <v>12</v>
      </c>
      <c r="KM79" s="27">
        <v>12</v>
      </c>
      <c r="KN79" s="27">
        <v>12</v>
      </c>
      <c r="KO79" s="27">
        <v>12</v>
      </c>
      <c r="KP79" s="27">
        <v>12</v>
      </c>
      <c r="KQ79" s="27">
        <v>12</v>
      </c>
      <c r="KR79" s="27">
        <v>12</v>
      </c>
      <c r="KS79" s="27">
        <v>12</v>
      </c>
      <c r="KT79" s="27">
        <v>12</v>
      </c>
      <c r="KU79" s="27">
        <v>12</v>
      </c>
      <c r="KV79" s="27">
        <v>12</v>
      </c>
      <c r="KW79" s="27">
        <v>12</v>
      </c>
      <c r="KX79" s="27">
        <v>12</v>
      </c>
      <c r="KY79" s="27">
        <v>12</v>
      </c>
      <c r="KZ79" s="27">
        <v>12</v>
      </c>
      <c r="LA79" s="27">
        <v>12</v>
      </c>
      <c r="LB79" s="27">
        <v>12</v>
      </c>
      <c r="LC79" s="27">
        <v>12</v>
      </c>
      <c r="LD79" s="27">
        <v>12</v>
      </c>
      <c r="LE79" s="27">
        <v>12</v>
      </c>
      <c r="LF79" s="27">
        <v>12</v>
      </c>
      <c r="LG79" s="27">
        <v>12</v>
      </c>
      <c r="LH79" s="27">
        <v>12</v>
      </c>
      <c r="LI79" s="27">
        <v>12</v>
      </c>
      <c r="LJ79" s="27">
        <v>12</v>
      </c>
      <c r="LK79" s="27">
        <v>12</v>
      </c>
      <c r="LL79" s="27">
        <v>12</v>
      </c>
      <c r="LM79" s="27">
        <v>12</v>
      </c>
      <c r="LN79" s="27">
        <v>12</v>
      </c>
      <c r="LO79" s="27">
        <v>12</v>
      </c>
      <c r="LP79" s="27">
        <v>12</v>
      </c>
      <c r="LQ79" s="27">
        <v>12</v>
      </c>
      <c r="LR79" s="27">
        <v>12</v>
      </c>
      <c r="LS79" s="27">
        <v>12</v>
      </c>
      <c r="LT79" s="27">
        <v>12</v>
      </c>
      <c r="LU79" s="27">
        <v>12</v>
      </c>
      <c r="LV79" s="27">
        <v>12</v>
      </c>
      <c r="LW79" s="27">
        <v>12</v>
      </c>
      <c r="LX79" s="27">
        <v>12</v>
      </c>
      <c r="LY79" s="27">
        <v>12</v>
      </c>
      <c r="LZ79" s="27">
        <v>12</v>
      </c>
      <c r="MA79" s="27">
        <v>12</v>
      </c>
      <c r="MB79" s="27">
        <v>12</v>
      </c>
      <c r="MC79" s="27">
        <v>12</v>
      </c>
      <c r="MD79" s="27">
        <v>12</v>
      </c>
      <c r="ME79" s="27">
        <v>12</v>
      </c>
      <c r="MF79" s="27">
        <v>12</v>
      </c>
      <c r="MG79" s="27">
        <v>12</v>
      </c>
      <c r="MH79" s="27">
        <v>12</v>
      </c>
      <c r="MI79" s="27">
        <v>12</v>
      </c>
      <c r="MJ79" s="27">
        <v>12</v>
      </c>
      <c r="MK79" s="27">
        <v>12</v>
      </c>
      <c r="ML79" s="27">
        <v>12</v>
      </c>
      <c r="MM79" s="27">
        <v>12</v>
      </c>
      <c r="MN79" s="27">
        <v>12</v>
      </c>
      <c r="MO79" s="27">
        <v>12</v>
      </c>
      <c r="MP79" s="27">
        <v>12</v>
      </c>
      <c r="MQ79" s="27">
        <v>12</v>
      </c>
      <c r="MR79" s="27">
        <v>12</v>
      </c>
      <c r="MS79" s="27">
        <v>12</v>
      </c>
      <c r="MT79" s="27">
        <v>12</v>
      </c>
      <c r="MU79" s="27">
        <v>12</v>
      </c>
      <c r="MV79" s="27">
        <v>12</v>
      </c>
      <c r="MW79" s="27">
        <v>12</v>
      </c>
      <c r="MX79" s="27">
        <v>12</v>
      </c>
      <c r="MY79" s="27">
        <v>12</v>
      </c>
      <c r="MZ79" s="27">
        <v>12</v>
      </c>
      <c r="NA79" s="27">
        <v>12</v>
      </c>
      <c r="NB79" s="43"/>
      <c r="ND79" s="45"/>
      <c r="NE79" s="43"/>
    </row>
    <row r="80" spans="1:369" x14ac:dyDescent="0.25">
      <c r="A80" s="28">
        <f t="shared" si="4"/>
        <v>78</v>
      </c>
      <c r="B80" s="28">
        <v>531703</v>
      </c>
      <c r="C80" s="28" t="s">
        <v>79</v>
      </c>
      <c r="D80" s="29" t="s">
        <v>193</v>
      </c>
      <c r="E80" s="27">
        <f t="shared" si="3"/>
        <v>0.57999999999999996</v>
      </c>
      <c r="F80" s="27">
        <v>15.25</v>
      </c>
      <c r="G80" s="27">
        <v>9.0500000000000007</v>
      </c>
      <c r="H80" s="27">
        <v>19.899999999999999</v>
      </c>
      <c r="I80" s="3"/>
      <c r="J80" s="27">
        <v>52.35</v>
      </c>
      <c r="K80" s="27">
        <v>0.56000000000000005</v>
      </c>
      <c r="L80" s="27"/>
      <c r="M80" s="30"/>
      <c r="N80" s="28"/>
      <c r="P80" s="3">
        <v>0.57999999999999996</v>
      </c>
      <c r="Q80" s="3">
        <v>0.57999999999999996</v>
      </c>
      <c r="R80" s="3">
        <v>0.56000000000000005</v>
      </c>
      <c r="S80" s="3">
        <v>0.6</v>
      </c>
      <c r="T80" s="3">
        <v>0.57999999999999996</v>
      </c>
      <c r="U80" s="3">
        <v>0.6</v>
      </c>
      <c r="V80" s="3">
        <v>0.61</v>
      </c>
      <c r="W80" s="3">
        <v>0.59</v>
      </c>
      <c r="X80" s="3">
        <v>0.57999999999999996</v>
      </c>
      <c r="Y80" s="3">
        <v>0.56999999999999995</v>
      </c>
      <c r="Z80" s="3">
        <v>0.57999999999999996</v>
      </c>
      <c r="AA80" s="3">
        <v>0.6</v>
      </c>
      <c r="AB80" s="3">
        <v>0.63</v>
      </c>
      <c r="AC80" s="3">
        <v>0.6</v>
      </c>
      <c r="AD80" s="3">
        <v>0.61</v>
      </c>
      <c r="AE80" s="3">
        <v>0.59</v>
      </c>
      <c r="AF80" s="3">
        <v>0.6</v>
      </c>
      <c r="AG80" s="3">
        <v>0.6</v>
      </c>
      <c r="AH80" s="3">
        <v>0.6</v>
      </c>
      <c r="AI80" s="3">
        <v>0.57999999999999996</v>
      </c>
      <c r="AJ80" s="3">
        <v>0.6</v>
      </c>
      <c r="AK80" s="3">
        <v>0.63</v>
      </c>
      <c r="AL80" s="3">
        <v>0.7</v>
      </c>
      <c r="AM80" s="3">
        <v>0.67</v>
      </c>
      <c r="AN80" s="3">
        <v>0.7</v>
      </c>
      <c r="AO80" s="3">
        <v>0.73</v>
      </c>
      <c r="AP80" s="3">
        <v>0.7</v>
      </c>
      <c r="AQ80" s="3">
        <v>0.72</v>
      </c>
      <c r="AR80" s="3">
        <v>0.69</v>
      </c>
      <c r="AS80" s="3">
        <v>0.72</v>
      </c>
      <c r="AT80" s="3">
        <v>0.68</v>
      </c>
      <c r="AU80" s="3">
        <v>0.71</v>
      </c>
      <c r="AV80" s="3">
        <v>0.71</v>
      </c>
      <c r="AW80" s="3">
        <v>0.72</v>
      </c>
      <c r="AX80" s="3">
        <v>0.69</v>
      </c>
      <c r="AY80" s="3">
        <v>0.7</v>
      </c>
      <c r="AZ80" s="3">
        <v>0.74</v>
      </c>
      <c r="BA80" s="3">
        <v>0.71</v>
      </c>
      <c r="BB80" s="3">
        <v>0.7</v>
      </c>
      <c r="BC80" s="3">
        <v>0.7</v>
      </c>
      <c r="BD80" s="3">
        <v>0.7</v>
      </c>
      <c r="BE80" s="3">
        <v>0.73</v>
      </c>
      <c r="BF80" s="3">
        <v>0.7</v>
      </c>
      <c r="BG80" s="3">
        <v>0.67</v>
      </c>
      <c r="BH80" s="3">
        <v>0.7</v>
      </c>
      <c r="BI80" s="3">
        <v>0.72</v>
      </c>
      <c r="BJ80" s="3">
        <v>0.75</v>
      </c>
      <c r="BK80" s="3">
        <v>0.77</v>
      </c>
      <c r="BL80" s="3">
        <v>0.8</v>
      </c>
      <c r="BM80" s="3">
        <v>0.83</v>
      </c>
      <c r="BN80" s="3">
        <v>0.84</v>
      </c>
      <c r="BO80" s="3">
        <v>0.8</v>
      </c>
      <c r="BP80" s="3">
        <v>0.8</v>
      </c>
      <c r="BQ80" s="3">
        <v>0.82</v>
      </c>
      <c r="BR80" s="3">
        <v>0.86</v>
      </c>
      <c r="BS80" s="3">
        <v>0.9</v>
      </c>
      <c r="BT80" s="3">
        <v>0.89</v>
      </c>
      <c r="BU80" s="3">
        <v>0.91</v>
      </c>
      <c r="BV80" s="3">
        <v>0.91</v>
      </c>
      <c r="BW80" s="3">
        <v>0.92</v>
      </c>
      <c r="BX80" s="3">
        <v>0.9</v>
      </c>
      <c r="BY80" s="3">
        <v>0.87</v>
      </c>
      <c r="BZ80" s="3">
        <v>0.9</v>
      </c>
      <c r="CA80" s="3">
        <v>0.92</v>
      </c>
      <c r="CB80" s="3">
        <v>0.99</v>
      </c>
      <c r="CC80" s="3">
        <v>1.01</v>
      </c>
      <c r="CD80" s="3">
        <v>1</v>
      </c>
      <c r="CE80" s="3">
        <v>1.04</v>
      </c>
      <c r="CF80" s="3">
        <v>1.0900000000000001</v>
      </c>
      <c r="CG80" s="3">
        <v>1.1499999999999999</v>
      </c>
      <c r="CH80" s="3">
        <v>1.1000000000000001</v>
      </c>
      <c r="CI80" s="3">
        <v>1.05</v>
      </c>
      <c r="CJ80" s="3">
        <v>1.01</v>
      </c>
      <c r="CK80" s="3">
        <v>1.1200000000000001</v>
      </c>
      <c r="CL80" s="3">
        <v>1.24</v>
      </c>
      <c r="CM80" s="3">
        <v>1.2</v>
      </c>
      <c r="CN80" s="3">
        <v>1.1000000000000001</v>
      </c>
      <c r="CO80" s="3">
        <v>1.2</v>
      </c>
      <c r="CP80" s="3">
        <v>1.21</v>
      </c>
      <c r="CQ80" s="3">
        <v>1.19</v>
      </c>
      <c r="CR80" s="3">
        <v>1.25</v>
      </c>
      <c r="CS80" s="3">
        <v>1.2</v>
      </c>
      <c r="CT80" s="3">
        <v>1.31</v>
      </c>
      <c r="CU80" s="3">
        <v>1.38</v>
      </c>
      <c r="CV80" s="3">
        <v>1.44</v>
      </c>
      <c r="CW80" s="3">
        <v>1.51</v>
      </c>
      <c r="CX80" s="3">
        <v>1.44</v>
      </c>
      <c r="CY80" s="3">
        <v>1.37</v>
      </c>
      <c r="CZ80" s="3">
        <v>1.44</v>
      </c>
      <c r="DA80" s="3">
        <v>1.4</v>
      </c>
      <c r="DB80" s="3">
        <v>1.47</v>
      </c>
      <c r="DC80" s="3">
        <v>1.54</v>
      </c>
      <c r="DD80" s="3">
        <v>1.47</v>
      </c>
      <c r="DE80" s="3">
        <v>1.41</v>
      </c>
      <c r="DF80" s="3">
        <v>1.35</v>
      </c>
      <c r="DG80" s="3">
        <v>1.24</v>
      </c>
      <c r="DH80" s="3">
        <v>1.3</v>
      </c>
      <c r="DI80" s="3">
        <v>1.34</v>
      </c>
      <c r="DJ80" s="3">
        <v>1.4</v>
      </c>
      <c r="DK80" s="3">
        <v>1.4</v>
      </c>
      <c r="DL80" s="3">
        <v>1.45</v>
      </c>
      <c r="DM80" s="3">
        <v>1.51</v>
      </c>
      <c r="DN80" s="3">
        <v>1.56</v>
      </c>
      <c r="DO80" s="3">
        <v>1.6</v>
      </c>
      <c r="DP80" s="3">
        <v>1.59</v>
      </c>
      <c r="DQ80" s="3">
        <v>1.65</v>
      </c>
      <c r="DR80" s="3">
        <v>1.65</v>
      </c>
      <c r="DS80" s="3">
        <v>1.58</v>
      </c>
      <c r="DT80" s="3">
        <v>1.68</v>
      </c>
      <c r="DU80" s="3">
        <v>1.6</v>
      </c>
      <c r="DV80" s="3">
        <v>1.54</v>
      </c>
      <c r="DW80" s="3">
        <v>1.54</v>
      </c>
      <c r="DX80" s="3">
        <v>1.47</v>
      </c>
      <c r="DY80" s="3">
        <v>1.54</v>
      </c>
      <c r="DZ80" s="3">
        <v>1.62</v>
      </c>
      <c r="EA80" s="3">
        <v>1.7</v>
      </c>
      <c r="EB80" s="3">
        <v>1.78</v>
      </c>
      <c r="EC80" s="3">
        <v>1.87</v>
      </c>
      <c r="ED80" s="3">
        <v>1.84</v>
      </c>
      <c r="EE80" s="3">
        <v>1.85</v>
      </c>
      <c r="EF80" s="3">
        <v>1.77</v>
      </c>
      <c r="EG80" s="3">
        <v>1.86</v>
      </c>
      <c r="EH80" s="3">
        <v>1.85</v>
      </c>
      <c r="EI80" s="3">
        <v>1.9</v>
      </c>
      <c r="EJ80" s="3">
        <v>1.89</v>
      </c>
      <c r="EK80" s="3">
        <v>1.87</v>
      </c>
      <c r="EL80" s="3">
        <v>1.9</v>
      </c>
      <c r="EM80" s="3">
        <v>1.81</v>
      </c>
      <c r="EN80" s="3">
        <v>1.8</v>
      </c>
      <c r="EO80" s="3">
        <v>1.85</v>
      </c>
      <c r="EP80" s="3">
        <v>1.85</v>
      </c>
      <c r="EQ80" s="3">
        <v>1.8</v>
      </c>
      <c r="ER80" s="3">
        <v>1.86</v>
      </c>
      <c r="ES80" s="3">
        <v>1.95</v>
      </c>
      <c r="ET80" s="3">
        <v>2.0499999999999998</v>
      </c>
      <c r="EU80" s="3">
        <v>2.15</v>
      </c>
      <c r="EV80" s="3">
        <v>2.23</v>
      </c>
      <c r="EW80" s="3">
        <v>2.13</v>
      </c>
      <c r="EX80" s="3">
        <v>2.0299999999999998</v>
      </c>
      <c r="EY80" s="3">
        <v>1.94</v>
      </c>
      <c r="EZ80" s="3">
        <v>1.85</v>
      </c>
      <c r="FA80" s="3">
        <v>1.77</v>
      </c>
      <c r="FB80" s="3">
        <v>1.69</v>
      </c>
      <c r="FC80" s="3">
        <v>1.61</v>
      </c>
      <c r="FD80" s="3">
        <v>1.54</v>
      </c>
      <c r="FE80" s="3">
        <v>1.47</v>
      </c>
      <c r="FF80" s="27">
        <v>1.4</v>
      </c>
      <c r="FG80" s="27">
        <v>1.34</v>
      </c>
      <c r="FH80" s="27">
        <v>1.28</v>
      </c>
      <c r="FI80" s="27">
        <v>1.23</v>
      </c>
      <c r="FJ80" s="27">
        <v>1.18</v>
      </c>
      <c r="FK80" s="27">
        <v>1.18</v>
      </c>
      <c r="FL80" s="27">
        <v>1.24</v>
      </c>
      <c r="FM80" s="27">
        <v>1.3</v>
      </c>
      <c r="FN80" s="27">
        <v>1.36</v>
      </c>
      <c r="FO80" s="27">
        <v>1.3</v>
      </c>
      <c r="FP80" s="27">
        <v>1.36</v>
      </c>
      <c r="FQ80" s="27">
        <v>1.44</v>
      </c>
      <c r="FR80" s="27">
        <v>1.4</v>
      </c>
      <c r="FS80" s="27">
        <v>1.35</v>
      </c>
      <c r="FT80" s="27"/>
      <c r="FU80" s="27">
        <v>1.44</v>
      </c>
      <c r="FV80" s="27">
        <v>1.44</v>
      </c>
      <c r="FW80" s="27">
        <v>1.37</v>
      </c>
      <c r="FX80" s="27">
        <v>1.45</v>
      </c>
      <c r="FY80" s="27">
        <v>1.45</v>
      </c>
      <c r="FZ80" s="27">
        <v>1.46</v>
      </c>
      <c r="GA80" s="27">
        <v>1.55</v>
      </c>
      <c r="GB80" s="27">
        <v>1.48</v>
      </c>
      <c r="GC80" s="27">
        <v>1.48</v>
      </c>
      <c r="GD80" s="27">
        <v>1.45</v>
      </c>
      <c r="GE80" s="27">
        <v>1.47</v>
      </c>
      <c r="GF80" s="27">
        <v>1.46</v>
      </c>
      <c r="GG80" s="27">
        <v>1.47</v>
      </c>
      <c r="GH80" s="27">
        <v>1.45</v>
      </c>
      <c r="GI80" s="27">
        <v>1.52</v>
      </c>
      <c r="GJ80" s="27">
        <v>1.41</v>
      </c>
      <c r="GK80" s="27">
        <v>1.48</v>
      </c>
      <c r="GL80" s="27">
        <v>1.55</v>
      </c>
      <c r="GM80" s="27">
        <v>1.63</v>
      </c>
      <c r="GN80" s="27">
        <v>1.71</v>
      </c>
      <c r="GO80" s="27">
        <v>1.75</v>
      </c>
      <c r="GP80" s="27">
        <v>1.82</v>
      </c>
      <c r="GQ80" s="27">
        <v>1.89</v>
      </c>
      <c r="GR80" s="27">
        <v>1.82</v>
      </c>
      <c r="GS80" s="27">
        <v>1.91</v>
      </c>
      <c r="GT80" s="27">
        <v>2</v>
      </c>
      <c r="GU80" s="27">
        <v>2.1</v>
      </c>
      <c r="GV80" s="27">
        <v>2.21</v>
      </c>
      <c r="GW80" s="27">
        <v>2.3199999999999998</v>
      </c>
      <c r="GX80" s="27">
        <v>2.44</v>
      </c>
      <c r="GY80" s="27">
        <v>2.4300000000000002</v>
      </c>
      <c r="GZ80" s="27">
        <v>2.33</v>
      </c>
      <c r="HA80" s="27">
        <v>2.4500000000000002</v>
      </c>
      <c r="HB80" s="27">
        <v>2.57</v>
      </c>
      <c r="HC80" s="27">
        <v>2.7</v>
      </c>
      <c r="HD80" s="27">
        <v>2.84</v>
      </c>
      <c r="HE80" s="27">
        <v>2.98</v>
      </c>
      <c r="HF80" s="27">
        <v>3.01</v>
      </c>
      <c r="HG80" s="27">
        <v>2.94</v>
      </c>
      <c r="HH80" s="27">
        <v>2.88</v>
      </c>
      <c r="HI80" s="27">
        <v>3.03</v>
      </c>
      <c r="HJ80" s="27">
        <v>3.18</v>
      </c>
      <c r="HK80" s="27">
        <v>3.34</v>
      </c>
      <c r="HL80" s="27">
        <v>3.51</v>
      </c>
      <c r="HM80" s="27">
        <v>3.69</v>
      </c>
      <c r="HN80" s="27">
        <v>3.88</v>
      </c>
      <c r="HO80" s="27">
        <v>4.08</v>
      </c>
      <c r="HP80" s="27">
        <v>4.29</v>
      </c>
      <c r="HQ80" s="27">
        <v>4.51</v>
      </c>
      <c r="HR80" s="27">
        <v>4.74</v>
      </c>
      <c r="HS80" s="27">
        <v>4.9800000000000004</v>
      </c>
      <c r="HT80" s="27">
        <v>5.0999999999999996</v>
      </c>
      <c r="HU80" s="27">
        <v>5.05</v>
      </c>
      <c r="HV80" s="27">
        <v>4.8499999999999996</v>
      </c>
      <c r="HW80" s="27">
        <v>4.6500000000000004</v>
      </c>
      <c r="HX80" s="27">
        <v>4.45</v>
      </c>
      <c r="HY80" s="27">
        <v>4.6500000000000004</v>
      </c>
      <c r="HZ80" s="27">
        <v>4.8499999999999996</v>
      </c>
      <c r="IA80" s="27">
        <v>5.0999999999999996</v>
      </c>
      <c r="IB80" s="27">
        <v>5.35</v>
      </c>
      <c r="IC80" s="27">
        <v>5.6</v>
      </c>
      <c r="ID80" s="27">
        <v>5.85</v>
      </c>
      <c r="IE80" s="27">
        <v>5.75</v>
      </c>
      <c r="IF80" s="27">
        <v>6.05</v>
      </c>
      <c r="IG80" s="27">
        <v>6.35</v>
      </c>
      <c r="IH80" s="27">
        <v>33.299999999999997</v>
      </c>
      <c r="II80" s="27">
        <v>35</v>
      </c>
      <c r="IJ80" s="27">
        <v>36.799999999999997</v>
      </c>
      <c r="IK80" s="27">
        <v>38.700000000000003</v>
      </c>
      <c r="IL80" s="27">
        <v>40.700000000000003</v>
      </c>
      <c r="IM80" s="27">
        <v>42.8</v>
      </c>
      <c r="IN80" s="27">
        <v>43.7</v>
      </c>
      <c r="IO80" s="27">
        <v>42.65</v>
      </c>
      <c r="IP80" s="27">
        <v>41.05</v>
      </c>
      <c r="IQ80" s="27">
        <v>39.299999999999997</v>
      </c>
      <c r="IR80" s="27">
        <v>41.35</v>
      </c>
      <c r="IS80" s="27">
        <v>43.5</v>
      </c>
      <c r="IT80" s="27">
        <v>45.75</v>
      </c>
      <c r="IU80" s="27">
        <v>46.1</v>
      </c>
      <c r="IV80" s="27">
        <v>45.5</v>
      </c>
      <c r="IW80" s="27">
        <v>44</v>
      </c>
      <c r="IX80" s="27">
        <v>44.55</v>
      </c>
      <c r="IY80" s="27">
        <v>42.95</v>
      </c>
      <c r="IZ80" s="27">
        <v>42.25</v>
      </c>
      <c r="JA80" s="27">
        <v>44.45</v>
      </c>
      <c r="JB80" s="27">
        <v>42.75</v>
      </c>
      <c r="JC80" s="27">
        <v>44.95</v>
      </c>
      <c r="JD80" s="27">
        <v>47.3</v>
      </c>
      <c r="JE80" s="27">
        <v>52.35</v>
      </c>
      <c r="JF80" s="27">
        <v>55.1</v>
      </c>
      <c r="JG80" s="27">
        <v>55.9</v>
      </c>
      <c r="JH80" s="27">
        <v>54.15</v>
      </c>
      <c r="JI80" s="27">
        <v>51.6</v>
      </c>
      <c r="JJ80" s="27">
        <v>50.8</v>
      </c>
      <c r="JK80" s="27">
        <v>48.55</v>
      </c>
      <c r="JL80" s="27">
        <v>48.6</v>
      </c>
      <c r="JM80" s="27">
        <v>47.1</v>
      </c>
      <c r="JN80" s="27">
        <v>44.9</v>
      </c>
      <c r="JO80" s="27">
        <v>42.8</v>
      </c>
      <c r="JP80" s="27">
        <v>40.799999999999997</v>
      </c>
      <c r="JQ80" s="27">
        <v>39.65</v>
      </c>
      <c r="JR80" s="27">
        <v>40.200000000000003</v>
      </c>
      <c r="JS80" s="27">
        <v>40.799999999999997</v>
      </c>
      <c r="JT80" s="27">
        <v>42.9</v>
      </c>
      <c r="JU80" s="27">
        <v>43.3</v>
      </c>
      <c r="JV80" s="27">
        <v>41.25</v>
      </c>
      <c r="JW80" s="27">
        <v>39.5</v>
      </c>
      <c r="JX80" s="27">
        <v>37.65</v>
      </c>
      <c r="JY80" s="27">
        <v>38.1</v>
      </c>
      <c r="JZ80" s="27">
        <v>36.85</v>
      </c>
      <c r="KA80" s="27">
        <v>35.1</v>
      </c>
      <c r="KB80" s="27">
        <v>33.450000000000003</v>
      </c>
      <c r="KC80" s="27">
        <v>33.299999999999997</v>
      </c>
      <c r="KD80" s="27">
        <v>31.75</v>
      </c>
      <c r="KE80" s="27">
        <v>33.4</v>
      </c>
      <c r="KF80" s="27">
        <v>35.15</v>
      </c>
      <c r="KG80" s="27">
        <v>36.950000000000003</v>
      </c>
      <c r="KH80" s="27">
        <v>37.700000000000003</v>
      </c>
      <c r="KI80" s="27">
        <v>35.950000000000003</v>
      </c>
      <c r="KJ80" s="27">
        <v>34.25</v>
      </c>
      <c r="KK80" s="27">
        <v>32.65</v>
      </c>
      <c r="KL80" s="27">
        <v>32.6</v>
      </c>
      <c r="KM80" s="27">
        <v>31.05</v>
      </c>
      <c r="KN80" s="27">
        <v>29.6</v>
      </c>
      <c r="KO80" s="27">
        <v>28.5</v>
      </c>
      <c r="KP80" s="27">
        <v>27.15</v>
      </c>
      <c r="KQ80" s="27">
        <v>25.9</v>
      </c>
      <c r="KR80" s="27">
        <v>24.8</v>
      </c>
      <c r="KS80" s="27">
        <v>23.65</v>
      </c>
      <c r="KT80" s="27">
        <v>22.75</v>
      </c>
      <c r="KU80" s="27">
        <v>21.75</v>
      </c>
      <c r="KV80" s="27">
        <v>20.75</v>
      </c>
      <c r="KW80" s="27">
        <v>19.8</v>
      </c>
      <c r="KX80" s="27">
        <v>18</v>
      </c>
      <c r="KY80" s="27">
        <v>17.850000000000001</v>
      </c>
      <c r="KZ80" s="27">
        <v>17.649999999999999</v>
      </c>
      <c r="LA80" s="27">
        <v>17.2</v>
      </c>
      <c r="LB80" s="27">
        <v>18.149999999999999</v>
      </c>
      <c r="LC80" s="27">
        <v>18.5</v>
      </c>
      <c r="LD80" s="27">
        <v>18.100000000000001</v>
      </c>
      <c r="LE80" s="27">
        <v>17.45</v>
      </c>
      <c r="LF80" s="27">
        <v>17.55</v>
      </c>
      <c r="LG80" s="27">
        <v>16.75</v>
      </c>
      <c r="LH80" s="27">
        <v>16.3</v>
      </c>
      <c r="LI80" s="27">
        <v>16.7</v>
      </c>
      <c r="LJ80" s="27">
        <v>17.2</v>
      </c>
      <c r="LK80" s="27">
        <v>17.3</v>
      </c>
      <c r="LL80" s="27">
        <v>17</v>
      </c>
      <c r="LM80" s="27">
        <v>17</v>
      </c>
      <c r="LN80" s="27">
        <v>17.399999999999999</v>
      </c>
      <c r="LO80" s="27">
        <v>17.399999999999999</v>
      </c>
      <c r="LP80" s="27">
        <v>16.75</v>
      </c>
      <c r="LQ80" s="27">
        <v>17.8</v>
      </c>
      <c r="LR80" s="27">
        <v>17.05</v>
      </c>
      <c r="LS80" s="27">
        <v>17.850000000000001</v>
      </c>
      <c r="LT80" s="27">
        <v>17.2</v>
      </c>
      <c r="LU80" s="27">
        <v>17.399999999999999</v>
      </c>
      <c r="LV80" s="27">
        <v>18.149999999999999</v>
      </c>
      <c r="LW80" s="27">
        <v>18.149999999999999</v>
      </c>
      <c r="LX80" s="27">
        <v>19.05</v>
      </c>
      <c r="LY80" s="27">
        <v>18.3</v>
      </c>
      <c r="LZ80" s="27">
        <v>19.100000000000001</v>
      </c>
      <c r="MA80" s="27">
        <v>18.5</v>
      </c>
      <c r="MB80" s="27">
        <v>18.899999999999999</v>
      </c>
      <c r="MC80" s="27">
        <v>19</v>
      </c>
      <c r="MD80" s="27">
        <v>19.8</v>
      </c>
      <c r="ME80" s="27">
        <v>19.3</v>
      </c>
      <c r="MF80" s="27">
        <v>19</v>
      </c>
      <c r="MG80" s="27">
        <v>18.600000000000001</v>
      </c>
      <c r="MH80" s="27">
        <v>18.95</v>
      </c>
      <c r="MI80" s="27">
        <v>18.649999999999999</v>
      </c>
      <c r="MJ80" s="27">
        <v>17.95</v>
      </c>
      <c r="MK80" s="27">
        <v>17.600000000000001</v>
      </c>
      <c r="ML80" s="27">
        <v>17.5</v>
      </c>
      <c r="MM80" s="27">
        <v>17.5</v>
      </c>
      <c r="MN80" s="27">
        <v>17.8</v>
      </c>
      <c r="MO80" s="27">
        <v>18.649999999999999</v>
      </c>
      <c r="MP80" s="27">
        <v>18.600000000000001</v>
      </c>
      <c r="MQ80" s="27">
        <v>18.95</v>
      </c>
      <c r="MR80" s="27">
        <v>19.899999999999999</v>
      </c>
      <c r="MS80" s="27">
        <v>20.9</v>
      </c>
      <c r="MT80" s="27">
        <v>19</v>
      </c>
      <c r="MU80" s="27">
        <v>17.3</v>
      </c>
      <c r="MV80" s="27">
        <v>15.75</v>
      </c>
      <c r="MW80" s="27">
        <v>15.6</v>
      </c>
      <c r="MX80" s="27">
        <v>16.350000000000001</v>
      </c>
      <c r="MY80" s="27">
        <v>15.85</v>
      </c>
      <c r="MZ80" s="27">
        <v>16.05</v>
      </c>
      <c r="NA80" s="27">
        <v>15.6</v>
      </c>
      <c r="NB80" s="43"/>
      <c r="ND80" s="45"/>
      <c r="NE80" s="43"/>
    </row>
    <row r="81" spans="1:369" x14ac:dyDescent="0.25">
      <c r="A81" s="33">
        <f t="shared" si="4"/>
        <v>79</v>
      </c>
      <c r="B81" s="33">
        <v>507878</v>
      </c>
      <c r="C81" s="33" t="s">
        <v>80</v>
      </c>
      <c r="D81" s="34" t="s">
        <v>118</v>
      </c>
      <c r="E81" s="35">
        <f t="shared" si="3"/>
        <v>25.7</v>
      </c>
      <c r="F81" s="35">
        <v>73.400000000000006</v>
      </c>
      <c r="G81" s="35">
        <v>34.950000000000003</v>
      </c>
      <c r="H81" s="35">
        <v>276.14999999999998</v>
      </c>
      <c r="I81" s="36"/>
      <c r="J81" s="35">
        <v>86.15</v>
      </c>
      <c r="K81" s="35">
        <v>24.8</v>
      </c>
      <c r="L81" s="35"/>
      <c r="M81" s="37"/>
      <c r="N81" s="33"/>
      <c r="O81" s="38"/>
      <c r="P81" s="36">
        <v>25.7</v>
      </c>
      <c r="Q81" s="36">
        <v>27.3</v>
      </c>
      <c r="R81" s="36">
        <v>28.4</v>
      </c>
      <c r="S81" s="36">
        <v>28.9</v>
      </c>
      <c r="T81" s="36">
        <v>28.85</v>
      </c>
      <c r="U81" s="36">
        <v>29.1</v>
      </c>
      <c r="V81" s="36">
        <v>29.25</v>
      </c>
      <c r="W81" s="36">
        <v>29.65</v>
      </c>
      <c r="X81" s="36">
        <v>29.95</v>
      </c>
      <c r="Y81" s="36">
        <v>29.05</v>
      </c>
      <c r="Z81" s="36">
        <v>26.85</v>
      </c>
      <c r="AA81" s="36">
        <v>26.7</v>
      </c>
      <c r="AB81" s="36">
        <v>26.95</v>
      </c>
      <c r="AC81" s="36">
        <v>27.5</v>
      </c>
      <c r="AD81" s="36">
        <v>26.45</v>
      </c>
      <c r="AE81" s="36">
        <v>27.2</v>
      </c>
      <c r="AF81" s="36">
        <v>27.35</v>
      </c>
      <c r="AG81" s="36">
        <v>27.55</v>
      </c>
      <c r="AH81" s="36">
        <v>27.75</v>
      </c>
      <c r="AI81" s="36">
        <v>26.7</v>
      </c>
      <c r="AJ81" s="36">
        <v>26.8</v>
      </c>
      <c r="AK81" s="36">
        <v>25.9</v>
      </c>
      <c r="AL81" s="36">
        <v>25.2</v>
      </c>
      <c r="AM81" s="36">
        <v>25.15</v>
      </c>
      <c r="AN81" s="36">
        <v>25.4</v>
      </c>
      <c r="AO81" s="36">
        <v>26.2</v>
      </c>
      <c r="AP81" s="36">
        <v>27</v>
      </c>
      <c r="AQ81" s="36">
        <v>27.05</v>
      </c>
      <c r="AR81" s="36">
        <v>27.8</v>
      </c>
      <c r="AS81" s="36">
        <v>26.6</v>
      </c>
      <c r="AT81" s="36">
        <v>27.3</v>
      </c>
      <c r="AU81" s="36">
        <v>27.8</v>
      </c>
      <c r="AV81" s="36">
        <v>29.4</v>
      </c>
      <c r="AW81" s="36">
        <v>28.6</v>
      </c>
      <c r="AX81" s="36">
        <v>28.35</v>
      </c>
      <c r="AY81" s="36">
        <v>28.05</v>
      </c>
      <c r="AZ81" s="36">
        <v>27.9</v>
      </c>
      <c r="BA81" s="36">
        <v>26.55</v>
      </c>
      <c r="BB81" s="36">
        <v>26.6</v>
      </c>
      <c r="BC81" s="36">
        <v>26.95</v>
      </c>
      <c r="BD81" s="36">
        <v>28.25</v>
      </c>
      <c r="BE81" s="36">
        <v>28.95</v>
      </c>
      <c r="BF81" s="36">
        <v>28.4</v>
      </c>
      <c r="BG81" s="36">
        <v>26.5</v>
      </c>
      <c r="BH81" s="36">
        <v>26.85</v>
      </c>
      <c r="BI81" s="36">
        <v>26.85</v>
      </c>
      <c r="BJ81" s="36">
        <v>27.65</v>
      </c>
      <c r="BK81" s="36">
        <v>26.6</v>
      </c>
      <c r="BL81" s="36">
        <v>25.15</v>
      </c>
      <c r="BM81" s="36">
        <v>26.35</v>
      </c>
      <c r="BN81" s="36">
        <v>26.25</v>
      </c>
      <c r="BO81" s="36">
        <v>26.45</v>
      </c>
      <c r="BP81" s="36">
        <v>26.7</v>
      </c>
      <c r="BQ81" s="36">
        <v>26.55</v>
      </c>
      <c r="BR81" s="36">
        <v>27</v>
      </c>
      <c r="BS81" s="36">
        <v>27.55</v>
      </c>
      <c r="BT81" s="36">
        <v>27.75</v>
      </c>
      <c r="BU81" s="36">
        <v>29.1</v>
      </c>
      <c r="BV81" s="36">
        <v>29.3</v>
      </c>
      <c r="BW81" s="36">
        <v>29.4</v>
      </c>
      <c r="BX81" s="36">
        <v>28.25</v>
      </c>
      <c r="BY81" s="36">
        <v>28.45</v>
      </c>
      <c r="BZ81" s="36">
        <v>29.5</v>
      </c>
      <c r="CA81" s="36">
        <v>30.65</v>
      </c>
      <c r="CB81" s="36">
        <v>30.85</v>
      </c>
      <c r="CC81" s="36">
        <v>30.9</v>
      </c>
      <c r="CD81" s="36">
        <v>31.5</v>
      </c>
      <c r="CE81" s="36">
        <v>30.7</v>
      </c>
      <c r="CF81" s="36">
        <v>32.65</v>
      </c>
      <c r="CG81" s="36">
        <v>34.15</v>
      </c>
      <c r="CH81" s="36">
        <v>34.450000000000003</v>
      </c>
      <c r="CI81" s="36">
        <v>35.9</v>
      </c>
      <c r="CJ81" s="36">
        <v>35.549999999999997</v>
      </c>
      <c r="CK81" s="36">
        <v>35.25</v>
      </c>
      <c r="CL81" s="36">
        <v>36.049999999999997</v>
      </c>
      <c r="CM81" s="36">
        <v>35.549999999999997</v>
      </c>
      <c r="CN81" s="36">
        <v>34.549999999999997</v>
      </c>
      <c r="CO81" s="36">
        <v>34</v>
      </c>
      <c r="CP81" s="36">
        <v>33.950000000000003</v>
      </c>
      <c r="CQ81" s="36">
        <v>32.65</v>
      </c>
      <c r="CR81" s="36">
        <v>33.15</v>
      </c>
      <c r="CS81" s="36">
        <v>34.4</v>
      </c>
      <c r="CT81" s="36">
        <v>36.549999999999997</v>
      </c>
      <c r="CU81" s="36">
        <v>35</v>
      </c>
      <c r="CV81" s="36">
        <v>34.25</v>
      </c>
      <c r="CW81" s="36">
        <v>33.1</v>
      </c>
      <c r="CX81" s="36">
        <v>33.65</v>
      </c>
      <c r="CY81" s="36">
        <v>32.65</v>
      </c>
      <c r="CZ81" s="36">
        <v>31.95</v>
      </c>
      <c r="DA81" s="36">
        <v>31.1</v>
      </c>
      <c r="DB81" s="36">
        <v>30.95</v>
      </c>
      <c r="DC81" s="36">
        <v>30.3</v>
      </c>
      <c r="DD81" s="36">
        <v>30.25</v>
      </c>
      <c r="DE81" s="36">
        <v>29.4</v>
      </c>
      <c r="DF81" s="36">
        <v>29.9</v>
      </c>
      <c r="DG81" s="36">
        <v>31.05</v>
      </c>
      <c r="DH81" s="36">
        <v>32.299999999999997</v>
      </c>
      <c r="DI81" s="36">
        <v>33.700000000000003</v>
      </c>
      <c r="DJ81" s="36">
        <v>34.200000000000003</v>
      </c>
      <c r="DK81" s="36">
        <v>34.65</v>
      </c>
      <c r="DL81" s="36">
        <v>34.200000000000003</v>
      </c>
      <c r="DM81" s="36">
        <v>33.65</v>
      </c>
      <c r="DN81" s="36">
        <v>33.450000000000003</v>
      </c>
      <c r="DO81" s="36">
        <v>33.85</v>
      </c>
      <c r="DP81" s="36">
        <v>33.6</v>
      </c>
      <c r="DQ81" s="36">
        <v>34.049999999999997</v>
      </c>
      <c r="DR81" s="36">
        <v>33.700000000000003</v>
      </c>
      <c r="DS81" s="36">
        <v>34.15</v>
      </c>
      <c r="DT81" s="36">
        <v>34.75</v>
      </c>
      <c r="DU81" s="36">
        <v>35.4</v>
      </c>
      <c r="DV81" s="36">
        <v>35.35</v>
      </c>
      <c r="DW81" s="36">
        <v>34.5</v>
      </c>
      <c r="DX81" s="36">
        <v>33.049999999999997</v>
      </c>
      <c r="DY81" s="36">
        <v>31.75</v>
      </c>
      <c r="DZ81" s="36">
        <v>31.75</v>
      </c>
      <c r="EA81" s="36">
        <v>31.65</v>
      </c>
      <c r="EB81" s="36">
        <v>31.95</v>
      </c>
      <c r="EC81" s="36">
        <v>33.950000000000003</v>
      </c>
      <c r="ED81" s="36">
        <v>34.200000000000003</v>
      </c>
      <c r="EE81" s="36">
        <v>35.700000000000003</v>
      </c>
      <c r="EF81" s="36">
        <v>35.950000000000003</v>
      </c>
      <c r="EG81" s="36">
        <v>36.049999999999997</v>
      </c>
      <c r="EH81" s="36">
        <v>36.75</v>
      </c>
      <c r="EI81" s="36">
        <v>36.1</v>
      </c>
      <c r="EJ81" s="36">
        <v>36.4</v>
      </c>
      <c r="EK81" s="36">
        <v>35.85</v>
      </c>
      <c r="EL81" s="36">
        <v>35.1</v>
      </c>
      <c r="EM81" s="36">
        <v>36.049999999999997</v>
      </c>
      <c r="EN81" s="36">
        <v>35.25</v>
      </c>
      <c r="EO81" s="36">
        <v>36.5</v>
      </c>
      <c r="EP81" s="36">
        <v>36.25</v>
      </c>
      <c r="EQ81" s="36">
        <v>38.15</v>
      </c>
      <c r="ER81" s="36">
        <v>37</v>
      </c>
      <c r="ES81" s="36">
        <v>37.4</v>
      </c>
      <c r="ET81" s="36">
        <v>40.450000000000003</v>
      </c>
      <c r="EU81" s="36">
        <v>41.3</v>
      </c>
      <c r="EV81" s="36">
        <v>40.799999999999997</v>
      </c>
      <c r="EW81" s="36">
        <v>41.35</v>
      </c>
      <c r="EX81" s="36">
        <v>40.65</v>
      </c>
      <c r="EY81" s="36">
        <v>42.85</v>
      </c>
      <c r="EZ81" s="36">
        <v>42.85</v>
      </c>
      <c r="FA81" s="36">
        <v>44.15</v>
      </c>
      <c r="FB81" s="36">
        <v>45.35</v>
      </c>
      <c r="FC81" s="36">
        <v>44.85</v>
      </c>
      <c r="FD81" s="36">
        <v>46.5</v>
      </c>
      <c r="FE81" s="36">
        <v>47.55</v>
      </c>
      <c r="FF81" s="35">
        <v>45.25</v>
      </c>
      <c r="FG81" s="35">
        <v>42.55</v>
      </c>
      <c r="FH81" s="35">
        <v>41.3</v>
      </c>
      <c r="FI81" s="35">
        <v>41.85</v>
      </c>
      <c r="FJ81" s="35">
        <v>40.450000000000003</v>
      </c>
      <c r="FK81" s="35">
        <v>40.950000000000003</v>
      </c>
      <c r="FL81" s="35">
        <v>39</v>
      </c>
      <c r="FM81" s="35">
        <v>39.299999999999997</v>
      </c>
      <c r="FN81" s="35">
        <v>40.299999999999997</v>
      </c>
      <c r="FO81" s="35">
        <v>40.5</v>
      </c>
      <c r="FP81" s="35">
        <v>36.950000000000003</v>
      </c>
      <c r="FQ81" s="35">
        <v>36.450000000000003</v>
      </c>
      <c r="FR81" s="35">
        <v>36.15</v>
      </c>
      <c r="FS81" s="35">
        <v>37.049999999999997</v>
      </c>
      <c r="FT81" s="35"/>
      <c r="FU81" s="35">
        <v>38.4</v>
      </c>
      <c r="FV81" s="35">
        <v>36.85</v>
      </c>
      <c r="FW81" s="35">
        <v>38.1</v>
      </c>
      <c r="FX81" s="35">
        <v>37.6</v>
      </c>
      <c r="FY81" s="35">
        <v>38.049999999999997</v>
      </c>
      <c r="FZ81" s="35">
        <v>37.5</v>
      </c>
      <c r="GA81" s="35">
        <v>36.200000000000003</v>
      </c>
      <c r="GB81" s="35">
        <v>35.450000000000003</v>
      </c>
      <c r="GC81" s="35">
        <v>36.5</v>
      </c>
      <c r="GD81" s="35">
        <v>35.15</v>
      </c>
      <c r="GE81" s="35">
        <v>35</v>
      </c>
      <c r="GF81" s="35">
        <v>33.9</v>
      </c>
      <c r="GG81" s="35">
        <v>33.4</v>
      </c>
      <c r="GH81" s="35">
        <v>34.25</v>
      </c>
      <c r="GI81" s="35">
        <v>35.25</v>
      </c>
      <c r="GJ81" s="35">
        <v>35</v>
      </c>
      <c r="GK81" s="35">
        <v>35.25</v>
      </c>
      <c r="GL81" s="35">
        <v>34.200000000000003</v>
      </c>
      <c r="GM81" s="35">
        <v>36.75</v>
      </c>
      <c r="GN81" s="35">
        <v>38.200000000000003</v>
      </c>
      <c r="GO81" s="35">
        <v>34.950000000000003</v>
      </c>
      <c r="GP81" s="35">
        <v>36.200000000000003</v>
      </c>
      <c r="GQ81" s="35">
        <v>34.85</v>
      </c>
      <c r="GR81" s="35">
        <v>35.9</v>
      </c>
      <c r="GS81" s="35">
        <v>37.799999999999997</v>
      </c>
      <c r="GT81" s="35">
        <v>41.25</v>
      </c>
      <c r="GU81" s="35">
        <v>44.4</v>
      </c>
      <c r="GV81" s="35">
        <v>43.1</v>
      </c>
      <c r="GW81" s="35">
        <v>46.4</v>
      </c>
      <c r="GX81" s="35">
        <v>45.25</v>
      </c>
      <c r="GY81" s="35">
        <v>43.05</v>
      </c>
      <c r="GZ81" s="35">
        <v>48.15</v>
      </c>
      <c r="HA81" s="35">
        <v>51.05</v>
      </c>
      <c r="HB81" s="35">
        <v>53.4</v>
      </c>
      <c r="HC81" s="35">
        <v>56.1</v>
      </c>
      <c r="HD81" s="35">
        <v>57.9</v>
      </c>
      <c r="HE81" s="35">
        <v>57.25</v>
      </c>
      <c r="HF81" s="35">
        <v>58.05</v>
      </c>
      <c r="HG81" s="35">
        <v>59.05</v>
      </c>
      <c r="HH81" s="35">
        <v>57.65</v>
      </c>
      <c r="HI81" s="35">
        <v>56.8</v>
      </c>
      <c r="HJ81" s="35">
        <v>57.55</v>
      </c>
      <c r="HK81" s="35">
        <v>59.85</v>
      </c>
      <c r="HL81" s="35">
        <v>58.95</v>
      </c>
      <c r="HM81" s="35">
        <v>55.45</v>
      </c>
      <c r="HN81" s="35">
        <v>59.3</v>
      </c>
      <c r="HO81" s="35">
        <v>61.4</v>
      </c>
      <c r="HP81" s="35">
        <v>61.8</v>
      </c>
      <c r="HQ81" s="35">
        <v>65.05</v>
      </c>
      <c r="HR81" s="35">
        <v>65.7</v>
      </c>
      <c r="HS81" s="35">
        <v>66.55</v>
      </c>
      <c r="HT81" s="35">
        <v>66.2</v>
      </c>
      <c r="HU81" s="35">
        <v>64.5</v>
      </c>
      <c r="HV81" s="35">
        <v>63.55</v>
      </c>
      <c r="HW81" s="35">
        <v>63</v>
      </c>
      <c r="HX81" s="35">
        <v>61.75</v>
      </c>
      <c r="HY81" s="35">
        <v>63.2</v>
      </c>
      <c r="HZ81" s="35">
        <v>62.9</v>
      </c>
      <c r="IA81" s="35">
        <v>63.2</v>
      </c>
      <c r="IB81" s="35">
        <v>63.4</v>
      </c>
      <c r="IC81" s="35">
        <v>62</v>
      </c>
      <c r="ID81" s="35">
        <v>62.65</v>
      </c>
      <c r="IE81" s="35">
        <v>61.9</v>
      </c>
      <c r="IF81" s="35">
        <v>63.3</v>
      </c>
      <c r="IG81" s="35">
        <v>63.1</v>
      </c>
      <c r="IH81" s="35">
        <v>63</v>
      </c>
      <c r="II81" s="35">
        <v>60.85</v>
      </c>
      <c r="IJ81" s="35">
        <v>64.849999999999994</v>
      </c>
      <c r="IK81" s="35">
        <v>66.349999999999994</v>
      </c>
      <c r="IL81" s="35">
        <v>63.15</v>
      </c>
      <c r="IM81" s="35">
        <v>64.05</v>
      </c>
      <c r="IN81" s="35">
        <v>65.599999999999994</v>
      </c>
      <c r="IO81" s="35">
        <v>64.55</v>
      </c>
      <c r="IP81" s="35">
        <v>63.45</v>
      </c>
      <c r="IQ81" s="35">
        <v>61</v>
      </c>
      <c r="IR81" s="35">
        <v>60</v>
      </c>
      <c r="IS81" s="35">
        <v>63</v>
      </c>
      <c r="IT81" s="35">
        <v>67.05</v>
      </c>
      <c r="IU81" s="35">
        <v>66.849999999999994</v>
      </c>
      <c r="IV81" s="35">
        <v>69.75</v>
      </c>
      <c r="IW81" s="35">
        <v>67.95</v>
      </c>
      <c r="IX81" s="35">
        <v>71.2</v>
      </c>
      <c r="IY81" s="35">
        <v>74.349999999999994</v>
      </c>
      <c r="IZ81" s="35">
        <v>81.45</v>
      </c>
      <c r="JA81" s="35">
        <v>86.55</v>
      </c>
      <c r="JB81" s="35">
        <v>89.75</v>
      </c>
      <c r="JC81" s="35">
        <v>91.35</v>
      </c>
      <c r="JD81" s="35">
        <v>90.25</v>
      </c>
      <c r="JE81" s="35">
        <v>89.85</v>
      </c>
      <c r="JF81" s="35">
        <v>88.5</v>
      </c>
      <c r="JG81" s="35">
        <v>86.25</v>
      </c>
      <c r="JH81" s="35">
        <v>89.2</v>
      </c>
      <c r="JI81" s="35">
        <v>86.6</v>
      </c>
      <c r="JJ81" s="35">
        <v>86.2</v>
      </c>
      <c r="JK81" s="35">
        <v>88.55</v>
      </c>
      <c r="JL81" s="35">
        <v>89.75</v>
      </c>
      <c r="JM81" s="35">
        <v>89.55</v>
      </c>
      <c r="JN81" s="35">
        <v>88.5</v>
      </c>
      <c r="JO81" s="35">
        <v>90.8</v>
      </c>
      <c r="JP81" s="35">
        <v>87.9</v>
      </c>
      <c r="JQ81" s="35">
        <v>91.75</v>
      </c>
      <c r="JR81" s="35">
        <v>94.65</v>
      </c>
      <c r="JS81" s="35">
        <v>94.25</v>
      </c>
      <c r="JT81" s="35">
        <v>94.1</v>
      </c>
      <c r="JU81" s="35">
        <v>94.9</v>
      </c>
      <c r="JV81" s="35">
        <v>92.4</v>
      </c>
      <c r="JW81" s="35">
        <v>94.8</v>
      </c>
      <c r="JX81" s="35">
        <v>93.6</v>
      </c>
      <c r="JY81" s="35">
        <v>93.6</v>
      </c>
      <c r="JZ81" s="35">
        <v>97.55</v>
      </c>
      <c r="KA81" s="35">
        <v>93.35</v>
      </c>
      <c r="KB81" s="35">
        <v>93.8</v>
      </c>
      <c r="KC81" s="35">
        <v>94.4</v>
      </c>
      <c r="KD81" s="35">
        <v>88.2</v>
      </c>
      <c r="KE81" s="35">
        <v>87.8</v>
      </c>
      <c r="KF81" s="35">
        <v>86.8</v>
      </c>
      <c r="KG81" s="35">
        <v>86.9</v>
      </c>
      <c r="KH81" s="35">
        <v>85.35</v>
      </c>
      <c r="KI81" s="35">
        <v>82.75</v>
      </c>
      <c r="KJ81" s="35">
        <v>84.9</v>
      </c>
      <c r="KK81" s="35">
        <v>86</v>
      </c>
      <c r="KL81" s="35">
        <v>88.1</v>
      </c>
      <c r="KM81" s="35">
        <v>87.8</v>
      </c>
      <c r="KN81" s="35">
        <v>87.25</v>
      </c>
      <c r="KO81" s="35">
        <v>85.9</v>
      </c>
      <c r="KP81" s="35">
        <v>84.85</v>
      </c>
      <c r="KQ81" s="35">
        <v>84.8</v>
      </c>
      <c r="KR81" s="35">
        <v>81.900000000000006</v>
      </c>
      <c r="KS81" s="35">
        <v>81.900000000000006</v>
      </c>
      <c r="KT81" s="35">
        <v>81.8</v>
      </c>
      <c r="KU81" s="35">
        <v>83.5</v>
      </c>
      <c r="KV81" s="35">
        <v>81.150000000000006</v>
      </c>
      <c r="KW81" s="35">
        <v>78.900000000000006</v>
      </c>
      <c r="KX81" s="35">
        <v>77.55</v>
      </c>
      <c r="KY81" s="35">
        <v>78.25</v>
      </c>
      <c r="KZ81" s="35">
        <v>79.349999999999994</v>
      </c>
      <c r="LA81" s="35">
        <v>80.349999999999994</v>
      </c>
      <c r="LB81" s="35">
        <v>86.1</v>
      </c>
      <c r="LC81" s="35">
        <v>85.1</v>
      </c>
      <c r="LD81" s="35">
        <v>83.8</v>
      </c>
      <c r="LE81" s="35">
        <v>85.05</v>
      </c>
      <c r="LF81" s="35">
        <v>85.35</v>
      </c>
      <c r="LG81" s="35">
        <v>86.2</v>
      </c>
      <c r="LH81" s="35">
        <v>88.1</v>
      </c>
      <c r="LI81" s="35">
        <v>86.15</v>
      </c>
      <c r="LJ81" s="35">
        <v>86.1</v>
      </c>
      <c r="LK81" s="35">
        <v>89.1</v>
      </c>
      <c r="LL81" s="35">
        <v>90.45</v>
      </c>
      <c r="LM81" s="35">
        <v>85.1</v>
      </c>
      <c r="LN81" s="35">
        <v>84.5</v>
      </c>
      <c r="LO81" s="35">
        <v>82.15</v>
      </c>
      <c r="LP81" s="35">
        <v>82.45</v>
      </c>
      <c r="LQ81" s="35">
        <v>82.55</v>
      </c>
      <c r="LR81" s="35">
        <v>81.25</v>
      </c>
      <c r="LS81" s="35">
        <v>82.95</v>
      </c>
      <c r="LT81" s="35">
        <v>82.4</v>
      </c>
      <c r="LU81" s="35">
        <v>84.6</v>
      </c>
      <c r="LV81" s="35">
        <v>84</v>
      </c>
      <c r="LW81" s="35">
        <v>84.05</v>
      </c>
      <c r="LX81" s="35">
        <v>85.8</v>
      </c>
      <c r="LY81" s="35">
        <v>84.2</v>
      </c>
      <c r="LZ81" s="35">
        <v>83.55</v>
      </c>
      <c r="MA81" s="35">
        <v>81.650000000000006</v>
      </c>
      <c r="MB81" s="35">
        <v>82.35</v>
      </c>
      <c r="MC81" s="35">
        <v>81.75</v>
      </c>
      <c r="MD81" s="35">
        <v>83.25</v>
      </c>
      <c r="ME81" s="35">
        <v>83.2</v>
      </c>
      <c r="MF81" s="35">
        <v>78.3</v>
      </c>
      <c r="MG81" s="35">
        <v>75.5</v>
      </c>
      <c r="MH81" s="35">
        <v>74.650000000000006</v>
      </c>
      <c r="MI81" s="35">
        <v>74.2</v>
      </c>
      <c r="MJ81" s="35">
        <v>73.849999999999994</v>
      </c>
      <c r="MK81" s="35">
        <v>72.45</v>
      </c>
      <c r="ML81" s="35">
        <v>72.650000000000006</v>
      </c>
      <c r="MM81" s="35">
        <v>72.849999999999994</v>
      </c>
      <c r="MN81" s="35">
        <v>74.55</v>
      </c>
      <c r="MO81" s="35">
        <v>73.150000000000006</v>
      </c>
      <c r="MP81" s="35">
        <v>74.8</v>
      </c>
      <c r="MQ81" s="35">
        <v>73.5</v>
      </c>
      <c r="MR81" s="35">
        <v>74.45</v>
      </c>
      <c r="MS81" s="35">
        <v>75.900000000000006</v>
      </c>
      <c r="MT81" s="35">
        <v>74.25</v>
      </c>
      <c r="MU81" s="35">
        <v>73.5</v>
      </c>
      <c r="MV81" s="35">
        <v>70.5</v>
      </c>
      <c r="MW81" s="35">
        <v>70.25</v>
      </c>
      <c r="MX81" s="35">
        <v>70.25</v>
      </c>
      <c r="MY81" s="35">
        <v>70.55</v>
      </c>
      <c r="MZ81" s="35">
        <v>68.650000000000006</v>
      </c>
      <c r="NA81" s="35">
        <v>69.7</v>
      </c>
      <c r="NB81" s="43"/>
      <c r="ND81" s="45"/>
      <c r="NE81" s="43"/>
    </row>
    <row r="82" spans="1:369" x14ac:dyDescent="0.25">
      <c r="A82" s="28">
        <f t="shared" si="4"/>
        <v>80</v>
      </c>
      <c r="B82" s="28">
        <v>517146</v>
      </c>
      <c r="C82" s="28" t="s">
        <v>81</v>
      </c>
      <c r="D82" s="29" t="s">
        <v>119</v>
      </c>
      <c r="E82" s="27">
        <f t="shared" si="3"/>
        <v>27.9</v>
      </c>
      <c r="F82" s="27">
        <v>101.05</v>
      </c>
      <c r="G82" s="27">
        <v>27.4</v>
      </c>
      <c r="H82" s="27">
        <v>79.55</v>
      </c>
      <c r="I82" s="3"/>
      <c r="J82" s="27">
        <v>89.3</v>
      </c>
      <c r="K82" s="27">
        <v>29.85</v>
      </c>
      <c r="L82" s="27"/>
      <c r="M82" s="30"/>
      <c r="N82" s="28"/>
      <c r="P82" s="3">
        <v>27.9</v>
      </c>
      <c r="Q82" s="3">
        <v>28.9</v>
      </c>
      <c r="R82" s="3">
        <v>31.15</v>
      </c>
      <c r="S82" s="3">
        <v>31.65</v>
      </c>
      <c r="T82" s="3">
        <v>31.45</v>
      </c>
      <c r="U82" s="3">
        <v>31.35</v>
      </c>
      <c r="V82" s="3">
        <v>31.75</v>
      </c>
      <c r="W82" s="3">
        <v>31.8</v>
      </c>
      <c r="X82" s="3">
        <v>33.049999999999997</v>
      </c>
      <c r="Y82" s="3">
        <v>32.450000000000003</v>
      </c>
      <c r="Z82" s="3">
        <v>32.9</v>
      </c>
      <c r="AA82" s="3">
        <v>32.700000000000003</v>
      </c>
      <c r="AB82" s="3">
        <v>32.299999999999997</v>
      </c>
      <c r="AC82" s="3">
        <v>32.5</v>
      </c>
      <c r="AD82" s="3">
        <v>31.85</v>
      </c>
      <c r="AE82" s="3">
        <v>31.5</v>
      </c>
      <c r="AF82" s="3">
        <v>31.8</v>
      </c>
      <c r="AG82" s="3">
        <v>31.45</v>
      </c>
      <c r="AH82" s="3">
        <v>31.1</v>
      </c>
      <c r="AI82" s="3">
        <v>30.25</v>
      </c>
      <c r="AJ82" s="3">
        <v>31.15</v>
      </c>
      <c r="AK82" s="3">
        <v>30.85</v>
      </c>
      <c r="AL82" s="3">
        <v>31.15</v>
      </c>
      <c r="AM82" s="3">
        <v>31.4</v>
      </c>
      <c r="AN82" s="3">
        <v>32</v>
      </c>
      <c r="AO82" s="3">
        <v>32.799999999999997</v>
      </c>
      <c r="AP82" s="3">
        <v>33.450000000000003</v>
      </c>
      <c r="AQ82" s="3">
        <v>33.549999999999997</v>
      </c>
      <c r="AR82" s="3">
        <v>33.700000000000003</v>
      </c>
      <c r="AS82" s="3">
        <v>33.35</v>
      </c>
      <c r="AT82" s="3">
        <v>34.4</v>
      </c>
      <c r="AU82" s="3">
        <v>35.700000000000003</v>
      </c>
      <c r="AV82" s="3">
        <v>36.75</v>
      </c>
      <c r="AW82" s="3">
        <v>36.15</v>
      </c>
      <c r="AX82" s="3">
        <v>36.200000000000003</v>
      </c>
      <c r="AY82" s="3">
        <v>37.049999999999997</v>
      </c>
      <c r="AZ82" s="3">
        <v>36.450000000000003</v>
      </c>
      <c r="BA82" s="3">
        <v>36.700000000000003</v>
      </c>
      <c r="BB82" s="3">
        <v>36.65</v>
      </c>
      <c r="BC82" s="3">
        <v>37</v>
      </c>
      <c r="BD82" s="3">
        <v>36.200000000000003</v>
      </c>
      <c r="BE82" s="3">
        <v>36.9</v>
      </c>
      <c r="BF82" s="3">
        <v>35.9</v>
      </c>
      <c r="BG82" s="3">
        <v>36.1</v>
      </c>
      <c r="BH82" s="3">
        <v>34.4</v>
      </c>
      <c r="BI82" s="3">
        <v>35.950000000000003</v>
      </c>
      <c r="BJ82" s="3">
        <v>36.75</v>
      </c>
      <c r="BK82" s="3">
        <v>36.9</v>
      </c>
      <c r="BL82" s="3">
        <v>35.9</v>
      </c>
      <c r="BM82" s="3">
        <v>36.35</v>
      </c>
      <c r="BN82" s="3">
        <v>37.1</v>
      </c>
      <c r="BO82" s="3">
        <v>35.950000000000003</v>
      </c>
      <c r="BP82" s="3">
        <v>36.15</v>
      </c>
      <c r="BQ82" s="3">
        <v>34.299999999999997</v>
      </c>
      <c r="BR82" s="3">
        <v>34.4</v>
      </c>
      <c r="BS82" s="3">
        <v>33.4</v>
      </c>
      <c r="BT82" s="3">
        <v>35.85</v>
      </c>
      <c r="BU82" s="3">
        <v>37.65</v>
      </c>
      <c r="BV82" s="3">
        <v>39.049999999999997</v>
      </c>
      <c r="BW82" s="3">
        <v>39.799999999999997</v>
      </c>
      <c r="BX82" s="3">
        <v>39.049999999999997</v>
      </c>
      <c r="BY82" s="3">
        <v>40.4</v>
      </c>
      <c r="BZ82" s="3">
        <v>41.05</v>
      </c>
      <c r="CA82" s="3">
        <v>41.95</v>
      </c>
      <c r="CB82" s="3">
        <v>42</v>
      </c>
      <c r="CC82" s="3">
        <v>41.4</v>
      </c>
      <c r="CD82" s="3">
        <v>41.75</v>
      </c>
      <c r="CE82" s="3">
        <v>44.7</v>
      </c>
      <c r="CF82" s="3">
        <v>46.45</v>
      </c>
      <c r="CG82" s="3">
        <v>47</v>
      </c>
      <c r="CH82" s="3">
        <v>48</v>
      </c>
      <c r="CI82" s="3">
        <v>49.35</v>
      </c>
      <c r="CJ82" s="3">
        <v>49.55</v>
      </c>
      <c r="CK82" s="3">
        <v>49.85</v>
      </c>
      <c r="CL82" s="3">
        <v>49.55</v>
      </c>
      <c r="CM82" s="3">
        <v>50.4</v>
      </c>
      <c r="CN82" s="3">
        <v>50.9</v>
      </c>
      <c r="CO82" s="3">
        <v>51.15</v>
      </c>
      <c r="CP82" s="3">
        <v>51.3</v>
      </c>
      <c r="CQ82" s="3">
        <v>51.85</v>
      </c>
      <c r="CR82" s="3">
        <v>52</v>
      </c>
      <c r="CS82" s="3">
        <v>52.9</v>
      </c>
      <c r="CT82" s="3">
        <v>52.8</v>
      </c>
      <c r="CU82" s="3">
        <v>55</v>
      </c>
      <c r="CV82" s="3">
        <v>55.75</v>
      </c>
      <c r="CW82" s="3">
        <v>55.9</v>
      </c>
      <c r="CX82" s="3">
        <v>55.85</v>
      </c>
      <c r="CY82" s="3">
        <v>54.45</v>
      </c>
      <c r="CZ82" s="3">
        <v>53.45</v>
      </c>
      <c r="DA82" s="3">
        <v>53.65</v>
      </c>
      <c r="DB82" s="3">
        <v>54</v>
      </c>
      <c r="DC82" s="3">
        <v>53.95</v>
      </c>
      <c r="DD82" s="3">
        <v>53.95</v>
      </c>
      <c r="DE82" s="3">
        <v>53.55</v>
      </c>
      <c r="DF82" s="3">
        <v>50.65</v>
      </c>
      <c r="DG82" s="3">
        <v>51.55</v>
      </c>
      <c r="DH82" s="3">
        <v>51.25</v>
      </c>
      <c r="DI82" s="3">
        <v>52.55</v>
      </c>
      <c r="DJ82" s="3">
        <v>52.95</v>
      </c>
      <c r="DK82" s="3">
        <v>52.8</v>
      </c>
      <c r="DL82" s="3">
        <v>54.8</v>
      </c>
      <c r="DM82" s="3">
        <v>54.8</v>
      </c>
      <c r="DN82" s="3">
        <v>55.85</v>
      </c>
      <c r="DO82" s="3">
        <v>56.1</v>
      </c>
      <c r="DP82" s="3">
        <v>55.5</v>
      </c>
      <c r="DQ82" s="3">
        <v>56.1</v>
      </c>
      <c r="DR82" s="3">
        <v>55.7</v>
      </c>
      <c r="DS82" s="3">
        <v>55.45</v>
      </c>
      <c r="DT82" s="3">
        <v>54.65</v>
      </c>
      <c r="DU82" s="3">
        <v>54.4</v>
      </c>
      <c r="DV82" s="3">
        <v>54.05</v>
      </c>
      <c r="DW82" s="3">
        <v>54.7</v>
      </c>
      <c r="DX82" s="3">
        <v>55</v>
      </c>
      <c r="DY82" s="3">
        <v>53.7</v>
      </c>
      <c r="DZ82" s="3">
        <v>51.4</v>
      </c>
      <c r="EA82" s="3">
        <v>53.7</v>
      </c>
      <c r="EB82" s="3">
        <v>55.05</v>
      </c>
      <c r="EC82" s="3">
        <v>56.9</v>
      </c>
      <c r="ED82" s="3">
        <v>57.25</v>
      </c>
      <c r="EE82" s="3">
        <v>57.3</v>
      </c>
      <c r="EF82" s="3">
        <v>57.9</v>
      </c>
      <c r="EG82" s="3">
        <v>58.4</v>
      </c>
      <c r="EH82" s="3">
        <v>59.8</v>
      </c>
      <c r="EI82" s="3">
        <v>58.95</v>
      </c>
      <c r="EJ82" s="3">
        <v>59.9</v>
      </c>
      <c r="EK82" s="3">
        <v>60</v>
      </c>
      <c r="EL82" s="3">
        <v>59.7</v>
      </c>
      <c r="EM82" s="3">
        <v>60.9</v>
      </c>
      <c r="EN82" s="3">
        <v>60.75</v>
      </c>
      <c r="EO82" s="3">
        <v>61.15</v>
      </c>
      <c r="EP82" s="3">
        <v>61.45</v>
      </c>
      <c r="EQ82" s="3">
        <v>64.75</v>
      </c>
      <c r="ER82" s="3">
        <v>65</v>
      </c>
      <c r="ES82" s="3">
        <v>64.75</v>
      </c>
      <c r="ET82" s="3">
        <v>65.5</v>
      </c>
      <c r="EU82" s="3">
        <v>65.650000000000006</v>
      </c>
      <c r="EV82" s="3">
        <v>64.5</v>
      </c>
      <c r="EW82" s="3">
        <v>65.900000000000006</v>
      </c>
      <c r="EX82" s="3">
        <v>66.900000000000006</v>
      </c>
      <c r="EY82" s="3">
        <v>65</v>
      </c>
      <c r="EZ82" s="3">
        <v>62.5</v>
      </c>
      <c r="FA82" s="3">
        <v>64.599999999999994</v>
      </c>
      <c r="FB82" s="3">
        <v>61.6</v>
      </c>
      <c r="FC82" s="3">
        <v>57.2</v>
      </c>
      <c r="FD82" s="3">
        <v>59.5</v>
      </c>
      <c r="FE82" s="3">
        <v>60.95</v>
      </c>
      <c r="FF82" s="27">
        <v>61.35</v>
      </c>
      <c r="FG82" s="27">
        <v>58.75</v>
      </c>
      <c r="FH82" s="27">
        <v>58.5</v>
      </c>
      <c r="FI82" s="27">
        <v>59</v>
      </c>
      <c r="FJ82" s="27">
        <v>57</v>
      </c>
      <c r="FK82" s="27">
        <v>58</v>
      </c>
      <c r="FL82" s="27">
        <v>57.8</v>
      </c>
      <c r="FM82" s="27">
        <v>60</v>
      </c>
      <c r="FN82" s="27">
        <v>59.9</v>
      </c>
      <c r="FO82" s="27">
        <v>56.8</v>
      </c>
      <c r="FP82" s="27">
        <v>55.95</v>
      </c>
      <c r="FQ82" s="27">
        <v>53.1</v>
      </c>
      <c r="FR82" s="27">
        <v>53.45</v>
      </c>
      <c r="FS82" s="27">
        <v>54.15</v>
      </c>
      <c r="FT82" s="27"/>
      <c r="FU82" s="27">
        <v>53.9</v>
      </c>
      <c r="FV82" s="27">
        <v>51.7</v>
      </c>
      <c r="FW82" s="27">
        <v>52.55</v>
      </c>
      <c r="FX82" s="27">
        <v>53.5</v>
      </c>
      <c r="FY82" s="27">
        <v>52.15</v>
      </c>
      <c r="FZ82" s="27">
        <v>49.9</v>
      </c>
      <c r="GA82" s="27">
        <v>49.55</v>
      </c>
      <c r="GB82" s="27">
        <v>50</v>
      </c>
      <c r="GC82" s="27">
        <v>51.65</v>
      </c>
      <c r="GD82" s="27">
        <v>51.95</v>
      </c>
      <c r="GE82" s="27">
        <v>52.5</v>
      </c>
      <c r="GF82" s="27">
        <v>51.15</v>
      </c>
      <c r="GG82" s="27">
        <v>53.2</v>
      </c>
      <c r="GH82" s="27">
        <v>54.5</v>
      </c>
      <c r="GI82" s="27">
        <v>56</v>
      </c>
      <c r="GJ82" s="27">
        <v>56.3</v>
      </c>
      <c r="GK82" s="27">
        <v>56.9</v>
      </c>
      <c r="GL82" s="27">
        <v>56.9</v>
      </c>
      <c r="GM82" s="27">
        <v>59</v>
      </c>
      <c r="GN82" s="27">
        <v>59.6</v>
      </c>
      <c r="GO82" s="27">
        <v>58.3</v>
      </c>
      <c r="GP82" s="27">
        <v>58.85</v>
      </c>
      <c r="GQ82" s="27">
        <v>55.4</v>
      </c>
      <c r="GR82" s="27">
        <v>54.15</v>
      </c>
      <c r="GS82" s="27">
        <v>53.5</v>
      </c>
      <c r="GT82" s="27">
        <v>56.3</v>
      </c>
      <c r="GU82" s="27">
        <v>58</v>
      </c>
      <c r="GV82" s="27">
        <v>60.4</v>
      </c>
      <c r="GW82" s="27">
        <v>58.95</v>
      </c>
      <c r="GX82" s="27">
        <v>55.7</v>
      </c>
      <c r="GY82" s="27">
        <v>54.2</v>
      </c>
      <c r="GZ82" s="27">
        <v>53.9</v>
      </c>
      <c r="HA82" s="27">
        <v>54.55</v>
      </c>
      <c r="HB82" s="27">
        <v>60.35</v>
      </c>
      <c r="HC82" s="27">
        <v>63.9</v>
      </c>
      <c r="HD82" s="27">
        <v>64.650000000000006</v>
      </c>
      <c r="HE82" s="27">
        <v>64</v>
      </c>
      <c r="HF82" s="27">
        <v>63.9</v>
      </c>
      <c r="HG82" s="27">
        <v>65.7</v>
      </c>
      <c r="HH82" s="27">
        <v>67.150000000000006</v>
      </c>
      <c r="HI82" s="27">
        <v>66.650000000000006</v>
      </c>
      <c r="HJ82" s="27">
        <v>67</v>
      </c>
      <c r="HK82" s="27">
        <v>68.2</v>
      </c>
      <c r="HL82" s="27">
        <v>67.95</v>
      </c>
      <c r="HM82" s="27">
        <v>67.75</v>
      </c>
      <c r="HN82" s="27">
        <v>67.5</v>
      </c>
      <c r="HO82" s="27">
        <v>70.099999999999994</v>
      </c>
      <c r="HP82" s="27">
        <v>71.400000000000006</v>
      </c>
      <c r="HQ82" s="27">
        <v>72.400000000000006</v>
      </c>
      <c r="HR82" s="27">
        <v>74.3</v>
      </c>
      <c r="HS82" s="27">
        <v>73.05</v>
      </c>
      <c r="HT82" s="27">
        <v>70.150000000000006</v>
      </c>
      <c r="HU82" s="27">
        <v>69.849999999999994</v>
      </c>
      <c r="HV82" s="27">
        <v>70.25</v>
      </c>
      <c r="HW82" s="27">
        <v>69.900000000000006</v>
      </c>
      <c r="HX82" s="27">
        <v>71</v>
      </c>
      <c r="HY82" s="27">
        <v>69</v>
      </c>
      <c r="HZ82" s="27">
        <v>69.900000000000006</v>
      </c>
      <c r="IA82" s="27">
        <v>71</v>
      </c>
      <c r="IB82" s="27">
        <v>71</v>
      </c>
      <c r="IC82" s="27">
        <v>67.650000000000006</v>
      </c>
      <c r="ID82" s="27">
        <v>68.150000000000006</v>
      </c>
      <c r="IE82" s="27">
        <v>69.099999999999994</v>
      </c>
      <c r="IF82" s="27">
        <v>69.900000000000006</v>
      </c>
      <c r="IG82" s="27">
        <v>69.599999999999994</v>
      </c>
      <c r="IH82" s="27">
        <v>67.900000000000006</v>
      </c>
      <c r="II82" s="27">
        <v>69</v>
      </c>
      <c r="IJ82" s="27">
        <v>73</v>
      </c>
      <c r="IK82" s="27">
        <v>73.8</v>
      </c>
      <c r="IL82" s="27">
        <v>74.75</v>
      </c>
      <c r="IM82" s="27">
        <v>77.45</v>
      </c>
      <c r="IN82" s="27">
        <v>78.05</v>
      </c>
      <c r="IO82" s="27">
        <v>78.150000000000006</v>
      </c>
      <c r="IP82" s="27">
        <v>76.599999999999994</v>
      </c>
      <c r="IQ82" s="27">
        <v>75.05</v>
      </c>
      <c r="IR82" s="27">
        <v>75.5</v>
      </c>
      <c r="IS82" s="27">
        <v>74.7</v>
      </c>
      <c r="IT82" s="27">
        <v>78.05</v>
      </c>
      <c r="IU82" s="27">
        <v>81.400000000000006</v>
      </c>
      <c r="IV82" s="27">
        <v>82.3</v>
      </c>
      <c r="IW82" s="27">
        <v>83.8</v>
      </c>
      <c r="IX82" s="27">
        <v>83.4</v>
      </c>
      <c r="IY82" s="27">
        <v>85.3</v>
      </c>
      <c r="IZ82" s="27">
        <v>85.55</v>
      </c>
      <c r="JA82" s="27">
        <v>84.8</v>
      </c>
      <c r="JB82" s="27">
        <v>85.15</v>
      </c>
      <c r="JC82" s="27">
        <v>85.2</v>
      </c>
      <c r="JD82" s="27">
        <v>85.4</v>
      </c>
      <c r="JE82" s="27">
        <v>85.45</v>
      </c>
      <c r="JF82" s="27">
        <v>85.1</v>
      </c>
      <c r="JG82" s="27">
        <v>83.95</v>
      </c>
      <c r="JH82" s="27">
        <v>86.1</v>
      </c>
      <c r="JI82" s="27">
        <v>86.7</v>
      </c>
      <c r="JJ82" s="27">
        <v>87.4</v>
      </c>
      <c r="JK82" s="27">
        <v>89.1</v>
      </c>
      <c r="JL82" s="27">
        <v>90.55</v>
      </c>
      <c r="JM82" s="27">
        <v>91.35</v>
      </c>
      <c r="JN82" s="27">
        <v>90.4</v>
      </c>
      <c r="JO82" s="27">
        <v>90.75</v>
      </c>
      <c r="JP82" s="27">
        <v>88.5</v>
      </c>
      <c r="JQ82" s="27">
        <v>89.35</v>
      </c>
      <c r="JR82" s="27">
        <v>88.85</v>
      </c>
      <c r="JS82" s="27">
        <v>90.6</v>
      </c>
      <c r="JT82" s="27">
        <v>90.45</v>
      </c>
      <c r="JU82" s="27">
        <v>90.2</v>
      </c>
      <c r="JV82" s="27">
        <v>92</v>
      </c>
      <c r="JW82" s="27">
        <v>92.9</v>
      </c>
      <c r="JX82" s="27">
        <v>91.55</v>
      </c>
      <c r="JY82" s="27">
        <v>92.85</v>
      </c>
      <c r="JZ82" s="27">
        <v>93.15</v>
      </c>
      <c r="KA82" s="27">
        <v>92.5</v>
      </c>
      <c r="KB82" s="27">
        <v>90.05</v>
      </c>
      <c r="KC82" s="27">
        <v>91</v>
      </c>
      <c r="KD82" s="27">
        <v>87</v>
      </c>
      <c r="KE82" s="27">
        <v>87.2</v>
      </c>
      <c r="KF82" s="27">
        <v>88.9</v>
      </c>
      <c r="KG82" s="27">
        <v>87.35</v>
      </c>
      <c r="KH82" s="27">
        <v>91.15</v>
      </c>
      <c r="KI82" s="27">
        <v>90.25</v>
      </c>
      <c r="KJ82" s="27">
        <v>90.1</v>
      </c>
      <c r="KK82" s="27">
        <v>91.7</v>
      </c>
      <c r="KL82" s="27">
        <v>89.9</v>
      </c>
      <c r="KM82" s="27">
        <v>88.9</v>
      </c>
      <c r="KN82" s="27">
        <v>87.5</v>
      </c>
      <c r="KO82" s="27">
        <v>88</v>
      </c>
      <c r="KP82" s="27">
        <v>89.7</v>
      </c>
      <c r="KQ82" s="27">
        <v>87.9</v>
      </c>
      <c r="KR82" s="27">
        <v>87.35</v>
      </c>
      <c r="KS82" s="27">
        <v>89.5</v>
      </c>
      <c r="KT82" s="27">
        <v>88.9</v>
      </c>
      <c r="KU82" s="27">
        <v>91.1</v>
      </c>
      <c r="KV82" s="27">
        <v>88.5</v>
      </c>
      <c r="KW82" s="27">
        <v>88.5</v>
      </c>
      <c r="KX82" s="27">
        <v>83.2</v>
      </c>
      <c r="KY82" s="27">
        <v>84.3</v>
      </c>
      <c r="KZ82" s="27">
        <v>81.75</v>
      </c>
      <c r="LA82" s="27">
        <v>81.849999999999994</v>
      </c>
      <c r="LB82" s="27">
        <v>83.9</v>
      </c>
      <c r="LC82" s="27">
        <v>82.05</v>
      </c>
      <c r="LD82" s="27">
        <v>81.95</v>
      </c>
      <c r="LE82" s="27">
        <v>82.25</v>
      </c>
      <c r="LF82" s="27">
        <v>82.4</v>
      </c>
      <c r="LG82" s="27">
        <v>81.849999999999994</v>
      </c>
      <c r="LH82" s="27">
        <v>84.45</v>
      </c>
      <c r="LI82" s="27">
        <v>82.1</v>
      </c>
      <c r="LJ82" s="27">
        <v>82.5</v>
      </c>
      <c r="LK82" s="27">
        <v>81.45</v>
      </c>
      <c r="LL82" s="27">
        <v>82.45</v>
      </c>
      <c r="LM82" s="27">
        <v>83.1</v>
      </c>
      <c r="LN82" s="27">
        <v>83.05</v>
      </c>
      <c r="LO82" s="27">
        <v>84.25</v>
      </c>
      <c r="LP82" s="27">
        <v>84</v>
      </c>
      <c r="LQ82" s="27">
        <v>84</v>
      </c>
      <c r="LR82" s="27">
        <v>82.9</v>
      </c>
      <c r="LS82" s="27">
        <v>82.4</v>
      </c>
      <c r="LT82" s="27">
        <v>81.849999999999994</v>
      </c>
      <c r="LU82" s="27">
        <v>82.55</v>
      </c>
      <c r="LV82" s="27">
        <v>83</v>
      </c>
      <c r="LW82" s="27">
        <v>84.15</v>
      </c>
      <c r="LX82" s="27">
        <v>83</v>
      </c>
      <c r="LY82" s="27">
        <v>82.8</v>
      </c>
      <c r="LZ82" s="27">
        <v>77.95</v>
      </c>
      <c r="MA82" s="27">
        <v>79.599999999999994</v>
      </c>
      <c r="MB82" s="27">
        <v>79.55</v>
      </c>
      <c r="MC82" s="27">
        <v>81.099999999999994</v>
      </c>
      <c r="MD82" s="27">
        <v>80.7</v>
      </c>
      <c r="ME82" s="27">
        <v>80.45</v>
      </c>
      <c r="MF82" s="27">
        <v>81.099999999999994</v>
      </c>
      <c r="MG82" s="27">
        <v>81</v>
      </c>
      <c r="MH82" s="27">
        <v>79.8</v>
      </c>
      <c r="MI82" s="27">
        <v>81</v>
      </c>
      <c r="MJ82" s="27">
        <v>81.05</v>
      </c>
      <c r="MK82" s="27">
        <v>81.099999999999994</v>
      </c>
      <c r="ML82" s="27">
        <v>81.45</v>
      </c>
      <c r="MM82" s="27">
        <v>83.25</v>
      </c>
      <c r="MN82" s="27">
        <v>83.5</v>
      </c>
      <c r="MO82" s="27">
        <v>84.25</v>
      </c>
      <c r="MP82" s="27">
        <v>85.55</v>
      </c>
      <c r="MQ82" s="27">
        <v>84.55</v>
      </c>
      <c r="MR82" s="27">
        <v>85.25</v>
      </c>
      <c r="MS82" s="27">
        <v>84.05</v>
      </c>
      <c r="MT82" s="27">
        <v>81.45</v>
      </c>
      <c r="MU82" s="27">
        <v>81.849999999999994</v>
      </c>
      <c r="MV82" s="27">
        <v>79.95</v>
      </c>
      <c r="MW82" s="27">
        <v>79.3</v>
      </c>
      <c r="MX82" s="27">
        <v>79.45</v>
      </c>
      <c r="MY82" s="27">
        <v>79.45</v>
      </c>
      <c r="MZ82" s="27">
        <v>79.8</v>
      </c>
      <c r="NA82" s="27">
        <v>81.900000000000006</v>
      </c>
      <c r="NB82" s="43"/>
      <c r="ND82" s="45"/>
      <c r="NE82" s="43"/>
    </row>
    <row r="83" spans="1:369" x14ac:dyDescent="0.25">
      <c r="A83" s="28">
        <f t="shared" si="4"/>
        <v>81</v>
      </c>
      <c r="B83" s="28">
        <v>523724</v>
      </c>
      <c r="C83" s="28" t="s">
        <v>82</v>
      </c>
      <c r="D83" s="29" t="s">
        <v>120</v>
      </c>
      <c r="E83" s="27">
        <f t="shared" si="3"/>
        <v>17.55</v>
      </c>
      <c r="F83" s="27">
        <v>39.6</v>
      </c>
      <c r="G83" s="27">
        <v>11.96</v>
      </c>
      <c r="H83" s="27">
        <v>63.6</v>
      </c>
      <c r="I83" s="3"/>
      <c r="J83" s="27">
        <v>40.450000000000003</v>
      </c>
      <c r="K83" s="27">
        <v>14.15</v>
      </c>
      <c r="L83" s="27"/>
      <c r="M83" s="30"/>
      <c r="N83" s="28"/>
      <c r="P83" s="3">
        <v>17.55</v>
      </c>
      <c r="Q83" s="3">
        <v>17.399999999999999</v>
      </c>
      <c r="R83" s="3">
        <v>17.899999999999999</v>
      </c>
      <c r="S83" s="3">
        <v>18.25</v>
      </c>
      <c r="T83" s="3">
        <v>16.649999999999999</v>
      </c>
      <c r="U83" s="3">
        <v>16.100000000000001</v>
      </c>
      <c r="V83" s="3">
        <v>16.5</v>
      </c>
      <c r="W83" s="3">
        <v>16.55</v>
      </c>
      <c r="X83" s="3">
        <v>16.3</v>
      </c>
      <c r="Y83" s="3">
        <v>16.3</v>
      </c>
      <c r="Z83" s="3">
        <v>15.55</v>
      </c>
      <c r="AA83" s="3">
        <v>15.9</v>
      </c>
      <c r="AB83" s="3">
        <v>16</v>
      </c>
      <c r="AC83" s="3">
        <v>15.95</v>
      </c>
      <c r="AD83" s="3">
        <v>16</v>
      </c>
      <c r="AE83" s="3">
        <v>16.7</v>
      </c>
      <c r="AF83" s="3">
        <v>16.3</v>
      </c>
      <c r="AG83" s="3">
        <v>16.350000000000001</v>
      </c>
      <c r="AH83" s="3">
        <v>16.649999999999999</v>
      </c>
      <c r="AI83" s="3">
        <v>16.899999999999999</v>
      </c>
      <c r="AJ83" s="3">
        <v>16.5</v>
      </c>
      <c r="AK83" s="3">
        <v>15.95</v>
      </c>
      <c r="AL83" s="3">
        <v>14.75</v>
      </c>
      <c r="AM83" s="3">
        <v>15</v>
      </c>
      <c r="AN83" s="3">
        <v>15.65</v>
      </c>
      <c r="AO83" s="3">
        <v>16.600000000000001</v>
      </c>
      <c r="AP83" s="3">
        <v>17.399999999999999</v>
      </c>
      <c r="AQ83" s="3">
        <v>17</v>
      </c>
      <c r="AR83" s="3">
        <v>17.3</v>
      </c>
      <c r="AS83" s="3">
        <v>17</v>
      </c>
      <c r="AT83" s="3">
        <v>17.850000000000001</v>
      </c>
      <c r="AU83" s="3">
        <v>16.350000000000001</v>
      </c>
      <c r="AV83" s="3">
        <v>16.95</v>
      </c>
      <c r="AW83" s="3">
        <v>17.600000000000001</v>
      </c>
      <c r="AX83" s="3">
        <v>17</v>
      </c>
      <c r="AY83" s="3">
        <v>17</v>
      </c>
      <c r="AZ83" s="3">
        <v>17.850000000000001</v>
      </c>
      <c r="BA83" s="3">
        <v>17.350000000000001</v>
      </c>
      <c r="BB83" s="3">
        <v>17.75</v>
      </c>
      <c r="BC83" s="3">
        <v>18.5</v>
      </c>
      <c r="BD83" s="3">
        <v>18</v>
      </c>
      <c r="BE83" s="3">
        <v>18.2</v>
      </c>
      <c r="BF83" s="3">
        <v>17.8</v>
      </c>
      <c r="BG83" s="3">
        <v>16</v>
      </c>
      <c r="BH83" s="3">
        <v>16.149999999999999</v>
      </c>
      <c r="BI83" s="3">
        <v>15.9</v>
      </c>
      <c r="BJ83" s="3">
        <v>16</v>
      </c>
      <c r="BK83" s="3">
        <v>15.85</v>
      </c>
      <c r="BL83" s="3">
        <v>15.65</v>
      </c>
      <c r="BM83" s="3">
        <v>16.45</v>
      </c>
      <c r="BN83" s="3">
        <v>16.05</v>
      </c>
      <c r="BO83" s="3">
        <v>16.5</v>
      </c>
      <c r="BP83" s="3">
        <v>15</v>
      </c>
      <c r="BQ83" s="3">
        <v>14.8</v>
      </c>
      <c r="BR83" s="3">
        <v>15.05</v>
      </c>
      <c r="BS83" s="3">
        <v>15</v>
      </c>
      <c r="BT83" s="3">
        <v>14.8</v>
      </c>
      <c r="BU83" s="3">
        <v>16.899999999999999</v>
      </c>
      <c r="BV83" s="3">
        <v>16</v>
      </c>
      <c r="BW83" s="3">
        <v>15.55</v>
      </c>
      <c r="BX83" s="3">
        <v>15.4</v>
      </c>
      <c r="BY83" s="3">
        <v>16.3</v>
      </c>
      <c r="BZ83" s="3">
        <v>16.8</v>
      </c>
      <c r="CA83" s="3">
        <v>17.25</v>
      </c>
      <c r="CB83" s="3">
        <v>17.3</v>
      </c>
      <c r="CC83" s="3">
        <v>17.8</v>
      </c>
      <c r="CD83" s="3">
        <v>18</v>
      </c>
      <c r="CE83" s="3">
        <v>17.55</v>
      </c>
      <c r="CF83" s="3">
        <v>17.850000000000001</v>
      </c>
      <c r="CG83" s="3">
        <v>18.149999999999999</v>
      </c>
      <c r="CH83" s="3">
        <v>18.05</v>
      </c>
      <c r="CI83" s="3">
        <v>19</v>
      </c>
      <c r="CJ83" s="3">
        <v>18.5</v>
      </c>
      <c r="CK83" s="3">
        <v>18.600000000000001</v>
      </c>
      <c r="CL83" s="3">
        <v>18.850000000000001</v>
      </c>
      <c r="CM83" s="3">
        <v>18.75</v>
      </c>
      <c r="CN83" s="3">
        <v>19</v>
      </c>
      <c r="CO83" s="3">
        <v>18.3</v>
      </c>
      <c r="CP83" s="3">
        <v>18.850000000000001</v>
      </c>
      <c r="CQ83" s="3">
        <v>19</v>
      </c>
      <c r="CR83" s="3">
        <v>19.3</v>
      </c>
      <c r="CS83" s="3">
        <v>20.25</v>
      </c>
      <c r="CT83" s="3">
        <v>20.5</v>
      </c>
      <c r="CU83" s="3">
        <v>20.100000000000001</v>
      </c>
      <c r="CV83" s="3">
        <v>19.899999999999999</v>
      </c>
      <c r="CW83" s="3">
        <v>20</v>
      </c>
      <c r="CX83" s="3">
        <v>19.25</v>
      </c>
      <c r="CY83" s="3">
        <v>19.600000000000001</v>
      </c>
      <c r="CZ83" s="3">
        <v>19.149999999999999</v>
      </c>
      <c r="DA83" s="3">
        <v>19</v>
      </c>
      <c r="DB83" s="3">
        <v>19.399999999999999</v>
      </c>
      <c r="DC83" s="3">
        <v>19</v>
      </c>
      <c r="DD83" s="3">
        <v>19.55</v>
      </c>
      <c r="DE83" s="3">
        <v>19</v>
      </c>
      <c r="DF83" s="3">
        <v>19.05</v>
      </c>
      <c r="DG83" s="3">
        <v>19.75</v>
      </c>
      <c r="DH83" s="3">
        <v>19.899999999999999</v>
      </c>
      <c r="DI83" s="3">
        <v>20.2</v>
      </c>
      <c r="DJ83" s="3">
        <v>20.5</v>
      </c>
      <c r="DK83" s="3">
        <v>20.3</v>
      </c>
      <c r="DL83" s="3">
        <v>20.9</v>
      </c>
      <c r="DM83" s="3">
        <v>20.9</v>
      </c>
      <c r="DN83" s="3">
        <v>20.5</v>
      </c>
      <c r="DO83" s="3">
        <v>20.5</v>
      </c>
      <c r="DP83" s="3">
        <v>21</v>
      </c>
      <c r="DQ83" s="3">
        <v>21.15</v>
      </c>
      <c r="DR83" s="3">
        <v>21.15</v>
      </c>
      <c r="DS83" s="3">
        <v>21.5</v>
      </c>
      <c r="DT83" s="3">
        <v>21.65</v>
      </c>
      <c r="DU83" s="3">
        <v>22.15</v>
      </c>
      <c r="DV83" s="3">
        <v>21.2</v>
      </c>
      <c r="DW83" s="3">
        <v>21.45</v>
      </c>
      <c r="DX83" s="3">
        <v>21.6</v>
      </c>
      <c r="DY83" s="3">
        <v>21.2</v>
      </c>
      <c r="DZ83" s="3">
        <v>20.5</v>
      </c>
      <c r="EA83" s="3">
        <v>21.2</v>
      </c>
      <c r="EB83" s="3">
        <v>21.75</v>
      </c>
      <c r="EC83" s="3">
        <v>21.5</v>
      </c>
      <c r="ED83" s="3">
        <v>21.75</v>
      </c>
      <c r="EE83" s="3">
        <v>21.9</v>
      </c>
      <c r="EF83" s="3">
        <v>21.05</v>
      </c>
      <c r="EG83" s="3">
        <v>22.5</v>
      </c>
      <c r="EH83" s="3">
        <v>22.5</v>
      </c>
      <c r="EI83" s="3">
        <v>20.95</v>
      </c>
      <c r="EJ83" s="3">
        <v>21.4</v>
      </c>
      <c r="EK83" s="3">
        <v>21.15</v>
      </c>
      <c r="EL83" s="3">
        <v>21.25</v>
      </c>
      <c r="EM83" s="3">
        <v>21.3</v>
      </c>
      <c r="EN83" s="3">
        <v>21.1</v>
      </c>
      <c r="EO83" s="3">
        <v>21.9</v>
      </c>
      <c r="EP83" s="3">
        <v>21.8</v>
      </c>
      <c r="EQ83" s="3">
        <v>22.6</v>
      </c>
      <c r="ER83" s="3">
        <v>22.8</v>
      </c>
      <c r="ES83" s="3">
        <v>22.9</v>
      </c>
      <c r="ET83" s="3">
        <v>23</v>
      </c>
      <c r="EU83" s="3">
        <v>22.85</v>
      </c>
      <c r="EV83" s="3">
        <v>22.8</v>
      </c>
      <c r="EW83" s="3">
        <v>23.35</v>
      </c>
      <c r="EX83" s="3">
        <v>23.95</v>
      </c>
      <c r="EY83" s="3">
        <v>23</v>
      </c>
      <c r="EZ83" s="3">
        <v>23</v>
      </c>
      <c r="FA83" s="3">
        <v>23.3</v>
      </c>
      <c r="FB83" s="3">
        <v>24.2</v>
      </c>
      <c r="FC83" s="3">
        <v>22.6</v>
      </c>
      <c r="FD83" s="3">
        <v>23</v>
      </c>
      <c r="FE83" s="3">
        <v>24.6</v>
      </c>
      <c r="FF83" s="27">
        <v>23.55</v>
      </c>
      <c r="FG83" s="27">
        <v>24.25</v>
      </c>
      <c r="FH83" s="27">
        <v>23.3</v>
      </c>
      <c r="FI83" s="27">
        <v>22.25</v>
      </c>
      <c r="FJ83" s="27">
        <v>21</v>
      </c>
      <c r="FK83" s="27">
        <v>20.2</v>
      </c>
      <c r="FL83" s="27">
        <v>19.3</v>
      </c>
      <c r="FM83" s="27">
        <v>20</v>
      </c>
      <c r="FN83" s="27">
        <v>20.55</v>
      </c>
      <c r="FO83" s="27">
        <v>19.899999999999999</v>
      </c>
      <c r="FP83" s="27">
        <v>19.7</v>
      </c>
      <c r="FQ83" s="27">
        <v>20.6</v>
      </c>
      <c r="FR83" s="27">
        <v>21.6</v>
      </c>
      <c r="FS83" s="27">
        <v>21.55</v>
      </c>
      <c r="FT83" s="27"/>
      <c r="FU83" s="27">
        <v>21.85</v>
      </c>
      <c r="FV83" s="27">
        <v>21.1</v>
      </c>
      <c r="FW83" s="27">
        <v>21.5</v>
      </c>
      <c r="FX83" s="27">
        <v>21.5</v>
      </c>
      <c r="FY83" s="27">
        <v>22</v>
      </c>
      <c r="FZ83" s="27">
        <v>22.4</v>
      </c>
      <c r="GA83" s="27">
        <v>21.85</v>
      </c>
      <c r="GB83" s="27">
        <v>22.2</v>
      </c>
      <c r="GC83" s="27">
        <v>22.5</v>
      </c>
      <c r="GD83" s="27">
        <v>22.6</v>
      </c>
      <c r="GE83" s="27">
        <v>22.6</v>
      </c>
      <c r="GF83" s="27">
        <v>22.2</v>
      </c>
      <c r="GG83" s="27">
        <v>22.25</v>
      </c>
      <c r="GH83" s="27">
        <v>22.25</v>
      </c>
      <c r="GI83" s="27">
        <v>22.35</v>
      </c>
      <c r="GJ83" s="27">
        <v>22.6</v>
      </c>
      <c r="GK83" s="27">
        <v>23.25</v>
      </c>
      <c r="GL83" s="27">
        <v>23.5</v>
      </c>
      <c r="GM83" s="27">
        <v>23.95</v>
      </c>
      <c r="GN83" s="27">
        <v>23.45</v>
      </c>
      <c r="GO83" s="27">
        <v>23.8</v>
      </c>
      <c r="GP83" s="27">
        <v>24.25</v>
      </c>
      <c r="GQ83" s="27">
        <v>23.45</v>
      </c>
      <c r="GR83" s="27">
        <v>22.55</v>
      </c>
      <c r="GS83" s="27">
        <v>22.7</v>
      </c>
      <c r="GT83" s="27">
        <v>23.85</v>
      </c>
      <c r="GU83" s="27">
        <v>24.6</v>
      </c>
      <c r="GV83" s="27">
        <v>25</v>
      </c>
      <c r="GW83" s="27">
        <v>26.05</v>
      </c>
      <c r="GX83" s="27">
        <v>24.85</v>
      </c>
      <c r="GY83" s="27">
        <v>24.2</v>
      </c>
      <c r="GZ83" s="27">
        <v>26.5</v>
      </c>
      <c r="HA83" s="27">
        <v>26.1</v>
      </c>
      <c r="HB83" s="27">
        <v>26</v>
      </c>
      <c r="HC83" s="27">
        <v>26.5</v>
      </c>
      <c r="HD83" s="27">
        <v>27</v>
      </c>
      <c r="HE83" s="27">
        <v>27.2</v>
      </c>
      <c r="HF83" s="27">
        <v>26.85</v>
      </c>
      <c r="HG83" s="27">
        <v>27</v>
      </c>
      <c r="HH83" s="27">
        <v>27.55</v>
      </c>
      <c r="HI83" s="27">
        <v>27.95</v>
      </c>
      <c r="HJ83" s="27">
        <v>28.15</v>
      </c>
      <c r="HK83" s="27">
        <v>29.25</v>
      </c>
      <c r="HL83" s="27">
        <v>28.7</v>
      </c>
      <c r="HM83" s="27">
        <v>29</v>
      </c>
      <c r="HN83" s="27">
        <v>30.15</v>
      </c>
      <c r="HO83" s="27">
        <v>29.15</v>
      </c>
      <c r="HP83" s="27">
        <v>31.45</v>
      </c>
      <c r="HQ83" s="27">
        <v>31.5</v>
      </c>
      <c r="HR83" s="27">
        <v>30.3</v>
      </c>
      <c r="HS83" s="27">
        <v>30.1</v>
      </c>
      <c r="HT83" s="27">
        <v>30</v>
      </c>
      <c r="HU83" s="27">
        <v>30.35</v>
      </c>
      <c r="HV83" s="27">
        <v>29.5</v>
      </c>
      <c r="HW83" s="27">
        <v>29.35</v>
      </c>
      <c r="HX83" s="27">
        <v>29.75</v>
      </c>
      <c r="HY83" s="27">
        <v>28.7</v>
      </c>
      <c r="HZ83" s="27">
        <v>29.45</v>
      </c>
      <c r="IA83" s="27">
        <v>29.05</v>
      </c>
      <c r="IB83" s="27">
        <v>29.9</v>
      </c>
      <c r="IC83" s="27">
        <v>29.2</v>
      </c>
      <c r="ID83" s="27">
        <v>28.95</v>
      </c>
      <c r="IE83" s="27">
        <v>28.5</v>
      </c>
      <c r="IF83" s="27">
        <v>29</v>
      </c>
      <c r="IG83" s="27">
        <v>28.95</v>
      </c>
      <c r="IH83" s="27">
        <v>28.1</v>
      </c>
      <c r="II83" s="27">
        <v>25.75</v>
      </c>
      <c r="IJ83" s="27">
        <v>28.65</v>
      </c>
      <c r="IK83" s="27">
        <v>29.2</v>
      </c>
      <c r="IL83" s="27">
        <v>29.6</v>
      </c>
      <c r="IM83" s="27">
        <v>30.5</v>
      </c>
      <c r="IN83" s="27">
        <v>32.4</v>
      </c>
      <c r="IO83" s="27">
        <v>32.700000000000003</v>
      </c>
      <c r="IP83" s="27">
        <v>31.55</v>
      </c>
      <c r="IQ83" s="27">
        <v>26.3</v>
      </c>
      <c r="IR83" s="27">
        <v>28</v>
      </c>
      <c r="IS83" s="27">
        <v>30.45</v>
      </c>
      <c r="IT83" s="27">
        <v>31.5</v>
      </c>
      <c r="IU83" s="27">
        <v>32.799999999999997</v>
      </c>
      <c r="IV83" s="27">
        <v>33.200000000000003</v>
      </c>
      <c r="IW83" s="27">
        <v>32.4</v>
      </c>
      <c r="IX83" s="27">
        <v>33.75</v>
      </c>
      <c r="IY83" s="27">
        <v>34.200000000000003</v>
      </c>
      <c r="IZ83" s="27">
        <v>37.450000000000003</v>
      </c>
      <c r="JA83" s="27">
        <v>38</v>
      </c>
      <c r="JB83" s="27">
        <v>39</v>
      </c>
      <c r="JC83" s="27">
        <v>38.1</v>
      </c>
      <c r="JD83" s="27">
        <v>37.85</v>
      </c>
      <c r="JE83" s="27">
        <v>37.9</v>
      </c>
      <c r="JF83" s="27">
        <v>38.25</v>
      </c>
      <c r="JG83" s="27">
        <v>38.25</v>
      </c>
      <c r="JH83" s="27">
        <v>37.049999999999997</v>
      </c>
      <c r="JI83" s="27">
        <v>36.450000000000003</v>
      </c>
      <c r="JJ83" s="27">
        <v>36.5</v>
      </c>
      <c r="JK83" s="27">
        <v>36.200000000000003</v>
      </c>
      <c r="JL83" s="27">
        <v>36.9</v>
      </c>
      <c r="JM83" s="27">
        <v>36.75</v>
      </c>
      <c r="JN83" s="27">
        <v>36.6</v>
      </c>
      <c r="JO83" s="27">
        <v>36.6</v>
      </c>
      <c r="JP83" s="27">
        <v>36.9</v>
      </c>
      <c r="JQ83" s="27">
        <v>37.450000000000003</v>
      </c>
      <c r="JR83" s="27">
        <v>37.4</v>
      </c>
      <c r="JS83" s="27">
        <v>37</v>
      </c>
      <c r="JT83" s="27">
        <v>37.15</v>
      </c>
      <c r="JU83" s="27">
        <v>38.1</v>
      </c>
      <c r="JV83" s="27">
        <v>37.15</v>
      </c>
      <c r="JW83" s="27">
        <v>36.75</v>
      </c>
      <c r="JX83" s="27">
        <v>37.049999999999997</v>
      </c>
      <c r="JY83" s="27">
        <v>38.1</v>
      </c>
      <c r="JZ83" s="27">
        <v>38.450000000000003</v>
      </c>
      <c r="KA83" s="27">
        <v>38.35</v>
      </c>
      <c r="KB83" s="27">
        <v>38.1</v>
      </c>
      <c r="KC83" s="27">
        <v>38.6</v>
      </c>
      <c r="KD83" s="27">
        <v>38.200000000000003</v>
      </c>
      <c r="KE83" s="27">
        <v>38.65</v>
      </c>
      <c r="KF83" s="27">
        <v>39.450000000000003</v>
      </c>
      <c r="KG83" s="27">
        <v>39.75</v>
      </c>
      <c r="KH83" s="27">
        <v>39.25</v>
      </c>
      <c r="KI83" s="27">
        <v>40.200000000000003</v>
      </c>
      <c r="KJ83" s="27">
        <v>39.549999999999997</v>
      </c>
      <c r="KK83" s="27">
        <v>40.85</v>
      </c>
      <c r="KL83" s="27">
        <v>42.65</v>
      </c>
      <c r="KM83" s="27">
        <v>43.5</v>
      </c>
      <c r="KN83" s="27">
        <v>36</v>
      </c>
      <c r="KO83" s="27">
        <v>35.35</v>
      </c>
      <c r="KP83" s="27">
        <v>36.15</v>
      </c>
      <c r="KQ83" s="27">
        <v>36.4</v>
      </c>
      <c r="KR83" s="27">
        <v>36.4</v>
      </c>
      <c r="KS83" s="27">
        <v>36.6</v>
      </c>
      <c r="KT83" s="27">
        <v>36.799999999999997</v>
      </c>
      <c r="KU83" s="27">
        <v>36.700000000000003</v>
      </c>
      <c r="KV83" s="27">
        <v>37.049999999999997</v>
      </c>
      <c r="KW83" s="27">
        <v>36.35</v>
      </c>
      <c r="KX83" s="27">
        <v>35.5</v>
      </c>
      <c r="KY83" s="27">
        <v>36.85</v>
      </c>
      <c r="KZ83" s="27">
        <v>37.75</v>
      </c>
      <c r="LA83" s="27">
        <v>38.6</v>
      </c>
      <c r="LB83" s="27">
        <v>39.6</v>
      </c>
      <c r="LC83" s="27">
        <v>38.950000000000003</v>
      </c>
      <c r="LD83" s="27">
        <v>39.299999999999997</v>
      </c>
      <c r="LE83" s="27">
        <v>39.6</v>
      </c>
      <c r="LF83" s="27">
        <v>39.6</v>
      </c>
      <c r="LG83" s="27">
        <v>40.200000000000003</v>
      </c>
      <c r="LH83" s="27">
        <v>40</v>
      </c>
      <c r="LI83" s="27">
        <v>38.85</v>
      </c>
      <c r="LJ83" s="27">
        <v>40</v>
      </c>
      <c r="LK83" s="27">
        <v>40.6</v>
      </c>
      <c r="LL83" s="27">
        <v>41</v>
      </c>
      <c r="LM83" s="27">
        <v>40.299999999999997</v>
      </c>
      <c r="LN83" s="27">
        <v>38.35</v>
      </c>
      <c r="LO83" s="27">
        <v>37.700000000000003</v>
      </c>
      <c r="LP83" s="27">
        <v>39</v>
      </c>
      <c r="LQ83" s="27">
        <v>38.25</v>
      </c>
      <c r="LR83" s="27">
        <v>36.299999999999997</v>
      </c>
      <c r="LS83" s="27">
        <v>37.65</v>
      </c>
      <c r="LT83" s="27">
        <v>37.950000000000003</v>
      </c>
      <c r="LU83" s="27">
        <v>37.299999999999997</v>
      </c>
      <c r="LV83" s="27">
        <v>36.35</v>
      </c>
      <c r="LW83" s="27">
        <v>37.799999999999997</v>
      </c>
      <c r="LX83" s="27">
        <v>38.299999999999997</v>
      </c>
      <c r="LY83" s="27">
        <v>37.450000000000003</v>
      </c>
      <c r="LZ83" s="27">
        <v>34.5</v>
      </c>
      <c r="MA83" s="27">
        <v>36</v>
      </c>
      <c r="MB83" s="27">
        <v>35.25</v>
      </c>
      <c r="MC83" s="27">
        <v>34.15</v>
      </c>
      <c r="MD83" s="27">
        <v>34.4</v>
      </c>
      <c r="ME83" s="27">
        <v>34.549999999999997</v>
      </c>
      <c r="MF83" s="27">
        <v>33.549999999999997</v>
      </c>
      <c r="MG83" s="27">
        <v>33.15</v>
      </c>
      <c r="MH83" s="27">
        <v>33</v>
      </c>
      <c r="MI83" s="27">
        <v>33.1</v>
      </c>
      <c r="MJ83" s="27">
        <v>32.4</v>
      </c>
      <c r="MK83" s="27">
        <v>33.25</v>
      </c>
      <c r="ML83" s="27">
        <v>33.5</v>
      </c>
      <c r="MM83" s="27">
        <v>35.1</v>
      </c>
      <c r="MN83" s="27">
        <v>30</v>
      </c>
      <c r="MO83" s="27">
        <v>31.05</v>
      </c>
      <c r="MP83" s="27">
        <v>31.55</v>
      </c>
      <c r="MQ83" s="27">
        <v>31.5</v>
      </c>
      <c r="MR83" s="27">
        <v>31.6</v>
      </c>
      <c r="MS83" s="27">
        <v>32.5</v>
      </c>
      <c r="MT83" s="27">
        <v>32.549999999999997</v>
      </c>
      <c r="MU83" s="27">
        <v>31.65</v>
      </c>
      <c r="MV83" s="27">
        <v>32.549999999999997</v>
      </c>
      <c r="MW83" s="27">
        <v>33</v>
      </c>
      <c r="MX83" s="27">
        <v>32.6</v>
      </c>
      <c r="MY83" s="27">
        <v>33</v>
      </c>
      <c r="MZ83" s="27">
        <v>32.9</v>
      </c>
      <c r="NA83" s="27">
        <v>32</v>
      </c>
      <c r="NB83" s="43"/>
      <c r="ND83" s="45"/>
      <c r="NE83" s="43"/>
    </row>
    <row r="84" spans="1:369" x14ac:dyDescent="0.25">
      <c r="A84" s="28">
        <f t="shared" si="4"/>
        <v>82</v>
      </c>
      <c r="B84" s="28">
        <v>511726</v>
      </c>
      <c r="C84" s="28" t="s">
        <v>83</v>
      </c>
      <c r="D84" s="29" t="s">
        <v>121</v>
      </c>
      <c r="E84" s="27">
        <f t="shared" si="3"/>
        <v>10.09</v>
      </c>
      <c r="F84" s="27">
        <v>41.8</v>
      </c>
      <c r="G84" s="27">
        <v>26</v>
      </c>
      <c r="H84" s="27">
        <v>163.75</v>
      </c>
      <c r="I84" s="3"/>
      <c r="J84" s="27">
        <v>22.3</v>
      </c>
      <c r="K84" s="27">
        <v>8.6</v>
      </c>
      <c r="L84" s="27"/>
      <c r="M84" s="30"/>
      <c r="N84" s="28"/>
      <c r="P84" s="3">
        <v>10.09</v>
      </c>
      <c r="Q84" s="3">
        <v>11.8</v>
      </c>
      <c r="R84" s="3">
        <v>10.7</v>
      </c>
      <c r="S84" s="3">
        <v>10.15</v>
      </c>
      <c r="T84" s="3">
        <v>10.210000000000001</v>
      </c>
      <c r="U84" s="3">
        <v>10.85</v>
      </c>
      <c r="V84" s="3">
        <v>10.7</v>
      </c>
      <c r="W84" s="3">
        <v>10.6</v>
      </c>
      <c r="X84" s="3">
        <v>10.95</v>
      </c>
      <c r="Y84" s="3">
        <v>10.4</v>
      </c>
      <c r="Z84" s="3">
        <v>10.45</v>
      </c>
      <c r="AA84" s="3">
        <v>10</v>
      </c>
      <c r="AB84" s="3">
        <v>10.199999999999999</v>
      </c>
      <c r="AC84" s="3">
        <v>10.39</v>
      </c>
      <c r="AD84" s="3">
        <v>10.15</v>
      </c>
      <c r="AE84" s="3">
        <v>10.3</v>
      </c>
      <c r="AF84" s="3">
        <v>10.5</v>
      </c>
      <c r="AG84" s="3">
        <v>10.3</v>
      </c>
      <c r="AH84" s="3">
        <v>10.15</v>
      </c>
      <c r="AI84" s="3">
        <v>10.5</v>
      </c>
      <c r="AJ84" s="3">
        <v>10.85</v>
      </c>
      <c r="AK84" s="3">
        <v>10.5</v>
      </c>
      <c r="AL84" s="3">
        <v>11</v>
      </c>
      <c r="AM84" s="3">
        <v>10.85</v>
      </c>
      <c r="AN84" s="3">
        <v>10.55</v>
      </c>
      <c r="AO84" s="3">
        <v>10.99</v>
      </c>
      <c r="AP84" s="3">
        <v>10.7</v>
      </c>
      <c r="AQ84" s="3">
        <v>10.52</v>
      </c>
      <c r="AR84" s="3">
        <v>11.2</v>
      </c>
      <c r="AS84" s="3">
        <v>10.4</v>
      </c>
      <c r="AT84" s="3">
        <v>10.5</v>
      </c>
      <c r="AU84" s="3">
        <v>11.3</v>
      </c>
      <c r="AV84" s="3">
        <v>10.9</v>
      </c>
      <c r="AW84" s="3">
        <v>11.2</v>
      </c>
      <c r="AX84" s="3">
        <v>10.86</v>
      </c>
      <c r="AY84" s="3">
        <v>11.14</v>
      </c>
      <c r="AZ84" s="3">
        <v>10.96</v>
      </c>
      <c r="BA84" s="3">
        <v>11</v>
      </c>
      <c r="BB84" s="3">
        <v>10.8</v>
      </c>
      <c r="BC84" s="3">
        <v>11.25</v>
      </c>
      <c r="BD84" s="3">
        <v>11.1</v>
      </c>
      <c r="BE84" s="3">
        <v>11.3</v>
      </c>
      <c r="BF84" s="3">
        <v>10.81</v>
      </c>
      <c r="BG84" s="3">
        <v>10.65</v>
      </c>
      <c r="BH84" s="3">
        <v>10.75</v>
      </c>
      <c r="BI84" s="3">
        <v>11.1</v>
      </c>
      <c r="BJ84" s="3">
        <v>11.25</v>
      </c>
      <c r="BK84" s="3">
        <v>10.9</v>
      </c>
      <c r="BL84" s="3">
        <v>11</v>
      </c>
      <c r="BM84" s="3">
        <v>10.119999999999999</v>
      </c>
      <c r="BN84" s="3">
        <v>10.64</v>
      </c>
      <c r="BO84" s="3">
        <v>10.09</v>
      </c>
      <c r="BP84" s="3">
        <v>9.6</v>
      </c>
      <c r="BQ84" s="3">
        <v>9.6</v>
      </c>
      <c r="BR84" s="3">
        <v>10.45</v>
      </c>
      <c r="BS84" s="3">
        <v>10.49</v>
      </c>
      <c r="BT84" s="3">
        <v>10.45</v>
      </c>
      <c r="BU84" s="3">
        <v>10.69</v>
      </c>
      <c r="BV84" s="3">
        <v>11.2</v>
      </c>
      <c r="BW84" s="3">
        <v>11</v>
      </c>
      <c r="BX84" s="3">
        <v>10.43</v>
      </c>
      <c r="BY84" s="3">
        <v>10.25</v>
      </c>
      <c r="BZ84" s="3">
        <v>9.8000000000000007</v>
      </c>
      <c r="CA84" s="3">
        <v>10.92</v>
      </c>
      <c r="CB84" s="3">
        <v>10.75</v>
      </c>
      <c r="CC84" s="3">
        <v>11.4</v>
      </c>
      <c r="CD84" s="3">
        <v>12</v>
      </c>
      <c r="CE84" s="3">
        <v>13.24</v>
      </c>
      <c r="CF84" s="3">
        <v>13</v>
      </c>
      <c r="CG84" s="3">
        <v>13</v>
      </c>
      <c r="CH84" s="3">
        <v>13.77</v>
      </c>
      <c r="CI84" s="3">
        <v>13.85</v>
      </c>
      <c r="CJ84" s="3">
        <v>14.9</v>
      </c>
      <c r="CK84" s="3">
        <v>15.38</v>
      </c>
      <c r="CL84" s="3">
        <v>16.05</v>
      </c>
      <c r="CM84" s="3">
        <v>15.85</v>
      </c>
      <c r="CN84" s="3">
        <v>13.21</v>
      </c>
      <c r="CO84" s="3">
        <v>12.3</v>
      </c>
      <c r="CP84" s="3">
        <v>12.65</v>
      </c>
      <c r="CQ84" s="3">
        <v>12.1</v>
      </c>
      <c r="CR84" s="3">
        <v>11.4</v>
      </c>
      <c r="CS84" s="3">
        <v>11.3</v>
      </c>
      <c r="CT84" s="3">
        <v>11.34</v>
      </c>
      <c r="CU84" s="3">
        <v>11.53</v>
      </c>
      <c r="CV84" s="3">
        <v>11.52</v>
      </c>
      <c r="CW84" s="3">
        <v>12</v>
      </c>
      <c r="CX84" s="3">
        <v>11.6</v>
      </c>
      <c r="CY84" s="3">
        <v>11.9</v>
      </c>
      <c r="CZ84" s="3">
        <v>11.8</v>
      </c>
      <c r="DA84" s="3">
        <v>11.3</v>
      </c>
      <c r="DB84" s="3">
        <v>11.98</v>
      </c>
      <c r="DC84" s="3">
        <v>11</v>
      </c>
      <c r="DD84" s="3">
        <v>11.35</v>
      </c>
      <c r="DE84" s="3">
        <v>11</v>
      </c>
      <c r="DF84" s="3">
        <v>11</v>
      </c>
      <c r="DG84" s="3">
        <v>11</v>
      </c>
      <c r="DH84" s="3">
        <v>11.59</v>
      </c>
      <c r="DI84" s="3">
        <v>11.7</v>
      </c>
      <c r="DJ84" s="3">
        <v>12</v>
      </c>
      <c r="DK84" s="3">
        <v>12</v>
      </c>
      <c r="DL84" s="3">
        <v>12.2</v>
      </c>
      <c r="DM84" s="3">
        <v>12.39</v>
      </c>
      <c r="DN84" s="3">
        <v>12.31</v>
      </c>
      <c r="DO84" s="3">
        <v>12.95</v>
      </c>
      <c r="DP84" s="3">
        <v>12.15</v>
      </c>
      <c r="DQ84" s="3">
        <v>12.02</v>
      </c>
      <c r="DR84" s="3">
        <v>12.1</v>
      </c>
      <c r="DS84" s="3">
        <v>12.19</v>
      </c>
      <c r="DT84" s="3">
        <v>11.96</v>
      </c>
      <c r="DU84" s="3">
        <v>12.2</v>
      </c>
      <c r="DV84" s="3">
        <v>12.25</v>
      </c>
      <c r="DW84" s="3">
        <v>11.91</v>
      </c>
      <c r="DX84" s="3">
        <v>12.49</v>
      </c>
      <c r="DY84" s="3">
        <v>11.6</v>
      </c>
      <c r="DZ84" s="3">
        <v>11.9</v>
      </c>
      <c r="EA84" s="3">
        <v>12.5</v>
      </c>
      <c r="EB84" s="3">
        <v>12.25</v>
      </c>
      <c r="EC84" s="3">
        <v>12.37</v>
      </c>
      <c r="ED84" s="3">
        <v>12.5</v>
      </c>
      <c r="EE84" s="3">
        <v>12.62</v>
      </c>
      <c r="EF84" s="3">
        <v>12.65</v>
      </c>
      <c r="EG84" s="3">
        <v>12.51</v>
      </c>
      <c r="EH84" s="3">
        <v>12.45</v>
      </c>
      <c r="EI84" s="3">
        <v>13</v>
      </c>
      <c r="EJ84" s="3">
        <v>12.7</v>
      </c>
      <c r="EK84" s="3">
        <v>12.71</v>
      </c>
      <c r="EL84" s="3">
        <v>12.9</v>
      </c>
      <c r="EM84" s="3">
        <v>12.9</v>
      </c>
      <c r="EN84" s="3">
        <v>12.42</v>
      </c>
      <c r="EO84" s="3">
        <v>13</v>
      </c>
      <c r="EP84" s="3">
        <v>12.8</v>
      </c>
      <c r="EQ84" s="3">
        <v>13.45</v>
      </c>
      <c r="ER84" s="3">
        <v>13.87</v>
      </c>
      <c r="ES84" s="3">
        <v>13.5</v>
      </c>
      <c r="ET84" s="3">
        <v>13.75</v>
      </c>
      <c r="EU84" s="3">
        <v>13.65</v>
      </c>
      <c r="EV84" s="3">
        <v>13.55</v>
      </c>
      <c r="EW84" s="3">
        <v>14</v>
      </c>
      <c r="EX84" s="3">
        <v>13.88</v>
      </c>
      <c r="EY84" s="3">
        <v>13.9</v>
      </c>
      <c r="EZ84" s="3">
        <v>14</v>
      </c>
      <c r="FA84" s="3">
        <v>13.95</v>
      </c>
      <c r="FB84" s="3">
        <v>13.91</v>
      </c>
      <c r="FC84" s="3">
        <v>14</v>
      </c>
      <c r="FD84" s="3">
        <v>14.25</v>
      </c>
      <c r="FE84" s="3">
        <v>15.56</v>
      </c>
      <c r="FF84" s="27">
        <v>14.84</v>
      </c>
      <c r="FG84" s="27">
        <v>14.5</v>
      </c>
      <c r="FH84" s="27">
        <v>14</v>
      </c>
      <c r="FI84" s="27">
        <v>13.25</v>
      </c>
      <c r="FJ84" s="27">
        <v>12.35</v>
      </c>
      <c r="FK84" s="27">
        <v>13.05</v>
      </c>
      <c r="FL84" s="27">
        <v>13</v>
      </c>
      <c r="FM84" s="27">
        <v>13.3</v>
      </c>
      <c r="FN84" s="27">
        <v>13.48</v>
      </c>
      <c r="FO84" s="27">
        <v>13.75</v>
      </c>
      <c r="FP84" s="27">
        <v>13.69</v>
      </c>
      <c r="FQ84" s="27">
        <v>14.55</v>
      </c>
      <c r="FR84" s="27">
        <v>13.75</v>
      </c>
      <c r="FS84" s="27">
        <v>14.2</v>
      </c>
      <c r="FT84" s="27"/>
      <c r="FU84" s="27">
        <v>14.05</v>
      </c>
      <c r="FV84" s="27">
        <v>14.5</v>
      </c>
      <c r="FW84" s="27">
        <v>14.2</v>
      </c>
      <c r="FX84" s="27">
        <v>14</v>
      </c>
      <c r="FY84" s="27">
        <v>14.4</v>
      </c>
      <c r="FZ84" s="27">
        <v>14.23</v>
      </c>
      <c r="GA84" s="27">
        <v>14.25</v>
      </c>
      <c r="GB84" s="27">
        <v>14.15</v>
      </c>
      <c r="GC84" s="27">
        <v>14</v>
      </c>
      <c r="GD84" s="27">
        <v>14.9</v>
      </c>
      <c r="GE84" s="27">
        <v>15</v>
      </c>
      <c r="GF84" s="27">
        <v>14.75</v>
      </c>
      <c r="GG84" s="27">
        <v>14.5</v>
      </c>
      <c r="GH84" s="27">
        <v>14.8</v>
      </c>
      <c r="GI84" s="27">
        <v>15.5</v>
      </c>
      <c r="GJ84" s="27">
        <v>15.75</v>
      </c>
      <c r="GK84" s="27">
        <v>15</v>
      </c>
      <c r="GL84" s="27">
        <v>15.95</v>
      </c>
      <c r="GM84" s="27">
        <v>15.85</v>
      </c>
      <c r="GN84" s="27">
        <v>15.9</v>
      </c>
      <c r="GO84" s="27">
        <v>15.6</v>
      </c>
      <c r="GP84" s="27">
        <v>15.35</v>
      </c>
      <c r="GQ84" s="27">
        <v>14.6</v>
      </c>
      <c r="GR84" s="27">
        <v>14.6</v>
      </c>
      <c r="GS84" s="27">
        <v>13.05</v>
      </c>
      <c r="GT84" s="27">
        <v>14.95</v>
      </c>
      <c r="GU84" s="27">
        <v>15.25</v>
      </c>
      <c r="GV84" s="27">
        <v>15.55</v>
      </c>
      <c r="GW84" s="27">
        <v>15.5</v>
      </c>
      <c r="GX84" s="27">
        <v>15.7</v>
      </c>
      <c r="GY84" s="27">
        <v>15.3</v>
      </c>
      <c r="GZ84" s="27">
        <v>16.25</v>
      </c>
      <c r="HA84" s="27">
        <v>15.45</v>
      </c>
      <c r="HB84" s="27">
        <v>16.2</v>
      </c>
      <c r="HC84" s="27">
        <v>16.45</v>
      </c>
      <c r="HD84" s="27">
        <v>16.25</v>
      </c>
      <c r="HE84" s="27">
        <v>16.899999999999999</v>
      </c>
      <c r="HF84" s="27">
        <v>16.649999999999999</v>
      </c>
      <c r="HG84" s="27">
        <v>17.149999999999999</v>
      </c>
      <c r="HH84" s="27">
        <v>18.05</v>
      </c>
      <c r="HI84" s="27">
        <v>17.95</v>
      </c>
      <c r="HJ84" s="27">
        <v>17.75</v>
      </c>
      <c r="HK84" s="27">
        <v>17</v>
      </c>
      <c r="HL84" s="27">
        <v>17.350000000000001</v>
      </c>
      <c r="HM84" s="27">
        <v>17.149999999999999</v>
      </c>
      <c r="HN84" s="27">
        <v>17.5</v>
      </c>
      <c r="HO84" s="27">
        <v>18.100000000000001</v>
      </c>
      <c r="HP84" s="27">
        <v>18.350000000000001</v>
      </c>
      <c r="HQ84" s="27">
        <v>18.8</v>
      </c>
      <c r="HR84" s="27">
        <v>18.8</v>
      </c>
      <c r="HS84" s="27">
        <v>18.600000000000001</v>
      </c>
      <c r="HT84" s="27">
        <v>18.25</v>
      </c>
      <c r="HU84" s="27">
        <v>18.5</v>
      </c>
      <c r="HV84" s="27">
        <v>17.7</v>
      </c>
      <c r="HW84" s="27">
        <v>17.5</v>
      </c>
      <c r="HX84" s="27">
        <v>17.899999999999999</v>
      </c>
      <c r="HY84" s="27">
        <v>17.600000000000001</v>
      </c>
      <c r="HZ84" s="27">
        <v>18</v>
      </c>
      <c r="IA84" s="27">
        <v>18.649999999999999</v>
      </c>
      <c r="IB84" s="27">
        <v>18.2</v>
      </c>
      <c r="IC84" s="27">
        <v>17.7</v>
      </c>
      <c r="ID84" s="27">
        <v>18.3</v>
      </c>
      <c r="IE84" s="27">
        <v>17.899999999999999</v>
      </c>
      <c r="IF84" s="27">
        <v>19</v>
      </c>
      <c r="IG84" s="27">
        <v>19</v>
      </c>
      <c r="IH84" s="27">
        <v>17.649999999999999</v>
      </c>
      <c r="II84" s="27">
        <v>17.850000000000001</v>
      </c>
      <c r="IJ84" s="27">
        <v>16.899999999999999</v>
      </c>
      <c r="IK84" s="27">
        <v>18.100000000000001</v>
      </c>
      <c r="IL84" s="27">
        <v>19.100000000000001</v>
      </c>
      <c r="IM84" s="27">
        <v>19.95</v>
      </c>
      <c r="IN84" s="27">
        <v>20.25</v>
      </c>
      <c r="IO84" s="27">
        <v>19.7</v>
      </c>
      <c r="IP84" s="27">
        <v>18.25</v>
      </c>
      <c r="IQ84" s="27">
        <v>18.7</v>
      </c>
      <c r="IR84" s="27">
        <v>17.899999999999999</v>
      </c>
      <c r="IS84" s="27">
        <v>19.399999999999999</v>
      </c>
      <c r="IT84" s="27">
        <v>20.149999999999999</v>
      </c>
      <c r="IU84" s="27">
        <v>19.75</v>
      </c>
      <c r="IV84" s="27">
        <v>20.05</v>
      </c>
      <c r="IW84" s="27">
        <v>20.399999999999999</v>
      </c>
      <c r="IX84" s="27">
        <v>20.65</v>
      </c>
      <c r="IY84" s="27">
        <v>21.4</v>
      </c>
      <c r="IZ84" s="27">
        <v>20.6</v>
      </c>
      <c r="JA84" s="27">
        <v>21.85</v>
      </c>
      <c r="JB84" s="27">
        <v>21.55</v>
      </c>
      <c r="JC84" s="27">
        <v>21.15</v>
      </c>
      <c r="JD84" s="27">
        <v>21</v>
      </c>
      <c r="JE84" s="27">
        <v>20.8</v>
      </c>
      <c r="JF84" s="27">
        <v>20.8</v>
      </c>
      <c r="JG84" s="27">
        <v>20.65</v>
      </c>
      <c r="JH84" s="27">
        <v>21</v>
      </c>
      <c r="JI84" s="27">
        <v>20.6</v>
      </c>
      <c r="JJ84" s="27">
        <v>20.100000000000001</v>
      </c>
      <c r="JK84" s="27">
        <v>21</v>
      </c>
      <c r="JL84" s="27">
        <v>21.6</v>
      </c>
      <c r="JM84" s="27">
        <v>21.75</v>
      </c>
      <c r="JN84" s="27">
        <v>21.4</v>
      </c>
      <c r="JO84" s="27">
        <v>21.15</v>
      </c>
      <c r="JP84" s="27">
        <v>22</v>
      </c>
      <c r="JQ84" s="27">
        <v>22.05</v>
      </c>
      <c r="JR84" s="27">
        <v>22.2</v>
      </c>
      <c r="JS84" s="27">
        <v>22.5</v>
      </c>
      <c r="JT84" s="27">
        <v>22.05</v>
      </c>
      <c r="JU84" s="27">
        <v>22.15</v>
      </c>
      <c r="JV84" s="27">
        <v>21.55</v>
      </c>
      <c r="JW84" s="27">
        <v>21.65</v>
      </c>
      <c r="JX84" s="27">
        <v>22.25</v>
      </c>
      <c r="JY84" s="27">
        <v>21.9</v>
      </c>
      <c r="JZ84" s="27">
        <v>22.15</v>
      </c>
      <c r="KA84" s="27">
        <v>22.6</v>
      </c>
      <c r="KB84" s="27">
        <v>22.1</v>
      </c>
      <c r="KC84" s="27">
        <v>21.7</v>
      </c>
      <c r="KD84" s="27">
        <v>21.75</v>
      </c>
      <c r="KE84" s="27">
        <v>22.7</v>
      </c>
      <c r="KF84" s="27">
        <v>22.05</v>
      </c>
      <c r="KG84" s="27">
        <v>22.35</v>
      </c>
      <c r="KH84" s="27">
        <v>22.85</v>
      </c>
      <c r="KI84" s="27">
        <v>23.2</v>
      </c>
      <c r="KJ84" s="27">
        <v>22.6</v>
      </c>
      <c r="KK84" s="27">
        <v>21.75</v>
      </c>
      <c r="KL84" s="27">
        <v>23.1</v>
      </c>
      <c r="KM84" s="27">
        <v>20.6</v>
      </c>
      <c r="KN84" s="27">
        <v>20.85</v>
      </c>
      <c r="KO84" s="27">
        <v>20.8</v>
      </c>
      <c r="KP84" s="27">
        <v>20.5</v>
      </c>
      <c r="KQ84" s="27">
        <v>21.3</v>
      </c>
      <c r="KR84" s="27">
        <v>21.25</v>
      </c>
      <c r="KS84" s="27">
        <v>21.8</v>
      </c>
      <c r="KT84" s="27">
        <v>21.1</v>
      </c>
      <c r="KU84" s="27">
        <v>21.45</v>
      </c>
      <c r="KV84" s="27">
        <v>22.45</v>
      </c>
      <c r="KW84" s="27">
        <v>20.399999999999999</v>
      </c>
      <c r="KX84" s="27">
        <v>20.75</v>
      </c>
      <c r="KY84" s="27">
        <v>20.7</v>
      </c>
      <c r="KZ84" s="27">
        <v>20.9</v>
      </c>
      <c r="LA84" s="27">
        <v>20.350000000000001</v>
      </c>
      <c r="LB84" s="27">
        <v>21.05</v>
      </c>
      <c r="LC84" s="27">
        <v>20.85</v>
      </c>
      <c r="LD84" s="27">
        <v>20.75</v>
      </c>
      <c r="LE84" s="27">
        <v>20.65</v>
      </c>
      <c r="LF84" s="27">
        <v>21.35</v>
      </c>
      <c r="LG84" s="27">
        <v>20.6</v>
      </c>
      <c r="LH84" s="27">
        <v>20.350000000000001</v>
      </c>
      <c r="LI84" s="27">
        <v>21.3</v>
      </c>
      <c r="LJ84" s="27">
        <v>21.25</v>
      </c>
      <c r="LK84" s="27">
        <v>21.5</v>
      </c>
      <c r="LL84" s="27">
        <v>21.65</v>
      </c>
      <c r="LM84" s="27">
        <v>20.75</v>
      </c>
      <c r="LN84" s="27">
        <v>20.8</v>
      </c>
      <c r="LO84" s="27">
        <v>20.7</v>
      </c>
      <c r="LP84" s="27">
        <v>21</v>
      </c>
      <c r="LQ84" s="27">
        <v>20.55</v>
      </c>
      <c r="LR84" s="27">
        <v>20.25</v>
      </c>
      <c r="LS84" s="27">
        <v>20.149999999999999</v>
      </c>
      <c r="LT84" s="27">
        <v>20</v>
      </c>
      <c r="LU84" s="27">
        <v>20.3</v>
      </c>
      <c r="LV84" s="27">
        <v>20.75</v>
      </c>
      <c r="LW84" s="27">
        <v>21</v>
      </c>
      <c r="LX84" s="27">
        <v>21.45</v>
      </c>
      <c r="LY84" s="27">
        <v>21.05</v>
      </c>
      <c r="LZ84" s="27">
        <v>21.2</v>
      </c>
      <c r="MA84" s="27">
        <v>21.8</v>
      </c>
      <c r="MB84" s="27">
        <v>22.35</v>
      </c>
      <c r="MC84" s="27">
        <v>21.6</v>
      </c>
      <c r="MD84" s="27">
        <v>22.35</v>
      </c>
      <c r="ME84" s="27">
        <v>22.05</v>
      </c>
      <c r="MF84" s="27">
        <v>20.85</v>
      </c>
      <c r="MG84" s="27">
        <v>21</v>
      </c>
      <c r="MH84" s="27">
        <v>20.399999999999999</v>
      </c>
      <c r="MI84" s="27">
        <v>20.85</v>
      </c>
      <c r="MJ84" s="27">
        <v>21</v>
      </c>
      <c r="MK84" s="27">
        <v>21.1</v>
      </c>
      <c r="ML84" s="27">
        <v>21.95</v>
      </c>
      <c r="MM84" s="27">
        <v>20.65</v>
      </c>
      <c r="MN84" s="27">
        <v>20.25</v>
      </c>
      <c r="MO84" s="27">
        <v>21</v>
      </c>
      <c r="MP84" s="27">
        <v>21.05</v>
      </c>
      <c r="MQ84" s="27">
        <v>21.7</v>
      </c>
      <c r="MR84" s="27">
        <v>21</v>
      </c>
      <c r="MS84" s="27">
        <v>21.35</v>
      </c>
      <c r="MT84" s="27">
        <v>21.35</v>
      </c>
      <c r="MU84" s="27">
        <v>21.95</v>
      </c>
      <c r="MV84" s="27">
        <v>21.45</v>
      </c>
      <c r="MW84" s="27">
        <v>21.95</v>
      </c>
      <c r="MX84" s="27">
        <v>21.7</v>
      </c>
      <c r="MY84" s="27">
        <v>21.4</v>
      </c>
      <c r="MZ84" s="27">
        <v>21.2</v>
      </c>
      <c r="NA84" s="27">
        <v>22</v>
      </c>
      <c r="NB84" s="43"/>
      <c r="ND84" s="45"/>
      <c r="NE84" s="43"/>
    </row>
    <row r="85" spans="1:369" x14ac:dyDescent="0.25">
      <c r="A85" s="28">
        <f t="shared" si="4"/>
        <v>83</v>
      </c>
      <c r="B85" s="28">
        <v>505583</v>
      </c>
      <c r="C85" s="28" t="s">
        <v>13</v>
      </c>
      <c r="D85" s="29" t="s">
        <v>194</v>
      </c>
      <c r="E85" s="27">
        <f t="shared" si="3"/>
        <v>2.35</v>
      </c>
      <c r="F85" s="27" t="e">
        <v>#N/A</v>
      </c>
      <c r="G85" s="27" t="e">
        <v>#N/A</v>
      </c>
      <c r="H85" s="27" t="e">
        <v>#N/A</v>
      </c>
      <c r="I85" s="3"/>
      <c r="J85" s="27"/>
      <c r="K85" s="27"/>
      <c r="L85" s="27"/>
      <c r="M85" s="30"/>
      <c r="N85" s="28"/>
      <c r="P85" s="3">
        <v>2.35</v>
      </c>
      <c r="Q85" s="3">
        <v>2.35</v>
      </c>
      <c r="R85" s="3">
        <v>2.35</v>
      </c>
      <c r="S85" s="3">
        <v>2.35</v>
      </c>
      <c r="T85" s="3">
        <v>2.35</v>
      </c>
      <c r="U85" s="3">
        <v>2.35</v>
      </c>
      <c r="V85" s="3">
        <v>2.35</v>
      </c>
      <c r="W85" s="3">
        <v>2.35</v>
      </c>
      <c r="X85" s="3">
        <v>2.35</v>
      </c>
      <c r="Y85" s="3">
        <v>2.35</v>
      </c>
      <c r="Z85" s="3">
        <v>2.35</v>
      </c>
      <c r="AA85" s="3">
        <v>2.35</v>
      </c>
      <c r="AB85" s="3">
        <v>2.35</v>
      </c>
      <c r="AC85" s="3">
        <v>2.35</v>
      </c>
      <c r="AD85" s="3">
        <v>2.35</v>
      </c>
      <c r="AE85" s="3">
        <v>2.35</v>
      </c>
      <c r="AF85" s="3">
        <v>2.35</v>
      </c>
      <c r="AG85" s="3">
        <v>2.35</v>
      </c>
      <c r="AH85" s="3">
        <v>2.35</v>
      </c>
      <c r="AI85" s="3">
        <v>2.35</v>
      </c>
      <c r="AJ85" s="3">
        <v>2.35</v>
      </c>
      <c r="AK85" s="3">
        <v>2.35</v>
      </c>
      <c r="AL85" s="3">
        <v>2.35</v>
      </c>
      <c r="AM85" s="3">
        <v>2.35</v>
      </c>
      <c r="AN85" s="3">
        <v>2.35</v>
      </c>
      <c r="AO85" s="3">
        <v>2.35</v>
      </c>
      <c r="AP85" s="3">
        <v>2.35</v>
      </c>
      <c r="AQ85" s="3">
        <v>2.35</v>
      </c>
      <c r="AR85" s="3">
        <v>2.35</v>
      </c>
      <c r="AS85" s="3">
        <v>2.35</v>
      </c>
      <c r="AT85" s="3">
        <v>2.35</v>
      </c>
      <c r="AU85" s="3">
        <v>2.35</v>
      </c>
      <c r="AV85" s="3">
        <v>2.35</v>
      </c>
      <c r="AW85" s="3">
        <v>2.35</v>
      </c>
      <c r="AX85" s="3">
        <v>2.35</v>
      </c>
      <c r="AY85" s="3">
        <v>2.35</v>
      </c>
      <c r="AZ85" s="3">
        <v>2.35</v>
      </c>
      <c r="BA85" s="3">
        <v>2.35</v>
      </c>
      <c r="BB85" s="3">
        <v>2.35</v>
      </c>
      <c r="BC85" s="3">
        <v>2.35</v>
      </c>
      <c r="BD85" s="3">
        <v>2.35</v>
      </c>
      <c r="BE85" s="3">
        <v>2.35</v>
      </c>
      <c r="BF85" s="3">
        <v>2.35</v>
      </c>
      <c r="BG85" s="3">
        <v>2.35</v>
      </c>
      <c r="BH85" s="3">
        <v>2.35</v>
      </c>
      <c r="BI85" s="3">
        <v>2.35</v>
      </c>
      <c r="BJ85" s="3">
        <v>2.35</v>
      </c>
      <c r="BK85" s="3">
        <v>2.35</v>
      </c>
      <c r="BL85" s="3">
        <v>2.35</v>
      </c>
      <c r="BM85" s="3">
        <v>2.35</v>
      </c>
      <c r="BN85" s="3">
        <v>2.35</v>
      </c>
      <c r="BO85" s="3">
        <v>2.35</v>
      </c>
      <c r="BP85" s="3">
        <v>2.35</v>
      </c>
      <c r="BQ85" s="3">
        <v>2.35</v>
      </c>
      <c r="BR85" s="3">
        <v>2.35</v>
      </c>
      <c r="BS85" s="3">
        <v>2.35</v>
      </c>
      <c r="BT85" s="3">
        <v>2.35</v>
      </c>
      <c r="BU85" s="3">
        <v>2.35</v>
      </c>
      <c r="BV85" s="3">
        <v>2.35</v>
      </c>
      <c r="BW85" s="3">
        <v>2.35</v>
      </c>
      <c r="BX85" s="3">
        <v>2.35</v>
      </c>
      <c r="BY85" s="3">
        <v>2.35</v>
      </c>
      <c r="BZ85" s="3">
        <v>2.35</v>
      </c>
      <c r="CA85" s="3">
        <v>2.35</v>
      </c>
      <c r="CB85" s="3">
        <v>2.35</v>
      </c>
      <c r="CC85" s="3">
        <v>2.35</v>
      </c>
      <c r="CD85" s="3">
        <v>2.35</v>
      </c>
      <c r="CE85" s="3">
        <v>2.35</v>
      </c>
      <c r="CF85" s="3">
        <v>2.35</v>
      </c>
      <c r="CG85" s="3">
        <v>2.35</v>
      </c>
      <c r="CH85" s="3">
        <v>2.35</v>
      </c>
      <c r="CI85" s="3">
        <v>2.35</v>
      </c>
      <c r="CJ85" s="3">
        <v>2.35</v>
      </c>
      <c r="CK85" s="3">
        <v>2.35</v>
      </c>
      <c r="CL85" s="3">
        <v>2.35</v>
      </c>
      <c r="CM85" s="3">
        <v>2.35</v>
      </c>
      <c r="CN85" s="3">
        <v>2.35</v>
      </c>
      <c r="CO85" s="3">
        <v>2.35</v>
      </c>
      <c r="CP85" s="3">
        <v>2.35</v>
      </c>
      <c r="CQ85" s="3">
        <v>2.35</v>
      </c>
      <c r="CR85" s="3">
        <v>2.35</v>
      </c>
      <c r="CS85" s="3">
        <v>2.35</v>
      </c>
      <c r="CT85" s="3">
        <v>2.35</v>
      </c>
      <c r="CU85" s="3">
        <v>2.35</v>
      </c>
      <c r="CV85" s="3">
        <v>2.35</v>
      </c>
      <c r="CW85" s="3">
        <v>2.35</v>
      </c>
      <c r="CX85" s="3">
        <v>2.35</v>
      </c>
      <c r="CY85" s="3">
        <v>2.35</v>
      </c>
      <c r="CZ85" s="3">
        <v>2.35</v>
      </c>
      <c r="DA85" s="3">
        <v>2.35</v>
      </c>
      <c r="DB85" s="3">
        <v>2.35</v>
      </c>
      <c r="DC85" s="3">
        <v>2.35</v>
      </c>
      <c r="DD85" s="3">
        <v>2.35</v>
      </c>
      <c r="DE85" s="3">
        <v>2.35</v>
      </c>
      <c r="DF85" s="3">
        <v>2.35</v>
      </c>
      <c r="DG85" s="3">
        <v>2.35</v>
      </c>
      <c r="DH85" s="3">
        <v>2.35</v>
      </c>
      <c r="DI85" s="3">
        <v>2.35</v>
      </c>
      <c r="DJ85" s="3">
        <v>2.35</v>
      </c>
      <c r="DK85" s="3">
        <v>2.35</v>
      </c>
      <c r="DL85" s="3">
        <v>2.35</v>
      </c>
      <c r="DM85" s="3">
        <v>2.35</v>
      </c>
      <c r="DN85" s="3">
        <v>2.35</v>
      </c>
      <c r="DO85" s="3">
        <v>2.35</v>
      </c>
      <c r="DP85" s="3">
        <v>2.35</v>
      </c>
      <c r="DQ85" s="3">
        <v>2.35</v>
      </c>
      <c r="DR85" s="3">
        <v>2.35</v>
      </c>
      <c r="DS85" s="3">
        <v>2.35</v>
      </c>
      <c r="DT85" s="3">
        <v>2.35</v>
      </c>
      <c r="DU85" s="3">
        <v>2.35</v>
      </c>
      <c r="DV85" s="3">
        <v>2.35</v>
      </c>
      <c r="DW85" s="3">
        <v>2.35</v>
      </c>
      <c r="DX85" s="3">
        <v>2.35</v>
      </c>
      <c r="DY85" s="3">
        <v>2.35</v>
      </c>
      <c r="DZ85" s="3">
        <v>2.35</v>
      </c>
      <c r="EA85" s="3">
        <v>2.35</v>
      </c>
      <c r="EB85" s="3">
        <v>2.35</v>
      </c>
      <c r="EC85" s="3">
        <v>2.35</v>
      </c>
      <c r="ED85" s="3">
        <v>2.35</v>
      </c>
      <c r="EE85" s="3">
        <v>2.35</v>
      </c>
      <c r="EF85" s="3">
        <v>2.35</v>
      </c>
      <c r="EG85" s="3">
        <v>2.35</v>
      </c>
      <c r="EH85" s="3">
        <v>2.35</v>
      </c>
      <c r="EI85" s="3">
        <v>2.35</v>
      </c>
      <c r="EJ85" s="3">
        <v>2.35</v>
      </c>
      <c r="EK85" s="3">
        <v>2.35</v>
      </c>
      <c r="EL85" s="3">
        <v>2.35</v>
      </c>
      <c r="EM85" s="3">
        <v>2.35</v>
      </c>
      <c r="EN85" s="3">
        <v>2.35</v>
      </c>
      <c r="EO85" s="3">
        <v>2.35</v>
      </c>
      <c r="EP85" s="3">
        <v>2.35</v>
      </c>
      <c r="EQ85" s="3">
        <v>2.35</v>
      </c>
      <c r="ER85" s="3">
        <v>2.35</v>
      </c>
      <c r="ES85" s="3">
        <v>2.35</v>
      </c>
      <c r="ET85" s="3">
        <v>2.35</v>
      </c>
      <c r="EU85" s="3">
        <v>2.35</v>
      </c>
      <c r="EV85" s="3">
        <v>2.35</v>
      </c>
      <c r="EW85" s="3">
        <v>2.35</v>
      </c>
      <c r="EX85" s="3">
        <v>2.35</v>
      </c>
      <c r="EY85" s="3">
        <v>2.35</v>
      </c>
      <c r="EZ85" s="3">
        <v>2.35</v>
      </c>
      <c r="FA85" s="3">
        <v>2.35</v>
      </c>
      <c r="FB85" s="3">
        <v>2.35</v>
      </c>
      <c r="FC85" s="3">
        <v>2.35</v>
      </c>
      <c r="FD85" s="3">
        <v>2.35</v>
      </c>
      <c r="FE85" s="3">
        <v>2.35</v>
      </c>
      <c r="FF85" s="27">
        <v>2.35</v>
      </c>
      <c r="FG85" s="27">
        <v>2.35</v>
      </c>
      <c r="FH85" s="27">
        <v>2.35</v>
      </c>
      <c r="FI85" s="27">
        <v>2.35</v>
      </c>
      <c r="FJ85" s="27">
        <v>2.35</v>
      </c>
      <c r="FK85" s="27">
        <v>2.35</v>
      </c>
      <c r="FL85" s="27">
        <v>2.35</v>
      </c>
      <c r="FM85" s="27">
        <v>2.35</v>
      </c>
      <c r="FN85" s="27">
        <v>2.35</v>
      </c>
      <c r="FO85" s="27">
        <v>2.35</v>
      </c>
      <c r="FP85" s="27">
        <v>2.35</v>
      </c>
      <c r="FQ85" s="27">
        <v>2.35</v>
      </c>
      <c r="FR85" s="27">
        <v>2.35</v>
      </c>
      <c r="FS85" s="27">
        <v>2.35</v>
      </c>
      <c r="FT85" s="27"/>
      <c r="FU85" s="27">
        <v>2.35</v>
      </c>
      <c r="FV85" s="27">
        <v>2.35</v>
      </c>
      <c r="FW85" s="27">
        <v>2.35</v>
      </c>
      <c r="FX85" s="27">
        <v>2.35</v>
      </c>
      <c r="FY85" s="27">
        <v>2.35</v>
      </c>
      <c r="FZ85" s="27">
        <v>2.35</v>
      </c>
      <c r="GA85" s="27">
        <v>2.35</v>
      </c>
      <c r="GB85" s="27">
        <v>2.35</v>
      </c>
      <c r="GC85" s="27">
        <v>2.35</v>
      </c>
      <c r="GD85" s="27">
        <v>2.35</v>
      </c>
      <c r="GE85" s="27">
        <v>2.35</v>
      </c>
      <c r="GF85" s="27">
        <v>2.35</v>
      </c>
      <c r="GG85" s="27">
        <v>2.35</v>
      </c>
      <c r="GH85" s="27">
        <v>2.35</v>
      </c>
      <c r="GI85" s="27">
        <v>2.35</v>
      </c>
      <c r="GJ85" s="27">
        <v>2.35</v>
      </c>
      <c r="GK85" s="27">
        <v>2.35</v>
      </c>
      <c r="GL85" s="27">
        <v>2.35</v>
      </c>
      <c r="GM85" s="27">
        <v>2.35</v>
      </c>
      <c r="GN85" s="27">
        <v>2.35</v>
      </c>
      <c r="GO85" s="27">
        <v>2.35</v>
      </c>
      <c r="GP85" s="27">
        <v>2.35</v>
      </c>
      <c r="GQ85" s="27">
        <v>2.35</v>
      </c>
      <c r="GR85" s="27">
        <v>2.35</v>
      </c>
      <c r="GS85" s="27">
        <v>2.35</v>
      </c>
      <c r="GT85" s="27">
        <v>2.35</v>
      </c>
      <c r="GU85" s="27">
        <v>2.35</v>
      </c>
      <c r="GV85" s="27">
        <v>2.35</v>
      </c>
      <c r="GW85" s="27">
        <v>2.35</v>
      </c>
      <c r="GX85" s="27">
        <v>2.35</v>
      </c>
      <c r="GY85" s="27">
        <v>2.35</v>
      </c>
      <c r="GZ85" s="27">
        <v>2.35</v>
      </c>
      <c r="HA85" s="27">
        <v>2.35</v>
      </c>
      <c r="HB85" s="27">
        <v>2.35</v>
      </c>
      <c r="HC85" s="27">
        <v>2.35</v>
      </c>
      <c r="HD85" s="27">
        <v>2.35</v>
      </c>
      <c r="HE85" s="27">
        <v>2.35</v>
      </c>
      <c r="HF85" s="27">
        <v>2.35</v>
      </c>
      <c r="HG85" s="27">
        <v>2.35</v>
      </c>
      <c r="HH85" s="27">
        <v>2.35</v>
      </c>
      <c r="HI85" s="27">
        <v>2.35</v>
      </c>
      <c r="HJ85" s="27">
        <v>2.35</v>
      </c>
      <c r="HK85" s="27">
        <v>2.35</v>
      </c>
      <c r="HL85" s="27">
        <v>2.35</v>
      </c>
      <c r="HM85" s="27">
        <v>2.35</v>
      </c>
      <c r="HN85" s="27">
        <v>2.35</v>
      </c>
      <c r="HO85" s="27">
        <v>2.35</v>
      </c>
      <c r="HP85" s="27">
        <v>2.35</v>
      </c>
      <c r="HQ85" s="27">
        <v>2.35</v>
      </c>
      <c r="HR85" s="27">
        <v>2.35</v>
      </c>
      <c r="HS85" s="27">
        <v>2.35</v>
      </c>
      <c r="HT85" s="27">
        <v>2.35</v>
      </c>
      <c r="HU85" s="27">
        <v>2.35</v>
      </c>
      <c r="HV85" s="27">
        <v>2.35</v>
      </c>
      <c r="HW85" s="27">
        <v>2.35</v>
      </c>
      <c r="HX85" s="27">
        <v>2.35</v>
      </c>
      <c r="HY85" s="27">
        <v>2.35</v>
      </c>
      <c r="HZ85" s="27">
        <v>2.35</v>
      </c>
      <c r="IA85" s="27">
        <v>2.35</v>
      </c>
      <c r="IB85" s="27">
        <v>2.35</v>
      </c>
      <c r="IC85" s="27">
        <v>2.35</v>
      </c>
      <c r="ID85" s="27">
        <v>2.35</v>
      </c>
      <c r="IE85" s="27">
        <v>2.35</v>
      </c>
      <c r="IF85" s="27">
        <v>2.35</v>
      </c>
      <c r="IG85" s="27">
        <v>2.35</v>
      </c>
      <c r="IH85" s="27">
        <v>2.35</v>
      </c>
      <c r="II85" s="27">
        <v>2.35</v>
      </c>
      <c r="IJ85" s="27">
        <v>2.35</v>
      </c>
      <c r="IK85" s="27">
        <v>2.35</v>
      </c>
      <c r="IL85" s="27">
        <v>2.35</v>
      </c>
      <c r="IM85" s="27">
        <v>2.35</v>
      </c>
      <c r="IN85" s="27">
        <v>2.35</v>
      </c>
      <c r="IO85" s="27">
        <v>2.35</v>
      </c>
      <c r="IP85" s="27">
        <v>2.35</v>
      </c>
      <c r="IQ85" s="27">
        <v>2.35</v>
      </c>
      <c r="IR85" s="27">
        <v>2.35</v>
      </c>
      <c r="IS85" s="27">
        <v>2.35</v>
      </c>
      <c r="IT85" s="27">
        <v>2.35</v>
      </c>
      <c r="IU85" s="27">
        <v>2.35</v>
      </c>
      <c r="IV85" s="27">
        <v>2.35</v>
      </c>
      <c r="IW85" s="27">
        <v>2.35</v>
      </c>
      <c r="IX85" s="27">
        <v>2.35</v>
      </c>
      <c r="IY85" s="27">
        <v>2.35</v>
      </c>
      <c r="IZ85" s="27">
        <v>2.35</v>
      </c>
      <c r="JA85" s="27">
        <v>2.35</v>
      </c>
      <c r="JB85" s="27">
        <v>2.35</v>
      </c>
      <c r="JC85" s="27">
        <v>2.35</v>
      </c>
      <c r="JD85" s="27">
        <v>2.35</v>
      </c>
      <c r="JE85" s="27">
        <v>2.35</v>
      </c>
      <c r="JF85" s="27">
        <v>2.35</v>
      </c>
      <c r="JG85" s="27">
        <v>2.35</v>
      </c>
      <c r="JH85" s="27">
        <v>2.35</v>
      </c>
      <c r="JI85" s="27">
        <v>2.35</v>
      </c>
      <c r="JJ85" s="27">
        <v>2.35</v>
      </c>
      <c r="JK85" s="27">
        <v>2.35</v>
      </c>
      <c r="JL85" s="27">
        <v>2.35</v>
      </c>
      <c r="JM85" s="27">
        <v>2.35</v>
      </c>
      <c r="JN85" s="27">
        <v>2.35</v>
      </c>
      <c r="JO85" s="27">
        <v>2.35</v>
      </c>
      <c r="JP85" s="27">
        <v>2.35</v>
      </c>
      <c r="JQ85" s="27">
        <v>2.35</v>
      </c>
      <c r="JR85" s="27">
        <v>2.35</v>
      </c>
      <c r="JS85" s="27">
        <v>2.35</v>
      </c>
      <c r="JT85" s="27">
        <v>2.35</v>
      </c>
      <c r="JU85" s="27">
        <v>2.35</v>
      </c>
      <c r="JV85" s="27">
        <v>2.35</v>
      </c>
      <c r="JW85" s="27">
        <v>2.35</v>
      </c>
      <c r="JX85" s="27">
        <v>2.35</v>
      </c>
      <c r="JY85" s="27">
        <v>2.35</v>
      </c>
      <c r="JZ85" s="27">
        <v>2.35</v>
      </c>
      <c r="KA85" s="27">
        <v>2.35</v>
      </c>
      <c r="KB85" s="27">
        <v>2.35</v>
      </c>
      <c r="KC85" s="27">
        <v>2.35</v>
      </c>
      <c r="KD85" s="27">
        <v>2.35</v>
      </c>
      <c r="KE85" s="27">
        <v>2.35</v>
      </c>
      <c r="KF85" s="27">
        <v>2.35</v>
      </c>
      <c r="KG85" s="27">
        <v>2.35</v>
      </c>
      <c r="KH85" s="27">
        <v>2.35</v>
      </c>
      <c r="KI85" s="27">
        <v>2.35</v>
      </c>
      <c r="KJ85" s="27">
        <v>2.35</v>
      </c>
      <c r="KK85" s="27">
        <v>2.35</v>
      </c>
      <c r="KL85" s="27">
        <v>2.35</v>
      </c>
      <c r="KM85" s="27">
        <v>2.35</v>
      </c>
      <c r="KN85" s="27">
        <v>2.35</v>
      </c>
      <c r="KO85" s="27">
        <v>2.35</v>
      </c>
      <c r="KP85" s="27">
        <v>2.35</v>
      </c>
      <c r="KQ85" s="27">
        <v>2.35</v>
      </c>
      <c r="KR85" s="27">
        <v>2.35</v>
      </c>
      <c r="KS85" s="27">
        <v>2.35</v>
      </c>
      <c r="KT85" s="27">
        <v>2.35</v>
      </c>
      <c r="KU85" s="27">
        <v>2.35</v>
      </c>
      <c r="KV85" s="27">
        <v>2.35</v>
      </c>
      <c r="KW85" s="27">
        <v>2.35</v>
      </c>
      <c r="KX85" s="27">
        <v>2.35</v>
      </c>
      <c r="KY85" s="27">
        <v>2.35</v>
      </c>
      <c r="KZ85" s="27">
        <v>2.35</v>
      </c>
      <c r="LA85" s="27">
        <v>2.35</v>
      </c>
      <c r="LB85" s="27">
        <v>2.35</v>
      </c>
      <c r="LC85" s="27">
        <v>2.35</v>
      </c>
      <c r="LD85" s="27">
        <v>2.35</v>
      </c>
      <c r="LE85" s="27">
        <v>2.35</v>
      </c>
      <c r="LF85" s="27">
        <v>2.35</v>
      </c>
      <c r="LG85" s="27">
        <v>2.35</v>
      </c>
      <c r="LH85" s="27">
        <v>2.35</v>
      </c>
      <c r="LI85" s="27">
        <v>2.35</v>
      </c>
      <c r="LJ85" s="27">
        <v>2.35</v>
      </c>
      <c r="LK85" s="27">
        <v>2.35</v>
      </c>
      <c r="LL85" s="27">
        <v>2.35</v>
      </c>
      <c r="LM85" s="27">
        <v>2.35</v>
      </c>
      <c r="LN85" s="27">
        <v>2.35</v>
      </c>
      <c r="LO85" s="27">
        <v>2.35</v>
      </c>
      <c r="LP85" s="27">
        <v>2.35</v>
      </c>
      <c r="LQ85" s="27">
        <v>2.35</v>
      </c>
      <c r="LR85" s="27">
        <v>2.35</v>
      </c>
      <c r="LS85" s="27">
        <v>2.35</v>
      </c>
      <c r="LT85" s="27">
        <v>2.35</v>
      </c>
      <c r="LU85" s="27">
        <v>2.35</v>
      </c>
      <c r="LV85" s="27">
        <v>2.35</v>
      </c>
      <c r="LW85" s="27">
        <v>2.35</v>
      </c>
      <c r="LX85" s="27">
        <v>2.35</v>
      </c>
      <c r="LY85" s="27">
        <v>2.35</v>
      </c>
      <c r="LZ85" s="27">
        <v>2.35</v>
      </c>
      <c r="MA85" s="27">
        <v>2.35</v>
      </c>
      <c r="MB85" s="27">
        <v>2.35</v>
      </c>
      <c r="MC85" s="27">
        <v>2.35</v>
      </c>
      <c r="MD85" s="27">
        <v>2.35</v>
      </c>
      <c r="ME85" s="27">
        <v>2.35</v>
      </c>
      <c r="MF85" s="27">
        <v>2.35</v>
      </c>
      <c r="MG85" s="27">
        <v>2.35</v>
      </c>
      <c r="MH85" s="27">
        <v>2.35</v>
      </c>
      <c r="MI85" s="27">
        <v>2.35</v>
      </c>
      <c r="MJ85" s="27">
        <v>2.35</v>
      </c>
      <c r="MK85" s="27">
        <v>2.35</v>
      </c>
      <c r="ML85" s="27">
        <v>2.35</v>
      </c>
      <c r="MM85" s="27">
        <v>2.35</v>
      </c>
      <c r="MN85" s="27">
        <v>2.35</v>
      </c>
      <c r="MO85" s="27">
        <v>2.35</v>
      </c>
      <c r="MP85" s="27">
        <v>2.35</v>
      </c>
      <c r="MQ85" s="27">
        <v>2.35</v>
      </c>
      <c r="MR85" s="27">
        <v>2.35</v>
      </c>
      <c r="MS85" s="27">
        <v>2.35</v>
      </c>
      <c r="MT85" s="27">
        <v>2.35</v>
      </c>
      <c r="MU85" s="27">
        <v>2.35</v>
      </c>
      <c r="MV85" s="27">
        <v>2.35</v>
      </c>
      <c r="MW85" s="27">
        <v>2.35</v>
      </c>
      <c r="MX85" s="27">
        <v>2.35</v>
      </c>
      <c r="MY85" s="27">
        <v>2.35</v>
      </c>
      <c r="MZ85" s="27">
        <v>2.35</v>
      </c>
      <c r="NA85" s="27">
        <v>2.35</v>
      </c>
      <c r="NB85" s="43"/>
      <c r="ND85" s="45"/>
      <c r="NE85" s="43"/>
    </row>
    <row r="86" spans="1:369" x14ac:dyDescent="0.25">
      <c r="A86" s="39">
        <f t="shared" si="4"/>
        <v>84</v>
      </c>
      <c r="B86" s="40" t="s">
        <v>130</v>
      </c>
      <c r="C86" s="39" t="s">
        <v>161</v>
      </c>
      <c r="D86" s="39" t="s">
        <v>129</v>
      </c>
      <c r="E86" s="41">
        <f t="shared" si="3"/>
        <v>17118.740000000002</v>
      </c>
      <c r="F86" s="41">
        <v>17527.77</v>
      </c>
      <c r="G86" s="41">
        <v>9708.5</v>
      </c>
      <c r="H86" s="41">
        <v>15644.44</v>
      </c>
      <c r="I86" s="31"/>
      <c r="J86" s="41">
        <v>20664.8</v>
      </c>
      <c r="K86" s="41">
        <v>15745.43</v>
      </c>
      <c r="L86" s="41"/>
      <c r="M86" s="42"/>
      <c r="N86" s="42"/>
      <c r="O86" s="32"/>
      <c r="P86" s="136">
        <v>17118.740000000002</v>
      </c>
      <c r="Q86" s="136">
        <v>17192.82</v>
      </c>
      <c r="R86" s="136">
        <v>17362.099999999999</v>
      </c>
      <c r="S86" s="136">
        <v>17569.53</v>
      </c>
      <c r="T86" s="136">
        <v>17562.61</v>
      </c>
      <c r="U86" s="136">
        <v>17481.93</v>
      </c>
      <c r="V86" s="136">
        <v>17464.849999999999</v>
      </c>
      <c r="W86" s="136">
        <v>17480.830000000002</v>
      </c>
      <c r="X86" s="136">
        <v>17705.009999999998</v>
      </c>
      <c r="Y86" s="136">
        <v>17804.8</v>
      </c>
      <c r="Z86" s="136">
        <v>16939.28</v>
      </c>
      <c r="AA86" s="136">
        <v>16785.64</v>
      </c>
      <c r="AB86" s="136">
        <v>16936.89</v>
      </c>
      <c r="AC86" s="136">
        <v>17085.34</v>
      </c>
      <c r="AD86" s="136">
        <v>16748.29</v>
      </c>
      <c r="AE86" s="136">
        <v>17025.09</v>
      </c>
      <c r="AF86" s="136">
        <v>17082.689999999999</v>
      </c>
      <c r="AG86" s="136">
        <v>16883.919999999998</v>
      </c>
      <c r="AH86" s="136">
        <v>16958.39</v>
      </c>
      <c r="AI86" s="136">
        <v>16536.47</v>
      </c>
      <c r="AJ86" s="136">
        <v>16557.23</v>
      </c>
      <c r="AK86" s="136">
        <v>16232.54</v>
      </c>
      <c r="AL86" s="136">
        <v>15792.41</v>
      </c>
      <c r="AM86" s="136">
        <v>15864.86</v>
      </c>
      <c r="AN86" s="136">
        <v>16151.45</v>
      </c>
      <c r="AO86" s="136">
        <v>16453.759999999998</v>
      </c>
      <c r="AP86" s="136">
        <v>16698.07</v>
      </c>
      <c r="AQ86" s="136">
        <v>16446.02</v>
      </c>
      <c r="AR86" s="136">
        <v>16524.03</v>
      </c>
      <c r="AS86" s="136">
        <v>16051.1</v>
      </c>
      <c r="AT86" s="136">
        <v>16162.06</v>
      </c>
      <c r="AU86" s="136">
        <v>16361.15</v>
      </c>
      <c r="AV86" s="136">
        <v>17065.150000000001</v>
      </c>
      <c r="AW86" s="136">
        <v>17099.28</v>
      </c>
      <c r="AX86" s="136">
        <v>16745.349999999999</v>
      </c>
      <c r="AY86" s="136">
        <v>16933.830000000002</v>
      </c>
      <c r="AZ86" s="136">
        <v>16876.54</v>
      </c>
      <c r="BA86" s="136">
        <v>16709.599999999999</v>
      </c>
      <c r="BB86" s="136">
        <v>16467.439999999999</v>
      </c>
      <c r="BC86" s="136">
        <v>16501.740000000002</v>
      </c>
      <c r="BD86" s="136">
        <v>16866.97</v>
      </c>
      <c r="BE86" s="136">
        <v>17165.54</v>
      </c>
      <c r="BF86" s="136">
        <v>17065</v>
      </c>
      <c r="BG86" s="136">
        <v>16862.810000000001</v>
      </c>
      <c r="BH86" s="136">
        <v>16713.330000000002</v>
      </c>
      <c r="BI86" s="136">
        <v>16821.46</v>
      </c>
      <c r="BJ86" s="136">
        <v>16676.75</v>
      </c>
      <c r="BK86" s="136">
        <v>16416.330000000002</v>
      </c>
      <c r="BL86" s="136">
        <v>15848.83</v>
      </c>
      <c r="BM86" s="136">
        <v>16146.33</v>
      </c>
      <c r="BN86" s="136">
        <v>16284.98</v>
      </c>
      <c r="BO86" s="136">
        <v>16498.47</v>
      </c>
      <c r="BP86" s="136">
        <v>16341.7</v>
      </c>
      <c r="BQ86" s="136">
        <v>16141.67</v>
      </c>
      <c r="BR86" s="136">
        <v>16469.79</v>
      </c>
      <c r="BS86" s="136">
        <v>16840.8</v>
      </c>
      <c r="BT86" s="136">
        <v>16730.939999999999</v>
      </c>
      <c r="BU86" s="136">
        <v>16839.63</v>
      </c>
      <c r="BV86" s="136">
        <v>17059.400000000001</v>
      </c>
      <c r="BW86" s="136">
        <v>17130.509999999998</v>
      </c>
      <c r="BX86" s="136">
        <v>16857.91</v>
      </c>
      <c r="BY86" s="136">
        <v>16990.18</v>
      </c>
      <c r="BZ86" s="136">
        <v>17305.87</v>
      </c>
      <c r="CA86" s="136">
        <v>17693.18</v>
      </c>
      <c r="CB86" s="136">
        <v>17940.55</v>
      </c>
      <c r="CC86" s="136">
        <v>18109.89</v>
      </c>
      <c r="CD86" s="136">
        <v>18314.330000000002</v>
      </c>
      <c r="CE86" s="136">
        <v>18197.2</v>
      </c>
      <c r="CF86" s="136">
        <v>18209.52</v>
      </c>
      <c r="CG86" s="136">
        <v>18432.25</v>
      </c>
      <c r="CH86" s="136">
        <v>18518.22</v>
      </c>
      <c r="CI86" s="136">
        <v>18871.29</v>
      </c>
      <c r="CJ86" s="136">
        <v>18722.3</v>
      </c>
      <c r="CK86" s="136">
        <v>18436.189999999999</v>
      </c>
      <c r="CL86" s="136">
        <v>18502.38</v>
      </c>
      <c r="CM86" s="136">
        <v>18653.87</v>
      </c>
      <c r="CN86" s="136">
        <v>18507.04</v>
      </c>
      <c r="CO86" s="136">
        <v>18561.919999999998</v>
      </c>
      <c r="CP86" s="136">
        <v>18618.2</v>
      </c>
      <c r="CQ86" s="136">
        <v>18596.02</v>
      </c>
      <c r="CR86" s="136">
        <v>18411.62</v>
      </c>
      <c r="CS86" s="136">
        <v>18721.39</v>
      </c>
      <c r="CT86" s="136">
        <v>18858.04</v>
      </c>
      <c r="CU86" s="136">
        <v>19078.3</v>
      </c>
      <c r="CV86" s="136">
        <v>18726.97</v>
      </c>
      <c r="CW86" s="136">
        <v>18744.560000000001</v>
      </c>
      <c r="CX86" s="136">
        <v>18814.48</v>
      </c>
      <c r="CY86" s="136">
        <v>18762.8</v>
      </c>
      <c r="CZ86" s="136">
        <v>18845.87</v>
      </c>
      <c r="DA86" s="136">
        <v>18693.86</v>
      </c>
      <c r="DB86" s="136">
        <v>18492.45</v>
      </c>
      <c r="DC86" s="136">
        <v>18412.41</v>
      </c>
      <c r="DD86" s="136">
        <v>18240.68</v>
      </c>
      <c r="DE86" s="136">
        <v>17727.490000000002</v>
      </c>
      <c r="DF86" s="136">
        <v>17550.63</v>
      </c>
      <c r="DG86" s="136">
        <v>17560.3</v>
      </c>
      <c r="DH86" s="136">
        <v>17506.63</v>
      </c>
      <c r="DI86" s="136">
        <v>17870.53</v>
      </c>
      <c r="DJ86" s="136">
        <v>17985.88</v>
      </c>
      <c r="DK86" s="136">
        <v>18132.240000000002</v>
      </c>
      <c r="DL86" s="136">
        <v>18308.66</v>
      </c>
      <c r="DM86" s="136">
        <v>18266.03</v>
      </c>
      <c r="DN86" s="136">
        <v>18268.54</v>
      </c>
      <c r="DO86" s="136">
        <v>18384.900000000001</v>
      </c>
      <c r="DP86" s="136">
        <v>18394.29</v>
      </c>
      <c r="DQ86" s="136">
        <v>18495.62</v>
      </c>
      <c r="DR86" s="136">
        <v>18420.11</v>
      </c>
      <c r="DS86" s="136">
        <v>18376.48</v>
      </c>
      <c r="DT86" s="136">
        <v>18494.18</v>
      </c>
      <c r="DU86" s="136">
        <v>18608.810000000001</v>
      </c>
      <c r="DV86" s="136">
        <v>18503.28</v>
      </c>
      <c r="DW86" s="136">
        <v>18232.060000000001</v>
      </c>
      <c r="DX86" s="136">
        <v>18266.099999999999</v>
      </c>
      <c r="DY86" s="136">
        <v>18044.64</v>
      </c>
      <c r="DZ86" s="136">
        <v>17847.240000000002</v>
      </c>
      <c r="EA86" s="136">
        <v>18011.97</v>
      </c>
      <c r="EB86" s="136">
        <v>17993.330000000002</v>
      </c>
      <c r="EC86" s="136">
        <v>18326.09</v>
      </c>
      <c r="ED86" s="136">
        <v>18141.400000000001</v>
      </c>
      <c r="EE86" s="136">
        <v>18086.2</v>
      </c>
      <c r="EF86" s="136">
        <v>18137.349999999999</v>
      </c>
      <c r="EG86" s="136">
        <v>18345.03</v>
      </c>
      <c r="EH86" s="136">
        <v>18531.28</v>
      </c>
      <c r="EI86" s="136">
        <v>18335.79</v>
      </c>
      <c r="EJ86" s="136">
        <v>18584.96</v>
      </c>
      <c r="EK86" s="136">
        <v>18512.77</v>
      </c>
      <c r="EL86" s="136">
        <v>18528.96</v>
      </c>
      <c r="EM86" s="136">
        <v>18518.810000000001</v>
      </c>
      <c r="EN86" s="136">
        <v>18210.580000000002</v>
      </c>
      <c r="EO86" s="136">
        <v>18469.36</v>
      </c>
      <c r="EP86" s="136">
        <v>18534.689999999999</v>
      </c>
      <c r="EQ86" s="136">
        <v>18998.02</v>
      </c>
      <c r="ER86" s="136">
        <v>19135.96</v>
      </c>
      <c r="ES86" s="136">
        <v>19292.02</v>
      </c>
      <c r="ET86" s="136">
        <v>19448.689999999999</v>
      </c>
      <c r="EU86" s="136">
        <v>19545.349999999999</v>
      </c>
      <c r="EV86" s="136">
        <v>19584.310000000001</v>
      </c>
      <c r="EW86" s="136">
        <v>19602.23</v>
      </c>
      <c r="EX86" s="136">
        <v>19470.98</v>
      </c>
      <c r="EY86" s="136">
        <v>19121.830000000002</v>
      </c>
      <c r="EZ86" s="136">
        <v>19091.169999999998</v>
      </c>
      <c r="FA86" s="136">
        <v>19386.82</v>
      </c>
      <c r="FB86" s="136">
        <v>19696.86</v>
      </c>
      <c r="FC86" s="136">
        <v>19262.54</v>
      </c>
      <c r="FD86" s="136">
        <v>19451.45</v>
      </c>
      <c r="FE86" s="136">
        <v>19591.18</v>
      </c>
      <c r="FF86" s="41">
        <v>19612.2</v>
      </c>
      <c r="FG86" s="41">
        <v>19686.82</v>
      </c>
      <c r="FH86" s="41">
        <v>19701.73</v>
      </c>
      <c r="FI86" s="41">
        <v>19420.39</v>
      </c>
      <c r="FJ86" s="41">
        <v>19445.22</v>
      </c>
      <c r="FK86" s="41">
        <v>19290.18</v>
      </c>
      <c r="FL86" s="41">
        <v>19120.8</v>
      </c>
      <c r="FM86" s="41">
        <v>18943.14</v>
      </c>
      <c r="FN86" s="41">
        <v>18815.64</v>
      </c>
      <c r="FO86" s="41">
        <v>18350.740000000002</v>
      </c>
      <c r="FP86" s="41">
        <v>18206.16</v>
      </c>
      <c r="FQ86" s="41">
        <v>17988.3</v>
      </c>
      <c r="FR86" s="41">
        <v>17839.05</v>
      </c>
      <c r="FS86" s="41">
        <v>17878.810000000001</v>
      </c>
      <c r="FT86" s="41"/>
      <c r="FU86" s="41">
        <v>18358.689999999999</v>
      </c>
      <c r="FV86" s="41">
        <v>18167.64</v>
      </c>
      <c r="FW86" s="41">
        <v>18439.48</v>
      </c>
      <c r="FX86" s="41">
        <v>18174.09</v>
      </c>
      <c r="FY86" s="41">
        <v>18327.98</v>
      </c>
      <c r="FZ86" s="41">
        <v>18469.95</v>
      </c>
      <c r="GA86" s="41">
        <v>18439.650000000001</v>
      </c>
      <c r="GB86" s="41">
        <v>18222.669999999998</v>
      </c>
      <c r="GC86" s="41">
        <v>18486.45</v>
      </c>
      <c r="GD86" s="41">
        <v>18489.759999999998</v>
      </c>
      <c r="GE86" s="41">
        <v>18446.5</v>
      </c>
      <c r="GF86" s="41">
        <v>17823.400000000001</v>
      </c>
      <c r="GG86" s="41">
        <v>17700.91</v>
      </c>
      <c r="GH86" s="41">
        <v>17632.41</v>
      </c>
      <c r="GI86" s="41">
        <v>18178.330000000002</v>
      </c>
      <c r="GJ86" s="41">
        <v>18296.16</v>
      </c>
      <c r="GK86" s="41">
        <v>18438.310000000001</v>
      </c>
      <c r="GL86" s="41">
        <v>18211.52</v>
      </c>
      <c r="GM86" s="41">
        <v>18506.82</v>
      </c>
      <c r="GN86" s="41">
        <v>18300.900000000001</v>
      </c>
      <c r="GO86" s="41">
        <v>18273.8</v>
      </c>
      <c r="GP86" s="41">
        <v>18202.2</v>
      </c>
      <c r="GQ86" s="41">
        <v>17728.61</v>
      </c>
      <c r="GR86" s="41">
        <v>17463.04</v>
      </c>
      <c r="GS86" s="41">
        <v>17592.77</v>
      </c>
      <c r="GT86" s="41">
        <v>17775.7</v>
      </c>
      <c r="GU86" s="41">
        <v>18037.189999999999</v>
      </c>
      <c r="GV86" s="41">
        <v>18008.150000000001</v>
      </c>
      <c r="GW86" s="41">
        <v>18449.310000000001</v>
      </c>
      <c r="GX86" s="41">
        <v>18090.62</v>
      </c>
      <c r="GY86" s="41">
        <v>18022.22</v>
      </c>
      <c r="GZ86" s="41">
        <v>18327.759999999998</v>
      </c>
      <c r="HA86" s="41">
        <v>18395.97</v>
      </c>
      <c r="HB86" s="41">
        <v>18684.43</v>
      </c>
      <c r="HC86" s="41">
        <v>18969.45</v>
      </c>
      <c r="HD86" s="41">
        <v>19151.28</v>
      </c>
      <c r="HE86" s="41">
        <v>19007.53</v>
      </c>
      <c r="HF86" s="41">
        <v>19046.54</v>
      </c>
      <c r="HG86" s="41">
        <v>18978.32</v>
      </c>
      <c r="HH86" s="41">
        <v>19092.05</v>
      </c>
      <c r="HI86" s="41">
        <v>18882.25</v>
      </c>
      <c r="HJ86" s="41">
        <v>18860.439999999999</v>
      </c>
      <c r="HK86" s="41">
        <v>19182.82</v>
      </c>
      <c r="HL86" s="41">
        <v>19534.099999999999</v>
      </c>
      <c r="HM86" s="41">
        <v>19196.34</v>
      </c>
      <c r="HN86" s="41">
        <v>19224.12</v>
      </c>
      <c r="HO86" s="41">
        <v>19691.810000000001</v>
      </c>
      <c r="HP86" s="41">
        <v>20184.740000000002</v>
      </c>
      <c r="HQ86" s="41">
        <v>20301.099999999999</v>
      </c>
      <c r="HR86" s="41">
        <v>20498.72</v>
      </c>
      <c r="HS86" s="41">
        <v>20561.05</v>
      </c>
      <c r="HT86" s="41">
        <v>20509.09</v>
      </c>
      <c r="HU86" s="41">
        <v>20389.07</v>
      </c>
      <c r="HV86" s="41">
        <v>20256.03</v>
      </c>
      <c r="HW86" s="41">
        <v>20025.419999999998</v>
      </c>
      <c r="HX86" s="41">
        <v>20028.93</v>
      </c>
      <c r="HY86" s="41">
        <v>20073.66</v>
      </c>
      <c r="HZ86" s="41">
        <v>19982.88</v>
      </c>
      <c r="IA86" s="41">
        <v>20015.8</v>
      </c>
      <c r="IB86" s="41">
        <v>20060.32</v>
      </c>
      <c r="IC86" s="41">
        <v>19888.88</v>
      </c>
      <c r="ID86" s="41">
        <v>19864.849999999999</v>
      </c>
      <c r="IE86" s="41">
        <v>19647.77</v>
      </c>
      <c r="IF86" s="41">
        <v>19799.189999999999</v>
      </c>
      <c r="IG86" s="41">
        <v>19691.78</v>
      </c>
      <c r="IH86" s="41">
        <v>19508.89</v>
      </c>
      <c r="II86" s="41">
        <v>19242.36</v>
      </c>
      <c r="IJ86" s="41">
        <v>19696.48</v>
      </c>
      <c r="IK86" s="41">
        <v>19934.64</v>
      </c>
      <c r="IL86" s="41">
        <v>19981.310000000001</v>
      </c>
      <c r="IM86" s="41">
        <v>19966.93</v>
      </c>
      <c r="IN86" s="41">
        <v>19992.7</v>
      </c>
      <c r="IO86" s="41">
        <v>19850</v>
      </c>
      <c r="IP86" s="41">
        <v>19521.25</v>
      </c>
      <c r="IQ86" s="41">
        <v>19405.099999999999</v>
      </c>
      <c r="IR86" s="41">
        <v>19136.61</v>
      </c>
      <c r="IS86" s="41">
        <v>19318.16</v>
      </c>
      <c r="IT86" s="41">
        <v>19459.849999999999</v>
      </c>
      <c r="IU86" s="41">
        <v>19691.84</v>
      </c>
      <c r="IV86" s="41">
        <v>19957.59</v>
      </c>
      <c r="IW86" s="41">
        <v>19585.439999999999</v>
      </c>
      <c r="IX86" s="41">
        <v>19930.64</v>
      </c>
      <c r="IY86" s="41">
        <v>19865.14</v>
      </c>
      <c r="IZ86" s="41">
        <v>20156.89</v>
      </c>
      <c r="JA86" s="41">
        <v>20589.09</v>
      </c>
      <c r="JB86" s="41">
        <v>20875.71</v>
      </c>
      <c r="JC86" s="41">
        <v>20932.48</v>
      </c>
      <c r="JD86" s="41">
        <v>20852.38</v>
      </c>
      <c r="JE86" s="41">
        <v>20893.57</v>
      </c>
      <c r="JF86" s="41">
        <v>20465.740000000002</v>
      </c>
      <c r="JG86" s="41">
        <v>20345.689999999999</v>
      </c>
      <c r="JH86" s="41">
        <v>20355.63</v>
      </c>
      <c r="JI86" s="41">
        <v>20032.34</v>
      </c>
      <c r="JJ86" s="41">
        <v>19941.04</v>
      </c>
      <c r="JK86" s="41">
        <v>20005.37</v>
      </c>
      <c r="JL86" s="41">
        <v>20221.39</v>
      </c>
      <c r="JM86" s="41">
        <v>20303.12</v>
      </c>
      <c r="JN86" s="41">
        <v>20165.86</v>
      </c>
      <c r="JO86" s="41">
        <v>20260.580000000002</v>
      </c>
      <c r="JP86" s="41">
        <v>19872.150000000001</v>
      </c>
      <c r="JQ86" s="41">
        <v>19983.13</v>
      </c>
      <c r="JR86" s="41">
        <v>20168.89</v>
      </c>
      <c r="JS86" s="41">
        <v>20125.05</v>
      </c>
      <c r="JT86" s="41">
        <v>20497.64</v>
      </c>
      <c r="JU86" s="41">
        <v>20687.88</v>
      </c>
      <c r="JV86" s="41">
        <v>20203.34</v>
      </c>
      <c r="JW86" s="41">
        <v>20339.89</v>
      </c>
      <c r="JX86" s="41">
        <v>20250.259999999998</v>
      </c>
      <c r="JY86" s="41">
        <v>20307.87</v>
      </c>
      <c r="JZ86" s="41">
        <v>20526.560000000001</v>
      </c>
      <c r="KA86" s="41">
        <v>20407.71</v>
      </c>
      <c r="KB86" s="41">
        <v>20475.73</v>
      </c>
      <c r="KC86" s="41">
        <v>20445.04</v>
      </c>
      <c r="KD86" s="41">
        <v>20069.12</v>
      </c>
      <c r="KE86" s="41">
        <v>19956.34</v>
      </c>
      <c r="KF86" s="41">
        <v>20104.86</v>
      </c>
      <c r="KG86" s="41">
        <v>20117.38</v>
      </c>
      <c r="KH86" s="41">
        <v>20045.18</v>
      </c>
      <c r="KI86" s="41">
        <v>19861.009999999998</v>
      </c>
      <c r="KJ86" s="41">
        <v>19941.72</v>
      </c>
      <c r="KK86" s="41">
        <v>20001.55</v>
      </c>
      <c r="KL86" s="41">
        <v>19906.099999999999</v>
      </c>
      <c r="KM86" s="41">
        <v>19594.75</v>
      </c>
      <c r="KN86" s="41">
        <v>19417.490000000002</v>
      </c>
      <c r="KO86" s="41">
        <v>19502.11</v>
      </c>
      <c r="KP86" s="41">
        <v>19346.96</v>
      </c>
      <c r="KQ86" s="41">
        <v>19208.330000000002</v>
      </c>
      <c r="KR86" s="41">
        <v>18799.66</v>
      </c>
      <c r="KS86" s="41">
        <v>18666.71</v>
      </c>
      <c r="KT86" s="41">
        <v>18645.060000000001</v>
      </c>
      <c r="KU86" s="41">
        <v>18560.05</v>
      </c>
      <c r="KV86" s="41">
        <v>18221.43</v>
      </c>
      <c r="KW86" s="41">
        <v>18238.310000000001</v>
      </c>
      <c r="KX86" s="41">
        <v>17971.12</v>
      </c>
      <c r="KY86" s="41">
        <v>18032.11</v>
      </c>
      <c r="KZ86" s="41">
        <v>18218.05</v>
      </c>
      <c r="LA86" s="41">
        <v>18179.64</v>
      </c>
      <c r="LB86" s="41">
        <v>18398.91</v>
      </c>
      <c r="LC86" s="41">
        <v>18401.82</v>
      </c>
      <c r="LD86" s="41">
        <v>18454.939999999999</v>
      </c>
      <c r="LE86" s="41">
        <v>18257.12</v>
      </c>
      <c r="LF86" s="41">
        <v>18048.849999999999</v>
      </c>
      <c r="LG86" s="41">
        <v>18050.78</v>
      </c>
      <c r="LH86" s="41">
        <v>18167.03</v>
      </c>
      <c r="LI86" s="41">
        <v>18073.900000000001</v>
      </c>
      <c r="LJ86" s="41">
        <v>18070.189999999999</v>
      </c>
      <c r="LK86" s="41">
        <v>18219.990000000002</v>
      </c>
      <c r="LL86" s="41">
        <v>18287.5</v>
      </c>
      <c r="LM86" s="41">
        <v>18143.990000000002</v>
      </c>
      <c r="LN86" s="41">
        <v>18172.830000000002</v>
      </c>
      <c r="LO86" s="41">
        <v>18217.439999999999</v>
      </c>
      <c r="LP86" s="41">
        <v>18114.830000000002</v>
      </c>
      <c r="LQ86" s="41">
        <v>18081.21</v>
      </c>
      <c r="LR86" s="41">
        <v>17868.29</v>
      </c>
      <c r="LS86" s="41">
        <v>17992</v>
      </c>
      <c r="LT86" s="41">
        <v>17957.37</v>
      </c>
      <c r="LU86" s="41">
        <v>18077.61</v>
      </c>
      <c r="LV86" s="41">
        <v>18020.05</v>
      </c>
      <c r="LW86" s="41">
        <v>18130.98</v>
      </c>
      <c r="LX86" s="41">
        <v>18113.150000000001</v>
      </c>
      <c r="LY86" s="41">
        <v>17977.23</v>
      </c>
      <c r="LZ86" s="41">
        <v>17878.14</v>
      </c>
      <c r="MA86" s="41">
        <v>17928.419999999998</v>
      </c>
      <c r="MB86" s="41">
        <v>17955.82</v>
      </c>
      <c r="MC86" s="41">
        <v>17909.46</v>
      </c>
      <c r="MD86" s="41">
        <v>17938.16</v>
      </c>
      <c r="ME86" s="41">
        <v>17985.900000000001</v>
      </c>
      <c r="MF86" s="41">
        <v>17937.2</v>
      </c>
      <c r="MG86" s="41">
        <v>17833.54</v>
      </c>
      <c r="MH86" s="41">
        <v>17651.73</v>
      </c>
      <c r="MI86" s="41">
        <v>17659.27</v>
      </c>
      <c r="MJ86" s="41">
        <v>17614.48</v>
      </c>
      <c r="MK86" s="41">
        <v>17441.439999999999</v>
      </c>
      <c r="ML86" s="41">
        <v>17460.95</v>
      </c>
      <c r="MM86" s="41">
        <v>17509.330000000002</v>
      </c>
      <c r="MN86" s="41">
        <v>17700.900000000001</v>
      </c>
      <c r="MO86" s="41">
        <v>17534.09</v>
      </c>
      <c r="MP86" s="41">
        <v>17774.259999999998</v>
      </c>
      <c r="MQ86" s="41">
        <v>17574.53</v>
      </c>
      <c r="MR86" s="41">
        <v>17730.240000000002</v>
      </c>
      <c r="MS86" s="41">
        <v>17755.939999999999</v>
      </c>
      <c r="MT86" s="41">
        <v>17749.689999999999</v>
      </c>
      <c r="MU86" s="41">
        <v>17876.55</v>
      </c>
      <c r="MV86" s="41">
        <v>17570.82</v>
      </c>
      <c r="MW86" s="41">
        <v>17616.689999999999</v>
      </c>
      <c r="MX86" s="41">
        <v>17462.87</v>
      </c>
      <c r="MY86" s="41">
        <v>17412.830000000002</v>
      </c>
      <c r="MZ86" s="41">
        <v>17338.169999999998</v>
      </c>
      <c r="NA86" s="41">
        <v>17064.900000000001</v>
      </c>
      <c r="NB86" s="43"/>
      <c r="ND86" s="45"/>
      <c r="NE86" s="43"/>
    </row>
    <row r="87" spans="1:369" x14ac:dyDescent="0.25">
      <c r="A87" s="39">
        <f t="shared" si="4"/>
        <v>85</v>
      </c>
      <c r="B87" s="40" t="s">
        <v>131</v>
      </c>
      <c r="C87" s="39" t="s">
        <v>162</v>
      </c>
      <c r="D87" s="39" t="s">
        <v>128</v>
      </c>
      <c r="E87" s="41">
        <f t="shared" si="3"/>
        <v>1763.29</v>
      </c>
      <c r="F87" s="41">
        <v>3273.56</v>
      </c>
      <c r="G87" s="41">
        <v>1560.83</v>
      </c>
      <c r="H87" s="41">
        <v>7554.8</v>
      </c>
      <c r="I87" s="31"/>
      <c r="J87" s="41">
        <v>3497.63</v>
      </c>
      <c r="K87" s="41">
        <v>1602.4</v>
      </c>
      <c r="L87" s="41"/>
      <c r="M87" s="42"/>
      <c r="N87" s="42"/>
      <c r="O87" s="32"/>
      <c r="P87" s="136">
        <v>1763.29</v>
      </c>
      <c r="Q87" s="136">
        <v>1809.53</v>
      </c>
      <c r="R87" s="136">
        <v>1851.05</v>
      </c>
      <c r="S87" s="136">
        <v>1898.03</v>
      </c>
      <c r="T87" s="136">
        <v>1924.61</v>
      </c>
      <c r="U87" s="136">
        <v>1909.32</v>
      </c>
      <c r="V87" s="136">
        <v>1880.12</v>
      </c>
      <c r="W87" s="136">
        <v>1883.8</v>
      </c>
      <c r="X87" s="136">
        <v>1919.68</v>
      </c>
      <c r="Y87" s="136">
        <v>1922.79</v>
      </c>
      <c r="Z87" s="136">
        <v>1791.4</v>
      </c>
      <c r="AA87" s="136">
        <v>1772.54</v>
      </c>
      <c r="AB87" s="136">
        <v>1808.52</v>
      </c>
      <c r="AC87" s="136">
        <v>1846.15</v>
      </c>
      <c r="AD87" s="136">
        <v>1792.44</v>
      </c>
      <c r="AE87" s="136">
        <v>1836.17</v>
      </c>
      <c r="AF87" s="136">
        <v>1826.68</v>
      </c>
      <c r="AG87" s="136">
        <v>1851.79</v>
      </c>
      <c r="AH87" s="136">
        <v>1844.3</v>
      </c>
      <c r="AI87" s="136">
        <v>1791.11</v>
      </c>
      <c r="AJ87" s="136">
        <v>1791.84</v>
      </c>
      <c r="AK87" s="136">
        <v>1735.97</v>
      </c>
      <c r="AL87" s="136">
        <v>1678.23</v>
      </c>
      <c r="AM87" s="136">
        <v>1668.97</v>
      </c>
      <c r="AN87" s="136">
        <v>1682.06</v>
      </c>
      <c r="AO87" s="136">
        <v>1762.96</v>
      </c>
      <c r="AP87" s="136">
        <v>1800.46</v>
      </c>
      <c r="AQ87" s="136">
        <v>1794</v>
      </c>
      <c r="AR87" s="136">
        <v>1788.15</v>
      </c>
      <c r="AS87" s="136">
        <v>1708.47</v>
      </c>
      <c r="AT87" s="136">
        <v>1723.43</v>
      </c>
      <c r="AU87" s="136">
        <v>1733.42</v>
      </c>
      <c r="AV87" s="136">
        <v>1837.71</v>
      </c>
      <c r="AW87" s="136">
        <v>1822.67</v>
      </c>
      <c r="AX87" s="136">
        <v>1790.64</v>
      </c>
      <c r="AY87" s="136">
        <v>1801.79</v>
      </c>
      <c r="AZ87" s="136">
        <v>1779.38</v>
      </c>
      <c r="BA87" s="136">
        <v>1723.45</v>
      </c>
      <c r="BB87" s="136">
        <v>1721.45</v>
      </c>
      <c r="BC87" s="136">
        <v>1720.54</v>
      </c>
      <c r="BD87" s="136">
        <v>1776.18</v>
      </c>
      <c r="BE87" s="136">
        <v>1813.38</v>
      </c>
      <c r="BF87" s="136">
        <v>1807.19</v>
      </c>
      <c r="BG87" s="136">
        <v>1747.43</v>
      </c>
      <c r="BH87" s="136">
        <v>1783.91</v>
      </c>
      <c r="BI87" s="136">
        <v>1769.64</v>
      </c>
      <c r="BJ87" s="136">
        <v>1739.58</v>
      </c>
      <c r="BK87" s="136">
        <v>1678.74</v>
      </c>
      <c r="BL87" s="136">
        <v>1607.5</v>
      </c>
      <c r="BM87" s="136">
        <v>1676.13</v>
      </c>
      <c r="BN87" s="136">
        <v>1668.75</v>
      </c>
      <c r="BO87" s="136">
        <v>1685.82</v>
      </c>
      <c r="BP87" s="136">
        <v>1683.21</v>
      </c>
      <c r="BQ87" s="136">
        <v>1674.74</v>
      </c>
      <c r="BR87" s="136">
        <v>1661.92</v>
      </c>
      <c r="BS87" s="136">
        <v>1662.3</v>
      </c>
      <c r="BT87" s="136">
        <v>1710.54</v>
      </c>
      <c r="BU87" s="136">
        <v>1807.78</v>
      </c>
      <c r="BV87" s="136">
        <v>1835.04</v>
      </c>
      <c r="BW87" s="136">
        <v>1850.87</v>
      </c>
      <c r="BX87" s="136">
        <v>1797.29</v>
      </c>
      <c r="BY87" s="136">
        <v>1804.76</v>
      </c>
      <c r="BZ87" s="136">
        <v>1888.97</v>
      </c>
      <c r="CA87" s="136">
        <v>1950.05</v>
      </c>
      <c r="CB87" s="136">
        <v>1993.14</v>
      </c>
      <c r="CC87" s="136">
        <v>2007.93</v>
      </c>
      <c r="CD87" s="136">
        <v>2050.7399999999998</v>
      </c>
      <c r="CE87" s="136">
        <v>2041.4</v>
      </c>
      <c r="CF87" s="136">
        <v>2084.9699999999998</v>
      </c>
      <c r="CG87" s="136">
        <v>2123.16</v>
      </c>
      <c r="CH87" s="136">
        <v>2144.1799999999998</v>
      </c>
      <c r="CI87" s="136">
        <v>2223.21</v>
      </c>
      <c r="CJ87" s="136">
        <v>2204.39</v>
      </c>
      <c r="CK87" s="136">
        <v>2198.46</v>
      </c>
      <c r="CL87" s="136">
        <v>2230.36</v>
      </c>
      <c r="CM87" s="136">
        <v>2230.91</v>
      </c>
      <c r="CN87" s="136">
        <v>2206.11</v>
      </c>
      <c r="CO87" s="136">
        <v>2186.65</v>
      </c>
      <c r="CP87" s="136">
        <v>2198.46</v>
      </c>
      <c r="CQ87" s="136">
        <v>2149.83</v>
      </c>
      <c r="CR87" s="136">
        <v>2114.13</v>
      </c>
      <c r="CS87" s="136">
        <v>2172.29</v>
      </c>
      <c r="CT87" s="136">
        <v>2228.87</v>
      </c>
      <c r="CU87" s="136">
        <v>2183.4</v>
      </c>
      <c r="CV87" s="136">
        <v>2135.4</v>
      </c>
      <c r="CW87" s="136">
        <v>2129.1</v>
      </c>
      <c r="CX87" s="136">
        <v>2156.83</v>
      </c>
      <c r="CY87" s="136">
        <v>2080.6999999999998</v>
      </c>
      <c r="CZ87" s="136">
        <v>2019.84</v>
      </c>
      <c r="DA87" s="136">
        <v>1995.99</v>
      </c>
      <c r="DB87" s="136">
        <v>1981.7</v>
      </c>
      <c r="DC87" s="136">
        <v>1988.32</v>
      </c>
      <c r="DD87" s="136">
        <v>2000.71</v>
      </c>
      <c r="DE87" s="136">
        <v>1928.27</v>
      </c>
      <c r="DF87" s="136">
        <v>1935.33</v>
      </c>
      <c r="DG87" s="136">
        <v>1980.62</v>
      </c>
      <c r="DH87" s="136">
        <v>2016.49</v>
      </c>
      <c r="DI87" s="136">
        <v>2103.9699999999998</v>
      </c>
      <c r="DJ87" s="136">
        <v>2115.06</v>
      </c>
      <c r="DK87" s="136">
        <v>2122.88</v>
      </c>
      <c r="DL87" s="136">
        <v>2151.7800000000002</v>
      </c>
      <c r="DM87" s="136">
        <v>2137.9499999999998</v>
      </c>
      <c r="DN87" s="136">
        <v>2144.31</v>
      </c>
      <c r="DO87" s="136">
        <v>2161.61</v>
      </c>
      <c r="DP87" s="136">
        <v>2159.4</v>
      </c>
      <c r="DQ87" s="136">
        <v>2172.25</v>
      </c>
      <c r="DR87" s="136">
        <v>2137.25</v>
      </c>
      <c r="DS87" s="136">
        <v>2129.89</v>
      </c>
      <c r="DT87" s="136">
        <v>2144.42</v>
      </c>
      <c r="DU87" s="136">
        <v>2171.77</v>
      </c>
      <c r="DV87" s="136">
        <v>2177.9699999999998</v>
      </c>
      <c r="DW87" s="136">
        <v>2124.33</v>
      </c>
      <c r="DX87" s="136">
        <v>2087.3200000000002</v>
      </c>
      <c r="DY87" s="136">
        <v>2014.79</v>
      </c>
      <c r="DZ87" s="136">
        <v>1990.14</v>
      </c>
      <c r="EA87" s="136">
        <v>2016.5</v>
      </c>
      <c r="EB87" s="136">
        <v>2028.36</v>
      </c>
      <c r="EC87" s="136">
        <v>2086.56</v>
      </c>
      <c r="ED87" s="136">
        <v>2059.61</v>
      </c>
      <c r="EE87" s="136">
        <v>2120.4499999999998</v>
      </c>
      <c r="EF87" s="136">
        <v>2140.1</v>
      </c>
      <c r="EG87" s="136">
        <v>2145.61</v>
      </c>
      <c r="EH87" s="136">
        <v>2177.56</v>
      </c>
      <c r="EI87" s="136">
        <v>2153.33</v>
      </c>
      <c r="EJ87" s="136">
        <v>2143.12</v>
      </c>
      <c r="EK87" s="136">
        <v>2113.59</v>
      </c>
      <c r="EL87" s="136">
        <v>2090.27</v>
      </c>
      <c r="EM87" s="136">
        <v>2094.98</v>
      </c>
      <c r="EN87" s="136">
        <v>2065.0700000000002</v>
      </c>
      <c r="EO87" s="136">
        <v>2126.4699999999998</v>
      </c>
      <c r="EP87" s="136">
        <v>2140.9</v>
      </c>
      <c r="EQ87" s="136">
        <v>2204.9899999999998</v>
      </c>
      <c r="ER87" s="136">
        <v>2180.1</v>
      </c>
      <c r="ES87" s="136">
        <v>2239.6799999999998</v>
      </c>
      <c r="ET87" s="136">
        <v>2309.6</v>
      </c>
      <c r="EU87" s="136">
        <v>2346.0300000000002</v>
      </c>
      <c r="EV87" s="136">
        <v>2353.23</v>
      </c>
      <c r="EW87" s="136">
        <v>2381.27</v>
      </c>
      <c r="EX87" s="136">
        <v>2363.36</v>
      </c>
      <c r="EY87" s="136">
        <v>2342.0500000000002</v>
      </c>
      <c r="EZ87" s="136">
        <v>2333.6799999999998</v>
      </c>
      <c r="FA87" s="136">
        <v>2410.15</v>
      </c>
      <c r="FB87" s="136">
        <v>2439.9</v>
      </c>
      <c r="FC87" s="136">
        <v>2402.15</v>
      </c>
      <c r="FD87" s="136">
        <v>2464.15</v>
      </c>
      <c r="FE87" s="136">
        <v>2527.7800000000002</v>
      </c>
      <c r="FF87" s="41">
        <v>2499.7399999999998</v>
      </c>
      <c r="FG87" s="41">
        <v>2422.67</v>
      </c>
      <c r="FH87" s="41">
        <v>2404.85</v>
      </c>
      <c r="FI87" s="41">
        <v>2397.8200000000002</v>
      </c>
      <c r="FJ87" s="41">
        <v>2337.0100000000002</v>
      </c>
      <c r="FK87" s="41">
        <v>2315.13</v>
      </c>
      <c r="FL87" s="41">
        <v>2244.5500000000002</v>
      </c>
      <c r="FM87" s="41">
        <v>2225.35</v>
      </c>
      <c r="FN87" s="41">
        <v>2237.87</v>
      </c>
      <c r="FO87" s="41">
        <v>2178.6999999999998</v>
      </c>
      <c r="FP87" s="41">
        <v>2118.77</v>
      </c>
      <c r="FQ87" s="41">
        <v>2078.84</v>
      </c>
      <c r="FR87" s="41">
        <v>2034.33</v>
      </c>
      <c r="FS87" s="41">
        <v>2053.23</v>
      </c>
      <c r="FT87" s="41"/>
      <c r="FU87" s="41">
        <v>2104.5100000000002</v>
      </c>
      <c r="FV87" s="41">
        <v>2053.69</v>
      </c>
      <c r="FW87" s="41">
        <v>2120.19</v>
      </c>
      <c r="FX87" s="41">
        <v>2103.6799999999998</v>
      </c>
      <c r="FY87" s="41">
        <v>2120.4699999999998</v>
      </c>
      <c r="FZ87" s="41">
        <v>2106.44</v>
      </c>
      <c r="GA87" s="41">
        <v>2070.48</v>
      </c>
      <c r="GB87" s="41">
        <v>2042.97</v>
      </c>
      <c r="GC87" s="41">
        <v>2077.46</v>
      </c>
      <c r="GD87" s="41">
        <v>2072.75</v>
      </c>
      <c r="GE87" s="41">
        <v>2064.81</v>
      </c>
      <c r="GF87" s="41">
        <v>1981.65</v>
      </c>
      <c r="GG87" s="41">
        <v>1956.28</v>
      </c>
      <c r="GH87" s="41">
        <v>1954.73</v>
      </c>
      <c r="GI87" s="41">
        <v>2025.25</v>
      </c>
      <c r="GJ87" s="41">
        <v>2051.37</v>
      </c>
      <c r="GK87" s="41">
        <v>2064.67</v>
      </c>
      <c r="GL87" s="41">
        <v>2052.11</v>
      </c>
      <c r="GM87" s="41">
        <v>2138.5100000000002</v>
      </c>
      <c r="GN87" s="41">
        <v>2157.7600000000002</v>
      </c>
      <c r="GO87" s="41">
        <v>2112.9</v>
      </c>
      <c r="GP87" s="41">
        <v>2141.4299999999998</v>
      </c>
      <c r="GQ87" s="41">
        <v>2099.2199999999998</v>
      </c>
      <c r="GR87" s="41">
        <v>2063.16</v>
      </c>
      <c r="GS87" s="41">
        <v>2084.56</v>
      </c>
      <c r="GT87" s="41">
        <v>2167.13</v>
      </c>
      <c r="GU87" s="41">
        <v>2235.9499999999998</v>
      </c>
      <c r="GV87" s="41">
        <v>2199.2399999999998</v>
      </c>
      <c r="GW87" s="41">
        <v>2276</v>
      </c>
      <c r="GX87" s="41">
        <v>2189.9699999999998</v>
      </c>
      <c r="GY87" s="41">
        <v>2138.73</v>
      </c>
      <c r="GZ87" s="41">
        <v>2228.7199999999998</v>
      </c>
      <c r="HA87" s="41">
        <v>2279.62</v>
      </c>
      <c r="HB87" s="41">
        <v>2398.56</v>
      </c>
      <c r="HC87" s="41">
        <v>2487.2800000000002</v>
      </c>
      <c r="HD87" s="41">
        <v>2517.59</v>
      </c>
      <c r="HE87" s="41">
        <v>2494.77</v>
      </c>
      <c r="HF87" s="41">
        <v>2507.31</v>
      </c>
      <c r="HG87" s="41">
        <v>2513.44</v>
      </c>
      <c r="HH87" s="41">
        <v>2472.35</v>
      </c>
      <c r="HI87" s="41">
        <v>2464.6</v>
      </c>
      <c r="HJ87" s="41">
        <v>2524.31</v>
      </c>
      <c r="HK87" s="41">
        <v>2596.31</v>
      </c>
      <c r="HL87" s="41">
        <v>2582.36</v>
      </c>
      <c r="HM87" s="41">
        <v>2500.61</v>
      </c>
      <c r="HN87" s="41">
        <v>2570.94</v>
      </c>
      <c r="HO87" s="41">
        <v>2665.6</v>
      </c>
      <c r="HP87" s="41">
        <v>2713.74</v>
      </c>
      <c r="HQ87" s="41">
        <v>2780.89</v>
      </c>
      <c r="HR87" s="41">
        <v>2838.54</v>
      </c>
      <c r="HS87" s="41">
        <v>2870.59</v>
      </c>
      <c r="HT87" s="41">
        <v>2856.22</v>
      </c>
      <c r="HU87" s="41">
        <v>2789.34</v>
      </c>
      <c r="HV87" s="41">
        <v>2754.53</v>
      </c>
      <c r="HW87" s="41">
        <v>2747.25</v>
      </c>
      <c r="HX87" s="41">
        <v>2742.16</v>
      </c>
      <c r="HY87" s="41">
        <v>2764.85</v>
      </c>
      <c r="HZ87" s="41">
        <v>2743.87</v>
      </c>
      <c r="IA87" s="41">
        <v>2768.63</v>
      </c>
      <c r="IB87" s="41">
        <v>2768</v>
      </c>
      <c r="IC87" s="41">
        <v>2733.73</v>
      </c>
      <c r="ID87" s="41">
        <v>2771.7</v>
      </c>
      <c r="IE87" s="41">
        <v>2744.73</v>
      </c>
      <c r="IF87" s="41">
        <v>2845.11</v>
      </c>
      <c r="IG87" s="41">
        <v>2818.44</v>
      </c>
      <c r="IH87" s="41">
        <v>2742.05</v>
      </c>
      <c r="II87" s="41">
        <v>2704.95</v>
      </c>
      <c r="IJ87" s="41">
        <v>2840.02</v>
      </c>
      <c r="IK87" s="41">
        <v>2913.07</v>
      </c>
      <c r="IL87" s="41">
        <v>2940.49</v>
      </c>
      <c r="IM87" s="41">
        <v>2951.25</v>
      </c>
      <c r="IN87" s="41">
        <v>3083.52</v>
      </c>
      <c r="IO87" s="41">
        <v>3016.34</v>
      </c>
      <c r="IP87" s="41">
        <v>2925.4</v>
      </c>
      <c r="IQ87" s="41">
        <v>2768.52</v>
      </c>
      <c r="IR87" s="41">
        <v>2742.81</v>
      </c>
      <c r="IS87" s="41">
        <v>2877.35</v>
      </c>
      <c r="IT87" s="41">
        <v>3041.62</v>
      </c>
      <c r="IU87" s="41">
        <v>3131.7</v>
      </c>
      <c r="IV87" s="41">
        <v>3237.24</v>
      </c>
      <c r="IW87" s="41">
        <v>3173.57</v>
      </c>
      <c r="IX87" s="41">
        <v>3300.28</v>
      </c>
      <c r="IY87" s="41">
        <v>3325.98</v>
      </c>
      <c r="IZ87" s="41">
        <v>3498.73</v>
      </c>
      <c r="JA87" s="41">
        <v>3673.56</v>
      </c>
      <c r="JB87" s="41">
        <v>3793.22</v>
      </c>
      <c r="JC87" s="41">
        <v>3812.36</v>
      </c>
      <c r="JD87" s="41">
        <v>3756.67</v>
      </c>
      <c r="JE87" s="41">
        <v>3720.27</v>
      </c>
      <c r="JF87" s="41">
        <v>3661.92</v>
      </c>
      <c r="JG87" s="41">
        <v>3643.97</v>
      </c>
      <c r="JH87" s="41">
        <v>3740.63</v>
      </c>
      <c r="JI87" s="41">
        <v>3635.12</v>
      </c>
      <c r="JJ87" s="41">
        <v>3677.84</v>
      </c>
      <c r="JK87" s="41">
        <v>3742.22</v>
      </c>
      <c r="JL87" s="41">
        <v>3821.21</v>
      </c>
      <c r="JM87" s="41">
        <v>3831.34</v>
      </c>
      <c r="JN87" s="41">
        <v>3796.54</v>
      </c>
      <c r="JO87" s="41">
        <v>3858.77</v>
      </c>
      <c r="JP87" s="41">
        <v>3787.98</v>
      </c>
      <c r="JQ87" s="41">
        <v>3840.77</v>
      </c>
      <c r="JR87" s="41">
        <v>3909.3</v>
      </c>
      <c r="JS87" s="41">
        <v>3881.2</v>
      </c>
      <c r="JT87" s="41">
        <v>3918.82</v>
      </c>
      <c r="JU87" s="41">
        <v>3935.64</v>
      </c>
      <c r="JV87" s="41">
        <v>3839.31</v>
      </c>
      <c r="JW87" s="41">
        <v>3909.64</v>
      </c>
      <c r="JX87" s="41">
        <v>3891.78</v>
      </c>
      <c r="JY87" s="41">
        <v>3903.92</v>
      </c>
      <c r="JZ87" s="41">
        <v>4015.24</v>
      </c>
      <c r="KA87" s="41">
        <v>3908.5</v>
      </c>
      <c r="KB87" s="41">
        <v>3894.42</v>
      </c>
      <c r="KC87" s="41">
        <v>3876.93</v>
      </c>
      <c r="KD87" s="41">
        <v>3726.86</v>
      </c>
      <c r="KE87" s="41">
        <v>3726.15</v>
      </c>
      <c r="KF87" s="41">
        <v>3759.55</v>
      </c>
      <c r="KG87" s="41">
        <v>3741.59</v>
      </c>
      <c r="KH87" s="41">
        <v>3695.99</v>
      </c>
      <c r="KI87" s="41">
        <v>3595.97</v>
      </c>
      <c r="KJ87" s="41">
        <v>3668.29</v>
      </c>
      <c r="KK87" s="41">
        <v>3728.08</v>
      </c>
      <c r="KL87" s="41">
        <v>3777.02</v>
      </c>
      <c r="KM87" s="41">
        <v>3712.71</v>
      </c>
      <c r="KN87" s="41">
        <v>3684.44</v>
      </c>
      <c r="KO87" s="41">
        <v>3640.14</v>
      </c>
      <c r="KP87" s="41">
        <v>3626.57</v>
      </c>
      <c r="KQ87" s="41">
        <v>3640.74</v>
      </c>
      <c r="KR87" s="41">
        <v>3553.5</v>
      </c>
      <c r="KS87" s="41">
        <v>3536.08</v>
      </c>
      <c r="KT87" s="41">
        <v>3519.92</v>
      </c>
      <c r="KU87" s="41">
        <v>3557.08</v>
      </c>
      <c r="KV87" s="41">
        <v>3487.89</v>
      </c>
      <c r="KW87" s="41">
        <v>3444.94</v>
      </c>
      <c r="KX87" s="41">
        <v>3331.1</v>
      </c>
      <c r="KY87" s="41">
        <v>3389.65</v>
      </c>
      <c r="KZ87" s="41">
        <v>3468.6</v>
      </c>
      <c r="LA87" s="41">
        <v>3490.1</v>
      </c>
      <c r="LB87" s="41">
        <v>3696.63</v>
      </c>
      <c r="LC87" s="41">
        <v>3695.27</v>
      </c>
      <c r="LD87" s="41">
        <v>3629.41</v>
      </c>
      <c r="LE87" s="41">
        <v>3653.74</v>
      </c>
      <c r="LF87" s="41">
        <v>3643.51</v>
      </c>
      <c r="LG87" s="41">
        <v>3635.07</v>
      </c>
      <c r="LH87" s="41">
        <v>3675.3</v>
      </c>
      <c r="LI87" s="41">
        <v>3592.34</v>
      </c>
      <c r="LJ87" s="41">
        <v>3555.85</v>
      </c>
      <c r="LK87" s="41">
        <v>3621.48</v>
      </c>
      <c r="LL87" s="41">
        <v>3602.5</v>
      </c>
      <c r="LM87" s="41">
        <v>3448.43</v>
      </c>
      <c r="LN87" s="41">
        <v>3463.35</v>
      </c>
      <c r="LO87" s="41">
        <v>3427.44</v>
      </c>
      <c r="LP87" s="41">
        <v>3410.25</v>
      </c>
      <c r="LQ87" s="41">
        <v>3409.37</v>
      </c>
      <c r="LR87" s="41">
        <v>3372.93</v>
      </c>
      <c r="LS87" s="41">
        <v>3420.92</v>
      </c>
      <c r="LT87" s="41">
        <v>3416.57</v>
      </c>
      <c r="LU87" s="41">
        <v>3461.25</v>
      </c>
      <c r="LV87" s="41">
        <v>3411.23</v>
      </c>
      <c r="LW87" s="41">
        <v>3485.59</v>
      </c>
      <c r="LX87" s="41">
        <v>3535.68</v>
      </c>
      <c r="LY87" s="41">
        <v>3507.08</v>
      </c>
      <c r="LZ87" s="41">
        <v>3473.21</v>
      </c>
      <c r="MA87" s="41">
        <v>3428.22</v>
      </c>
      <c r="MB87" s="41">
        <v>3460.8</v>
      </c>
      <c r="MC87" s="41">
        <v>3446.15</v>
      </c>
      <c r="MD87" s="41">
        <v>3471.92</v>
      </c>
      <c r="ME87" s="41">
        <v>3471.43</v>
      </c>
      <c r="MF87" s="41">
        <v>3336.89</v>
      </c>
      <c r="MG87" s="41">
        <v>3263.63</v>
      </c>
      <c r="MH87" s="41">
        <v>3184.77</v>
      </c>
      <c r="MI87" s="41">
        <v>3186.7</v>
      </c>
      <c r="MJ87" s="41">
        <v>3161.47</v>
      </c>
      <c r="MK87" s="41">
        <v>3127.72</v>
      </c>
      <c r="ML87" s="41">
        <v>3135.64</v>
      </c>
      <c r="MM87" s="41">
        <v>3150.57</v>
      </c>
      <c r="MN87" s="41">
        <v>3196.82</v>
      </c>
      <c r="MO87" s="41">
        <v>3167.33</v>
      </c>
      <c r="MP87" s="41">
        <v>3217.2</v>
      </c>
      <c r="MQ87" s="41">
        <v>3149.64</v>
      </c>
      <c r="MR87" s="41">
        <v>3183.96</v>
      </c>
      <c r="MS87" s="41">
        <v>3208.83</v>
      </c>
      <c r="MT87" s="41">
        <v>3163.55</v>
      </c>
      <c r="MU87" s="41">
        <v>3163.7</v>
      </c>
      <c r="MV87" s="41">
        <v>3081.68</v>
      </c>
      <c r="MW87" s="41">
        <v>3098.02</v>
      </c>
      <c r="MX87" s="41">
        <v>3079.16</v>
      </c>
      <c r="MY87" s="41">
        <v>3071.39</v>
      </c>
      <c r="MZ87" s="41">
        <v>2993.62</v>
      </c>
      <c r="NA87" s="41">
        <v>3003.36</v>
      </c>
      <c r="NB87" s="43"/>
      <c r="ND87" s="45"/>
      <c r="NE87" s="43"/>
    </row>
    <row r="88" spans="1:369" x14ac:dyDescent="0.25"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</row>
    <row r="89" spans="1:369" x14ac:dyDescent="0.25">
      <c r="A89" s="2" t="s">
        <v>127</v>
      </c>
      <c r="B89" t="s">
        <v>132</v>
      </c>
    </row>
  </sheetData>
  <conditionalFormatting sqref="HZ3:MZ5 HZ86:MZ86 HZ6:MY87">
    <cfRule type="cellIs" dxfId="176" priority="121" stopIfTrue="1" operator="lessThan">
      <formula>IA3</formula>
    </cfRule>
    <cfRule type="cellIs" dxfId="175" priority="122" stopIfTrue="1" operator="greaterThan">
      <formula>IA3</formula>
    </cfRule>
  </conditionalFormatting>
  <conditionalFormatting sqref="HZ6:MZ85">
    <cfRule type="cellIs" dxfId="174" priority="119" stopIfTrue="1" operator="lessThan">
      <formula>IA6</formula>
    </cfRule>
    <cfRule type="cellIs" dxfId="173" priority="120" stopIfTrue="1" operator="greaterThan">
      <formula>IA6</formula>
    </cfRule>
  </conditionalFormatting>
  <conditionalFormatting sqref="MZ87">
    <cfRule type="cellIs" dxfId="172" priority="117" stopIfTrue="1" operator="lessThan">
      <formula>NA87</formula>
    </cfRule>
    <cfRule type="cellIs" dxfId="171" priority="118" stopIfTrue="1" operator="greaterThan">
      <formula>NA87</formula>
    </cfRule>
  </conditionalFormatting>
  <conditionalFormatting sqref="G3:G5">
    <cfRule type="cellIs" dxfId="170" priority="111" stopIfTrue="1" operator="lessThan">
      <formula>H3</formula>
    </cfRule>
    <cfRule type="cellIs" dxfId="169" priority="112" stopIfTrue="1" operator="greaterThan">
      <formula>H3</formula>
    </cfRule>
  </conditionalFormatting>
  <conditionalFormatting sqref="G6">
    <cfRule type="cellIs" dxfId="168" priority="109" stopIfTrue="1" operator="lessThan">
      <formula>H6</formula>
    </cfRule>
    <cfRule type="cellIs" dxfId="167" priority="110" stopIfTrue="1" operator="greaterThan">
      <formula>H6</formula>
    </cfRule>
  </conditionalFormatting>
  <conditionalFormatting sqref="G7:G85 G87">
    <cfRule type="cellIs" dxfId="166" priority="107" stopIfTrue="1" operator="lessThan">
      <formula>H7</formula>
    </cfRule>
    <cfRule type="cellIs" dxfId="165" priority="108" stopIfTrue="1" operator="greaterThan">
      <formula>H7</formula>
    </cfRule>
  </conditionalFormatting>
  <conditionalFormatting sqref="G86">
    <cfRule type="cellIs" dxfId="164" priority="105" stopIfTrue="1" operator="lessThan">
      <formula>H86</formula>
    </cfRule>
    <cfRule type="cellIs" dxfId="163" priority="106" stopIfTrue="1" operator="greaterThan">
      <formula>H86</formula>
    </cfRule>
  </conditionalFormatting>
  <conditionalFormatting sqref="F3:F5">
    <cfRule type="cellIs" dxfId="162" priority="103" stopIfTrue="1" operator="lessThan">
      <formula>G3</formula>
    </cfRule>
    <cfRule type="cellIs" dxfId="161" priority="104" stopIfTrue="1" operator="greaterThan">
      <formula>G3</formula>
    </cfRule>
  </conditionalFormatting>
  <conditionalFormatting sqref="F6">
    <cfRule type="cellIs" dxfId="160" priority="101" stopIfTrue="1" operator="lessThan">
      <formula>G6</formula>
    </cfRule>
    <cfRule type="cellIs" dxfId="159" priority="102" stopIfTrue="1" operator="greaterThan">
      <formula>G6</formula>
    </cfRule>
  </conditionalFormatting>
  <conditionalFormatting sqref="F7:F85 F87">
    <cfRule type="cellIs" dxfId="158" priority="99" stopIfTrue="1" operator="lessThan">
      <formula>G7</formula>
    </cfRule>
    <cfRule type="cellIs" dxfId="157" priority="100" stopIfTrue="1" operator="greaterThan">
      <formula>G7</formula>
    </cfRule>
  </conditionalFormatting>
  <conditionalFormatting sqref="F86">
    <cfRule type="cellIs" dxfId="156" priority="97" stopIfTrue="1" operator="lessThan">
      <formula>G86</formula>
    </cfRule>
    <cfRule type="cellIs" dxfId="155" priority="98" stopIfTrue="1" operator="greaterThan">
      <formula>G86</formula>
    </cfRule>
  </conditionalFormatting>
  <conditionalFormatting sqref="E3:E5">
    <cfRule type="cellIs" dxfId="154" priority="87" stopIfTrue="1" operator="lessThan">
      <formula>F3</formula>
    </cfRule>
    <cfRule type="cellIs" dxfId="153" priority="88" stopIfTrue="1" operator="greaterThan">
      <formula>F3</formula>
    </cfRule>
  </conditionalFormatting>
  <conditionalFormatting sqref="E6">
    <cfRule type="cellIs" dxfId="152" priority="85" stopIfTrue="1" operator="lessThan">
      <formula>F6</formula>
    </cfRule>
    <cfRule type="cellIs" dxfId="151" priority="86" stopIfTrue="1" operator="greaterThan">
      <formula>F6</formula>
    </cfRule>
  </conditionalFormatting>
  <conditionalFormatting sqref="E87 E7:E85">
    <cfRule type="cellIs" dxfId="150" priority="83" stopIfTrue="1" operator="lessThan">
      <formula>F7</formula>
    </cfRule>
    <cfRule type="cellIs" dxfId="149" priority="84" stopIfTrue="1" operator="greaterThan">
      <formula>F7</formula>
    </cfRule>
  </conditionalFormatting>
  <conditionalFormatting sqref="E86">
    <cfRule type="cellIs" dxfId="148" priority="81" stopIfTrue="1" operator="lessThan">
      <formula>F86</formula>
    </cfRule>
    <cfRule type="cellIs" dxfId="147" priority="82" stopIfTrue="1" operator="greaterThan">
      <formula>F86</formula>
    </cfRule>
  </conditionalFormatting>
  <conditionalFormatting sqref="MZ87">
    <cfRule type="cellIs" dxfId="146" priority="75" stopIfTrue="1" operator="lessThan">
      <formula>NA87</formula>
    </cfRule>
    <cfRule type="cellIs" dxfId="145" priority="76" stopIfTrue="1" operator="greaterThan">
      <formula>NA87</formula>
    </cfRule>
  </conditionalFormatting>
  <conditionalFormatting sqref="MZ11">
    <cfRule type="cellIs" dxfId="144" priority="73" stopIfTrue="1" operator="lessThan">
      <formula>NA11</formula>
    </cfRule>
    <cfRule type="cellIs" dxfId="143" priority="74" stopIfTrue="1" operator="greaterThan">
      <formula>NA11</formula>
    </cfRule>
  </conditionalFormatting>
  <conditionalFormatting sqref="MZ6:MZ87">
    <cfRule type="cellIs" dxfId="142" priority="71" stopIfTrue="1" operator="lessThan">
      <formula>NA6</formula>
    </cfRule>
    <cfRule type="cellIs" dxfId="141" priority="72" stopIfTrue="1" operator="greaterThan">
      <formula>NA6</formula>
    </cfRule>
  </conditionalFormatting>
  <conditionalFormatting sqref="F6:F87">
    <cfRule type="cellIs" dxfId="140" priority="69" stopIfTrue="1" operator="lessThan">
      <formula>G6</formula>
    </cfRule>
    <cfRule type="cellIs" dxfId="139" priority="70" stopIfTrue="1" operator="greaterThan">
      <formula>G6</formula>
    </cfRule>
  </conditionalFormatting>
  <conditionalFormatting sqref="G3:G5">
    <cfRule type="cellIs" dxfId="138" priority="67" stopIfTrue="1" operator="lessThan">
      <formula>H3</formula>
    </cfRule>
    <cfRule type="cellIs" dxfId="137" priority="68" stopIfTrue="1" operator="greaterThan">
      <formula>H3</formula>
    </cfRule>
  </conditionalFormatting>
  <conditionalFormatting sqref="G6">
    <cfRule type="cellIs" dxfId="136" priority="65" stopIfTrue="1" operator="lessThan">
      <formula>H6</formula>
    </cfRule>
    <cfRule type="cellIs" dxfId="135" priority="66" stopIfTrue="1" operator="greaterThan">
      <formula>H6</formula>
    </cfRule>
  </conditionalFormatting>
  <conditionalFormatting sqref="G7:G85 G87">
    <cfRule type="cellIs" dxfId="134" priority="63" stopIfTrue="1" operator="lessThan">
      <formula>H7</formula>
    </cfRule>
    <cfRule type="cellIs" dxfId="133" priority="64" stopIfTrue="1" operator="greaterThan">
      <formula>H7</formula>
    </cfRule>
  </conditionalFormatting>
  <conditionalFormatting sqref="G86">
    <cfRule type="cellIs" dxfId="132" priority="61" stopIfTrue="1" operator="lessThan">
      <formula>H86</formula>
    </cfRule>
    <cfRule type="cellIs" dxfId="131" priority="62" stopIfTrue="1" operator="greaterThan">
      <formula>H86</formula>
    </cfRule>
  </conditionalFormatting>
  <conditionalFormatting sqref="G6:G87">
    <cfRule type="cellIs" dxfId="130" priority="59" stopIfTrue="1" operator="lessThan">
      <formula>H6</formula>
    </cfRule>
    <cfRule type="cellIs" dxfId="129" priority="60" stopIfTrue="1" operator="greaterThan">
      <formula>H6</formula>
    </cfRule>
  </conditionalFormatting>
  <conditionalFormatting sqref="E3:E5">
    <cfRule type="cellIs" dxfId="128" priority="57" stopIfTrue="1" operator="lessThan">
      <formula>F3</formula>
    </cfRule>
    <cfRule type="cellIs" dxfId="127" priority="58" stopIfTrue="1" operator="greaterThan">
      <formula>F3</formula>
    </cfRule>
  </conditionalFormatting>
  <conditionalFormatting sqref="E6">
    <cfRule type="cellIs" dxfId="126" priority="55" stopIfTrue="1" operator="lessThan">
      <formula>F6</formula>
    </cfRule>
    <cfRule type="cellIs" dxfId="125" priority="56" stopIfTrue="1" operator="greaterThan">
      <formula>F6</formula>
    </cfRule>
  </conditionalFormatting>
  <conditionalFormatting sqref="E87 E7:E85">
    <cfRule type="cellIs" dxfId="124" priority="53" stopIfTrue="1" operator="lessThan">
      <formula>F7</formula>
    </cfRule>
    <cfRule type="cellIs" dxfId="123" priority="54" stopIfTrue="1" operator="greaterThan">
      <formula>F7</formula>
    </cfRule>
  </conditionalFormatting>
  <conditionalFormatting sqref="E86">
    <cfRule type="cellIs" dxfId="122" priority="51" stopIfTrue="1" operator="lessThan">
      <formula>F86</formula>
    </cfRule>
    <cfRule type="cellIs" dxfId="121" priority="52" stopIfTrue="1" operator="greaterThan">
      <formula>F86</formula>
    </cfRule>
  </conditionalFormatting>
  <conditionalFormatting sqref="E6:E87">
    <cfRule type="cellIs" dxfId="120" priority="49" stopIfTrue="1" operator="lessThan">
      <formula>F6</formula>
    </cfRule>
    <cfRule type="cellIs" dxfId="119" priority="50" stopIfTrue="1" operator="greaterThan">
      <formula>F6</formula>
    </cfRule>
  </conditionalFormatting>
  <conditionalFormatting sqref="FV3:HY87">
    <cfRule type="cellIs" dxfId="118" priority="123" stopIfTrue="1" operator="lessThan">
      <formula>FW3</formula>
    </cfRule>
    <cfRule type="cellIs" dxfId="117" priority="124" stopIfTrue="1" operator="greaterThan">
      <formula>FW3</formula>
    </cfRule>
  </conditionalFormatting>
  <conditionalFormatting sqref="HY6:HY87 FV6:HY85">
    <cfRule type="cellIs" dxfId="116" priority="127" stopIfTrue="1" operator="lessThan">
      <formula>FX6</formula>
    </cfRule>
    <cfRule type="cellIs" dxfId="115" priority="128" stopIfTrue="1" operator="greaterThan">
      <formula>FX6</formula>
    </cfRule>
  </conditionalFormatting>
  <conditionalFormatting sqref="HY34">
    <cfRule type="cellIs" dxfId="114" priority="47" stopIfTrue="1" operator="lessThan">
      <formula>HZ34</formula>
    </cfRule>
    <cfRule type="cellIs" dxfId="113" priority="48" stopIfTrue="1" operator="greaterThan">
      <formula>HZ34</formula>
    </cfRule>
  </conditionalFormatting>
  <conditionalFormatting sqref="HY34">
    <cfRule type="cellIs" dxfId="112" priority="45" stopIfTrue="1" operator="lessThan">
      <formula>HZ34</formula>
    </cfRule>
    <cfRule type="cellIs" dxfId="111" priority="46" stopIfTrue="1" operator="greaterThan">
      <formula>HZ34</formula>
    </cfRule>
  </conditionalFormatting>
  <conditionalFormatting sqref="HY40">
    <cfRule type="cellIs" dxfId="110" priority="43" stopIfTrue="1" operator="lessThan">
      <formula>HZ40</formula>
    </cfRule>
    <cfRule type="cellIs" dxfId="109" priority="44" stopIfTrue="1" operator="greaterThan">
      <formula>HZ40</formula>
    </cfRule>
  </conditionalFormatting>
  <conditionalFormatting sqref="HY40">
    <cfRule type="cellIs" dxfId="108" priority="41" stopIfTrue="1" operator="lessThan">
      <formula>HZ40</formula>
    </cfRule>
    <cfRule type="cellIs" dxfId="107" priority="42" stopIfTrue="1" operator="greaterThan">
      <formula>HZ40</formula>
    </cfRule>
  </conditionalFormatting>
  <conditionalFormatting sqref="HY61">
    <cfRule type="cellIs" dxfId="106" priority="39" stopIfTrue="1" operator="lessThan">
      <formula>HZ61</formula>
    </cfRule>
    <cfRule type="cellIs" dxfId="105" priority="40" stopIfTrue="1" operator="greaterThan">
      <formula>HZ61</formula>
    </cfRule>
  </conditionalFormatting>
  <conditionalFormatting sqref="HY61">
    <cfRule type="cellIs" dxfId="104" priority="37" stopIfTrue="1" operator="lessThan">
      <formula>HZ61</formula>
    </cfRule>
    <cfRule type="cellIs" dxfId="103" priority="38" stopIfTrue="1" operator="greaterThan">
      <formula>HZ61</formula>
    </cfRule>
  </conditionalFormatting>
  <conditionalFormatting sqref="HY65">
    <cfRule type="cellIs" dxfId="102" priority="35" stopIfTrue="1" operator="lessThan">
      <formula>HZ65</formula>
    </cfRule>
    <cfRule type="cellIs" dxfId="101" priority="36" stopIfTrue="1" operator="greaterThan">
      <formula>HZ65</formula>
    </cfRule>
  </conditionalFormatting>
  <conditionalFormatting sqref="HY65">
    <cfRule type="cellIs" dxfId="100" priority="33" stopIfTrue="1" operator="lessThan">
      <formula>HZ65</formula>
    </cfRule>
    <cfRule type="cellIs" dxfId="99" priority="34" stopIfTrue="1" operator="greaterThan">
      <formula>HZ65</formula>
    </cfRule>
  </conditionalFormatting>
  <conditionalFormatting sqref="HY81">
    <cfRule type="cellIs" dxfId="98" priority="31" stopIfTrue="1" operator="lessThan">
      <formula>HZ81</formula>
    </cfRule>
    <cfRule type="cellIs" dxfId="97" priority="32" stopIfTrue="1" operator="greaterThan">
      <formula>HZ81</formula>
    </cfRule>
  </conditionalFormatting>
  <conditionalFormatting sqref="HY81">
    <cfRule type="cellIs" dxfId="96" priority="29" stopIfTrue="1" operator="lessThan">
      <formula>HZ81</formula>
    </cfRule>
    <cfRule type="cellIs" dxfId="95" priority="30" stopIfTrue="1" operator="greaterThan">
      <formula>HZ81</formula>
    </cfRule>
  </conditionalFormatting>
  <conditionalFormatting sqref="HY36">
    <cfRule type="cellIs" dxfId="94" priority="27" stopIfTrue="1" operator="lessThan">
      <formula>HZ36</formula>
    </cfRule>
    <cfRule type="cellIs" dxfId="93" priority="28" stopIfTrue="1" operator="greaterThan">
      <formula>HZ36</formula>
    </cfRule>
  </conditionalFormatting>
  <conditionalFormatting sqref="HY36">
    <cfRule type="cellIs" dxfId="92" priority="25" stopIfTrue="1" operator="lessThan">
      <formula>HZ36</formula>
    </cfRule>
    <cfRule type="cellIs" dxfId="91" priority="26" stopIfTrue="1" operator="greaterThan">
      <formula>HZ36</formula>
    </cfRule>
  </conditionalFormatting>
  <conditionalFormatting sqref="HY37">
    <cfRule type="cellIs" dxfId="90" priority="23" stopIfTrue="1" operator="lessThan">
      <formula>HZ37</formula>
    </cfRule>
    <cfRule type="cellIs" dxfId="89" priority="24" stopIfTrue="1" operator="greaterThan">
      <formula>HZ37</formula>
    </cfRule>
  </conditionalFormatting>
  <conditionalFormatting sqref="HY37">
    <cfRule type="cellIs" dxfId="88" priority="21" stopIfTrue="1" operator="lessThan">
      <formula>HZ37</formula>
    </cfRule>
    <cfRule type="cellIs" dxfId="87" priority="22" stopIfTrue="1" operator="greaterThan">
      <formula>HZ37</formula>
    </cfRule>
  </conditionalFormatting>
  <conditionalFormatting sqref="EU3:FU87">
    <cfRule type="cellIs" dxfId="86" priority="17" stopIfTrue="1" operator="lessThan">
      <formula>EV3</formula>
    </cfRule>
    <cfRule type="cellIs" dxfId="85" priority="18" stopIfTrue="1" operator="greaterThan">
      <formula>EV3</formula>
    </cfRule>
  </conditionalFormatting>
  <conditionalFormatting sqref="EU6:FU85">
    <cfRule type="cellIs" dxfId="84" priority="19" stopIfTrue="1" operator="lessThan">
      <formula>EW6</formula>
    </cfRule>
    <cfRule type="cellIs" dxfId="83" priority="20" stopIfTrue="1" operator="greaterThan">
      <formula>EW6</formula>
    </cfRule>
  </conditionalFormatting>
  <conditionalFormatting sqref="DY3:ET87">
    <cfRule type="cellIs" dxfId="82" priority="13" stopIfTrue="1" operator="lessThan">
      <formula>DZ3</formula>
    </cfRule>
    <cfRule type="cellIs" dxfId="81" priority="14" stopIfTrue="1" operator="greaterThan">
      <formula>DZ3</formula>
    </cfRule>
  </conditionalFormatting>
  <conditionalFormatting sqref="DY6:ET85">
    <cfRule type="cellIs" dxfId="80" priority="15" stopIfTrue="1" operator="lessThan">
      <formula>EA6</formula>
    </cfRule>
    <cfRule type="cellIs" dxfId="79" priority="16" stopIfTrue="1" operator="greaterThan">
      <formula>EA6</formula>
    </cfRule>
  </conditionalFormatting>
  <conditionalFormatting sqref="R3:DX87">
    <cfRule type="cellIs" dxfId="78" priority="9" stopIfTrue="1" operator="lessThan">
      <formula>S3</formula>
    </cfRule>
    <cfRule type="cellIs" dxfId="77" priority="10" stopIfTrue="1" operator="greaterThan">
      <formula>S3</formula>
    </cfRule>
  </conditionalFormatting>
  <conditionalFormatting sqref="R6:DX85">
    <cfRule type="cellIs" dxfId="76" priority="11" stopIfTrue="1" operator="lessThan">
      <formula>T6</formula>
    </cfRule>
    <cfRule type="cellIs" dxfId="75" priority="12" stopIfTrue="1" operator="greaterThan">
      <formula>T6</formula>
    </cfRule>
  </conditionalFormatting>
  <conditionalFormatting sqref="E3:E87">
    <cfRule type="cellIs" dxfId="74" priority="36380" stopIfTrue="1" operator="lessThan">
      <formula>#REF!</formula>
    </cfRule>
    <cfRule type="cellIs" dxfId="73" priority="36381" stopIfTrue="1" operator="greaterThan">
      <formula>#REF!</formula>
    </cfRule>
  </conditionalFormatting>
  <conditionalFormatting sqref="Q3:Q87">
    <cfRule type="cellIs" dxfId="72" priority="5" stopIfTrue="1" operator="lessThan">
      <formula>R3</formula>
    </cfRule>
    <cfRule type="cellIs" dxfId="71" priority="6" stopIfTrue="1" operator="greaterThan">
      <formula>R3</formula>
    </cfRule>
  </conditionalFormatting>
  <conditionalFormatting sqref="Q6:Q85">
    <cfRule type="cellIs" dxfId="70" priority="7" stopIfTrue="1" operator="lessThan">
      <formula>S6</formula>
    </cfRule>
    <cfRule type="cellIs" dxfId="69" priority="8" stopIfTrue="1" operator="greaterThan">
      <formula>S6</formula>
    </cfRule>
  </conditionalFormatting>
  <conditionalFormatting sqref="P3:P87">
    <cfRule type="cellIs" dxfId="68" priority="1" stopIfTrue="1" operator="lessThan">
      <formula>Q3</formula>
    </cfRule>
    <cfRule type="cellIs" dxfId="67" priority="2" stopIfTrue="1" operator="greaterThan">
      <formula>Q3</formula>
    </cfRule>
  </conditionalFormatting>
  <conditionalFormatting sqref="P6:P85">
    <cfRule type="cellIs" dxfId="66" priority="3" stopIfTrue="1" operator="lessThan">
      <formula>R6</formula>
    </cfRule>
    <cfRule type="cellIs" dxfId="65" priority="4" stopIfTrue="1" operator="greaterThan">
      <formula>R6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colBreaks count="2" manualBreakCount="2">
    <brk id="8" max="1048575" man="1"/>
    <brk id="14" max="1048575" man="1"/>
  </colBreaks>
  <ignoredErrors>
    <ignoredError sqref="DR2 DH2 DC2 CX2 CN2 CI2 CD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2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4" sqref="L4"/>
    </sheetView>
  </sheetViews>
  <sheetFormatPr defaultColWidth="9.140625" defaultRowHeight="15.75" x14ac:dyDescent="0.25"/>
  <cols>
    <col min="1" max="1" width="22.5703125" style="6" customWidth="1"/>
    <col min="2" max="2" width="17.140625" style="6" customWidth="1"/>
    <col min="3" max="3" width="30.7109375" style="6" customWidth="1"/>
    <col min="4" max="4" width="4.28515625" style="6" customWidth="1"/>
    <col min="5" max="9" width="30.7109375" style="6" customWidth="1"/>
    <col min="10" max="10" width="4.28515625" style="6" customWidth="1"/>
    <col min="11" max="11" width="28.7109375" style="6" customWidth="1"/>
    <col min="12" max="15" width="30.7109375" style="6" customWidth="1"/>
    <col min="16" max="16384" width="9.140625" style="6"/>
  </cols>
  <sheetData>
    <row r="1" spans="1:15" ht="27" customHeight="1" x14ac:dyDescent="0.3">
      <c r="A1" s="5"/>
      <c r="E1" s="5" t="s">
        <v>140</v>
      </c>
      <c r="K1" s="26" t="str">
        <f>+E1</f>
        <v>Corporate Announcement in Realty Companies</v>
      </c>
    </row>
    <row r="2" spans="1:15" x14ac:dyDescent="0.25">
      <c r="C2" s="7" t="s">
        <v>141</v>
      </c>
      <c r="D2" s="8"/>
      <c r="E2" s="177" t="s">
        <v>141</v>
      </c>
      <c r="F2" s="178"/>
      <c r="G2" s="178"/>
      <c r="H2" s="178"/>
      <c r="I2" s="179"/>
      <c r="J2" s="8"/>
      <c r="K2" s="177" t="s">
        <v>141</v>
      </c>
      <c r="L2" s="178"/>
      <c r="M2" s="178"/>
      <c r="N2" s="178"/>
      <c r="O2" s="179"/>
    </row>
    <row r="3" spans="1:15" x14ac:dyDescent="0.25">
      <c r="A3" s="9" t="s">
        <v>0</v>
      </c>
      <c r="B3" s="9" t="s">
        <v>142</v>
      </c>
      <c r="C3" s="10">
        <v>40333</v>
      </c>
      <c r="D3" s="10"/>
      <c r="E3" s="10">
        <v>40336</v>
      </c>
      <c r="F3" s="10">
        <f>E3+1</f>
        <v>40337</v>
      </c>
      <c r="G3" s="10">
        <f>F3+1</f>
        <v>40338</v>
      </c>
      <c r="H3" s="10">
        <f>G3+1</f>
        <v>40339</v>
      </c>
      <c r="I3" s="11">
        <f>H3+1</f>
        <v>40340</v>
      </c>
      <c r="J3" s="10"/>
      <c r="K3" s="10">
        <v>40343</v>
      </c>
      <c r="L3" s="10">
        <f>K3+1</f>
        <v>40344</v>
      </c>
      <c r="M3" s="10">
        <f>L3+1</f>
        <v>40345</v>
      </c>
      <c r="N3" s="10">
        <f>M3+1</f>
        <v>40346</v>
      </c>
      <c r="O3" s="11">
        <f>N3+1</f>
        <v>40347</v>
      </c>
    </row>
    <row r="4" spans="1:15" x14ac:dyDescent="0.25">
      <c r="A4" s="9"/>
      <c r="B4" s="9"/>
      <c r="C4" s="12" t="s">
        <v>143</v>
      </c>
      <c r="D4" s="10"/>
      <c r="E4" s="13" t="s">
        <v>144</v>
      </c>
      <c r="F4" s="13" t="s">
        <v>145</v>
      </c>
      <c r="G4" s="13" t="s">
        <v>146</v>
      </c>
      <c r="H4" s="13" t="s">
        <v>147</v>
      </c>
      <c r="I4" s="14" t="s">
        <v>143</v>
      </c>
      <c r="J4" s="10"/>
      <c r="K4" s="13" t="s">
        <v>144</v>
      </c>
      <c r="L4" s="13" t="s">
        <v>145</v>
      </c>
      <c r="M4" s="13" t="s">
        <v>146</v>
      </c>
      <c r="N4" s="13" t="s">
        <v>147</v>
      </c>
      <c r="O4" s="14" t="s">
        <v>143</v>
      </c>
    </row>
    <row r="5" spans="1:15" ht="48" customHeight="1" x14ac:dyDescent="0.25">
      <c r="A5" s="15" t="s">
        <v>148</v>
      </c>
      <c r="B5" s="16">
        <v>532799</v>
      </c>
      <c r="C5" s="17"/>
      <c r="D5" s="17"/>
      <c r="E5" s="17"/>
      <c r="F5" s="17" t="s">
        <v>149</v>
      </c>
      <c r="G5" s="17"/>
      <c r="H5" s="17"/>
      <c r="I5" s="17"/>
      <c r="J5" s="17"/>
      <c r="K5" s="17"/>
      <c r="L5" s="17"/>
      <c r="M5" s="17"/>
      <c r="N5" s="17"/>
      <c r="O5" s="17"/>
    </row>
    <row r="6" spans="1:15" ht="48" customHeight="1" x14ac:dyDescent="0.25">
      <c r="A6" s="18" t="s">
        <v>150</v>
      </c>
      <c r="B6" s="19">
        <v>533160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1:15" ht="48" customHeight="1" x14ac:dyDescent="0.25">
      <c r="A7" s="15" t="s">
        <v>151</v>
      </c>
      <c r="B7" s="16">
        <v>532868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1:15" ht="48" customHeight="1" x14ac:dyDescent="0.25">
      <c r="A8" s="18" t="s">
        <v>152</v>
      </c>
      <c r="B8" s="19">
        <v>533150</v>
      </c>
      <c r="C8" s="20" t="s">
        <v>153</v>
      </c>
      <c r="D8" s="20"/>
      <c r="E8" s="20"/>
      <c r="F8" s="20"/>
      <c r="G8" s="20"/>
      <c r="H8" s="20"/>
      <c r="I8" s="20"/>
      <c r="J8" s="20"/>
      <c r="K8" s="20" t="s">
        <v>195</v>
      </c>
      <c r="L8" s="20"/>
      <c r="M8" s="20"/>
      <c r="N8" s="20"/>
      <c r="O8" s="20"/>
    </row>
    <row r="9" spans="1:15" ht="48" customHeight="1" x14ac:dyDescent="0.25">
      <c r="A9" s="15" t="s">
        <v>154</v>
      </c>
      <c r="B9" s="16">
        <v>532873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15" ht="48" customHeight="1" x14ac:dyDescent="0.25">
      <c r="A10" s="18" t="s">
        <v>155</v>
      </c>
      <c r="B10" s="19">
        <v>532832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 ht="48" customHeight="1" x14ac:dyDescent="0.25">
      <c r="A11" s="15" t="s">
        <v>156</v>
      </c>
      <c r="B11" s="16">
        <v>533202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5" ht="48" customHeight="1" x14ac:dyDescent="0.25">
      <c r="A12" s="18" t="s">
        <v>157</v>
      </c>
      <c r="B12" s="19">
        <v>532780</v>
      </c>
      <c r="C12" s="20"/>
      <c r="D12" s="20"/>
      <c r="E12" s="20" t="s">
        <v>149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15" ht="48" customHeight="1" x14ac:dyDescent="0.25">
      <c r="A13" s="15" t="s">
        <v>158</v>
      </c>
      <c r="B13" s="16">
        <v>532784</v>
      </c>
      <c r="C13" s="17"/>
      <c r="D13" s="17"/>
      <c r="E13" s="17"/>
      <c r="F13" s="17"/>
      <c r="G13" s="17"/>
      <c r="H13" s="17"/>
      <c r="I13" s="17"/>
      <c r="J13" s="17"/>
      <c r="K13" s="17" t="s">
        <v>196</v>
      </c>
      <c r="L13" s="17"/>
      <c r="M13" s="17"/>
      <c r="N13" s="17"/>
      <c r="O13" s="17"/>
    </row>
    <row r="14" spans="1:15" ht="48" customHeight="1" x14ac:dyDescent="0.25">
      <c r="A14" s="18" t="s">
        <v>159</v>
      </c>
      <c r="B14" s="19">
        <v>507878</v>
      </c>
      <c r="C14" s="20"/>
      <c r="D14" s="20"/>
      <c r="E14" s="20"/>
      <c r="F14" s="20" t="s">
        <v>160</v>
      </c>
      <c r="G14" s="20"/>
      <c r="H14" s="20"/>
      <c r="I14" s="20"/>
      <c r="J14" s="20"/>
      <c r="K14" s="20"/>
      <c r="L14" s="20"/>
      <c r="M14" s="20"/>
      <c r="N14" s="20"/>
      <c r="O14" s="20"/>
    </row>
    <row r="15" spans="1:15" x14ac:dyDescent="0.25">
      <c r="A15" s="21"/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9" ht="48" customHeight="1" x14ac:dyDescent="0.25"/>
    <row r="20" ht="48" customHeight="1" x14ac:dyDescent="0.25"/>
    <row r="21" ht="48" customHeight="1" x14ac:dyDescent="0.25"/>
    <row r="22" ht="48" customHeight="1" x14ac:dyDescent="0.25"/>
    <row r="23" ht="48" customHeight="1" x14ac:dyDescent="0.25"/>
    <row r="24" ht="48" customHeight="1" x14ac:dyDescent="0.25"/>
    <row r="25" ht="48" customHeight="1" x14ac:dyDescent="0.25"/>
    <row r="26" ht="48" customHeight="1" x14ac:dyDescent="0.25"/>
    <row r="27" ht="48" customHeight="1" x14ac:dyDescent="0.25"/>
    <row r="28" ht="48" customHeight="1" x14ac:dyDescent="0.25"/>
  </sheetData>
  <mergeCells count="2">
    <mergeCell ref="E2:I2"/>
    <mergeCell ref="K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J86"/>
  <sheetViews>
    <sheetView topLeftCell="D1" workbookViewId="0">
      <selection activeCell="I25" sqref="I25"/>
    </sheetView>
  </sheetViews>
  <sheetFormatPr defaultRowHeight="15" x14ac:dyDescent="0.25"/>
  <cols>
    <col min="1" max="1" width="9.140625" style="74"/>
    <col min="2" max="2" width="12.7109375" style="83" bestFit="1" customWidth="1"/>
    <col min="3" max="3" width="19.42578125" style="74" customWidth="1"/>
    <col min="4" max="4" width="42.85546875" style="74" bestFit="1" customWidth="1"/>
    <col min="5" max="5" width="13.5703125" style="83" customWidth="1"/>
    <col min="6" max="6" width="15.28515625" customWidth="1"/>
    <col min="7" max="7" width="13.28515625" customWidth="1"/>
    <col min="8" max="8" width="20" bestFit="1" customWidth="1"/>
    <col min="9" max="9" width="20.140625" style="91" customWidth="1"/>
  </cols>
  <sheetData>
    <row r="1" spans="1:10" x14ac:dyDescent="0.25">
      <c r="A1" s="75" t="s">
        <v>213</v>
      </c>
    </row>
    <row r="2" spans="1:10" s="83" customFormat="1" x14ac:dyDescent="0.25">
      <c r="A2" s="68" t="s">
        <v>126</v>
      </c>
      <c r="B2" s="68" t="s">
        <v>125</v>
      </c>
      <c r="C2" s="68" t="s">
        <v>124</v>
      </c>
      <c r="D2" s="68" t="s">
        <v>0</v>
      </c>
      <c r="E2" s="68" t="s">
        <v>208</v>
      </c>
      <c r="F2" s="68" t="s">
        <v>207</v>
      </c>
      <c r="G2" s="68" t="s">
        <v>211</v>
      </c>
      <c r="H2" s="83" t="s">
        <v>214</v>
      </c>
      <c r="I2" s="92" t="s">
        <v>215</v>
      </c>
    </row>
    <row r="3" spans="1:10" s="45" customFormat="1" x14ac:dyDescent="0.25">
      <c r="A3" s="77"/>
      <c r="B3" s="86"/>
      <c r="C3" s="77"/>
      <c r="D3" s="78" t="s">
        <v>219</v>
      </c>
      <c r="E3" s="86"/>
      <c r="F3" s="86"/>
      <c r="G3" s="84"/>
      <c r="H3" s="89">
        <f>(1-78.49%)</f>
        <v>0.21510000000000007</v>
      </c>
      <c r="I3" s="91">
        <v>328233262</v>
      </c>
    </row>
    <row r="4" spans="1:10" x14ac:dyDescent="0.25">
      <c r="A4" s="77">
        <v>1</v>
      </c>
      <c r="B4" s="86">
        <v>532811</v>
      </c>
      <c r="C4" s="77" t="s">
        <v>16</v>
      </c>
      <c r="D4" s="78" t="s">
        <v>87</v>
      </c>
      <c r="E4" s="86">
        <f>VLOOKUP(D4,NSE!$D$3:$E$77,2,0)</f>
        <v>21399</v>
      </c>
      <c r="F4" s="86">
        <f>VLOOKUP(D4,BSE!$D$3:$E$83,2,0)</f>
        <v>5239</v>
      </c>
      <c r="G4" s="84">
        <f>E4+F4</f>
        <v>26638</v>
      </c>
      <c r="J4" t="b">
        <f>E4=F4</f>
        <v>0</v>
      </c>
    </row>
    <row r="5" spans="1:10" x14ac:dyDescent="0.25">
      <c r="A5" s="77">
        <f>A4+1</f>
        <v>2</v>
      </c>
      <c r="B5" s="86">
        <v>513349</v>
      </c>
      <c r="C5" s="77" t="s">
        <v>17</v>
      </c>
      <c r="D5" s="78" t="s">
        <v>167</v>
      </c>
      <c r="E5" s="86">
        <f>VLOOKUP(D5,NSE!$D$3:$E$77,2,0)</f>
        <v>300613</v>
      </c>
      <c r="F5" s="86">
        <f>VLOOKUP(D5,BSE!$D$3:$E$83,2,0)</f>
        <v>154637</v>
      </c>
      <c r="G5" s="84">
        <f>E5+F5</f>
        <v>455250</v>
      </c>
      <c r="J5" s="45" t="b">
        <f t="shared" ref="J5:J68" si="0">E5=F5</f>
        <v>0</v>
      </c>
    </row>
    <row r="6" spans="1:10" x14ac:dyDescent="0.25">
      <c r="A6" s="80">
        <f t="shared" ref="A6:A69" si="1">A5+1</f>
        <v>3</v>
      </c>
      <c r="B6" s="87">
        <v>532799</v>
      </c>
      <c r="C6" s="80" t="s">
        <v>15</v>
      </c>
      <c r="D6" s="81" t="s">
        <v>86</v>
      </c>
      <c r="E6" s="87">
        <f>VLOOKUP(D6,NSE!$D$3:$E$77,2,0)</f>
        <v>24320</v>
      </c>
      <c r="F6" s="87">
        <f>VLOOKUP(D6,BSE!$D$3:$E$83,2,0)</f>
        <v>12227</v>
      </c>
      <c r="G6" s="85">
        <f t="shared" ref="G6:G69" si="2">E6+F6</f>
        <v>36547</v>
      </c>
      <c r="H6" s="89">
        <f>1-82.49%</f>
        <v>0.17510000000000003</v>
      </c>
      <c r="I6" s="91">
        <v>72735871</v>
      </c>
      <c r="J6" s="45" t="b">
        <f t="shared" si="0"/>
        <v>0</v>
      </c>
    </row>
    <row r="7" spans="1:10" x14ac:dyDescent="0.25">
      <c r="A7" s="77">
        <f t="shared" si="1"/>
        <v>4</v>
      </c>
      <c r="B7" s="86">
        <v>526707</v>
      </c>
      <c r="C7" s="77" t="s">
        <v>18</v>
      </c>
      <c r="D7" s="78" t="s">
        <v>88</v>
      </c>
      <c r="E7" s="86"/>
      <c r="F7" s="86">
        <f>VLOOKUP(D7,BSE!$D$3:$E$83,2,0)</f>
        <v>90473</v>
      </c>
      <c r="G7" s="84">
        <f t="shared" si="2"/>
        <v>90473</v>
      </c>
      <c r="J7" s="45" t="b">
        <f t="shared" si="0"/>
        <v>0</v>
      </c>
    </row>
    <row r="8" spans="1:10" x14ac:dyDescent="0.25">
      <c r="A8" s="77">
        <f t="shared" si="1"/>
        <v>5</v>
      </c>
      <c r="B8" s="86">
        <v>526519</v>
      </c>
      <c r="C8" s="77" t="s">
        <v>19</v>
      </c>
      <c r="D8" s="78" t="s">
        <v>163</v>
      </c>
      <c r="E8" s="86">
        <f>VLOOKUP(D8,NSE!$D$3:$E$77,2,0)</f>
        <v>0</v>
      </c>
      <c r="F8" s="86">
        <f>VLOOKUP(D8,BSE!$D$3:$E$83,2,0)</f>
        <v>0</v>
      </c>
      <c r="G8" s="84">
        <f t="shared" si="2"/>
        <v>0</v>
      </c>
      <c r="J8" s="45" t="b">
        <f t="shared" si="0"/>
        <v>1</v>
      </c>
    </row>
    <row r="9" spans="1:10" x14ac:dyDescent="0.25">
      <c r="A9" s="77">
        <f t="shared" si="1"/>
        <v>6</v>
      </c>
      <c r="B9" s="86">
        <v>531728</v>
      </c>
      <c r="C9" s="77" t="s">
        <v>45</v>
      </c>
      <c r="D9" s="78" t="s">
        <v>99</v>
      </c>
      <c r="E9" s="86"/>
      <c r="F9" s="86">
        <f>VLOOKUP(D9,BSE!$D$3:$E$83,2,0)</f>
        <v>1015</v>
      </c>
      <c r="G9" s="84">
        <f t="shared" si="2"/>
        <v>1015</v>
      </c>
      <c r="J9" s="45" t="b">
        <f t="shared" si="0"/>
        <v>0</v>
      </c>
    </row>
    <row r="10" spans="1:10" x14ac:dyDescent="0.25">
      <c r="A10" s="80">
        <f t="shared" si="1"/>
        <v>7</v>
      </c>
      <c r="B10" s="87">
        <v>515055</v>
      </c>
      <c r="C10" s="80" t="s">
        <v>20</v>
      </c>
      <c r="D10" s="80" t="s">
        <v>204</v>
      </c>
      <c r="E10" s="87">
        <f>VLOOKUP(D10,NSE!$D$3:$E$77,2,0)</f>
        <v>621702</v>
      </c>
      <c r="F10" s="87">
        <f>VLOOKUP(D10,BSE!$D$3:$E$83,2,0)</f>
        <v>102671</v>
      </c>
      <c r="G10" s="85">
        <f t="shared" si="2"/>
        <v>724373</v>
      </c>
      <c r="H10" s="89">
        <f>1-61.35%</f>
        <v>0.38649999999999995</v>
      </c>
      <c r="I10" s="91">
        <v>295096335</v>
      </c>
      <c r="J10" s="45" t="b">
        <f t="shared" si="0"/>
        <v>0</v>
      </c>
    </row>
    <row r="11" spans="1:10" x14ac:dyDescent="0.25">
      <c r="A11" s="77">
        <f t="shared" si="1"/>
        <v>8</v>
      </c>
      <c r="B11" s="86">
        <v>523007</v>
      </c>
      <c r="C11" s="77" t="s">
        <v>21</v>
      </c>
      <c r="D11" s="78" t="s">
        <v>89</v>
      </c>
      <c r="E11" s="86"/>
      <c r="F11" s="86">
        <f>VLOOKUP(D11,BSE!$D$3:$E$83,2,0)</f>
        <v>17928</v>
      </c>
      <c r="G11" s="84">
        <f t="shared" si="2"/>
        <v>17928</v>
      </c>
      <c r="J11" s="45" t="b">
        <f t="shared" si="0"/>
        <v>0</v>
      </c>
    </row>
    <row r="12" spans="1:10" x14ac:dyDescent="0.25">
      <c r="A12" s="77">
        <f t="shared" si="1"/>
        <v>9</v>
      </c>
      <c r="B12" s="86">
        <v>507828</v>
      </c>
      <c r="C12" s="77" t="s">
        <v>22</v>
      </c>
      <c r="D12" s="78" t="s">
        <v>90</v>
      </c>
      <c r="E12" s="86">
        <f>VLOOKUP(D12,NSE!$D$3:$E$77,2,0)</f>
        <v>31303</v>
      </c>
      <c r="F12" s="86">
        <f>VLOOKUP(D12,BSE!$D$3:$E$83,2,0)</f>
        <v>12859</v>
      </c>
      <c r="G12" s="84">
        <f t="shared" si="2"/>
        <v>44162</v>
      </c>
      <c r="J12" s="45" t="b">
        <f t="shared" si="0"/>
        <v>0</v>
      </c>
    </row>
    <row r="13" spans="1:10" x14ac:dyDescent="0.25">
      <c r="A13" s="77">
        <f t="shared" si="1"/>
        <v>10</v>
      </c>
      <c r="B13" s="86">
        <v>500013</v>
      </c>
      <c r="C13" s="77" t="s">
        <v>23</v>
      </c>
      <c r="D13" s="78" t="s">
        <v>91</v>
      </c>
      <c r="E13" s="86">
        <f>VLOOKUP(D13,NSE!$D$3:$E$77,2,0)</f>
        <v>2240000</v>
      </c>
      <c r="F13" s="86">
        <f>VLOOKUP(D13,BSE!$D$3:$E$83,2,0)</f>
        <v>550960</v>
      </c>
      <c r="G13" s="84">
        <f t="shared" si="2"/>
        <v>2790960</v>
      </c>
      <c r="J13" s="45" t="b">
        <f t="shared" si="0"/>
        <v>0</v>
      </c>
    </row>
    <row r="14" spans="1:10" x14ac:dyDescent="0.25">
      <c r="A14" s="77">
        <f t="shared" si="1"/>
        <v>11</v>
      </c>
      <c r="B14" s="86">
        <v>531381</v>
      </c>
      <c r="C14" s="77" t="s">
        <v>24</v>
      </c>
      <c r="D14" s="78" t="s">
        <v>92</v>
      </c>
      <c r="E14" s="86"/>
      <c r="F14" s="86">
        <f>VLOOKUP(D14,BSE!$D$3:$E$83,2,0)</f>
        <v>2</v>
      </c>
      <c r="G14" s="84">
        <f t="shared" si="2"/>
        <v>2</v>
      </c>
      <c r="J14" s="45" t="b">
        <f t="shared" si="0"/>
        <v>0</v>
      </c>
    </row>
    <row r="15" spans="1:10" x14ac:dyDescent="0.25">
      <c r="A15" s="77">
        <f t="shared" si="1"/>
        <v>12</v>
      </c>
      <c r="B15" s="86">
        <v>523716</v>
      </c>
      <c r="C15" s="77" t="s">
        <v>25</v>
      </c>
      <c r="D15" s="78" t="s">
        <v>93</v>
      </c>
      <c r="E15" s="86"/>
      <c r="F15" s="86">
        <f>VLOOKUP(D15,BSE!$D$3:$E$83,2,0)</f>
        <v>10020</v>
      </c>
      <c r="G15" s="84">
        <f t="shared" si="2"/>
        <v>10020</v>
      </c>
      <c r="J15" s="45" t="b">
        <f t="shared" si="0"/>
        <v>0</v>
      </c>
    </row>
    <row r="16" spans="1:10" x14ac:dyDescent="0.25">
      <c r="A16" s="77">
        <f t="shared" si="1"/>
        <v>13</v>
      </c>
      <c r="B16" s="86">
        <v>526594</v>
      </c>
      <c r="C16" s="77" t="s">
        <v>26</v>
      </c>
      <c r="D16" s="78" t="s">
        <v>164</v>
      </c>
      <c r="E16" s="86">
        <v>0</v>
      </c>
      <c r="F16" s="86">
        <f>VLOOKUP(D16,BSE!$D$3:$E$83,2,0)</f>
        <v>800</v>
      </c>
      <c r="G16" s="84">
        <f t="shared" si="2"/>
        <v>800</v>
      </c>
      <c r="J16" s="45" t="b">
        <f t="shared" si="0"/>
        <v>0</v>
      </c>
    </row>
    <row r="17" spans="1:10" x14ac:dyDescent="0.25">
      <c r="A17" s="77">
        <f t="shared" si="1"/>
        <v>14</v>
      </c>
      <c r="B17" s="86">
        <v>532719</v>
      </c>
      <c r="C17" s="77" t="s">
        <v>27</v>
      </c>
      <c r="D17" s="78" t="s">
        <v>168</v>
      </c>
      <c r="E17" s="86">
        <f>VLOOKUP(D17,NSE!$D$3:$E$77,2,0)</f>
        <v>919635</v>
      </c>
      <c r="F17" s="86">
        <f>VLOOKUP(D17,BSE!$D$3:$E$83,2,0)</f>
        <v>338623</v>
      </c>
      <c r="G17" s="84">
        <f t="shared" si="2"/>
        <v>1258258</v>
      </c>
      <c r="J17" s="45" t="b">
        <f t="shared" si="0"/>
        <v>0</v>
      </c>
    </row>
    <row r="18" spans="1:10" x14ac:dyDescent="0.25">
      <c r="A18" s="77">
        <f t="shared" si="1"/>
        <v>15</v>
      </c>
      <c r="B18" s="86">
        <v>532929</v>
      </c>
      <c r="C18" s="77" t="s">
        <v>28</v>
      </c>
      <c r="D18" s="78" t="s">
        <v>94</v>
      </c>
      <c r="E18" s="86"/>
      <c r="F18" s="86">
        <f>VLOOKUP(D18,BSE!$D$3:$E$83,2,0)</f>
        <v>40386</v>
      </c>
      <c r="G18" s="84">
        <f t="shared" si="2"/>
        <v>40386</v>
      </c>
      <c r="J18" s="45" t="b">
        <f t="shared" si="0"/>
        <v>0</v>
      </c>
    </row>
    <row r="19" spans="1:10" x14ac:dyDescent="0.25">
      <c r="A19" s="77">
        <f t="shared" si="1"/>
        <v>16</v>
      </c>
      <c r="B19" s="86">
        <v>532123</v>
      </c>
      <c r="C19" s="77" t="s">
        <v>29</v>
      </c>
      <c r="D19" s="78" t="s">
        <v>169</v>
      </c>
      <c r="E19" s="86">
        <f>VLOOKUP(D19,NSE!$D$3:$E$77,2,0)</f>
        <v>219141</v>
      </c>
      <c r="F19" s="86">
        <f>VLOOKUP(D19,BSE!$D$3:$E$83,2,0)</f>
        <v>161499</v>
      </c>
      <c r="G19" s="84">
        <f t="shared" si="2"/>
        <v>380640</v>
      </c>
      <c r="J19" s="45" t="b">
        <f t="shared" si="0"/>
        <v>0</v>
      </c>
    </row>
    <row r="20" spans="1:10" x14ac:dyDescent="0.25">
      <c r="A20" s="77">
        <f t="shared" si="1"/>
        <v>17</v>
      </c>
      <c r="B20" s="86">
        <v>526917</v>
      </c>
      <c r="C20" s="77" t="s">
        <v>30</v>
      </c>
      <c r="D20" s="78" t="s">
        <v>170</v>
      </c>
      <c r="E20" s="86">
        <v>0</v>
      </c>
      <c r="F20" s="86">
        <f>VLOOKUP(D20,BSE!$D$3:$E$83,2,0)</f>
        <v>211815</v>
      </c>
      <c r="G20" s="84">
        <f t="shared" si="2"/>
        <v>211815</v>
      </c>
      <c r="J20" s="45" t="b">
        <f t="shared" si="0"/>
        <v>0</v>
      </c>
    </row>
    <row r="21" spans="1:10" x14ac:dyDescent="0.25">
      <c r="A21" s="77">
        <f t="shared" si="1"/>
        <v>18</v>
      </c>
      <c r="B21" s="86">
        <v>507917</v>
      </c>
      <c r="C21" s="77" t="s">
        <v>6</v>
      </c>
      <c r="D21" s="78" t="s">
        <v>165</v>
      </c>
      <c r="E21" s="86"/>
      <c r="F21" s="86">
        <f>VLOOKUP(D21,BSE!$D$3:$E$83,2,0)</f>
        <v>0</v>
      </c>
      <c r="G21" s="84">
        <f t="shared" si="2"/>
        <v>0</v>
      </c>
      <c r="J21" s="45" t="b">
        <f t="shared" si="0"/>
        <v>1</v>
      </c>
    </row>
    <row r="22" spans="1:10" x14ac:dyDescent="0.25">
      <c r="A22" s="77">
        <f t="shared" si="1"/>
        <v>19</v>
      </c>
      <c r="B22" s="86">
        <v>532902</v>
      </c>
      <c r="C22" s="77" t="s">
        <v>31</v>
      </c>
      <c r="D22" s="78" t="s">
        <v>95</v>
      </c>
      <c r="E22" s="86"/>
      <c r="F22" s="86">
        <f>VLOOKUP(D22,BSE!$D$3:$E$83,2,0)</f>
        <v>8895</v>
      </c>
      <c r="G22" s="84">
        <f t="shared" si="2"/>
        <v>8895</v>
      </c>
      <c r="J22" s="45" t="b">
        <f t="shared" si="0"/>
        <v>0</v>
      </c>
    </row>
    <row r="23" spans="1:10" x14ac:dyDescent="0.25">
      <c r="A23" s="80">
        <f t="shared" si="1"/>
        <v>20</v>
      </c>
      <c r="B23" s="87">
        <v>533160</v>
      </c>
      <c r="C23" s="80" t="s">
        <v>32</v>
      </c>
      <c r="D23" s="81" t="s">
        <v>202</v>
      </c>
      <c r="E23" s="87"/>
      <c r="F23" s="87">
        <f>VLOOKUP(D23,BSE!$D$3:$E$83,2,0)</f>
        <v>176791</v>
      </c>
      <c r="G23" s="85">
        <v>1820000</v>
      </c>
      <c r="H23" s="88">
        <f>1-64.03%</f>
        <v>0.35970000000000002</v>
      </c>
      <c r="I23" s="91">
        <v>243258782</v>
      </c>
      <c r="J23" s="45" t="b">
        <f t="shared" si="0"/>
        <v>0</v>
      </c>
    </row>
    <row r="24" spans="1:10" x14ac:dyDescent="0.25">
      <c r="A24" s="77">
        <f t="shared" si="1"/>
        <v>21</v>
      </c>
      <c r="B24" s="86">
        <v>507886</v>
      </c>
      <c r="C24" s="77" t="s">
        <v>7</v>
      </c>
      <c r="D24" s="78" t="s">
        <v>166</v>
      </c>
      <c r="E24" s="86"/>
      <c r="F24" s="86">
        <f>VLOOKUP(D24,BSE!$D$3:$E$83,2,0)</f>
        <v>205</v>
      </c>
      <c r="G24" s="84">
        <f t="shared" si="2"/>
        <v>205</v>
      </c>
      <c r="J24" s="45" t="b">
        <f t="shared" si="0"/>
        <v>0</v>
      </c>
    </row>
    <row r="25" spans="1:10" x14ac:dyDescent="0.25">
      <c r="A25" s="80">
        <f t="shared" si="1"/>
        <v>22</v>
      </c>
      <c r="B25" s="87">
        <v>532868</v>
      </c>
      <c r="C25" s="80" t="s">
        <v>33</v>
      </c>
      <c r="D25" s="81" t="s">
        <v>203</v>
      </c>
      <c r="E25" s="87"/>
      <c r="F25" s="87">
        <f>VLOOKUP(D25,BSE!$D$3:$E$83,2,0)</f>
        <v>874757</v>
      </c>
      <c r="G25" s="85">
        <f t="shared" si="2"/>
        <v>874757</v>
      </c>
      <c r="H25" s="89">
        <f>1-78.63%</f>
        <v>0.2137</v>
      </c>
      <c r="I25" s="91">
        <v>1697469038</v>
      </c>
      <c r="J25" s="45" t="b">
        <f t="shared" si="0"/>
        <v>0</v>
      </c>
    </row>
    <row r="26" spans="1:10" x14ac:dyDescent="0.25">
      <c r="A26" s="77">
        <f t="shared" si="1"/>
        <v>23</v>
      </c>
      <c r="B26" s="86">
        <v>517973</v>
      </c>
      <c r="C26" s="77" t="s">
        <v>34</v>
      </c>
      <c r="D26" s="78" t="s">
        <v>171</v>
      </c>
      <c r="E26" s="86"/>
      <c r="F26" s="86">
        <f>VLOOKUP(D26,BSE!$D$3:$E$83,2,0)</f>
        <v>2660000</v>
      </c>
      <c r="G26" s="84">
        <f t="shared" si="2"/>
        <v>2660000</v>
      </c>
      <c r="J26" s="45" t="b">
        <f t="shared" si="0"/>
        <v>0</v>
      </c>
    </row>
    <row r="27" spans="1:10" x14ac:dyDescent="0.25">
      <c r="A27" s="77">
        <f t="shared" si="1"/>
        <v>24</v>
      </c>
      <c r="B27" s="86">
        <v>523890</v>
      </c>
      <c r="C27" s="77" t="s">
        <v>35</v>
      </c>
      <c r="D27" s="78" t="s">
        <v>172</v>
      </c>
      <c r="E27" s="86">
        <f>VLOOKUP(D27,NSE!$D$3:$E$77,2,0)</f>
        <v>122544</v>
      </c>
      <c r="F27" s="86">
        <f>VLOOKUP(D27,BSE!$D$3:$E$83,2,0)</f>
        <v>48532</v>
      </c>
      <c r="G27" s="84">
        <f t="shared" si="2"/>
        <v>171076</v>
      </c>
      <c r="J27" s="45" t="b">
        <f t="shared" si="0"/>
        <v>0</v>
      </c>
    </row>
    <row r="28" spans="1:10" x14ac:dyDescent="0.25">
      <c r="A28" s="77">
        <f t="shared" si="1"/>
        <v>25</v>
      </c>
      <c r="B28" s="86">
        <v>523329</v>
      </c>
      <c r="C28" s="77" t="s">
        <v>36</v>
      </c>
      <c r="D28" s="78" t="s">
        <v>133</v>
      </c>
      <c r="E28" s="86"/>
      <c r="F28" s="86">
        <f>VLOOKUP(D28,BSE!$D$3:$E$83,2,0)</f>
        <v>8859</v>
      </c>
      <c r="G28" s="84">
        <f t="shared" si="2"/>
        <v>8859</v>
      </c>
      <c r="J28" s="45" t="b">
        <f t="shared" si="0"/>
        <v>0</v>
      </c>
    </row>
    <row r="29" spans="1:10" x14ac:dyDescent="0.25">
      <c r="A29" s="77">
        <f t="shared" si="1"/>
        <v>26</v>
      </c>
      <c r="B29" s="86">
        <v>526367</v>
      </c>
      <c r="C29" s="77" t="s">
        <v>37</v>
      </c>
      <c r="D29" s="78" t="s">
        <v>96</v>
      </c>
      <c r="E29" s="86">
        <f>VLOOKUP(D29,NSE!$D$3:$E$77,2,0)</f>
        <v>17194</v>
      </c>
      <c r="F29" s="86">
        <f>VLOOKUP(D29,BSE!$D$3:$E$83,2,0)</f>
        <v>9100</v>
      </c>
      <c r="G29" s="84">
        <f t="shared" si="2"/>
        <v>26294</v>
      </c>
      <c r="J29" s="45" t="b">
        <f t="shared" si="0"/>
        <v>0</v>
      </c>
    </row>
    <row r="30" spans="1:10" x14ac:dyDescent="0.25">
      <c r="A30" s="77">
        <f t="shared" si="1"/>
        <v>27</v>
      </c>
      <c r="B30" s="86">
        <v>512479</v>
      </c>
      <c r="C30" s="77" t="s">
        <v>8</v>
      </c>
      <c r="D30" s="78" t="s">
        <v>173</v>
      </c>
      <c r="E30" s="86">
        <f>VLOOKUP(D30,NSE!$D$3:$E$77,2,0)</f>
        <v>0</v>
      </c>
      <c r="F30" s="86">
        <f>VLOOKUP(D30,BSE!$D$3:$E$83,2,0)</f>
        <v>0</v>
      </c>
      <c r="G30" s="84">
        <f t="shared" si="2"/>
        <v>0</v>
      </c>
      <c r="J30" s="45" t="b">
        <f t="shared" si="0"/>
        <v>1</v>
      </c>
    </row>
    <row r="31" spans="1:10" x14ac:dyDescent="0.25">
      <c r="A31" s="77">
        <f t="shared" si="1"/>
        <v>28</v>
      </c>
      <c r="B31" s="86">
        <v>523794</v>
      </c>
      <c r="C31" s="77" t="s">
        <v>5</v>
      </c>
      <c r="D31" s="78" t="s">
        <v>174</v>
      </c>
      <c r="E31" s="86">
        <v>0</v>
      </c>
      <c r="F31" s="86">
        <f>VLOOKUP(D31,BSE!$D$3:$E$83,2,0)</f>
        <v>0</v>
      </c>
      <c r="G31" s="84">
        <f t="shared" si="2"/>
        <v>0</v>
      </c>
      <c r="J31" s="45" t="b">
        <f t="shared" si="0"/>
        <v>1</v>
      </c>
    </row>
    <row r="32" spans="1:10" x14ac:dyDescent="0.25">
      <c r="A32" s="77">
        <f t="shared" si="1"/>
        <v>29</v>
      </c>
      <c r="B32" s="86" t="s">
        <v>139</v>
      </c>
      <c r="C32" s="77" t="s">
        <v>38</v>
      </c>
      <c r="D32" s="78" t="s">
        <v>122</v>
      </c>
      <c r="E32" s="86"/>
      <c r="F32" s="86">
        <f>VLOOKUP(D32,BSE!$D$3:$E$83,2,0)</f>
        <v>32592</v>
      </c>
      <c r="G32" s="84">
        <f t="shared" si="2"/>
        <v>32592</v>
      </c>
      <c r="H32" s="89">
        <f>1-83.79%</f>
        <v>0.16209999999999991</v>
      </c>
      <c r="I32" s="91">
        <v>69850009</v>
      </c>
      <c r="J32" s="45" t="b">
        <f t="shared" si="0"/>
        <v>0</v>
      </c>
    </row>
    <row r="33" spans="1:10" x14ac:dyDescent="0.25">
      <c r="A33" s="77">
        <f t="shared" si="1"/>
        <v>30</v>
      </c>
      <c r="B33" s="86">
        <v>530141</v>
      </c>
      <c r="C33" s="77" t="s">
        <v>39</v>
      </c>
      <c r="D33" s="78" t="s">
        <v>175</v>
      </c>
      <c r="E33" s="86"/>
      <c r="F33" s="86">
        <f>VLOOKUP(D33,BSE!$D$3:$E$83,2,0)</f>
        <v>2726</v>
      </c>
      <c r="G33" s="84">
        <f t="shared" si="2"/>
        <v>2726</v>
      </c>
      <c r="J33" s="45" t="b">
        <f t="shared" si="0"/>
        <v>0</v>
      </c>
    </row>
    <row r="34" spans="1:10" x14ac:dyDescent="0.25">
      <c r="A34" s="77">
        <f t="shared" si="1"/>
        <v>31</v>
      </c>
      <c r="B34" s="86">
        <v>532334</v>
      </c>
      <c r="C34" s="77" t="s">
        <v>40</v>
      </c>
      <c r="D34" s="78" t="s">
        <v>176</v>
      </c>
      <c r="E34" s="86"/>
      <c r="F34" s="86">
        <f>VLOOKUP(D34,BSE!$D$3:$E$83,2,0)</f>
        <v>1663</v>
      </c>
      <c r="G34" s="84">
        <f t="shared" si="2"/>
        <v>1663</v>
      </c>
      <c r="J34" s="45" t="b">
        <f t="shared" si="0"/>
        <v>0</v>
      </c>
    </row>
    <row r="35" spans="1:10" x14ac:dyDescent="0.25">
      <c r="A35" s="80">
        <f t="shared" si="1"/>
        <v>32</v>
      </c>
      <c r="B35" s="87">
        <v>532873</v>
      </c>
      <c r="C35" s="80" t="s">
        <v>41</v>
      </c>
      <c r="D35" s="80" t="s">
        <v>199</v>
      </c>
      <c r="E35" s="87">
        <f>5.05*1000000</f>
        <v>5050000</v>
      </c>
      <c r="F35" s="87">
        <f>VLOOKUP(D35,BSE!$D$3:$E$83,2,0)</f>
        <v>1150000</v>
      </c>
      <c r="G35" s="85">
        <f t="shared" si="2"/>
        <v>6200000</v>
      </c>
      <c r="H35" s="88">
        <f>1-38.56%</f>
        <v>0.61440000000000006</v>
      </c>
      <c r="I35" s="91">
        <v>415003986</v>
      </c>
      <c r="J35" s="45" t="b">
        <f t="shared" si="0"/>
        <v>0</v>
      </c>
    </row>
    <row r="36" spans="1:10" x14ac:dyDescent="0.25">
      <c r="A36" s="80">
        <f t="shared" si="1"/>
        <v>33</v>
      </c>
      <c r="B36" s="87">
        <v>532832</v>
      </c>
      <c r="C36" s="80" t="s">
        <v>42</v>
      </c>
      <c r="D36" s="81" t="s">
        <v>97</v>
      </c>
      <c r="E36" s="87">
        <f>VLOOKUP(D36,NSE!$D$3:$E$77,2,0)</f>
        <v>6660000</v>
      </c>
      <c r="F36" s="87">
        <f>VLOOKUP(D36,BSE!$D$3:$E$83,2,0)</f>
        <v>1370000</v>
      </c>
      <c r="G36" s="85">
        <f t="shared" si="2"/>
        <v>8030000</v>
      </c>
      <c r="H36" s="89">
        <f>1-22.99%</f>
        <v>0.77010000000000001</v>
      </c>
      <c r="I36" s="91">
        <v>401790739</v>
      </c>
      <c r="J36" s="45" t="b">
        <f t="shared" si="0"/>
        <v>0</v>
      </c>
    </row>
    <row r="37" spans="1:10" x14ac:dyDescent="0.25">
      <c r="A37" s="77">
        <f t="shared" si="1"/>
        <v>34</v>
      </c>
      <c r="B37" s="86">
        <v>532881</v>
      </c>
      <c r="C37" s="77" t="s">
        <v>43</v>
      </c>
      <c r="D37" s="78" t="s">
        <v>177</v>
      </c>
      <c r="E37" s="86">
        <f>VLOOKUP(D37,NSE!$D$3:$E$77,2,0)</f>
        <v>21016</v>
      </c>
      <c r="F37" s="86">
        <f>VLOOKUP(D37,BSE!$D$3:$E$83,2,0)</f>
        <v>8977</v>
      </c>
      <c r="G37" s="84">
        <f t="shared" si="2"/>
        <v>29993</v>
      </c>
      <c r="J37" s="45" t="b">
        <f t="shared" si="0"/>
        <v>0</v>
      </c>
    </row>
    <row r="38" spans="1:10" x14ac:dyDescent="0.25">
      <c r="A38" s="77">
        <f t="shared" si="1"/>
        <v>35</v>
      </c>
      <c r="B38" s="86">
        <v>511131</v>
      </c>
      <c r="C38" s="77" t="s">
        <v>44</v>
      </c>
      <c r="D38" s="78" t="s">
        <v>98</v>
      </c>
      <c r="E38" s="86"/>
      <c r="F38" s="86">
        <f>VLOOKUP(D38,BSE!$D$3:$E$83,2,0)</f>
        <v>34242</v>
      </c>
      <c r="G38" s="84">
        <f t="shared" si="2"/>
        <v>34242</v>
      </c>
      <c r="J38" s="45" t="b">
        <f t="shared" si="0"/>
        <v>0</v>
      </c>
    </row>
    <row r="39" spans="1:10" x14ac:dyDescent="0.25">
      <c r="A39" s="77">
        <f t="shared" si="1"/>
        <v>36</v>
      </c>
      <c r="B39" s="86">
        <v>522189</v>
      </c>
      <c r="C39" s="77" t="s">
        <v>9</v>
      </c>
      <c r="D39" s="78" t="s">
        <v>178</v>
      </c>
      <c r="E39" s="86"/>
      <c r="F39" s="86">
        <f>VLOOKUP(D39,BSE!$D$3:$E$83,2,0)</f>
        <v>0</v>
      </c>
      <c r="G39" s="84">
        <f t="shared" si="2"/>
        <v>0</v>
      </c>
      <c r="J39" s="45" t="b">
        <f t="shared" si="0"/>
        <v>1</v>
      </c>
    </row>
    <row r="40" spans="1:10" x14ac:dyDescent="0.25">
      <c r="A40" s="77">
        <f t="shared" si="1"/>
        <v>37</v>
      </c>
      <c r="B40" s="86">
        <v>532924</v>
      </c>
      <c r="C40" s="77" t="s">
        <v>46</v>
      </c>
      <c r="D40" s="78" t="s">
        <v>179</v>
      </c>
      <c r="E40" s="86">
        <f>VLOOKUP(D40,NSE!$D$3:$E$77,2,0)</f>
        <v>157070</v>
      </c>
      <c r="F40" s="86">
        <f>VLOOKUP(D40,BSE!$D$3:$E$83,2,0)</f>
        <v>100594</v>
      </c>
      <c r="G40" s="84">
        <f t="shared" si="2"/>
        <v>257664</v>
      </c>
      <c r="J40" s="45" t="b">
        <f t="shared" si="0"/>
        <v>0</v>
      </c>
    </row>
    <row r="41" spans="1:10" x14ac:dyDescent="0.25">
      <c r="A41" s="77">
        <f t="shared" si="1"/>
        <v>38</v>
      </c>
      <c r="B41" s="86">
        <v>509048</v>
      </c>
      <c r="C41" s="77" t="s">
        <v>47</v>
      </c>
      <c r="D41" s="78" t="s">
        <v>100</v>
      </c>
      <c r="E41" s="86"/>
      <c r="F41" s="86">
        <f>VLOOKUP(D41,BSE!$D$3:$E$83,2,0)</f>
        <v>7480</v>
      </c>
      <c r="G41" s="84">
        <f t="shared" si="2"/>
        <v>7480</v>
      </c>
      <c r="J41" s="45" t="b">
        <f t="shared" si="0"/>
        <v>0</v>
      </c>
    </row>
    <row r="42" spans="1:10" x14ac:dyDescent="0.25">
      <c r="A42" s="77">
        <f t="shared" si="1"/>
        <v>39</v>
      </c>
      <c r="B42" s="86">
        <v>533012</v>
      </c>
      <c r="C42" s="77" t="s">
        <v>48</v>
      </c>
      <c r="D42" s="78" t="s">
        <v>101</v>
      </c>
      <c r="E42" s="86">
        <f>VLOOKUP(D42,NSE!$D$3:$E$77,2,0)</f>
        <v>0</v>
      </c>
      <c r="F42" s="86">
        <f>VLOOKUP(D42,BSE!$D$3:$E$83,2,0)</f>
        <v>20963</v>
      </c>
      <c r="G42" s="84">
        <f t="shared" si="2"/>
        <v>20963</v>
      </c>
      <c r="J42" s="45" t="b">
        <f t="shared" si="0"/>
        <v>0</v>
      </c>
    </row>
    <row r="43" spans="1:10" x14ac:dyDescent="0.25">
      <c r="A43" s="77">
        <f t="shared" si="1"/>
        <v>40</v>
      </c>
      <c r="B43" s="86">
        <v>500256</v>
      </c>
      <c r="C43" s="77" t="s">
        <v>49</v>
      </c>
      <c r="D43" s="78" t="s">
        <v>102</v>
      </c>
      <c r="E43" s="86"/>
      <c r="F43" s="86">
        <f>VLOOKUP(D43,BSE!$D$3:$E$83,2,0)</f>
        <v>40007</v>
      </c>
      <c r="G43" s="84">
        <f t="shared" si="2"/>
        <v>40007</v>
      </c>
      <c r="J43" s="45" t="b">
        <f t="shared" si="0"/>
        <v>0</v>
      </c>
    </row>
    <row r="44" spans="1:10" x14ac:dyDescent="0.25">
      <c r="A44" s="77">
        <f t="shared" si="1"/>
        <v>41</v>
      </c>
      <c r="B44" s="86">
        <v>532313</v>
      </c>
      <c r="C44" s="77" t="s">
        <v>50</v>
      </c>
      <c r="D44" s="78" t="s">
        <v>103</v>
      </c>
      <c r="E44" s="86">
        <f>VLOOKUP(D44,NSE!$D$3:$E$77,2,0)</f>
        <v>215061</v>
      </c>
      <c r="F44" s="86">
        <f>VLOOKUP(D44,BSE!$D$3:$E$83,2,0)</f>
        <v>12414</v>
      </c>
      <c r="G44" s="84">
        <f t="shared" si="2"/>
        <v>227475</v>
      </c>
      <c r="H44" s="89">
        <f>1-51.05%</f>
        <v>0.48950000000000005</v>
      </c>
      <c r="I44" s="91">
        <v>40835150</v>
      </c>
      <c r="J44" s="45" t="b">
        <f t="shared" si="0"/>
        <v>0</v>
      </c>
    </row>
    <row r="45" spans="1:10" x14ac:dyDescent="0.25">
      <c r="A45" s="77">
        <f t="shared" si="1"/>
        <v>42</v>
      </c>
      <c r="B45" s="86">
        <v>533078</v>
      </c>
      <c r="C45" s="77" t="s">
        <v>51</v>
      </c>
      <c r="D45" s="78" t="s">
        <v>180</v>
      </c>
      <c r="E45" s="86">
        <f>VLOOKUP(D45,NSE!$D$3:$E$77,2,0)</f>
        <v>271</v>
      </c>
      <c r="F45" s="86">
        <f>VLOOKUP(D45,BSE!$D$3:$E$83,2,0)</f>
        <v>2191</v>
      </c>
      <c r="G45" s="84">
        <f t="shared" si="2"/>
        <v>2462</v>
      </c>
      <c r="J45" s="45" t="b">
        <f t="shared" si="0"/>
        <v>0</v>
      </c>
    </row>
    <row r="46" spans="1:10" x14ac:dyDescent="0.25">
      <c r="A46" s="77">
        <f t="shared" si="1"/>
        <v>43</v>
      </c>
      <c r="B46" s="86">
        <v>503101</v>
      </c>
      <c r="C46" s="77" t="s">
        <v>52</v>
      </c>
      <c r="D46" s="78" t="s">
        <v>104</v>
      </c>
      <c r="E46" s="86"/>
      <c r="F46" s="86">
        <f>VLOOKUP(D46,BSE!$D$3:$E$83,2,0)</f>
        <v>957</v>
      </c>
      <c r="G46" s="84">
        <f t="shared" si="2"/>
        <v>957</v>
      </c>
      <c r="J46" s="45" t="b">
        <f t="shared" si="0"/>
        <v>0</v>
      </c>
    </row>
    <row r="47" spans="1:10" x14ac:dyDescent="0.25">
      <c r="A47" s="77">
        <f t="shared" si="1"/>
        <v>44</v>
      </c>
      <c r="B47" s="86">
        <v>513648</v>
      </c>
      <c r="C47" s="77" t="s">
        <v>10</v>
      </c>
      <c r="D47" s="78" t="s">
        <v>181</v>
      </c>
      <c r="E47" s="86"/>
      <c r="F47" s="86">
        <f>VLOOKUP(D47,BSE!$D$3:$E$83,2,0)</f>
        <v>0</v>
      </c>
      <c r="G47" s="84">
        <f t="shared" si="2"/>
        <v>0</v>
      </c>
      <c r="J47" s="45" t="b">
        <f t="shared" si="0"/>
        <v>1</v>
      </c>
    </row>
    <row r="48" spans="1:10" x14ac:dyDescent="0.25">
      <c r="A48" s="77">
        <f t="shared" si="1"/>
        <v>45</v>
      </c>
      <c r="B48" s="86">
        <v>523566</v>
      </c>
      <c r="C48" s="77" t="s">
        <v>53</v>
      </c>
      <c r="D48" s="78" t="s">
        <v>182</v>
      </c>
      <c r="E48" s="86"/>
      <c r="F48" s="86">
        <f>VLOOKUP(D48,BSE!$D$3:$E$83,2,0)</f>
        <v>3700</v>
      </c>
      <c r="G48" s="84">
        <f t="shared" si="2"/>
        <v>3700</v>
      </c>
      <c r="J48" s="45" t="b">
        <f t="shared" si="0"/>
        <v>0</v>
      </c>
    </row>
    <row r="49" spans="1:10" x14ac:dyDescent="0.25">
      <c r="A49" s="77">
        <f t="shared" si="1"/>
        <v>46</v>
      </c>
      <c r="B49" s="86">
        <v>532991</v>
      </c>
      <c r="C49" s="77" t="s">
        <v>54</v>
      </c>
      <c r="D49" s="78" t="s">
        <v>105</v>
      </c>
      <c r="E49" s="86"/>
      <c r="F49" s="86">
        <f>VLOOKUP(D49,BSE!$D$3:$E$83,2,0)</f>
        <v>120970</v>
      </c>
      <c r="G49" s="84">
        <f t="shared" si="2"/>
        <v>120970</v>
      </c>
      <c r="J49" s="45" t="b">
        <f t="shared" si="0"/>
        <v>0</v>
      </c>
    </row>
    <row r="50" spans="1:10" x14ac:dyDescent="0.25">
      <c r="A50" s="77">
        <f t="shared" si="1"/>
        <v>47</v>
      </c>
      <c r="B50" s="86">
        <v>531416</v>
      </c>
      <c r="C50" s="77" t="s">
        <v>55</v>
      </c>
      <c r="D50" s="78" t="s">
        <v>134</v>
      </c>
      <c r="E50" s="86"/>
      <c r="F50" s="86">
        <f>VLOOKUP(D50,BSE!$D$3:$E$83,2,0)</f>
        <v>279</v>
      </c>
      <c r="G50" s="84">
        <f t="shared" si="2"/>
        <v>279</v>
      </c>
      <c r="J50" s="45" t="b">
        <f t="shared" si="0"/>
        <v>0</v>
      </c>
    </row>
    <row r="51" spans="1:10" x14ac:dyDescent="0.25">
      <c r="A51" s="77">
        <f t="shared" si="1"/>
        <v>48</v>
      </c>
      <c r="B51" s="86">
        <v>531494</v>
      </c>
      <c r="C51" s="77" t="s">
        <v>56</v>
      </c>
      <c r="D51" s="78" t="s">
        <v>106</v>
      </c>
      <c r="E51" s="86"/>
      <c r="F51" s="86">
        <f>VLOOKUP(D51,BSE!$D$3:$E$83,2,0)</f>
        <v>125</v>
      </c>
      <c r="G51" s="84">
        <f t="shared" si="2"/>
        <v>125</v>
      </c>
      <c r="J51" s="45" t="b">
        <f t="shared" si="0"/>
        <v>0</v>
      </c>
    </row>
    <row r="52" spans="1:10" x14ac:dyDescent="0.25">
      <c r="A52" s="77">
        <f t="shared" si="1"/>
        <v>49</v>
      </c>
      <c r="B52" s="86">
        <v>530377</v>
      </c>
      <c r="C52" s="77" t="s">
        <v>57</v>
      </c>
      <c r="D52" s="78" t="s">
        <v>183</v>
      </c>
      <c r="E52" s="86"/>
      <c r="F52" s="86">
        <f>VLOOKUP(D52,BSE!$D$3:$E$83,2,0)</f>
        <v>76494</v>
      </c>
      <c r="G52" s="84">
        <f t="shared" si="2"/>
        <v>76494</v>
      </c>
      <c r="J52" s="45" t="b">
        <f t="shared" si="0"/>
        <v>0</v>
      </c>
    </row>
    <row r="53" spans="1:10" x14ac:dyDescent="0.25">
      <c r="A53" s="77">
        <f t="shared" si="1"/>
        <v>50</v>
      </c>
      <c r="B53" s="86" t="s">
        <v>138</v>
      </c>
      <c r="C53" s="77" t="s">
        <v>58</v>
      </c>
      <c r="D53" s="78" t="s">
        <v>123</v>
      </c>
      <c r="E53" s="86"/>
      <c r="F53" s="86">
        <f>VLOOKUP(D53,BSE!$D$3:$E$83,2,0)</f>
        <v>204777</v>
      </c>
      <c r="G53" s="84">
        <f t="shared" si="2"/>
        <v>204777</v>
      </c>
      <c r="H53" s="89">
        <f>1-40.85%</f>
        <v>0.59149999999999991</v>
      </c>
      <c r="I53" s="91">
        <v>145832100</v>
      </c>
      <c r="J53" s="45" t="b">
        <f t="shared" si="0"/>
        <v>0</v>
      </c>
    </row>
    <row r="54" spans="1:10" x14ac:dyDescent="0.25">
      <c r="A54" s="77">
        <f t="shared" si="1"/>
        <v>51</v>
      </c>
      <c r="B54" s="86">
        <v>532880</v>
      </c>
      <c r="C54" s="77" t="s">
        <v>59</v>
      </c>
      <c r="D54" s="78" t="s">
        <v>107</v>
      </c>
      <c r="E54" s="86"/>
      <c r="F54" s="86">
        <f>VLOOKUP(D54,BSE!$D$3:$E$83,2,0)</f>
        <v>241155</v>
      </c>
      <c r="G54" s="84">
        <f t="shared" si="2"/>
        <v>241155</v>
      </c>
      <c r="H54" s="89">
        <f>1-89.14%</f>
        <v>0.10860000000000003</v>
      </c>
      <c r="I54" s="91">
        <v>173567000</v>
      </c>
      <c r="J54" s="45" t="b">
        <f t="shared" si="0"/>
        <v>0</v>
      </c>
    </row>
    <row r="55" spans="1:10" x14ac:dyDescent="0.25">
      <c r="A55" s="80">
        <f t="shared" si="1"/>
        <v>52</v>
      </c>
      <c r="B55" s="87">
        <v>532837</v>
      </c>
      <c r="C55" s="80" t="s">
        <v>60</v>
      </c>
      <c r="D55" s="80" t="s">
        <v>205</v>
      </c>
      <c r="E55" s="87">
        <f>VLOOKUP(D55,NSE!$D$3:$E$77,2,0)</f>
        <v>883100</v>
      </c>
      <c r="F55" s="87">
        <f>VLOOKUP(D55,BSE!$D$3:$E$83,2,0)</f>
        <v>303113</v>
      </c>
      <c r="G55" s="85">
        <f t="shared" si="2"/>
        <v>1186213</v>
      </c>
      <c r="H55" s="89">
        <f>1-43.54%</f>
        <v>0.56459999999999999</v>
      </c>
      <c r="I55" s="91">
        <v>109961890</v>
      </c>
      <c r="J55" s="45" t="b">
        <f t="shared" si="0"/>
        <v>0</v>
      </c>
    </row>
    <row r="56" spans="1:10" x14ac:dyDescent="0.25">
      <c r="A56" s="80">
        <f t="shared" si="1"/>
        <v>53</v>
      </c>
      <c r="B56" s="87">
        <v>532780</v>
      </c>
      <c r="C56" s="80" t="s">
        <v>61</v>
      </c>
      <c r="D56" s="80" t="s">
        <v>206</v>
      </c>
      <c r="E56" s="87"/>
      <c r="F56" s="87">
        <f>VLOOKUP(D56,BSE!$D$3:$E$83,2,0)</f>
        <v>93761</v>
      </c>
      <c r="G56" s="85">
        <f t="shared" si="2"/>
        <v>93761</v>
      </c>
      <c r="H56" s="89">
        <f>1-74.73%</f>
        <v>0.25269999999999992</v>
      </c>
      <c r="I56" s="91">
        <v>198552472</v>
      </c>
      <c r="J56" s="45" t="b">
        <f t="shared" si="0"/>
        <v>0</v>
      </c>
    </row>
    <row r="57" spans="1:10" x14ac:dyDescent="0.25">
      <c r="A57" s="80">
        <f t="shared" si="1"/>
        <v>54</v>
      </c>
      <c r="B57" s="87">
        <v>503031</v>
      </c>
      <c r="C57" s="80" t="s">
        <v>62</v>
      </c>
      <c r="D57" s="81" t="s">
        <v>108</v>
      </c>
      <c r="E57" s="87"/>
      <c r="F57" s="87">
        <f>VLOOKUP(D57,BSE!$D$3:$E$83,2,0)</f>
        <v>78759</v>
      </c>
      <c r="G57" s="85">
        <f t="shared" si="2"/>
        <v>78759</v>
      </c>
      <c r="H57" s="89">
        <f>1-53.65%</f>
        <v>0.46350000000000002</v>
      </c>
      <c r="I57" s="91">
        <v>279201220</v>
      </c>
      <c r="J57" s="45" t="b">
        <f t="shared" si="0"/>
        <v>0</v>
      </c>
    </row>
    <row r="58" spans="1:10" x14ac:dyDescent="0.25">
      <c r="A58" s="80">
        <f t="shared" si="1"/>
        <v>55</v>
      </c>
      <c r="B58" s="87">
        <v>503100</v>
      </c>
      <c r="C58" s="80" t="s">
        <v>63</v>
      </c>
      <c r="D58" s="81" t="s">
        <v>109</v>
      </c>
      <c r="E58" s="87">
        <v>20463</v>
      </c>
      <c r="F58" s="87">
        <f>VLOOKUP(D58,BSE!$D$3:$E$83,2,0)</f>
        <v>13518</v>
      </c>
      <c r="G58" s="85">
        <f t="shared" si="2"/>
        <v>33981</v>
      </c>
      <c r="H58" s="90">
        <f>1-65.92%</f>
        <v>0.34079999999999999</v>
      </c>
      <c r="I58" s="91">
        <v>144845445</v>
      </c>
      <c r="J58" s="45" t="b">
        <f t="shared" si="0"/>
        <v>0</v>
      </c>
    </row>
    <row r="59" spans="1:10" x14ac:dyDescent="0.25">
      <c r="A59" s="77">
        <f t="shared" si="1"/>
        <v>56</v>
      </c>
      <c r="B59" s="86">
        <v>531746</v>
      </c>
      <c r="C59" s="77" t="s">
        <v>64</v>
      </c>
      <c r="D59" s="78" t="s">
        <v>110</v>
      </c>
      <c r="E59" s="86"/>
      <c r="F59" s="86">
        <f>VLOOKUP(D59,BSE!$D$3:$E$83,2,0)</f>
        <v>55002</v>
      </c>
      <c r="G59" s="84">
        <f t="shared" si="2"/>
        <v>55002</v>
      </c>
      <c r="J59" s="45" t="b">
        <f t="shared" si="0"/>
        <v>0</v>
      </c>
    </row>
    <row r="60" spans="1:10" x14ac:dyDescent="0.25">
      <c r="A60" s="77">
        <f t="shared" si="1"/>
        <v>57</v>
      </c>
      <c r="B60" s="86">
        <v>531256</v>
      </c>
      <c r="C60" s="77" t="s">
        <v>1</v>
      </c>
      <c r="D60" s="78" t="s">
        <v>184</v>
      </c>
      <c r="E60" s="86"/>
      <c r="F60" s="86">
        <f>VLOOKUP(D60,BSE!$D$3:$E$83,2,0)</f>
        <v>0</v>
      </c>
      <c r="G60" s="84">
        <f t="shared" si="2"/>
        <v>0</v>
      </c>
      <c r="J60" s="45" t="b">
        <f t="shared" si="0"/>
        <v>1</v>
      </c>
    </row>
    <row r="61" spans="1:10" x14ac:dyDescent="0.25">
      <c r="A61" s="77">
        <f t="shared" si="1"/>
        <v>58</v>
      </c>
      <c r="B61" s="86">
        <v>530695</v>
      </c>
      <c r="C61" s="77" t="s">
        <v>65</v>
      </c>
      <c r="D61" s="78" t="s">
        <v>111</v>
      </c>
      <c r="E61" s="86"/>
      <c r="F61" s="86">
        <f>VLOOKUP(D61,BSE!$D$3:$E$83,2,0)</f>
        <v>2050</v>
      </c>
      <c r="G61" s="84">
        <f t="shared" si="2"/>
        <v>2050</v>
      </c>
      <c r="J61" s="45" t="b">
        <f t="shared" si="0"/>
        <v>0</v>
      </c>
    </row>
    <row r="62" spans="1:10" x14ac:dyDescent="0.25">
      <c r="A62" s="77">
        <f t="shared" si="1"/>
        <v>59</v>
      </c>
      <c r="B62" s="86">
        <v>532891</v>
      </c>
      <c r="C62" s="77" t="s">
        <v>66</v>
      </c>
      <c r="D62" s="78" t="s">
        <v>112</v>
      </c>
      <c r="E62" s="86">
        <f>VLOOKUP(D62,NSE!$D$3:$E$77,2,0)</f>
        <v>149613</v>
      </c>
      <c r="F62" s="86">
        <f>VLOOKUP(D62,BSE!$D$3:$E$83,2,0)</f>
        <v>69185</v>
      </c>
      <c r="G62" s="84">
        <f t="shared" si="2"/>
        <v>218798</v>
      </c>
      <c r="J62" s="45" t="b">
        <f t="shared" si="0"/>
        <v>0</v>
      </c>
    </row>
    <row r="63" spans="1:10" x14ac:dyDescent="0.25">
      <c r="A63" s="77">
        <f t="shared" si="1"/>
        <v>60</v>
      </c>
      <c r="B63" s="86">
        <v>509845</v>
      </c>
      <c r="C63" s="77" t="s">
        <v>3</v>
      </c>
      <c r="D63" s="78" t="s">
        <v>185</v>
      </c>
      <c r="E63" s="86"/>
      <c r="F63" s="86">
        <f>VLOOKUP(D63,BSE!$D$3:$E$83,2,0)</f>
        <v>0</v>
      </c>
      <c r="G63" s="84">
        <f t="shared" si="2"/>
        <v>0</v>
      </c>
      <c r="J63" s="45" t="b">
        <f t="shared" si="0"/>
        <v>1</v>
      </c>
    </row>
    <row r="64" spans="1:10" x14ac:dyDescent="0.25">
      <c r="A64" s="77">
        <f t="shared" si="1"/>
        <v>61</v>
      </c>
      <c r="B64" s="86">
        <v>531627</v>
      </c>
      <c r="C64" s="77" t="s">
        <v>2</v>
      </c>
      <c r="D64" s="78" t="s">
        <v>186</v>
      </c>
      <c r="E64" s="86"/>
      <c r="F64" s="86">
        <f>VLOOKUP(D64,BSE!$D$3:$E$83,2,0)</f>
        <v>0</v>
      </c>
      <c r="G64" s="84">
        <f t="shared" si="2"/>
        <v>0</v>
      </c>
      <c r="J64" s="45" t="b">
        <f t="shared" si="0"/>
        <v>1</v>
      </c>
    </row>
    <row r="65" spans="1:10" x14ac:dyDescent="0.25">
      <c r="A65" s="77">
        <f t="shared" si="1"/>
        <v>62</v>
      </c>
      <c r="B65" s="86">
        <v>531694</v>
      </c>
      <c r="C65" s="77" t="s">
        <v>67</v>
      </c>
      <c r="D65" s="78" t="s">
        <v>113</v>
      </c>
      <c r="E65" s="86"/>
      <c r="F65" s="86">
        <f>VLOOKUP(D65,BSE!$D$3:$E$83,2,0)</f>
        <v>3320</v>
      </c>
      <c r="G65" s="84">
        <f t="shared" si="2"/>
        <v>3320</v>
      </c>
      <c r="J65" s="45" t="b">
        <f t="shared" si="0"/>
        <v>0</v>
      </c>
    </row>
    <row r="66" spans="1:10" x14ac:dyDescent="0.25">
      <c r="A66" s="77">
        <f t="shared" si="1"/>
        <v>63</v>
      </c>
      <c r="B66" s="86">
        <v>526823</v>
      </c>
      <c r="C66" s="77" t="s">
        <v>68</v>
      </c>
      <c r="D66" s="78" t="s">
        <v>135</v>
      </c>
      <c r="E66" s="86"/>
      <c r="F66" s="86">
        <f>VLOOKUP(D66,BSE!$D$3:$E$83,2,0)</f>
        <v>1005</v>
      </c>
      <c r="G66" s="84">
        <f t="shared" si="2"/>
        <v>1005</v>
      </c>
      <c r="J66" s="45" t="b">
        <f t="shared" si="0"/>
        <v>0</v>
      </c>
    </row>
    <row r="67" spans="1:10" x14ac:dyDescent="0.25">
      <c r="A67" s="77">
        <f t="shared" si="1"/>
        <v>64</v>
      </c>
      <c r="B67" s="86">
        <v>531033</v>
      </c>
      <c r="C67" s="77" t="s">
        <v>69</v>
      </c>
      <c r="D67" s="78" t="s">
        <v>187</v>
      </c>
      <c r="E67" s="86"/>
      <c r="F67" s="86">
        <f>VLOOKUP(D67,BSE!$D$3:$E$83,2,0)</f>
        <v>1240</v>
      </c>
      <c r="G67" s="84">
        <f t="shared" si="2"/>
        <v>1240</v>
      </c>
      <c r="J67" s="45" t="b">
        <f t="shared" si="0"/>
        <v>0</v>
      </c>
    </row>
    <row r="68" spans="1:10" x14ac:dyDescent="0.25">
      <c r="A68" s="77">
        <f t="shared" si="1"/>
        <v>65</v>
      </c>
      <c r="B68" s="86">
        <v>508996</v>
      </c>
      <c r="C68" s="77" t="s">
        <v>70</v>
      </c>
      <c r="D68" s="78" t="s">
        <v>188</v>
      </c>
      <c r="E68" s="86"/>
      <c r="F68" s="86">
        <f>VLOOKUP(D68,BSE!$D$3:$E$83,2,0)</f>
        <v>35326</v>
      </c>
      <c r="G68" s="84">
        <f t="shared" si="2"/>
        <v>35326</v>
      </c>
      <c r="J68" s="45" t="b">
        <f t="shared" si="0"/>
        <v>0</v>
      </c>
    </row>
    <row r="69" spans="1:10" x14ac:dyDescent="0.25">
      <c r="A69" s="77">
        <f t="shared" si="1"/>
        <v>66</v>
      </c>
      <c r="B69" s="86">
        <v>531715</v>
      </c>
      <c r="C69" s="77" t="s">
        <v>71</v>
      </c>
      <c r="D69" s="78" t="s">
        <v>189</v>
      </c>
      <c r="E69" s="86"/>
      <c r="F69" s="86">
        <f>VLOOKUP(D69,BSE!$D$3:$E$83,2,0)</f>
        <v>65296</v>
      </c>
      <c r="G69" s="84">
        <f t="shared" si="2"/>
        <v>65296</v>
      </c>
      <c r="J69" s="45" t="b">
        <f t="shared" ref="J69:J84" si="3">E69=F69</f>
        <v>0</v>
      </c>
    </row>
    <row r="70" spans="1:10" x14ac:dyDescent="0.25">
      <c r="A70" s="77">
        <f t="shared" ref="A70:A84" si="4">A69+1</f>
        <v>67</v>
      </c>
      <c r="B70" s="86">
        <v>503229</v>
      </c>
      <c r="C70" s="77" t="s">
        <v>72</v>
      </c>
      <c r="D70" s="78" t="s">
        <v>136</v>
      </c>
      <c r="E70" s="86"/>
      <c r="F70" s="86">
        <f>VLOOKUP(D70,BSE!$D$3:$E$83,2,0)</f>
        <v>6888</v>
      </c>
      <c r="G70" s="84">
        <f t="shared" ref="G70:G84" si="5">E70+F70</f>
        <v>6888</v>
      </c>
      <c r="J70" s="45" t="b">
        <f t="shared" si="3"/>
        <v>0</v>
      </c>
    </row>
    <row r="71" spans="1:10" x14ac:dyDescent="0.25">
      <c r="A71" s="80">
        <f t="shared" si="4"/>
        <v>68</v>
      </c>
      <c r="B71" s="87">
        <v>532784</v>
      </c>
      <c r="C71" s="80" t="s">
        <v>73</v>
      </c>
      <c r="D71" s="81" t="s">
        <v>114</v>
      </c>
      <c r="E71" s="87"/>
      <c r="F71" s="87">
        <f>VLOOKUP(D71,BSE!$D$3:$E$83,2,0)</f>
        <v>52183</v>
      </c>
      <c r="G71" s="85">
        <f t="shared" si="5"/>
        <v>52183</v>
      </c>
      <c r="H71" s="89">
        <f>1-60.55%</f>
        <v>0.39450000000000007</v>
      </c>
      <c r="I71" s="91">
        <v>98063868</v>
      </c>
      <c r="J71" s="45" t="b">
        <f t="shared" si="3"/>
        <v>0</v>
      </c>
    </row>
    <row r="72" spans="1:10" x14ac:dyDescent="0.25">
      <c r="A72" s="77">
        <f t="shared" si="4"/>
        <v>69</v>
      </c>
      <c r="B72" s="86">
        <v>530821</v>
      </c>
      <c r="C72" s="77" t="s">
        <v>74</v>
      </c>
      <c r="D72" s="78" t="s">
        <v>190</v>
      </c>
      <c r="E72" s="86"/>
      <c r="F72" s="86">
        <f>VLOOKUP(D72,BSE!$D$3:$E$83,2,0)</f>
        <v>10649</v>
      </c>
      <c r="G72" s="84">
        <f t="shared" si="5"/>
        <v>10649</v>
      </c>
      <c r="J72" s="45" t="b">
        <f t="shared" si="3"/>
        <v>0</v>
      </c>
    </row>
    <row r="73" spans="1:10" x14ac:dyDescent="0.25">
      <c r="A73" s="77">
        <f t="shared" si="4"/>
        <v>70</v>
      </c>
      <c r="B73" s="86">
        <v>513173</v>
      </c>
      <c r="C73" s="77" t="s">
        <v>75</v>
      </c>
      <c r="D73" s="78" t="s">
        <v>115</v>
      </c>
      <c r="E73" s="86"/>
      <c r="F73" s="86">
        <f>VLOOKUP(D73,BSE!$D$3:$E$83,2,0)</f>
        <v>1300</v>
      </c>
      <c r="G73" s="84">
        <f t="shared" si="5"/>
        <v>1300</v>
      </c>
      <c r="J73" s="45" t="b">
        <f t="shared" si="3"/>
        <v>0</v>
      </c>
    </row>
    <row r="74" spans="1:10" x14ac:dyDescent="0.25">
      <c r="A74" s="80">
        <f t="shared" si="4"/>
        <v>71</v>
      </c>
      <c r="B74" s="87">
        <v>512179</v>
      </c>
      <c r="C74" s="80" t="s">
        <v>76</v>
      </c>
      <c r="D74" s="81" t="s">
        <v>116</v>
      </c>
      <c r="E74" s="87"/>
      <c r="F74" s="87">
        <f>VLOOKUP(D74,BSE!$D$3:$E$83,2,0)</f>
        <v>82330</v>
      </c>
      <c r="G74" s="85">
        <f t="shared" si="5"/>
        <v>82330</v>
      </c>
      <c r="H74" s="89">
        <f>1-65.32%</f>
        <v>0.34680000000000011</v>
      </c>
      <c r="I74" s="91">
        <v>62966207</v>
      </c>
      <c r="J74" s="45" t="b">
        <f t="shared" si="3"/>
        <v>0</v>
      </c>
    </row>
    <row r="75" spans="1:10" x14ac:dyDescent="0.25">
      <c r="A75" s="77">
        <f t="shared" si="4"/>
        <v>72</v>
      </c>
      <c r="B75" s="86">
        <v>503310</v>
      </c>
      <c r="C75" s="77" t="s">
        <v>77</v>
      </c>
      <c r="D75" s="78" t="s">
        <v>117</v>
      </c>
      <c r="E75" s="86"/>
      <c r="F75" s="86">
        <f>VLOOKUP(D75,BSE!$D$3:$E$83,2,0)</f>
        <v>263357</v>
      </c>
      <c r="G75" s="84">
        <f t="shared" si="5"/>
        <v>263357</v>
      </c>
      <c r="J75" s="45" t="b">
        <f t="shared" si="3"/>
        <v>0</v>
      </c>
    </row>
    <row r="76" spans="1:10" x14ac:dyDescent="0.25">
      <c r="A76" s="77">
        <f t="shared" si="4"/>
        <v>73</v>
      </c>
      <c r="B76" s="86">
        <v>526654</v>
      </c>
      <c r="C76" s="77" t="s">
        <v>11</v>
      </c>
      <c r="D76" s="78" t="s">
        <v>137</v>
      </c>
      <c r="E76" s="86"/>
      <c r="F76" s="86">
        <f>VLOOKUP(D76,BSE!$D$3:$E$83,2,0)</f>
        <v>400</v>
      </c>
      <c r="G76" s="84">
        <f t="shared" si="5"/>
        <v>400</v>
      </c>
      <c r="J76" s="45" t="b">
        <f t="shared" si="3"/>
        <v>0</v>
      </c>
    </row>
    <row r="77" spans="1:10" x14ac:dyDescent="0.25">
      <c r="A77" s="77">
        <f t="shared" si="4"/>
        <v>74</v>
      </c>
      <c r="B77" s="86">
        <v>531814</v>
      </c>
      <c r="C77" s="77" t="s">
        <v>78</v>
      </c>
      <c r="D77" s="78" t="s">
        <v>191</v>
      </c>
      <c r="E77" s="86"/>
      <c r="F77" s="86">
        <f>VLOOKUP(D77,BSE!$D$3:$E$83,2,0)</f>
        <v>131496</v>
      </c>
      <c r="G77" s="84">
        <f t="shared" si="5"/>
        <v>131496</v>
      </c>
      <c r="J77" s="45" t="b">
        <f t="shared" si="3"/>
        <v>0</v>
      </c>
    </row>
    <row r="78" spans="1:10" x14ac:dyDescent="0.25">
      <c r="A78" s="77">
        <f t="shared" si="4"/>
        <v>75</v>
      </c>
      <c r="B78" s="86">
        <v>511096</v>
      </c>
      <c r="C78" s="77" t="s">
        <v>4</v>
      </c>
      <c r="D78" s="78" t="s">
        <v>192</v>
      </c>
      <c r="E78" s="86"/>
      <c r="F78" s="86"/>
      <c r="G78" s="84">
        <f t="shared" si="5"/>
        <v>0</v>
      </c>
      <c r="J78" s="45" t="b">
        <f t="shared" si="3"/>
        <v>1</v>
      </c>
    </row>
    <row r="79" spans="1:10" x14ac:dyDescent="0.25">
      <c r="A79" s="77">
        <f t="shared" si="4"/>
        <v>76</v>
      </c>
      <c r="B79" s="86">
        <v>531703</v>
      </c>
      <c r="C79" s="77" t="s">
        <v>79</v>
      </c>
      <c r="D79" s="78" t="s">
        <v>193</v>
      </c>
      <c r="E79" s="86"/>
      <c r="F79" s="86">
        <f>VLOOKUP(D79,BSE!$D$3:$E$83,2,0)</f>
        <v>97856</v>
      </c>
      <c r="G79" s="84">
        <f t="shared" si="5"/>
        <v>97856</v>
      </c>
      <c r="J79" s="45" t="b">
        <f t="shared" si="3"/>
        <v>0</v>
      </c>
    </row>
    <row r="80" spans="1:10" x14ac:dyDescent="0.25">
      <c r="A80" s="80">
        <f t="shared" si="4"/>
        <v>77</v>
      </c>
      <c r="B80" s="87">
        <v>507878</v>
      </c>
      <c r="C80" s="80" t="s">
        <v>80</v>
      </c>
      <c r="D80" s="81" t="s">
        <v>118</v>
      </c>
      <c r="E80" s="87"/>
      <c r="F80" s="87">
        <f>VLOOKUP(D80,BSE!$D$3:$E$83,2,0)</f>
        <v>4540000</v>
      </c>
      <c r="G80" s="85">
        <f t="shared" si="5"/>
        <v>4540000</v>
      </c>
      <c r="H80" s="89">
        <f>1-46.56%</f>
        <v>0.53439999999999999</v>
      </c>
      <c r="I80" s="91">
        <v>2517857828</v>
      </c>
      <c r="J80" s="45" t="b">
        <f t="shared" si="3"/>
        <v>0</v>
      </c>
    </row>
    <row r="81" spans="1:10" x14ac:dyDescent="0.25">
      <c r="A81" s="77">
        <f t="shared" si="4"/>
        <v>78</v>
      </c>
      <c r="B81" s="86">
        <v>517146</v>
      </c>
      <c r="C81" s="77" t="s">
        <v>81</v>
      </c>
      <c r="D81" s="78" t="s">
        <v>119</v>
      </c>
      <c r="E81" s="86"/>
      <c r="F81" s="86">
        <f>VLOOKUP(D81,BSE!$D$3:$E$83,2,0)</f>
        <v>147445</v>
      </c>
      <c r="G81" s="84">
        <f t="shared" si="5"/>
        <v>147445</v>
      </c>
      <c r="J81" s="45" t="b">
        <f t="shared" si="3"/>
        <v>0</v>
      </c>
    </row>
    <row r="82" spans="1:10" x14ac:dyDescent="0.25">
      <c r="A82" s="77">
        <f t="shared" si="4"/>
        <v>79</v>
      </c>
      <c r="B82" s="86">
        <v>523724</v>
      </c>
      <c r="C82" s="77" t="s">
        <v>82</v>
      </c>
      <c r="D82" s="78" t="s">
        <v>120</v>
      </c>
      <c r="E82" s="86"/>
      <c r="F82" s="86">
        <f>VLOOKUP(D82,BSE!$D$3:$E$83,2,0)</f>
        <v>9992</v>
      </c>
      <c r="G82" s="84">
        <f t="shared" si="5"/>
        <v>9992</v>
      </c>
      <c r="J82" s="45" t="b">
        <f t="shared" si="3"/>
        <v>0</v>
      </c>
    </row>
    <row r="83" spans="1:10" x14ac:dyDescent="0.25">
      <c r="A83" s="77">
        <f t="shared" si="4"/>
        <v>80</v>
      </c>
      <c r="B83" s="86">
        <v>511726</v>
      </c>
      <c r="C83" s="77" t="s">
        <v>83</v>
      </c>
      <c r="D83" s="78" t="s">
        <v>121</v>
      </c>
      <c r="E83" s="86"/>
      <c r="F83" s="86">
        <f>VLOOKUP(D83,BSE!$D$3:$E$83,2,0)</f>
        <v>15229</v>
      </c>
      <c r="G83" s="84">
        <f t="shared" si="5"/>
        <v>15229</v>
      </c>
      <c r="J83" s="45" t="b">
        <f t="shared" si="3"/>
        <v>0</v>
      </c>
    </row>
    <row r="84" spans="1:10" x14ac:dyDescent="0.25">
      <c r="A84" s="77">
        <f t="shared" si="4"/>
        <v>81</v>
      </c>
      <c r="B84" s="86">
        <v>505583</v>
      </c>
      <c r="C84" s="77" t="s">
        <v>13</v>
      </c>
      <c r="D84" s="78" t="s">
        <v>194</v>
      </c>
      <c r="E84" s="86"/>
      <c r="F84" s="86">
        <f>VLOOKUP(D84,BSE!$D$3:$E$83,2,0)</f>
        <v>0</v>
      </c>
      <c r="G84" s="84">
        <f t="shared" si="5"/>
        <v>0</v>
      </c>
      <c r="J84" s="45" t="b">
        <f t="shared" si="3"/>
        <v>1</v>
      </c>
    </row>
    <row r="86" spans="1:10" x14ac:dyDescent="0.25">
      <c r="A86" s="75" t="s">
        <v>212</v>
      </c>
      <c r="D86" s="74" t="s">
        <v>223</v>
      </c>
      <c r="H86" s="89">
        <f>1-80.01%</f>
        <v>0.19989999999999997</v>
      </c>
      <c r="I86" s="91">
        <v>328073770</v>
      </c>
    </row>
  </sheetData>
  <printOptions horizontalCentered="1" verticalCentered="1"/>
  <pageMargins left="0" right="0" top="0" bottom="0" header="0" footer="0"/>
  <pageSetup paperSize="9" scale="6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7"/>
  <sheetViews>
    <sheetView workbookViewId="0">
      <selection activeCell="E77" sqref="E77"/>
    </sheetView>
  </sheetViews>
  <sheetFormatPr defaultColWidth="9.140625" defaultRowHeight="15" x14ac:dyDescent="0.25"/>
  <cols>
    <col min="1" max="1" width="9.140625" style="74"/>
    <col min="2" max="2" width="11" style="74" customWidth="1"/>
    <col min="3" max="3" width="22.7109375" style="74" bestFit="1" customWidth="1"/>
    <col min="4" max="4" width="42.85546875" style="74" bestFit="1" customWidth="1"/>
    <col min="5" max="5" width="14.7109375" style="74" customWidth="1"/>
    <col min="6" max="6" width="13.140625" style="74" customWidth="1"/>
    <col min="7" max="16384" width="9.140625" style="74"/>
  </cols>
  <sheetData>
    <row r="1" spans="1:5" x14ac:dyDescent="0.25">
      <c r="E1" s="75" t="s">
        <v>208</v>
      </c>
    </row>
    <row r="2" spans="1:5" s="83" customFormat="1" x14ac:dyDescent="0.25">
      <c r="A2" s="68" t="s">
        <v>126</v>
      </c>
      <c r="B2" s="68" t="s">
        <v>125</v>
      </c>
      <c r="C2" s="68" t="s">
        <v>124</v>
      </c>
      <c r="D2" s="68" t="s">
        <v>0</v>
      </c>
      <c r="E2" s="69">
        <v>40465</v>
      </c>
    </row>
    <row r="3" spans="1:5" x14ac:dyDescent="0.25">
      <c r="A3" s="77">
        <v>1</v>
      </c>
      <c r="B3" s="77">
        <v>532811</v>
      </c>
      <c r="C3" s="77" t="s">
        <v>16</v>
      </c>
      <c r="D3" s="78" t="s">
        <v>87</v>
      </c>
      <c r="E3" s="79">
        <v>21399</v>
      </c>
    </row>
    <row r="4" spans="1:5" x14ac:dyDescent="0.25">
      <c r="A4" s="77">
        <f t="shared" ref="A4:A35" si="0">A3+1</f>
        <v>2</v>
      </c>
      <c r="B4" s="77">
        <v>513349</v>
      </c>
      <c r="C4" s="77" t="s">
        <v>17</v>
      </c>
      <c r="D4" s="78" t="s">
        <v>167</v>
      </c>
      <c r="E4" s="79">
        <v>300613</v>
      </c>
    </row>
    <row r="5" spans="1:5" x14ac:dyDescent="0.25">
      <c r="A5" s="80">
        <f t="shared" si="0"/>
        <v>3</v>
      </c>
      <c r="B5" s="80">
        <v>532799</v>
      </c>
      <c r="C5" s="80" t="s">
        <v>15</v>
      </c>
      <c r="D5" s="81" t="s">
        <v>86</v>
      </c>
      <c r="E5" s="82">
        <v>24320</v>
      </c>
    </row>
    <row r="6" spans="1:5" x14ac:dyDescent="0.25">
      <c r="A6" s="77">
        <f t="shared" si="0"/>
        <v>4</v>
      </c>
      <c r="B6" s="77">
        <v>526707</v>
      </c>
      <c r="C6" s="77" t="s">
        <v>18</v>
      </c>
      <c r="D6" s="78" t="s">
        <v>88</v>
      </c>
      <c r="E6" s="79">
        <v>90473</v>
      </c>
    </row>
    <row r="7" spans="1:5" x14ac:dyDescent="0.25">
      <c r="A7" s="77">
        <f t="shared" si="0"/>
        <v>5</v>
      </c>
      <c r="B7" s="77">
        <v>526519</v>
      </c>
      <c r="C7" s="77" t="s">
        <v>19</v>
      </c>
      <c r="D7" s="78" t="s">
        <v>163</v>
      </c>
      <c r="E7" s="79">
        <v>0</v>
      </c>
    </row>
    <row r="8" spans="1:5" x14ac:dyDescent="0.25">
      <c r="A8" s="77">
        <f t="shared" si="0"/>
        <v>6</v>
      </c>
      <c r="B8" s="77">
        <v>531728</v>
      </c>
      <c r="C8" s="77" t="s">
        <v>45</v>
      </c>
      <c r="D8" s="78" t="s">
        <v>99</v>
      </c>
      <c r="E8" s="79">
        <v>1015</v>
      </c>
    </row>
    <row r="9" spans="1:5" x14ac:dyDescent="0.25">
      <c r="A9" s="80">
        <f t="shared" si="0"/>
        <v>7</v>
      </c>
      <c r="B9" s="80">
        <v>515055</v>
      </c>
      <c r="C9" s="80" t="s">
        <v>20</v>
      </c>
      <c r="D9" s="80" t="s">
        <v>204</v>
      </c>
      <c r="E9" s="82">
        <v>621702</v>
      </c>
    </row>
    <row r="10" spans="1:5" x14ac:dyDescent="0.25">
      <c r="A10" s="77">
        <f t="shared" si="0"/>
        <v>8</v>
      </c>
      <c r="B10" s="77">
        <v>523007</v>
      </c>
      <c r="C10" s="77" t="s">
        <v>21</v>
      </c>
      <c r="D10" s="78" t="s">
        <v>89</v>
      </c>
      <c r="E10" s="79">
        <v>17928</v>
      </c>
    </row>
    <row r="11" spans="1:5" x14ac:dyDescent="0.25">
      <c r="A11" s="77">
        <f t="shared" si="0"/>
        <v>9</v>
      </c>
      <c r="B11" s="77">
        <v>507828</v>
      </c>
      <c r="C11" s="77" t="s">
        <v>22</v>
      </c>
      <c r="D11" s="78" t="s">
        <v>90</v>
      </c>
      <c r="E11" s="79">
        <v>31303</v>
      </c>
    </row>
    <row r="12" spans="1:5" x14ac:dyDescent="0.25">
      <c r="A12" s="77">
        <f t="shared" si="0"/>
        <v>10</v>
      </c>
      <c r="B12" s="77">
        <v>500013</v>
      </c>
      <c r="C12" s="77" t="s">
        <v>23</v>
      </c>
      <c r="D12" s="78" t="s">
        <v>91</v>
      </c>
      <c r="E12" s="79">
        <v>2240000</v>
      </c>
    </row>
    <row r="13" spans="1:5" x14ac:dyDescent="0.25">
      <c r="A13" s="77">
        <f t="shared" si="0"/>
        <v>11</v>
      </c>
      <c r="B13" s="77">
        <v>531381</v>
      </c>
      <c r="C13" s="77" t="s">
        <v>24</v>
      </c>
      <c r="D13" s="78" t="s">
        <v>92</v>
      </c>
      <c r="E13" s="79">
        <v>2</v>
      </c>
    </row>
    <row r="14" spans="1:5" x14ac:dyDescent="0.25">
      <c r="A14" s="77">
        <f t="shared" si="0"/>
        <v>12</v>
      </c>
      <c r="B14" s="77">
        <v>523716</v>
      </c>
      <c r="C14" s="77" t="s">
        <v>25</v>
      </c>
      <c r="D14" s="78" t="s">
        <v>93</v>
      </c>
      <c r="E14" s="79">
        <v>10020</v>
      </c>
    </row>
    <row r="15" spans="1:5" x14ac:dyDescent="0.25">
      <c r="A15" s="77">
        <f t="shared" si="0"/>
        <v>13</v>
      </c>
      <c r="B15" s="77">
        <v>532719</v>
      </c>
      <c r="C15" s="77" t="s">
        <v>27</v>
      </c>
      <c r="D15" s="78" t="s">
        <v>168</v>
      </c>
      <c r="E15" s="79">
        <v>919635</v>
      </c>
    </row>
    <row r="16" spans="1:5" x14ac:dyDescent="0.25">
      <c r="A16" s="77">
        <f t="shared" si="0"/>
        <v>14</v>
      </c>
      <c r="B16" s="77">
        <v>532929</v>
      </c>
      <c r="C16" s="77" t="s">
        <v>28</v>
      </c>
      <c r="D16" s="78" t="s">
        <v>94</v>
      </c>
      <c r="E16" s="79">
        <v>40386</v>
      </c>
    </row>
    <row r="17" spans="1:5" x14ac:dyDescent="0.25">
      <c r="A17" s="77">
        <f t="shared" si="0"/>
        <v>15</v>
      </c>
      <c r="B17" s="77">
        <v>532123</v>
      </c>
      <c r="C17" s="77" t="s">
        <v>29</v>
      </c>
      <c r="D17" s="78" t="s">
        <v>169</v>
      </c>
      <c r="E17" s="79">
        <v>219141</v>
      </c>
    </row>
    <row r="18" spans="1:5" x14ac:dyDescent="0.25">
      <c r="A18" s="77">
        <f t="shared" si="0"/>
        <v>16</v>
      </c>
      <c r="B18" s="77">
        <v>532902</v>
      </c>
      <c r="C18" s="77" t="s">
        <v>31</v>
      </c>
      <c r="D18" s="78" t="s">
        <v>95</v>
      </c>
      <c r="E18" s="79">
        <v>8895</v>
      </c>
    </row>
    <row r="19" spans="1:5" x14ac:dyDescent="0.25">
      <c r="A19" s="80">
        <f t="shared" si="0"/>
        <v>17</v>
      </c>
      <c r="B19" s="80">
        <v>533160</v>
      </c>
      <c r="C19" s="80" t="s">
        <v>32</v>
      </c>
      <c r="D19" s="81" t="s">
        <v>202</v>
      </c>
      <c r="E19" s="82">
        <v>176791</v>
      </c>
    </row>
    <row r="20" spans="1:5" x14ac:dyDescent="0.25">
      <c r="A20" s="77">
        <f t="shared" si="0"/>
        <v>18</v>
      </c>
      <c r="B20" s="77">
        <v>507886</v>
      </c>
      <c r="C20" s="77" t="s">
        <v>7</v>
      </c>
      <c r="D20" s="78" t="s">
        <v>166</v>
      </c>
      <c r="E20" s="79">
        <v>205</v>
      </c>
    </row>
    <row r="21" spans="1:5" x14ac:dyDescent="0.25">
      <c r="A21" s="80">
        <f t="shared" si="0"/>
        <v>19</v>
      </c>
      <c r="B21" s="80">
        <v>532868</v>
      </c>
      <c r="C21" s="80" t="s">
        <v>33</v>
      </c>
      <c r="D21" s="81" t="s">
        <v>203</v>
      </c>
      <c r="E21" s="82">
        <v>874757</v>
      </c>
    </row>
    <row r="22" spans="1:5" x14ac:dyDescent="0.25">
      <c r="A22" s="77">
        <f t="shared" si="0"/>
        <v>20</v>
      </c>
      <c r="B22" s="77">
        <v>517973</v>
      </c>
      <c r="C22" s="77" t="s">
        <v>34</v>
      </c>
      <c r="D22" s="78" t="s">
        <v>171</v>
      </c>
      <c r="E22" s="79">
        <f>2.66*1000000</f>
        <v>2660000</v>
      </c>
    </row>
    <row r="23" spans="1:5" x14ac:dyDescent="0.25">
      <c r="A23" s="77">
        <f t="shared" si="0"/>
        <v>21</v>
      </c>
      <c r="B23" s="77">
        <v>523890</v>
      </c>
      <c r="C23" s="77" t="s">
        <v>35</v>
      </c>
      <c r="D23" s="78" t="s">
        <v>172</v>
      </c>
      <c r="E23" s="79">
        <v>122544</v>
      </c>
    </row>
    <row r="24" spans="1:5" x14ac:dyDescent="0.25">
      <c r="A24" s="77">
        <f t="shared" si="0"/>
        <v>22</v>
      </c>
      <c r="B24" s="77">
        <v>523329</v>
      </c>
      <c r="C24" s="77" t="s">
        <v>36</v>
      </c>
      <c r="D24" s="78" t="s">
        <v>133</v>
      </c>
      <c r="E24" s="79">
        <v>8859</v>
      </c>
    </row>
    <row r="25" spans="1:5" x14ac:dyDescent="0.25">
      <c r="A25" s="77">
        <f t="shared" si="0"/>
        <v>23</v>
      </c>
      <c r="B25" s="77">
        <v>526367</v>
      </c>
      <c r="C25" s="77" t="s">
        <v>37</v>
      </c>
      <c r="D25" s="78" t="s">
        <v>96</v>
      </c>
      <c r="E25" s="79">
        <v>17194</v>
      </c>
    </row>
    <row r="26" spans="1:5" x14ac:dyDescent="0.25">
      <c r="A26" s="77">
        <f t="shared" si="0"/>
        <v>24</v>
      </c>
      <c r="B26" s="77">
        <v>512479</v>
      </c>
      <c r="C26" s="77" t="s">
        <v>8</v>
      </c>
      <c r="D26" s="78" t="s">
        <v>173</v>
      </c>
      <c r="E26" s="79">
        <v>0</v>
      </c>
    </row>
    <row r="27" spans="1:5" x14ac:dyDescent="0.25">
      <c r="A27" s="77">
        <f t="shared" si="0"/>
        <v>25</v>
      </c>
      <c r="B27" s="77" t="s">
        <v>139</v>
      </c>
      <c r="C27" s="77" t="s">
        <v>38</v>
      </c>
      <c r="D27" s="78" t="s">
        <v>122</v>
      </c>
      <c r="E27" s="79">
        <v>32592</v>
      </c>
    </row>
    <row r="28" spans="1:5" x14ac:dyDescent="0.25">
      <c r="A28" s="77">
        <f t="shared" si="0"/>
        <v>26</v>
      </c>
      <c r="B28" s="77">
        <v>530141</v>
      </c>
      <c r="C28" s="77" t="s">
        <v>39</v>
      </c>
      <c r="D28" s="78" t="s">
        <v>175</v>
      </c>
      <c r="E28" s="79">
        <v>2726</v>
      </c>
    </row>
    <row r="29" spans="1:5" x14ac:dyDescent="0.25">
      <c r="A29" s="77">
        <f t="shared" si="0"/>
        <v>27</v>
      </c>
      <c r="B29" s="77">
        <v>532334</v>
      </c>
      <c r="C29" s="77" t="s">
        <v>40</v>
      </c>
      <c r="D29" s="78" t="s">
        <v>176</v>
      </c>
      <c r="E29" s="79">
        <v>1663</v>
      </c>
    </row>
    <row r="30" spans="1:5" x14ac:dyDescent="0.25">
      <c r="A30" s="80">
        <f t="shared" si="0"/>
        <v>28</v>
      </c>
      <c r="B30" s="80">
        <v>532873</v>
      </c>
      <c r="C30" s="80" t="s">
        <v>41</v>
      </c>
      <c r="D30" s="80" t="s">
        <v>210</v>
      </c>
      <c r="E30" s="82">
        <f>5.05*1000000</f>
        <v>5050000</v>
      </c>
    </row>
    <row r="31" spans="1:5" x14ac:dyDescent="0.25">
      <c r="A31" s="80">
        <f t="shared" si="0"/>
        <v>29</v>
      </c>
      <c r="B31" s="80">
        <v>532832</v>
      </c>
      <c r="C31" s="80" t="s">
        <v>42</v>
      </c>
      <c r="D31" s="81" t="s">
        <v>97</v>
      </c>
      <c r="E31" s="82">
        <f>6.66*1000000</f>
        <v>6660000</v>
      </c>
    </row>
    <row r="32" spans="1:5" x14ac:dyDescent="0.25">
      <c r="A32" s="77">
        <f t="shared" si="0"/>
        <v>30</v>
      </c>
      <c r="B32" s="77">
        <v>532881</v>
      </c>
      <c r="C32" s="77" t="s">
        <v>43</v>
      </c>
      <c r="D32" s="78" t="s">
        <v>177</v>
      </c>
      <c r="E32" s="79">
        <v>21016</v>
      </c>
    </row>
    <row r="33" spans="1:5" x14ac:dyDescent="0.25">
      <c r="A33" s="77">
        <f t="shared" si="0"/>
        <v>31</v>
      </c>
      <c r="B33" s="77">
        <v>511131</v>
      </c>
      <c r="C33" s="77" t="s">
        <v>44</v>
      </c>
      <c r="D33" s="78" t="s">
        <v>98</v>
      </c>
      <c r="E33" s="79">
        <v>34242</v>
      </c>
    </row>
    <row r="34" spans="1:5" x14ac:dyDescent="0.25">
      <c r="A34" s="77">
        <f t="shared" si="0"/>
        <v>32</v>
      </c>
      <c r="B34" s="77">
        <v>532924</v>
      </c>
      <c r="C34" s="77" t="s">
        <v>46</v>
      </c>
      <c r="D34" s="78" t="s">
        <v>179</v>
      </c>
      <c r="E34" s="79">
        <v>157070</v>
      </c>
    </row>
    <row r="35" spans="1:5" x14ac:dyDescent="0.25">
      <c r="A35" s="77">
        <f t="shared" si="0"/>
        <v>33</v>
      </c>
      <c r="B35" s="77">
        <v>509048</v>
      </c>
      <c r="C35" s="77" t="s">
        <v>47</v>
      </c>
      <c r="D35" s="78" t="s">
        <v>100</v>
      </c>
      <c r="E35" s="79">
        <v>7480</v>
      </c>
    </row>
    <row r="36" spans="1:5" x14ac:dyDescent="0.25">
      <c r="A36" s="77">
        <f t="shared" ref="A36:A59" si="1">A35+1</f>
        <v>34</v>
      </c>
      <c r="B36" s="77">
        <v>533012</v>
      </c>
      <c r="C36" s="77" t="s">
        <v>48</v>
      </c>
      <c r="D36" s="78" t="s">
        <v>101</v>
      </c>
      <c r="E36" s="79">
        <v>0</v>
      </c>
    </row>
    <row r="37" spans="1:5" x14ac:dyDescent="0.25">
      <c r="A37" s="77">
        <f t="shared" si="1"/>
        <v>35</v>
      </c>
      <c r="B37" s="77">
        <v>500256</v>
      </c>
      <c r="C37" s="77" t="s">
        <v>49</v>
      </c>
      <c r="D37" s="78" t="s">
        <v>102</v>
      </c>
      <c r="E37" s="79">
        <v>40007</v>
      </c>
    </row>
    <row r="38" spans="1:5" x14ac:dyDescent="0.25">
      <c r="A38" s="77">
        <f t="shared" si="1"/>
        <v>36</v>
      </c>
      <c r="B38" s="77">
        <v>532313</v>
      </c>
      <c r="C38" s="77" t="s">
        <v>50</v>
      </c>
      <c r="D38" s="78" t="s">
        <v>103</v>
      </c>
      <c r="E38" s="79">
        <v>215061</v>
      </c>
    </row>
    <row r="39" spans="1:5" x14ac:dyDescent="0.25">
      <c r="A39" s="77">
        <f t="shared" si="1"/>
        <v>37</v>
      </c>
      <c r="B39" s="77">
        <v>533078</v>
      </c>
      <c r="C39" s="77" t="s">
        <v>51</v>
      </c>
      <c r="D39" s="78" t="s">
        <v>180</v>
      </c>
      <c r="E39" s="79">
        <v>271</v>
      </c>
    </row>
    <row r="40" spans="1:5" x14ac:dyDescent="0.25">
      <c r="A40" s="77">
        <f t="shared" si="1"/>
        <v>38</v>
      </c>
      <c r="B40" s="77">
        <v>503101</v>
      </c>
      <c r="C40" s="77" t="s">
        <v>52</v>
      </c>
      <c r="D40" s="78" t="s">
        <v>104</v>
      </c>
      <c r="E40" s="79">
        <v>957</v>
      </c>
    </row>
    <row r="41" spans="1:5" x14ac:dyDescent="0.25">
      <c r="A41" s="77">
        <f t="shared" si="1"/>
        <v>39</v>
      </c>
      <c r="B41" s="77">
        <v>513648</v>
      </c>
      <c r="C41" s="77" t="s">
        <v>10</v>
      </c>
      <c r="D41" s="78" t="s">
        <v>181</v>
      </c>
      <c r="E41" s="79">
        <v>0</v>
      </c>
    </row>
    <row r="42" spans="1:5" x14ac:dyDescent="0.25">
      <c r="A42" s="77">
        <f t="shared" si="1"/>
        <v>40</v>
      </c>
      <c r="B42" s="77">
        <v>523566</v>
      </c>
      <c r="C42" s="77" t="s">
        <v>53</v>
      </c>
      <c r="D42" s="78" t="s">
        <v>182</v>
      </c>
      <c r="E42" s="79">
        <v>3700</v>
      </c>
    </row>
    <row r="43" spans="1:5" x14ac:dyDescent="0.25">
      <c r="A43" s="77">
        <f t="shared" si="1"/>
        <v>41</v>
      </c>
      <c r="B43" s="77">
        <v>532991</v>
      </c>
      <c r="C43" s="77" t="s">
        <v>54</v>
      </c>
      <c r="D43" s="78" t="s">
        <v>105</v>
      </c>
      <c r="E43" s="79">
        <v>120970</v>
      </c>
    </row>
    <row r="44" spans="1:5" x14ac:dyDescent="0.25">
      <c r="A44" s="77">
        <f t="shared" si="1"/>
        <v>42</v>
      </c>
      <c r="B44" s="77">
        <v>531416</v>
      </c>
      <c r="C44" s="77" t="s">
        <v>55</v>
      </c>
      <c r="D44" s="78" t="s">
        <v>134</v>
      </c>
      <c r="E44" s="79">
        <v>279</v>
      </c>
    </row>
    <row r="45" spans="1:5" x14ac:dyDescent="0.25">
      <c r="A45" s="77">
        <f t="shared" si="1"/>
        <v>43</v>
      </c>
      <c r="B45" s="77">
        <v>531494</v>
      </c>
      <c r="C45" s="77" t="s">
        <v>56</v>
      </c>
      <c r="D45" s="78" t="s">
        <v>106</v>
      </c>
      <c r="E45" s="79">
        <v>125</v>
      </c>
    </row>
    <row r="46" spans="1:5" x14ac:dyDescent="0.25">
      <c r="A46" s="77">
        <f t="shared" si="1"/>
        <v>44</v>
      </c>
      <c r="B46" s="77">
        <v>530377</v>
      </c>
      <c r="C46" s="77" t="s">
        <v>57</v>
      </c>
      <c r="D46" s="78" t="s">
        <v>183</v>
      </c>
      <c r="E46" s="79">
        <v>76494</v>
      </c>
    </row>
    <row r="47" spans="1:5" x14ac:dyDescent="0.25">
      <c r="A47" s="77">
        <f t="shared" si="1"/>
        <v>45</v>
      </c>
      <c r="B47" s="77" t="s">
        <v>138</v>
      </c>
      <c r="C47" s="77" t="s">
        <v>58</v>
      </c>
      <c r="D47" s="78" t="s">
        <v>123</v>
      </c>
      <c r="E47" s="79">
        <v>204777</v>
      </c>
    </row>
    <row r="48" spans="1:5" x14ac:dyDescent="0.25">
      <c r="A48" s="77">
        <f t="shared" si="1"/>
        <v>46</v>
      </c>
      <c r="B48" s="77">
        <v>532880</v>
      </c>
      <c r="C48" s="77" t="s">
        <v>59</v>
      </c>
      <c r="D48" s="78" t="s">
        <v>107</v>
      </c>
      <c r="E48" s="79">
        <v>241155</v>
      </c>
    </row>
    <row r="49" spans="1:5" x14ac:dyDescent="0.25">
      <c r="A49" s="80">
        <f t="shared" si="1"/>
        <v>47</v>
      </c>
      <c r="B49" s="80">
        <v>532837</v>
      </c>
      <c r="C49" s="80" t="s">
        <v>60</v>
      </c>
      <c r="D49" s="80" t="s">
        <v>205</v>
      </c>
      <c r="E49" s="82">
        <v>883100</v>
      </c>
    </row>
    <row r="50" spans="1:5" x14ac:dyDescent="0.25">
      <c r="A50" s="80">
        <f t="shared" si="1"/>
        <v>48</v>
      </c>
      <c r="B50" s="80">
        <v>532780</v>
      </c>
      <c r="C50" s="80" t="s">
        <v>61</v>
      </c>
      <c r="D50" s="80" t="s">
        <v>206</v>
      </c>
      <c r="E50" s="82">
        <v>93761</v>
      </c>
    </row>
    <row r="51" spans="1:5" x14ac:dyDescent="0.25">
      <c r="A51" s="80">
        <f t="shared" si="1"/>
        <v>49</v>
      </c>
      <c r="B51" s="80">
        <v>503031</v>
      </c>
      <c r="C51" s="80" t="s">
        <v>62</v>
      </c>
      <c r="D51" s="81" t="s">
        <v>108</v>
      </c>
      <c r="E51" s="82">
        <v>78759</v>
      </c>
    </row>
    <row r="52" spans="1:5" x14ac:dyDescent="0.25">
      <c r="A52" s="77">
        <f t="shared" si="1"/>
        <v>50</v>
      </c>
      <c r="B52" s="77">
        <v>531746</v>
      </c>
      <c r="C52" s="77" t="s">
        <v>64</v>
      </c>
      <c r="D52" s="78" t="s">
        <v>110</v>
      </c>
      <c r="E52" s="79">
        <v>55002</v>
      </c>
    </row>
    <row r="53" spans="1:5" x14ac:dyDescent="0.25">
      <c r="A53" s="77">
        <f t="shared" si="1"/>
        <v>51</v>
      </c>
      <c r="B53" s="77">
        <v>531256</v>
      </c>
      <c r="C53" s="77" t="s">
        <v>1</v>
      </c>
      <c r="D53" s="78" t="s">
        <v>184</v>
      </c>
      <c r="E53" s="79">
        <v>0</v>
      </c>
    </row>
    <row r="54" spans="1:5" x14ac:dyDescent="0.25">
      <c r="A54" s="77">
        <f t="shared" si="1"/>
        <v>52</v>
      </c>
      <c r="B54" s="77">
        <v>530695</v>
      </c>
      <c r="C54" s="77" t="s">
        <v>65</v>
      </c>
      <c r="D54" s="78" t="s">
        <v>111</v>
      </c>
      <c r="E54" s="79">
        <v>2050</v>
      </c>
    </row>
    <row r="55" spans="1:5" x14ac:dyDescent="0.25">
      <c r="A55" s="77">
        <f t="shared" si="1"/>
        <v>53</v>
      </c>
      <c r="B55" s="77">
        <v>532891</v>
      </c>
      <c r="C55" s="77" t="s">
        <v>66</v>
      </c>
      <c r="D55" s="78" t="s">
        <v>112</v>
      </c>
      <c r="E55" s="79">
        <v>149613</v>
      </c>
    </row>
    <row r="56" spans="1:5" x14ac:dyDescent="0.25">
      <c r="A56" s="77">
        <f t="shared" si="1"/>
        <v>54</v>
      </c>
      <c r="B56" s="77">
        <v>509845</v>
      </c>
      <c r="C56" s="77" t="s">
        <v>3</v>
      </c>
      <c r="D56" s="78" t="s">
        <v>185</v>
      </c>
      <c r="E56" s="79">
        <v>0</v>
      </c>
    </row>
    <row r="57" spans="1:5" x14ac:dyDescent="0.25">
      <c r="A57" s="77">
        <f t="shared" si="1"/>
        <v>55</v>
      </c>
      <c r="B57" s="77">
        <v>531627</v>
      </c>
      <c r="C57" s="77" t="s">
        <v>2</v>
      </c>
      <c r="D57" s="78" t="s">
        <v>186</v>
      </c>
      <c r="E57" s="79">
        <v>0</v>
      </c>
    </row>
    <row r="58" spans="1:5" x14ac:dyDescent="0.25">
      <c r="A58" s="77">
        <f t="shared" si="1"/>
        <v>56</v>
      </c>
      <c r="B58" s="77">
        <v>531694</v>
      </c>
      <c r="C58" s="77" t="s">
        <v>67</v>
      </c>
      <c r="D58" s="78" t="s">
        <v>113</v>
      </c>
      <c r="E58" s="79">
        <v>3320</v>
      </c>
    </row>
    <row r="59" spans="1:5" x14ac:dyDescent="0.25">
      <c r="A59" s="77">
        <f t="shared" si="1"/>
        <v>57</v>
      </c>
      <c r="B59" s="77">
        <v>526823</v>
      </c>
      <c r="C59" s="77" t="s">
        <v>68</v>
      </c>
      <c r="D59" s="78" t="s">
        <v>135</v>
      </c>
      <c r="E59" s="79">
        <v>1005</v>
      </c>
    </row>
    <row r="60" spans="1:5" x14ac:dyDescent="0.25">
      <c r="A60" s="77">
        <f t="shared" ref="A60:A77" si="2">A59+1</f>
        <v>58</v>
      </c>
      <c r="B60" s="77">
        <v>531033</v>
      </c>
      <c r="C60" s="77" t="s">
        <v>69</v>
      </c>
      <c r="D60" s="78" t="s">
        <v>187</v>
      </c>
      <c r="E60" s="79">
        <v>1240</v>
      </c>
    </row>
    <row r="61" spans="1:5" x14ac:dyDescent="0.25">
      <c r="A61" s="77">
        <f t="shared" si="2"/>
        <v>59</v>
      </c>
      <c r="B61" s="77">
        <v>508996</v>
      </c>
      <c r="C61" s="77" t="s">
        <v>70</v>
      </c>
      <c r="D61" s="78" t="s">
        <v>188</v>
      </c>
      <c r="E61" s="79">
        <v>35326</v>
      </c>
    </row>
    <row r="62" spans="1:5" x14ac:dyDescent="0.25">
      <c r="A62" s="77">
        <f t="shared" si="2"/>
        <v>60</v>
      </c>
      <c r="B62" s="77">
        <v>531715</v>
      </c>
      <c r="C62" s="77" t="s">
        <v>71</v>
      </c>
      <c r="D62" s="78" t="s">
        <v>189</v>
      </c>
      <c r="E62" s="79">
        <v>65296</v>
      </c>
    </row>
    <row r="63" spans="1:5" x14ac:dyDescent="0.25">
      <c r="A63" s="77">
        <f t="shared" si="2"/>
        <v>61</v>
      </c>
      <c r="B63" s="77">
        <v>503229</v>
      </c>
      <c r="C63" s="77" t="s">
        <v>72</v>
      </c>
      <c r="D63" s="78" t="s">
        <v>136</v>
      </c>
      <c r="E63" s="79">
        <v>6888</v>
      </c>
    </row>
    <row r="64" spans="1:5" x14ac:dyDescent="0.25">
      <c r="A64" s="77">
        <f t="shared" si="2"/>
        <v>62</v>
      </c>
      <c r="B64" s="80">
        <v>532784</v>
      </c>
      <c r="C64" s="80" t="s">
        <v>73</v>
      </c>
      <c r="D64" s="81" t="s">
        <v>114</v>
      </c>
      <c r="E64" s="82">
        <v>52183</v>
      </c>
    </row>
    <row r="65" spans="1:5" x14ac:dyDescent="0.25">
      <c r="A65" s="77">
        <f t="shared" si="2"/>
        <v>63</v>
      </c>
      <c r="B65" s="77">
        <v>530821</v>
      </c>
      <c r="C65" s="77" t="s">
        <v>74</v>
      </c>
      <c r="D65" s="78" t="s">
        <v>190</v>
      </c>
      <c r="E65" s="79">
        <v>10649</v>
      </c>
    </row>
    <row r="66" spans="1:5" x14ac:dyDescent="0.25">
      <c r="A66" s="77">
        <f t="shared" si="2"/>
        <v>64</v>
      </c>
      <c r="B66" s="77">
        <v>513173</v>
      </c>
      <c r="C66" s="77" t="s">
        <v>75</v>
      </c>
      <c r="D66" s="78" t="s">
        <v>115</v>
      </c>
      <c r="E66" s="79">
        <v>1300</v>
      </c>
    </row>
    <row r="67" spans="1:5" x14ac:dyDescent="0.25">
      <c r="A67" s="77">
        <f t="shared" si="2"/>
        <v>65</v>
      </c>
      <c r="B67" s="80">
        <v>512179</v>
      </c>
      <c r="C67" s="80" t="s">
        <v>76</v>
      </c>
      <c r="D67" s="81" t="s">
        <v>116</v>
      </c>
      <c r="E67" s="82">
        <v>82330</v>
      </c>
    </row>
    <row r="68" spans="1:5" x14ac:dyDescent="0.25">
      <c r="A68" s="77">
        <f t="shared" si="2"/>
        <v>66</v>
      </c>
      <c r="B68" s="77">
        <v>503310</v>
      </c>
      <c r="C68" s="77" t="s">
        <v>77</v>
      </c>
      <c r="D68" s="78" t="s">
        <v>117</v>
      </c>
      <c r="E68" s="79">
        <v>263357</v>
      </c>
    </row>
    <row r="69" spans="1:5" x14ac:dyDescent="0.25">
      <c r="A69" s="77">
        <f t="shared" si="2"/>
        <v>67</v>
      </c>
      <c r="B69" s="77">
        <v>526654</v>
      </c>
      <c r="C69" s="77" t="s">
        <v>11</v>
      </c>
      <c r="D69" s="78" t="s">
        <v>137</v>
      </c>
      <c r="E69" s="79">
        <v>400</v>
      </c>
    </row>
    <row r="70" spans="1:5" x14ac:dyDescent="0.25">
      <c r="A70" s="77">
        <f t="shared" si="2"/>
        <v>68</v>
      </c>
      <c r="B70" s="80">
        <v>503100</v>
      </c>
      <c r="C70" s="80" t="s">
        <v>63</v>
      </c>
      <c r="D70" s="81" t="s">
        <v>209</v>
      </c>
      <c r="E70" s="82">
        <v>20463</v>
      </c>
    </row>
    <row r="71" spans="1:5" x14ac:dyDescent="0.25">
      <c r="A71" s="77">
        <f t="shared" si="2"/>
        <v>69</v>
      </c>
      <c r="B71" s="77">
        <v>531814</v>
      </c>
      <c r="C71" s="77" t="s">
        <v>78</v>
      </c>
      <c r="D71" s="78" t="s">
        <v>191</v>
      </c>
      <c r="E71" s="79">
        <v>131496</v>
      </c>
    </row>
    <row r="72" spans="1:5" x14ac:dyDescent="0.25">
      <c r="A72" s="77">
        <f t="shared" si="2"/>
        <v>70</v>
      </c>
      <c r="B72" s="77">
        <v>511096</v>
      </c>
      <c r="C72" s="77" t="s">
        <v>4</v>
      </c>
      <c r="D72" s="78" t="s">
        <v>192</v>
      </c>
      <c r="E72" s="79">
        <v>0</v>
      </c>
    </row>
    <row r="73" spans="1:5" x14ac:dyDescent="0.25">
      <c r="A73" s="77">
        <f t="shared" si="2"/>
        <v>71</v>
      </c>
      <c r="B73" s="77">
        <v>531703</v>
      </c>
      <c r="C73" s="77" t="s">
        <v>79</v>
      </c>
      <c r="D73" s="78" t="s">
        <v>193</v>
      </c>
      <c r="E73" s="79">
        <v>97856</v>
      </c>
    </row>
    <row r="74" spans="1:5" x14ac:dyDescent="0.25">
      <c r="A74" s="77">
        <f t="shared" si="2"/>
        <v>72</v>
      </c>
      <c r="B74" s="80">
        <v>507878</v>
      </c>
      <c r="C74" s="80" t="s">
        <v>80</v>
      </c>
      <c r="D74" s="81" t="s">
        <v>118</v>
      </c>
      <c r="E74" s="82">
        <f>4.54*1000000</f>
        <v>4540000</v>
      </c>
    </row>
    <row r="75" spans="1:5" x14ac:dyDescent="0.25">
      <c r="A75" s="77">
        <f t="shared" si="2"/>
        <v>73</v>
      </c>
      <c r="B75" s="77">
        <v>517146</v>
      </c>
      <c r="C75" s="77" t="s">
        <v>81</v>
      </c>
      <c r="D75" s="78" t="s">
        <v>119</v>
      </c>
      <c r="E75" s="79">
        <v>147445</v>
      </c>
    </row>
    <row r="76" spans="1:5" x14ac:dyDescent="0.25">
      <c r="A76" s="77">
        <f t="shared" si="2"/>
        <v>74</v>
      </c>
      <c r="B76" s="77">
        <v>523724</v>
      </c>
      <c r="C76" s="77" t="s">
        <v>82</v>
      </c>
      <c r="D76" s="78" t="s">
        <v>120</v>
      </c>
      <c r="E76" s="79">
        <v>9992</v>
      </c>
    </row>
    <row r="77" spans="1:5" x14ac:dyDescent="0.25">
      <c r="A77" s="77">
        <f t="shared" si="2"/>
        <v>75</v>
      </c>
      <c r="B77" s="77">
        <v>511726</v>
      </c>
      <c r="C77" s="77" t="s">
        <v>83</v>
      </c>
      <c r="D77" s="78" t="s">
        <v>121</v>
      </c>
      <c r="E77" s="79">
        <v>15229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83"/>
  <sheetViews>
    <sheetView workbookViewId="0">
      <selection activeCell="E3" sqref="E3"/>
    </sheetView>
  </sheetViews>
  <sheetFormatPr defaultRowHeight="15" x14ac:dyDescent="0.25"/>
  <cols>
    <col min="1" max="2" width="9.140625" style="74"/>
    <col min="3" max="3" width="16.140625" customWidth="1"/>
    <col min="4" max="4" width="51.7109375" customWidth="1"/>
    <col min="5" max="5" width="14.28515625" customWidth="1"/>
  </cols>
  <sheetData>
    <row r="1" spans="1:5" x14ac:dyDescent="0.25">
      <c r="E1" s="75" t="s">
        <v>207</v>
      </c>
    </row>
    <row r="2" spans="1:5" x14ac:dyDescent="0.25">
      <c r="A2" s="76" t="s">
        <v>126</v>
      </c>
      <c r="B2" s="76" t="s">
        <v>125</v>
      </c>
      <c r="C2" s="68" t="s">
        <v>124</v>
      </c>
      <c r="D2" s="68" t="s">
        <v>0</v>
      </c>
      <c r="E2" s="69">
        <v>40465</v>
      </c>
    </row>
    <row r="3" spans="1:5" x14ac:dyDescent="0.25">
      <c r="A3" s="77">
        <v>1</v>
      </c>
      <c r="B3" s="77">
        <v>532811</v>
      </c>
      <c r="C3" s="28" t="s">
        <v>16</v>
      </c>
      <c r="D3" s="29" t="s">
        <v>87</v>
      </c>
      <c r="E3" s="29">
        <v>5239</v>
      </c>
    </row>
    <row r="4" spans="1:5" x14ac:dyDescent="0.25">
      <c r="A4" s="77">
        <f>A3+1</f>
        <v>2</v>
      </c>
      <c r="B4" s="77">
        <v>513349</v>
      </c>
      <c r="C4" s="28" t="s">
        <v>17</v>
      </c>
      <c r="D4" s="29" t="s">
        <v>167</v>
      </c>
      <c r="E4" s="29">
        <v>154637</v>
      </c>
    </row>
    <row r="5" spans="1:5" x14ac:dyDescent="0.25">
      <c r="A5" s="80">
        <f t="shared" ref="A5:A68" si="0">A4+1</f>
        <v>3</v>
      </c>
      <c r="B5" s="80">
        <v>532799</v>
      </c>
      <c r="C5" s="33" t="s">
        <v>15</v>
      </c>
      <c r="D5" s="34" t="s">
        <v>86</v>
      </c>
      <c r="E5" s="34">
        <v>12227</v>
      </c>
    </row>
    <row r="6" spans="1:5" x14ac:dyDescent="0.25">
      <c r="A6" s="77">
        <f t="shared" si="0"/>
        <v>4</v>
      </c>
      <c r="B6" s="77">
        <v>526707</v>
      </c>
      <c r="C6" s="28" t="s">
        <v>18</v>
      </c>
      <c r="D6" s="29" t="s">
        <v>88</v>
      </c>
      <c r="E6" s="29">
        <v>90473</v>
      </c>
    </row>
    <row r="7" spans="1:5" x14ac:dyDescent="0.25">
      <c r="A7" s="77">
        <f t="shared" si="0"/>
        <v>5</v>
      </c>
      <c r="B7" s="77">
        <v>526519</v>
      </c>
      <c r="C7" s="28" t="s">
        <v>19</v>
      </c>
      <c r="D7" s="29" t="s">
        <v>163</v>
      </c>
      <c r="E7" s="29">
        <v>0</v>
      </c>
    </row>
    <row r="8" spans="1:5" x14ac:dyDescent="0.25">
      <c r="A8" s="77">
        <f t="shared" si="0"/>
        <v>6</v>
      </c>
      <c r="B8" s="77">
        <v>531728</v>
      </c>
      <c r="C8" s="28" t="s">
        <v>45</v>
      </c>
      <c r="D8" s="29" t="s">
        <v>99</v>
      </c>
      <c r="E8" s="29">
        <v>1015</v>
      </c>
    </row>
    <row r="9" spans="1:5" x14ac:dyDescent="0.25">
      <c r="A9" s="80">
        <f t="shared" si="0"/>
        <v>7</v>
      </c>
      <c r="B9" s="80">
        <v>515055</v>
      </c>
      <c r="C9" s="33" t="s">
        <v>20</v>
      </c>
      <c r="D9" s="33" t="s">
        <v>204</v>
      </c>
      <c r="E9" s="33">
        <v>102671</v>
      </c>
    </row>
    <row r="10" spans="1:5" x14ac:dyDescent="0.25">
      <c r="A10" s="77">
        <f t="shared" si="0"/>
        <v>8</v>
      </c>
      <c r="B10" s="77">
        <v>523007</v>
      </c>
      <c r="C10" s="28" t="s">
        <v>21</v>
      </c>
      <c r="D10" s="29" t="s">
        <v>89</v>
      </c>
      <c r="E10" s="29">
        <v>17928</v>
      </c>
    </row>
    <row r="11" spans="1:5" x14ac:dyDescent="0.25">
      <c r="A11" s="77">
        <f t="shared" si="0"/>
        <v>9</v>
      </c>
      <c r="B11" s="77">
        <v>507828</v>
      </c>
      <c r="C11" s="28" t="s">
        <v>22</v>
      </c>
      <c r="D11" s="29" t="s">
        <v>90</v>
      </c>
      <c r="E11" s="29">
        <v>12859</v>
      </c>
    </row>
    <row r="12" spans="1:5" x14ac:dyDescent="0.25">
      <c r="A12" s="77">
        <f t="shared" si="0"/>
        <v>10</v>
      </c>
      <c r="B12" s="77">
        <v>500013</v>
      </c>
      <c r="C12" s="28" t="s">
        <v>23</v>
      </c>
      <c r="D12" s="29" t="s">
        <v>91</v>
      </c>
      <c r="E12" s="29">
        <v>550960</v>
      </c>
    </row>
    <row r="13" spans="1:5" x14ac:dyDescent="0.25">
      <c r="A13" s="77">
        <f t="shared" si="0"/>
        <v>11</v>
      </c>
      <c r="B13" s="77">
        <v>531381</v>
      </c>
      <c r="C13" s="28" t="s">
        <v>24</v>
      </c>
      <c r="D13" s="29" t="s">
        <v>92</v>
      </c>
      <c r="E13" s="29">
        <v>2</v>
      </c>
    </row>
    <row r="14" spans="1:5" x14ac:dyDescent="0.25">
      <c r="A14" s="77">
        <f t="shared" si="0"/>
        <v>12</v>
      </c>
      <c r="B14" s="77">
        <v>523716</v>
      </c>
      <c r="C14" s="28" t="s">
        <v>25</v>
      </c>
      <c r="D14" s="29" t="s">
        <v>93</v>
      </c>
      <c r="E14" s="29">
        <v>10020</v>
      </c>
    </row>
    <row r="15" spans="1:5" x14ac:dyDescent="0.25">
      <c r="A15" s="77">
        <f t="shared" si="0"/>
        <v>13</v>
      </c>
      <c r="B15" s="77">
        <v>526594</v>
      </c>
      <c r="C15" s="28" t="s">
        <v>26</v>
      </c>
      <c r="D15" s="29" t="s">
        <v>164</v>
      </c>
      <c r="E15" s="29">
        <v>800</v>
      </c>
    </row>
    <row r="16" spans="1:5" x14ac:dyDescent="0.25">
      <c r="A16" s="77">
        <f t="shared" si="0"/>
        <v>14</v>
      </c>
      <c r="B16" s="77">
        <v>532719</v>
      </c>
      <c r="C16" s="28" t="s">
        <v>27</v>
      </c>
      <c r="D16" s="29" t="s">
        <v>168</v>
      </c>
      <c r="E16" s="29">
        <v>338623</v>
      </c>
    </row>
    <row r="17" spans="1:5" x14ac:dyDescent="0.25">
      <c r="A17" s="77">
        <f t="shared" si="0"/>
        <v>15</v>
      </c>
      <c r="B17" s="77">
        <v>532929</v>
      </c>
      <c r="C17" s="28" t="s">
        <v>28</v>
      </c>
      <c r="D17" s="29" t="s">
        <v>94</v>
      </c>
      <c r="E17" s="29">
        <v>40386</v>
      </c>
    </row>
    <row r="18" spans="1:5" x14ac:dyDescent="0.25">
      <c r="A18" s="77">
        <f t="shared" si="0"/>
        <v>16</v>
      </c>
      <c r="B18" s="77">
        <v>532123</v>
      </c>
      <c r="C18" s="28" t="s">
        <v>29</v>
      </c>
      <c r="D18" s="29" t="s">
        <v>169</v>
      </c>
      <c r="E18" s="29">
        <v>161499</v>
      </c>
    </row>
    <row r="19" spans="1:5" x14ac:dyDescent="0.25">
      <c r="A19" s="77">
        <f t="shared" si="0"/>
        <v>17</v>
      </c>
      <c r="B19" s="77">
        <v>526917</v>
      </c>
      <c r="C19" s="28" t="s">
        <v>30</v>
      </c>
      <c r="D19" s="29" t="s">
        <v>170</v>
      </c>
      <c r="E19" s="29">
        <v>211815</v>
      </c>
    </row>
    <row r="20" spans="1:5" x14ac:dyDescent="0.25">
      <c r="A20" s="77">
        <f t="shared" si="0"/>
        <v>18</v>
      </c>
      <c r="B20" s="77">
        <v>507917</v>
      </c>
      <c r="C20" s="28" t="s">
        <v>6</v>
      </c>
      <c r="D20" s="29" t="s">
        <v>165</v>
      </c>
      <c r="E20" s="29">
        <v>0</v>
      </c>
    </row>
    <row r="21" spans="1:5" x14ac:dyDescent="0.25">
      <c r="A21" s="77">
        <f t="shared" si="0"/>
        <v>19</v>
      </c>
      <c r="B21" s="77">
        <v>532902</v>
      </c>
      <c r="C21" s="28" t="s">
        <v>31</v>
      </c>
      <c r="D21" s="29" t="s">
        <v>95</v>
      </c>
      <c r="E21" s="29">
        <v>8895</v>
      </c>
    </row>
    <row r="22" spans="1:5" x14ac:dyDescent="0.25">
      <c r="A22" s="80">
        <f t="shared" si="0"/>
        <v>20</v>
      </c>
      <c r="B22" s="80">
        <v>533160</v>
      </c>
      <c r="C22" s="33" t="s">
        <v>32</v>
      </c>
      <c r="D22" s="34" t="s">
        <v>202</v>
      </c>
      <c r="E22" s="34">
        <v>176791</v>
      </c>
    </row>
    <row r="23" spans="1:5" x14ac:dyDescent="0.25">
      <c r="A23" s="77">
        <f t="shared" si="0"/>
        <v>21</v>
      </c>
      <c r="B23" s="77">
        <v>507886</v>
      </c>
      <c r="C23" s="28" t="s">
        <v>7</v>
      </c>
      <c r="D23" s="29" t="s">
        <v>166</v>
      </c>
      <c r="E23" s="29">
        <v>205</v>
      </c>
    </row>
    <row r="24" spans="1:5" x14ac:dyDescent="0.25">
      <c r="A24" s="80">
        <f t="shared" si="0"/>
        <v>22</v>
      </c>
      <c r="B24" s="80">
        <v>532868</v>
      </c>
      <c r="C24" s="33" t="s">
        <v>33</v>
      </c>
      <c r="D24" s="34" t="s">
        <v>203</v>
      </c>
      <c r="E24" s="34">
        <v>874757</v>
      </c>
    </row>
    <row r="25" spans="1:5" x14ac:dyDescent="0.25">
      <c r="A25" s="77">
        <f t="shared" si="0"/>
        <v>23</v>
      </c>
      <c r="B25" s="77">
        <v>517973</v>
      </c>
      <c r="C25" s="28" t="s">
        <v>34</v>
      </c>
      <c r="D25" s="29" t="s">
        <v>171</v>
      </c>
      <c r="E25" s="29">
        <f>2.66*1000000</f>
        <v>2660000</v>
      </c>
    </row>
    <row r="26" spans="1:5" x14ac:dyDescent="0.25">
      <c r="A26" s="77">
        <f t="shared" si="0"/>
        <v>24</v>
      </c>
      <c r="B26" s="77">
        <v>523890</v>
      </c>
      <c r="C26" s="28" t="s">
        <v>35</v>
      </c>
      <c r="D26" s="29" t="s">
        <v>172</v>
      </c>
      <c r="E26" s="29">
        <v>48532</v>
      </c>
    </row>
    <row r="27" spans="1:5" x14ac:dyDescent="0.25">
      <c r="A27" s="77">
        <f t="shared" si="0"/>
        <v>25</v>
      </c>
      <c r="B27" s="77">
        <v>523329</v>
      </c>
      <c r="C27" s="28" t="s">
        <v>36</v>
      </c>
      <c r="D27" s="29" t="s">
        <v>133</v>
      </c>
      <c r="E27" s="29">
        <v>8859</v>
      </c>
    </row>
    <row r="28" spans="1:5" x14ac:dyDescent="0.25">
      <c r="A28" s="77">
        <f t="shared" si="0"/>
        <v>26</v>
      </c>
      <c r="B28" s="77">
        <v>526367</v>
      </c>
      <c r="C28" s="28" t="s">
        <v>37</v>
      </c>
      <c r="D28" s="29" t="s">
        <v>96</v>
      </c>
      <c r="E28" s="29">
        <v>9100</v>
      </c>
    </row>
    <row r="29" spans="1:5" x14ac:dyDescent="0.25">
      <c r="A29" s="77">
        <f t="shared" si="0"/>
        <v>27</v>
      </c>
      <c r="B29" s="77">
        <v>512479</v>
      </c>
      <c r="C29" s="28" t="s">
        <v>8</v>
      </c>
      <c r="D29" s="29" t="s">
        <v>173</v>
      </c>
      <c r="E29" s="29">
        <v>0</v>
      </c>
    </row>
    <row r="30" spans="1:5" x14ac:dyDescent="0.25">
      <c r="A30" s="77">
        <f t="shared" si="0"/>
        <v>28</v>
      </c>
      <c r="B30" s="77">
        <v>523794</v>
      </c>
      <c r="C30" s="28" t="s">
        <v>5</v>
      </c>
      <c r="D30" s="29" t="s">
        <v>174</v>
      </c>
      <c r="E30" s="29">
        <v>0</v>
      </c>
    </row>
    <row r="31" spans="1:5" x14ac:dyDescent="0.25">
      <c r="A31" s="77">
        <f t="shared" si="0"/>
        <v>29</v>
      </c>
      <c r="B31" s="77" t="s">
        <v>139</v>
      </c>
      <c r="C31" s="28" t="s">
        <v>38</v>
      </c>
      <c r="D31" s="29" t="s">
        <v>122</v>
      </c>
      <c r="E31" s="29">
        <v>32592</v>
      </c>
    </row>
    <row r="32" spans="1:5" x14ac:dyDescent="0.25">
      <c r="A32" s="77">
        <f t="shared" si="0"/>
        <v>30</v>
      </c>
      <c r="B32" s="77">
        <v>530141</v>
      </c>
      <c r="C32" s="28" t="s">
        <v>39</v>
      </c>
      <c r="D32" s="29" t="s">
        <v>175</v>
      </c>
      <c r="E32" s="29">
        <v>2726</v>
      </c>
    </row>
    <row r="33" spans="1:5" x14ac:dyDescent="0.25">
      <c r="A33" s="77">
        <f t="shared" si="0"/>
        <v>31</v>
      </c>
      <c r="B33" s="77">
        <v>532334</v>
      </c>
      <c r="C33" s="28" t="s">
        <v>40</v>
      </c>
      <c r="D33" s="29" t="s">
        <v>176</v>
      </c>
      <c r="E33" s="29">
        <v>1663</v>
      </c>
    </row>
    <row r="34" spans="1:5" x14ac:dyDescent="0.25">
      <c r="A34" s="80">
        <f t="shared" si="0"/>
        <v>32</v>
      </c>
      <c r="B34" s="80">
        <v>532873</v>
      </c>
      <c r="C34" s="33" t="s">
        <v>41</v>
      </c>
      <c r="D34" s="33" t="s">
        <v>199</v>
      </c>
      <c r="E34" s="33">
        <f>1.15*1000000</f>
        <v>1150000</v>
      </c>
    </row>
    <row r="35" spans="1:5" x14ac:dyDescent="0.25">
      <c r="A35" s="80">
        <f t="shared" si="0"/>
        <v>33</v>
      </c>
      <c r="B35" s="80">
        <v>532832</v>
      </c>
      <c r="C35" s="33" t="s">
        <v>42</v>
      </c>
      <c r="D35" s="34" t="s">
        <v>97</v>
      </c>
      <c r="E35" s="34">
        <f>1.37*1000000</f>
        <v>1370000</v>
      </c>
    </row>
    <row r="36" spans="1:5" x14ac:dyDescent="0.25">
      <c r="A36" s="77">
        <f t="shared" si="0"/>
        <v>34</v>
      </c>
      <c r="B36" s="77">
        <v>532881</v>
      </c>
      <c r="C36" s="28" t="s">
        <v>43</v>
      </c>
      <c r="D36" s="29" t="s">
        <v>177</v>
      </c>
      <c r="E36" s="29">
        <v>8977</v>
      </c>
    </row>
    <row r="37" spans="1:5" x14ac:dyDescent="0.25">
      <c r="A37" s="77">
        <f t="shared" si="0"/>
        <v>35</v>
      </c>
      <c r="B37" s="77">
        <v>511131</v>
      </c>
      <c r="C37" s="28" t="s">
        <v>44</v>
      </c>
      <c r="D37" s="29" t="s">
        <v>98</v>
      </c>
      <c r="E37" s="29">
        <v>34242</v>
      </c>
    </row>
    <row r="38" spans="1:5" x14ac:dyDescent="0.25">
      <c r="A38" s="77">
        <f t="shared" si="0"/>
        <v>36</v>
      </c>
      <c r="B38" s="77">
        <v>522189</v>
      </c>
      <c r="C38" s="28" t="s">
        <v>9</v>
      </c>
      <c r="D38" s="29" t="s">
        <v>178</v>
      </c>
      <c r="E38" s="29">
        <v>0</v>
      </c>
    </row>
    <row r="39" spans="1:5" x14ac:dyDescent="0.25">
      <c r="A39" s="77">
        <f t="shared" si="0"/>
        <v>37</v>
      </c>
      <c r="B39" s="77">
        <v>532924</v>
      </c>
      <c r="C39" s="28" t="s">
        <v>46</v>
      </c>
      <c r="D39" s="29" t="s">
        <v>179</v>
      </c>
      <c r="E39" s="29">
        <v>100594</v>
      </c>
    </row>
    <row r="40" spans="1:5" x14ac:dyDescent="0.25">
      <c r="A40" s="77">
        <f t="shared" si="0"/>
        <v>38</v>
      </c>
      <c r="B40" s="77">
        <v>509048</v>
      </c>
      <c r="C40" s="28" t="s">
        <v>47</v>
      </c>
      <c r="D40" s="29" t="s">
        <v>100</v>
      </c>
      <c r="E40" s="29">
        <v>7480</v>
      </c>
    </row>
    <row r="41" spans="1:5" x14ac:dyDescent="0.25">
      <c r="A41" s="77">
        <f t="shared" si="0"/>
        <v>39</v>
      </c>
      <c r="B41" s="77">
        <v>533012</v>
      </c>
      <c r="C41" s="28" t="s">
        <v>48</v>
      </c>
      <c r="D41" s="29" t="s">
        <v>101</v>
      </c>
      <c r="E41" s="29">
        <v>20963</v>
      </c>
    </row>
    <row r="42" spans="1:5" x14ac:dyDescent="0.25">
      <c r="A42" s="77">
        <f t="shared" si="0"/>
        <v>40</v>
      </c>
      <c r="B42" s="77">
        <v>500256</v>
      </c>
      <c r="C42" s="28" t="s">
        <v>49</v>
      </c>
      <c r="D42" s="29" t="s">
        <v>102</v>
      </c>
      <c r="E42" s="29">
        <v>40007</v>
      </c>
    </row>
    <row r="43" spans="1:5" x14ac:dyDescent="0.25">
      <c r="A43" s="77">
        <f t="shared" si="0"/>
        <v>41</v>
      </c>
      <c r="B43" s="77">
        <v>532313</v>
      </c>
      <c r="C43" s="28" t="s">
        <v>50</v>
      </c>
      <c r="D43" s="29" t="s">
        <v>103</v>
      </c>
      <c r="E43" s="29">
        <v>12414</v>
      </c>
    </row>
    <row r="44" spans="1:5" x14ac:dyDescent="0.25">
      <c r="A44" s="77">
        <f t="shared" si="0"/>
        <v>42</v>
      </c>
      <c r="B44" s="77">
        <v>533078</v>
      </c>
      <c r="C44" s="28" t="s">
        <v>51</v>
      </c>
      <c r="D44" s="29" t="s">
        <v>180</v>
      </c>
      <c r="E44" s="29">
        <v>2191</v>
      </c>
    </row>
    <row r="45" spans="1:5" x14ac:dyDescent="0.25">
      <c r="A45" s="77">
        <f t="shared" si="0"/>
        <v>43</v>
      </c>
      <c r="B45" s="77">
        <v>503101</v>
      </c>
      <c r="C45" s="28" t="s">
        <v>52</v>
      </c>
      <c r="D45" s="29" t="s">
        <v>104</v>
      </c>
      <c r="E45" s="29">
        <v>957</v>
      </c>
    </row>
    <row r="46" spans="1:5" x14ac:dyDescent="0.25">
      <c r="A46" s="77">
        <f t="shared" si="0"/>
        <v>44</v>
      </c>
      <c r="B46" s="77">
        <v>513648</v>
      </c>
      <c r="C46" s="28" t="s">
        <v>10</v>
      </c>
      <c r="D46" s="29" t="s">
        <v>181</v>
      </c>
      <c r="E46" s="29">
        <v>0</v>
      </c>
    </row>
    <row r="47" spans="1:5" x14ac:dyDescent="0.25">
      <c r="A47" s="77">
        <f t="shared" si="0"/>
        <v>45</v>
      </c>
      <c r="B47" s="77">
        <v>523566</v>
      </c>
      <c r="C47" s="28" t="s">
        <v>53</v>
      </c>
      <c r="D47" s="29" t="s">
        <v>182</v>
      </c>
      <c r="E47" s="29">
        <v>3700</v>
      </c>
    </row>
    <row r="48" spans="1:5" x14ac:dyDescent="0.25">
      <c r="A48" s="77">
        <f t="shared" si="0"/>
        <v>46</v>
      </c>
      <c r="B48" s="77">
        <v>532991</v>
      </c>
      <c r="C48" s="28" t="s">
        <v>54</v>
      </c>
      <c r="D48" s="29" t="s">
        <v>105</v>
      </c>
      <c r="E48" s="29">
        <v>120970</v>
      </c>
    </row>
    <row r="49" spans="1:5" x14ac:dyDescent="0.25">
      <c r="A49" s="77">
        <f t="shared" si="0"/>
        <v>47</v>
      </c>
      <c r="B49" s="77">
        <v>531416</v>
      </c>
      <c r="C49" s="28" t="s">
        <v>55</v>
      </c>
      <c r="D49" s="29" t="s">
        <v>134</v>
      </c>
      <c r="E49" s="29">
        <v>279</v>
      </c>
    </row>
    <row r="50" spans="1:5" x14ac:dyDescent="0.25">
      <c r="A50" s="77">
        <f t="shared" si="0"/>
        <v>48</v>
      </c>
      <c r="B50" s="77">
        <v>531494</v>
      </c>
      <c r="C50" s="28" t="s">
        <v>56</v>
      </c>
      <c r="D50" s="29" t="s">
        <v>106</v>
      </c>
      <c r="E50" s="29">
        <v>125</v>
      </c>
    </row>
    <row r="51" spans="1:5" x14ac:dyDescent="0.25">
      <c r="A51" s="77">
        <f t="shared" si="0"/>
        <v>49</v>
      </c>
      <c r="B51" s="77">
        <v>530377</v>
      </c>
      <c r="C51" s="28" t="s">
        <v>57</v>
      </c>
      <c r="D51" s="29" t="s">
        <v>183</v>
      </c>
      <c r="E51" s="29">
        <v>76494</v>
      </c>
    </row>
    <row r="52" spans="1:5" x14ac:dyDescent="0.25">
      <c r="A52" s="77">
        <f t="shared" si="0"/>
        <v>50</v>
      </c>
      <c r="B52" s="77" t="s">
        <v>138</v>
      </c>
      <c r="C52" s="28" t="s">
        <v>58</v>
      </c>
      <c r="D52" s="29" t="s">
        <v>123</v>
      </c>
      <c r="E52" s="29">
        <v>204777</v>
      </c>
    </row>
    <row r="53" spans="1:5" x14ac:dyDescent="0.25">
      <c r="A53" s="77">
        <f t="shared" si="0"/>
        <v>51</v>
      </c>
      <c r="B53" s="77">
        <v>532880</v>
      </c>
      <c r="C53" s="28" t="s">
        <v>59</v>
      </c>
      <c r="D53" s="29" t="s">
        <v>107</v>
      </c>
      <c r="E53" s="29">
        <v>241155</v>
      </c>
    </row>
    <row r="54" spans="1:5" x14ac:dyDescent="0.25">
      <c r="A54" s="80">
        <f t="shared" si="0"/>
        <v>52</v>
      </c>
      <c r="B54" s="80">
        <v>532837</v>
      </c>
      <c r="C54" s="33" t="s">
        <v>60</v>
      </c>
      <c r="D54" s="33" t="s">
        <v>205</v>
      </c>
      <c r="E54" s="33">
        <v>303113</v>
      </c>
    </row>
    <row r="55" spans="1:5" x14ac:dyDescent="0.25">
      <c r="A55" s="80">
        <f t="shared" si="0"/>
        <v>53</v>
      </c>
      <c r="B55" s="80">
        <v>532780</v>
      </c>
      <c r="C55" s="33" t="s">
        <v>61</v>
      </c>
      <c r="D55" s="33" t="s">
        <v>206</v>
      </c>
      <c r="E55" s="33">
        <v>93761</v>
      </c>
    </row>
    <row r="56" spans="1:5" x14ac:dyDescent="0.25">
      <c r="A56" s="80">
        <f t="shared" si="0"/>
        <v>54</v>
      </c>
      <c r="B56" s="80">
        <v>503031</v>
      </c>
      <c r="C56" s="33" t="s">
        <v>62</v>
      </c>
      <c r="D56" s="34" t="s">
        <v>108</v>
      </c>
      <c r="E56" s="34">
        <v>78759</v>
      </c>
    </row>
    <row r="57" spans="1:5" x14ac:dyDescent="0.25">
      <c r="A57" s="80">
        <f t="shared" si="0"/>
        <v>55</v>
      </c>
      <c r="B57" s="80">
        <v>503100</v>
      </c>
      <c r="C57" s="33" t="s">
        <v>63</v>
      </c>
      <c r="D57" s="34" t="s">
        <v>109</v>
      </c>
      <c r="E57" s="34">
        <v>13518</v>
      </c>
    </row>
    <row r="58" spans="1:5" x14ac:dyDescent="0.25">
      <c r="A58" s="77">
        <f t="shared" si="0"/>
        <v>56</v>
      </c>
      <c r="B58" s="77">
        <v>531746</v>
      </c>
      <c r="C58" s="28" t="s">
        <v>64</v>
      </c>
      <c r="D58" s="29" t="s">
        <v>110</v>
      </c>
      <c r="E58" s="29">
        <v>55002</v>
      </c>
    </row>
    <row r="59" spans="1:5" x14ac:dyDescent="0.25">
      <c r="A59" s="77">
        <f t="shared" si="0"/>
        <v>57</v>
      </c>
      <c r="B59" s="77">
        <v>531256</v>
      </c>
      <c r="C59" s="28" t="s">
        <v>1</v>
      </c>
      <c r="D59" s="29" t="s">
        <v>184</v>
      </c>
      <c r="E59" s="29">
        <v>0</v>
      </c>
    </row>
    <row r="60" spans="1:5" x14ac:dyDescent="0.25">
      <c r="A60" s="77">
        <f t="shared" si="0"/>
        <v>58</v>
      </c>
      <c r="B60" s="77">
        <v>530695</v>
      </c>
      <c r="C60" s="28" t="s">
        <v>65</v>
      </c>
      <c r="D60" s="29" t="s">
        <v>111</v>
      </c>
      <c r="E60" s="29">
        <v>2050</v>
      </c>
    </row>
    <row r="61" spans="1:5" x14ac:dyDescent="0.25">
      <c r="A61" s="77">
        <f t="shared" si="0"/>
        <v>59</v>
      </c>
      <c r="B61" s="77">
        <v>532891</v>
      </c>
      <c r="C61" s="28" t="s">
        <v>66</v>
      </c>
      <c r="D61" s="29" t="s">
        <v>112</v>
      </c>
      <c r="E61" s="29">
        <v>69185</v>
      </c>
    </row>
    <row r="62" spans="1:5" x14ac:dyDescent="0.25">
      <c r="A62" s="77">
        <f t="shared" si="0"/>
        <v>60</v>
      </c>
      <c r="B62" s="77">
        <v>509845</v>
      </c>
      <c r="C62" s="28" t="s">
        <v>3</v>
      </c>
      <c r="D62" s="29" t="s">
        <v>185</v>
      </c>
      <c r="E62" s="29">
        <v>0</v>
      </c>
    </row>
    <row r="63" spans="1:5" x14ac:dyDescent="0.25">
      <c r="A63" s="77">
        <f t="shared" si="0"/>
        <v>61</v>
      </c>
      <c r="B63" s="77">
        <v>531627</v>
      </c>
      <c r="C63" s="28" t="s">
        <v>2</v>
      </c>
      <c r="D63" s="29" t="s">
        <v>186</v>
      </c>
      <c r="E63" s="29">
        <v>0</v>
      </c>
    </row>
    <row r="64" spans="1:5" x14ac:dyDescent="0.25">
      <c r="A64" s="77">
        <f t="shared" si="0"/>
        <v>62</v>
      </c>
      <c r="B64" s="77">
        <v>531694</v>
      </c>
      <c r="C64" s="28" t="s">
        <v>67</v>
      </c>
      <c r="D64" s="29" t="s">
        <v>113</v>
      </c>
      <c r="E64" s="29">
        <v>3320</v>
      </c>
    </row>
    <row r="65" spans="1:5" x14ac:dyDescent="0.25">
      <c r="A65" s="77">
        <f t="shared" si="0"/>
        <v>63</v>
      </c>
      <c r="B65" s="77">
        <v>526823</v>
      </c>
      <c r="C65" s="28" t="s">
        <v>68</v>
      </c>
      <c r="D65" s="29" t="s">
        <v>135</v>
      </c>
      <c r="E65" s="29">
        <v>1005</v>
      </c>
    </row>
    <row r="66" spans="1:5" x14ac:dyDescent="0.25">
      <c r="A66" s="77">
        <f t="shared" si="0"/>
        <v>64</v>
      </c>
      <c r="B66" s="77">
        <v>531033</v>
      </c>
      <c r="C66" s="28" t="s">
        <v>69</v>
      </c>
      <c r="D66" s="29" t="s">
        <v>187</v>
      </c>
      <c r="E66" s="29">
        <v>1240</v>
      </c>
    </row>
    <row r="67" spans="1:5" x14ac:dyDescent="0.25">
      <c r="A67" s="77">
        <f t="shared" si="0"/>
        <v>65</v>
      </c>
      <c r="B67" s="77">
        <v>508996</v>
      </c>
      <c r="C67" s="28" t="s">
        <v>70</v>
      </c>
      <c r="D67" s="29" t="s">
        <v>188</v>
      </c>
      <c r="E67" s="29">
        <v>35326</v>
      </c>
    </row>
    <row r="68" spans="1:5" x14ac:dyDescent="0.25">
      <c r="A68" s="77">
        <f t="shared" si="0"/>
        <v>66</v>
      </c>
      <c r="B68" s="77">
        <v>531715</v>
      </c>
      <c r="C68" s="28" t="s">
        <v>71</v>
      </c>
      <c r="D68" s="29" t="s">
        <v>189</v>
      </c>
      <c r="E68" s="29">
        <v>65296</v>
      </c>
    </row>
    <row r="69" spans="1:5" x14ac:dyDescent="0.25">
      <c r="A69" s="77">
        <f t="shared" ref="A69:A83" si="1">A68+1</f>
        <v>67</v>
      </c>
      <c r="B69" s="77">
        <v>503229</v>
      </c>
      <c r="C69" s="28" t="s">
        <v>72</v>
      </c>
      <c r="D69" s="29" t="s">
        <v>136</v>
      </c>
      <c r="E69" s="29">
        <v>6888</v>
      </c>
    </row>
    <row r="70" spans="1:5" x14ac:dyDescent="0.25">
      <c r="A70" s="80">
        <f t="shared" si="1"/>
        <v>68</v>
      </c>
      <c r="B70" s="80">
        <v>532784</v>
      </c>
      <c r="C70" s="33" t="s">
        <v>73</v>
      </c>
      <c r="D70" s="34" t="s">
        <v>114</v>
      </c>
      <c r="E70" s="34">
        <v>52183</v>
      </c>
    </row>
    <row r="71" spans="1:5" x14ac:dyDescent="0.25">
      <c r="A71" s="77">
        <f t="shared" si="1"/>
        <v>69</v>
      </c>
      <c r="B71" s="77">
        <v>530821</v>
      </c>
      <c r="C71" s="28" t="s">
        <v>74</v>
      </c>
      <c r="D71" s="29" t="s">
        <v>190</v>
      </c>
      <c r="E71" s="29">
        <v>10649</v>
      </c>
    </row>
    <row r="72" spans="1:5" x14ac:dyDescent="0.25">
      <c r="A72" s="77">
        <f t="shared" si="1"/>
        <v>70</v>
      </c>
      <c r="B72" s="77">
        <v>513173</v>
      </c>
      <c r="C72" s="28" t="s">
        <v>75</v>
      </c>
      <c r="D72" s="29" t="s">
        <v>115</v>
      </c>
      <c r="E72" s="29">
        <v>1300</v>
      </c>
    </row>
    <row r="73" spans="1:5" x14ac:dyDescent="0.25">
      <c r="A73" s="80">
        <f t="shared" si="1"/>
        <v>71</v>
      </c>
      <c r="B73" s="80">
        <v>512179</v>
      </c>
      <c r="C73" s="33" t="s">
        <v>76</v>
      </c>
      <c r="D73" s="34" t="s">
        <v>116</v>
      </c>
      <c r="E73" s="34">
        <v>82330</v>
      </c>
    </row>
    <row r="74" spans="1:5" x14ac:dyDescent="0.25">
      <c r="A74" s="77">
        <f t="shared" si="1"/>
        <v>72</v>
      </c>
      <c r="B74" s="77">
        <v>503310</v>
      </c>
      <c r="C74" s="28" t="s">
        <v>77</v>
      </c>
      <c r="D74" s="29" t="s">
        <v>117</v>
      </c>
      <c r="E74" s="29">
        <v>263357</v>
      </c>
    </row>
    <row r="75" spans="1:5" x14ac:dyDescent="0.25">
      <c r="A75" s="77">
        <f t="shared" si="1"/>
        <v>73</v>
      </c>
      <c r="B75" s="77">
        <v>526654</v>
      </c>
      <c r="C75" s="28" t="s">
        <v>11</v>
      </c>
      <c r="D75" s="29" t="s">
        <v>137</v>
      </c>
      <c r="E75" s="29">
        <v>400</v>
      </c>
    </row>
    <row r="76" spans="1:5" x14ac:dyDescent="0.25">
      <c r="A76" s="77">
        <f t="shared" si="1"/>
        <v>74</v>
      </c>
      <c r="B76" s="77">
        <v>531814</v>
      </c>
      <c r="C76" s="28" t="s">
        <v>78</v>
      </c>
      <c r="D76" s="29" t="s">
        <v>191</v>
      </c>
      <c r="E76" s="29">
        <v>131496</v>
      </c>
    </row>
    <row r="77" spans="1:5" x14ac:dyDescent="0.25">
      <c r="A77" s="77">
        <f t="shared" si="1"/>
        <v>75</v>
      </c>
      <c r="B77" s="77">
        <v>511096</v>
      </c>
      <c r="C77" s="28" t="s">
        <v>4</v>
      </c>
      <c r="D77" s="29" t="s">
        <v>192</v>
      </c>
      <c r="E77" s="29">
        <v>0</v>
      </c>
    </row>
    <row r="78" spans="1:5" x14ac:dyDescent="0.25">
      <c r="A78" s="77">
        <f t="shared" si="1"/>
        <v>76</v>
      </c>
      <c r="B78" s="77">
        <v>531703</v>
      </c>
      <c r="C78" s="28" t="s">
        <v>79</v>
      </c>
      <c r="D78" s="29" t="s">
        <v>193</v>
      </c>
      <c r="E78" s="29">
        <v>97856</v>
      </c>
    </row>
    <row r="79" spans="1:5" x14ac:dyDescent="0.25">
      <c r="A79" s="80">
        <f t="shared" si="1"/>
        <v>77</v>
      </c>
      <c r="B79" s="80">
        <v>507878</v>
      </c>
      <c r="C79" s="33" t="s">
        <v>80</v>
      </c>
      <c r="D79" s="34" t="s">
        <v>118</v>
      </c>
      <c r="E79" s="34">
        <f>4.54*1000000</f>
        <v>4540000</v>
      </c>
    </row>
    <row r="80" spans="1:5" x14ac:dyDescent="0.25">
      <c r="A80" s="77">
        <f t="shared" si="1"/>
        <v>78</v>
      </c>
      <c r="B80" s="77">
        <v>517146</v>
      </c>
      <c r="C80" s="28" t="s">
        <v>81</v>
      </c>
      <c r="D80" s="29" t="s">
        <v>119</v>
      </c>
      <c r="E80" s="29">
        <v>147445</v>
      </c>
    </row>
    <row r="81" spans="1:5" x14ac:dyDescent="0.25">
      <c r="A81" s="77">
        <f t="shared" si="1"/>
        <v>79</v>
      </c>
      <c r="B81" s="77">
        <v>523724</v>
      </c>
      <c r="C81" s="28" t="s">
        <v>82</v>
      </c>
      <c r="D81" s="29" t="s">
        <v>120</v>
      </c>
      <c r="E81" s="29">
        <v>9992</v>
      </c>
    </row>
    <row r="82" spans="1:5" x14ac:dyDescent="0.25">
      <c r="A82" s="77">
        <f t="shared" si="1"/>
        <v>80</v>
      </c>
      <c r="B82" s="77">
        <v>511726</v>
      </c>
      <c r="C82" s="28" t="s">
        <v>83</v>
      </c>
      <c r="D82" s="29" t="s">
        <v>121</v>
      </c>
      <c r="E82" s="29">
        <v>15229</v>
      </c>
    </row>
    <row r="83" spans="1:5" x14ac:dyDescent="0.25">
      <c r="A83" s="77">
        <f t="shared" si="1"/>
        <v>81</v>
      </c>
      <c r="B83" s="77">
        <v>505583</v>
      </c>
      <c r="C83" s="28" t="s">
        <v>13</v>
      </c>
      <c r="D83" s="29" t="s">
        <v>194</v>
      </c>
      <c r="E83" s="2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G24"/>
  <sheetViews>
    <sheetView workbookViewId="0">
      <selection activeCell="D35" sqref="D35"/>
    </sheetView>
  </sheetViews>
  <sheetFormatPr defaultRowHeight="15" x14ac:dyDescent="0.25"/>
  <cols>
    <col min="1" max="1" width="11" style="155" customWidth="1"/>
    <col min="2" max="2" width="9.28515625" customWidth="1"/>
    <col min="3" max="3" width="11.5703125" bestFit="1" customWidth="1"/>
    <col min="4" max="4" width="10" customWidth="1"/>
    <col min="5" max="5" width="11.5703125" bestFit="1" customWidth="1"/>
    <col min="6" max="6" width="9.42578125" customWidth="1"/>
    <col min="7" max="7" width="12.28515625" customWidth="1"/>
  </cols>
  <sheetData>
    <row r="1" spans="1:7" s="45" customFormat="1" x14ac:dyDescent="0.25">
      <c r="A1" s="155" t="s">
        <v>257</v>
      </c>
      <c r="B1" s="45" t="s">
        <v>258</v>
      </c>
      <c r="C1" s="45" t="s">
        <v>259</v>
      </c>
      <c r="D1" s="45" t="s">
        <v>159</v>
      </c>
      <c r="E1" s="45" t="s">
        <v>154</v>
      </c>
      <c r="F1" s="45" t="s">
        <v>260</v>
      </c>
      <c r="G1" s="45" t="s">
        <v>261</v>
      </c>
    </row>
    <row r="2" spans="1:7" x14ac:dyDescent="0.25">
      <c r="A2" s="155">
        <v>40862</v>
      </c>
      <c r="B2" s="89">
        <v>100</v>
      </c>
      <c r="C2" s="89">
        <v>100</v>
      </c>
      <c r="D2" s="89">
        <v>100</v>
      </c>
      <c r="E2" s="89">
        <v>100</v>
      </c>
      <c r="F2" s="89">
        <v>100</v>
      </c>
      <c r="G2" s="89">
        <v>99.999999999999986</v>
      </c>
    </row>
    <row r="3" spans="1:7" x14ac:dyDescent="0.25">
      <c r="A3" s="155">
        <v>40863</v>
      </c>
      <c r="B3" s="89">
        <v>100</v>
      </c>
      <c r="C3" s="89">
        <v>101.29651860744298</v>
      </c>
      <c r="D3" s="89">
        <v>97.830374753451679</v>
      </c>
      <c r="E3" s="89">
        <v>95.477707006369428</v>
      </c>
      <c r="F3" s="89">
        <v>99.367398640144003</v>
      </c>
      <c r="G3" s="89">
        <v>100.11607869417452</v>
      </c>
    </row>
    <row r="4" spans="1:7" x14ac:dyDescent="0.25">
      <c r="A4" s="155">
        <v>40864</v>
      </c>
      <c r="B4" s="89">
        <v>98.009500113096578</v>
      </c>
      <c r="C4" s="89">
        <v>97.911164465786314</v>
      </c>
      <c r="D4" s="89">
        <v>98.027613412228803</v>
      </c>
      <c r="E4" s="89">
        <v>94.01273885350318</v>
      </c>
      <c r="F4" s="89">
        <v>97.506555538904692</v>
      </c>
      <c r="G4" s="89">
        <v>97.715523431142586</v>
      </c>
    </row>
    <row r="5" spans="1:7" x14ac:dyDescent="0.25">
      <c r="A5" s="155">
        <v>40865</v>
      </c>
      <c r="B5" s="89">
        <v>98.620221669305579</v>
      </c>
      <c r="C5" s="89">
        <v>98.127250900360139</v>
      </c>
      <c r="D5" s="89">
        <v>92.110453648915197</v>
      </c>
      <c r="E5" s="89">
        <v>92.99363057324841</v>
      </c>
      <c r="F5" s="89">
        <v>96.972279858576883</v>
      </c>
      <c r="G5" s="89">
        <v>96.158034560336972</v>
      </c>
    </row>
    <row r="6" spans="1:7" x14ac:dyDescent="0.25">
      <c r="A6" s="155">
        <v>40868</v>
      </c>
      <c r="B6" s="89">
        <v>98.688079619995477</v>
      </c>
      <c r="C6" s="89">
        <v>93.973589435774301</v>
      </c>
      <c r="D6" s="89">
        <v>89.743589743589737</v>
      </c>
      <c r="E6" s="89">
        <v>88.980891719745216</v>
      </c>
      <c r="F6" s="89">
        <v>94.452477007487573</v>
      </c>
      <c r="G6" s="89">
        <v>93.235723517304095</v>
      </c>
    </row>
    <row r="7" spans="1:7" x14ac:dyDescent="0.25">
      <c r="A7" s="155">
        <v>40869</v>
      </c>
      <c r="B7" s="89">
        <v>97.534494458267346</v>
      </c>
      <c r="C7" s="89">
        <v>96.398559423769512</v>
      </c>
      <c r="D7" s="89">
        <v>88.757396449704146</v>
      </c>
      <c r="E7" s="89">
        <v>86.878980891719749</v>
      </c>
      <c r="F7" s="89">
        <v>95.159237253349147</v>
      </c>
      <c r="G7" s="89">
        <v>93.552247379254212</v>
      </c>
    </row>
    <row r="8" spans="1:7" x14ac:dyDescent="0.25">
      <c r="A8" s="155">
        <v>40870</v>
      </c>
      <c r="B8" s="89">
        <v>98.823795521375246</v>
      </c>
      <c r="C8" s="89">
        <v>94.021608643457384</v>
      </c>
      <c r="D8" s="89">
        <v>87.573964497041416</v>
      </c>
      <c r="E8" s="89">
        <v>81.910828025477699</v>
      </c>
      <c r="F8" s="89">
        <v>92.994591495302586</v>
      </c>
      <c r="G8" s="89">
        <v>92.037240917141347</v>
      </c>
    </row>
    <row r="9" spans="1:7" x14ac:dyDescent="0.25">
      <c r="A9" s="155">
        <v>40871</v>
      </c>
      <c r="B9" s="89">
        <v>97.534494458267346</v>
      </c>
      <c r="C9" s="89">
        <v>94.861944777911162</v>
      </c>
      <c r="D9" s="89">
        <v>92.307692307692307</v>
      </c>
      <c r="E9" s="89">
        <v>83.949044585987266</v>
      </c>
      <c r="F9" s="89">
        <v>93.93354250245963</v>
      </c>
      <c r="G9" s="89">
        <v>93.266239050308741</v>
      </c>
    </row>
    <row r="10" spans="1:7" x14ac:dyDescent="0.25">
      <c r="A10" s="155">
        <v>40872</v>
      </c>
      <c r="B10" s="89">
        <v>99.457136394480884</v>
      </c>
      <c r="C10" s="89">
        <v>97.935174069627848</v>
      </c>
      <c r="D10" s="89">
        <v>94.674556213017752</v>
      </c>
      <c r="E10" s="89">
        <v>82.99363057324841</v>
      </c>
      <c r="F10" s="89">
        <v>92.967700014274996</v>
      </c>
      <c r="G10" s="89">
        <v>94.496433871044943</v>
      </c>
    </row>
    <row r="11" spans="1:7" x14ac:dyDescent="0.25">
      <c r="A11" s="155">
        <v>40875</v>
      </c>
      <c r="B11" s="89">
        <v>103.32503958380457</v>
      </c>
      <c r="C11" s="89">
        <v>100.55222088835535</v>
      </c>
      <c r="D11" s="89">
        <v>92.70216962524654</v>
      </c>
      <c r="E11" s="89">
        <v>86.050955414012734</v>
      </c>
      <c r="F11" s="89">
        <v>95.761689353638971</v>
      </c>
      <c r="G11" s="89">
        <v>97.132138241347931</v>
      </c>
    </row>
    <row r="12" spans="1:7" x14ac:dyDescent="0.25">
      <c r="A12" s="155">
        <v>40876</v>
      </c>
      <c r="B12" s="89">
        <v>99.864284098620217</v>
      </c>
      <c r="C12" s="89">
        <v>97.358943577430978</v>
      </c>
      <c r="D12" s="89">
        <v>95.069033530572</v>
      </c>
      <c r="E12" s="89">
        <v>82.038216560509554</v>
      </c>
      <c r="F12" s="89">
        <v>94.821139073381175</v>
      </c>
      <c r="G12" s="89">
        <v>94.876382174141966</v>
      </c>
    </row>
    <row r="13" spans="1:7" x14ac:dyDescent="0.25">
      <c r="A13" s="155">
        <v>40877</v>
      </c>
      <c r="B13" s="89">
        <v>99.570232978964029</v>
      </c>
      <c r="C13" s="89">
        <v>99.44777911164465</v>
      </c>
      <c r="D13" s="89">
        <v>91.518737672583825</v>
      </c>
      <c r="E13" s="89">
        <v>77.197452229299358</v>
      </c>
      <c r="F13" s="89">
        <v>95.503021737675382</v>
      </c>
      <c r="G13" s="89">
        <v>94.00938203053947</v>
      </c>
    </row>
    <row r="14" spans="1:7" x14ac:dyDescent="0.25">
      <c r="A14" s="155">
        <v>40878</v>
      </c>
      <c r="B14" s="89">
        <v>100.97263062655507</v>
      </c>
      <c r="C14" s="89">
        <v>104.75390156062426</v>
      </c>
      <c r="D14" s="89">
        <v>92.899408284023664</v>
      </c>
      <c r="E14" s="89">
        <v>79.872611464968159</v>
      </c>
      <c r="F14" s="89">
        <v>97.635326639684379</v>
      </c>
      <c r="G14" s="89">
        <v>97.334976784261158</v>
      </c>
    </row>
    <row r="15" spans="1:7" x14ac:dyDescent="0.25">
      <c r="A15" s="155">
        <v>40879</v>
      </c>
      <c r="B15" s="89">
        <v>104.02623840760008</v>
      </c>
      <c r="C15" s="89">
        <v>107.27490996398559</v>
      </c>
      <c r="D15" s="89">
        <v>92.899408284023664</v>
      </c>
      <c r="E15" s="89">
        <v>82.675159235668801</v>
      </c>
      <c r="F15" s="89">
        <v>99.78771130395846</v>
      </c>
      <c r="G15" s="89">
        <v>99.140179981810348</v>
      </c>
    </row>
    <row r="16" spans="1:7" x14ac:dyDescent="0.25">
      <c r="A16" s="155">
        <v>40882</v>
      </c>
      <c r="B16" s="89">
        <v>101.78692603483374</v>
      </c>
      <c r="C16" s="89">
        <v>106.74669867947179</v>
      </c>
      <c r="D16" s="89">
        <v>95.660749506903358</v>
      </c>
      <c r="E16" s="89">
        <v>83.375796178343947</v>
      </c>
      <c r="F16" s="89">
        <v>99.541897105138005</v>
      </c>
      <c r="G16" s="89">
        <v>98.640562921832355</v>
      </c>
    </row>
    <row r="17" spans="1:7" x14ac:dyDescent="0.25">
      <c r="A17" s="155">
        <v>40884</v>
      </c>
      <c r="B17" s="89">
        <v>99.977380683103362</v>
      </c>
      <c r="C17" s="89">
        <v>107.97118847539015</v>
      </c>
      <c r="D17" s="89">
        <v>95.463510848126234</v>
      </c>
      <c r="E17" s="89">
        <v>84.203821656050948</v>
      </c>
      <c r="F17" s="89">
        <v>99.966770658906455</v>
      </c>
      <c r="G17" s="89">
        <v>99.395672777751173</v>
      </c>
    </row>
    <row r="18" spans="1:7" x14ac:dyDescent="0.25">
      <c r="A18" s="155">
        <v>40885</v>
      </c>
      <c r="B18" s="89">
        <v>98.710698936892101</v>
      </c>
      <c r="C18" s="89">
        <v>103.64945978391356</v>
      </c>
      <c r="D18" s="89">
        <v>90.335305719921095</v>
      </c>
      <c r="E18" s="89">
        <v>79.171974522292984</v>
      </c>
      <c r="F18" s="89">
        <v>97.66369892913859</v>
      </c>
      <c r="G18" s="89">
        <v>95.61773012301947</v>
      </c>
    </row>
    <row r="19" spans="1:7" x14ac:dyDescent="0.25">
      <c r="A19" s="155">
        <v>40886</v>
      </c>
      <c r="B19" s="89">
        <v>98.620221669305579</v>
      </c>
      <c r="C19" s="89">
        <v>102.80912364945978</v>
      </c>
      <c r="D19" s="89">
        <v>87.179487179487182</v>
      </c>
      <c r="E19" s="89">
        <v>76.114649681528661</v>
      </c>
      <c r="F19" s="89">
        <v>96.036112771261898</v>
      </c>
      <c r="G19" s="89">
        <v>94.36659326982911</v>
      </c>
    </row>
    <row r="20" spans="1:7" x14ac:dyDescent="0.25">
      <c r="A20" s="155">
        <v>40889</v>
      </c>
      <c r="B20" s="89">
        <v>99.095227324134811</v>
      </c>
      <c r="C20" s="89">
        <v>98.415366146458581</v>
      </c>
      <c r="D20" s="89">
        <v>85.601577909270219</v>
      </c>
      <c r="E20" s="89">
        <v>73.630573248407643</v>
      </c>
      <c r="F20" s="89">
        <v>94.00379205421892</v>
      </c>
      <c r="G20" s="89">
        <v>91.849959312622644</v>
      </c>
    </row>
    <row r="21" spans="1:7" x14ac:dyDescent="0.25">
      <c r="A21" s="155">
        <v>40890</v>
      </c>
      <c r="B21" s="89">
        <v>99.751187514137072</v>
      </c>
      <c r="C21" s="89">
        <v>100.02400960384153</v>
      </c>
      <c r="D21" s="89">
        <v>87.179487179487182</v>
      </c>
      <c r="E21" s="89">
        <v>74.458598726114644</v>
      </c>
      <c r="F21" s="89">
        <v>94.786606620872178</v>
      </c>
      <c r="G21" s="89">
        <v>92.290938681728974</v>
      </c>
    </row>
    <row r="22" spans="1:7" x14ac:dyDescent="0.25">
      <c r="A22" s="156">
        <v>40891</v>
      </c>
      <c r="B22" s="89">
        <v>100.83691472517529</v>
      </c>
      <c r="C22" s="89">
        <v>96.446578631452581</v>
      </c>
      <c r="D22" s="89">
        <v>85.207100591715985</v>
      </c>
      <c r="E22" s="89">
        <v>72.866242038216555</v>
      </c>
      <c r="F22" s="89">
        <v>94.067703745912226</v>
      </c>
      <c r="G22" s="89">
        <v>90.058518022114782</v>
      </c>
    </row>
    <row r="23" spans="1:7" x14ac:dyDescent="0.25">
      <c r="A23" s="156">
        <v>40892</v>
      </c>
      <c r="B23" s="89">
        <v>99.072608007238173</v>
      </c>
      <c r="C23" s="89">
        <v>97.166866746698673</v>
      </c>
      <c r="D23" s="89">
        <v>83.629191321499007</v>
      </c>
      <c r="E23" s="89">
        <v>72.866242038216555</v>
      </c>
      <c r="F23" s="89">
        <v>93.803112896242126</v>
      </c>
      <c r="G23" s="89">
        <v>89.594801589201097</v>
      </c>
    </row>
    <row r="24" spans="1:7" x14ac:dyDescent="0.25">
      <c r="A24" s="156">
        <v>40893</v>
      </c>
      <c r="B24" s="89">
        <v>97.805926261026912</v>
      </c>
      <c r="C24" s="89">
        <v>93.58943577430972</v>
      </c>
      <c r="D24" s="89">
        <v>77.120315581854044</v>
      </c>
      <c r="E24" s="89">
        <v>71.464968152866234</v>
      </c>
      <c r="F24" s="89">
        <v>91.758886479449046</v>
      </c>
      <c r="G24" s="89">
        <v>86.60607438609928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2:G2"/>
  <sheetViews>
    <sheetView view="pageBreakPreview" zoomScaleSheetLayoutView="100" workbookViewId="0">
      <selection activeCell="I34" sqref="I34"/>
    </sheetView>
  </sheetViews>
  <sheetFormatPr defaultRowHeight="15" x14ac:dyDescent="0.25"/>
  <sheetData>
    <row r="2" spans="1:7" x14ac:dyDescent="0.25">
      <c r="A2" s="180" t="s">
        <v>262</v>
      </c>
      <c r="B2" s="180"/>
      <c r="C2" s="180"/>
      <c r="D2" s="180"/>
      <c r="E2" s="180"/>
      <c r="F2" s="180"/>
      <c r="G2" s="180"/>
    </row>
  </sheetData>
  <mergeCells count="1">
    <mergeCell ref="A2:G2"/>
  </mergeCells>
  <pageMargins left="0.7" right="0.7" top="0.75" bottom="0.75" header="0.3" footer="0.3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C197"/>
  <sheetViews>
    <sheetView view="pageBreakPreview" zoomScaleSheetLayoutView="100" workbookViewId="0">
      <pane xSplit="3" ySplit="1" topLeftCell="D2" activePane="bottomRight" state="frozen"/>
      <selection pane="topRight" activeCell="E1" sqref="E1"/>
      <selection pane="bottomLeft" activeCell="A3" sqref="A3"/>
      <selection pane="bottomRight" activeCell="G35" sqref="G35"/>
    </sheetView>
  </sheetViews>
  <sheetFormatPr defaultColWidth="9.140625" defaultRowHeight="12.75" x14ac:dyDescent="0.2"/>
  <cols>
    <col min="1" max="1" width="9.5703125" style="49" bestFit="1" customWidth="1"/>
    <col min="2" max="2" width="9.140625" style="50" bestFit="1" customWidth="1"/>
    <col min="3" max="3" width="39.140625" style="50" customWidth="1"/>
    <col min="4" max="4" width="10.140625" style="50" customWidth="1"/>
    <col min="5" max="6" width="11" style="50" customWidth="1"/>
    <col min="7" max="7" width="13.140625" style="49" customWidth="1"/>
    <col min="8" max="8" width="11.140625" style="50" customWidth="1"/>
    <col min="9" max="9" width="11" style="50" customWidth="1"/>
    <col min="10" max="10" width="13" style="50" customWidth="1"/>
    <col min="11" max="11" width="11.28515625" style="50" customWidth="1"/>
    <col min="12" max="12" width="12.42578125" style="50" customWidth="1"/>
    <col min="13" max="13" width="10.42578125" style="50" hidden="1" customWidth="1"/>
    <col min="14" max="15" width="11" style="50" hidden="1" customWidth="1"/>
    <col min="16" max="16" width="1.5703125" style="52" hidden="1" customWidth="1"/>
    <col min="17" max="17" width="11.7109375" style="50" hidden="1" customWidth="1"/>
    <col min="18" max="18" width="10.42578125" style="54" hidden="1" customWidth="1"/>
    <col min="19" max="19" width="10.5703125" style="54" hidden="1" customWidth="1"/>
    <col min="20" max="20" width="2.5703125" style="55" hidden="1" customWidth="1"/>
    <col min="21" max="21" width="2.5703125" style="55" customWidth="1"/>
    <col min="22" max="331" width="12.140625" style="55" customWidth="1"/>
    <col min="332" max="332" width="12.140625" style="50" customWidth="1"/>
    <col min="333" max="574" width="11.140625" style="50" customWidth="1"/>
    <col min="575" max="609" width="10" style="50" customWidth="1"/>
    <col min="610" max="627" width="10.5703125" style="50" customWidth="1"/>
    <col min="628" max="628" width="9.140625" style="57" customWidth="1"/>
    <col min="629" max="629" width="10.5703125" style="57" customWidth="1"/>
    <col min="630" max="631" width="9.140625" style="57" customWidth="1"/>
    <col min="632" max="632" width="0.7109375" style="57" customWidth="1"/>
    <col min="633" max="633" width="9.140625" style="57" customWidth="1"/>
    <col min="634" max="16384" width="9.140625" style="57"/>
  </cols>
  <sheetData>
    <row r="1" spans="1:218" ht="15" x14ac:dyDescent="0.25">
      <c r="A1" s="157">
        <v>40947</v>
      </c>
      <c r="B1" s="136">
        <v>643.95000000000005</v>
      </c>
      <c r="C1" s="50" t="b">
        <f>IF(B1&gt;$D$1,TRUE,FALSE)</f>
        <v>0</v>
      </c>
      <c r="D1" s="50">
        <v>661.8</v>
      </c>
      <c r="L1" s="52"/>
      <c r="M1" s="135"/>
      <c r="V1" s="55">
        <v>41242</v>
      </c>
      <c r="W1" s="55">
        <v>41240</v>
      </c>
      <c r="X1" s="55">
        <v>41239</v>
      </c>
      <c r="Y1" s="55">
        <v>41236</v>
      </c>
      <c r="Z1" s="55">
        <v>41235</v>
      </c>
      <c r="AA1" s="55">
        <v>41234</v>
      </c>
      <c r="AB1" s="55">
        <v>41233</v>
      </c>
      <c r="AC1" s="55">
        <v>41232</v>
      </c>
      <c r="AD1" s="55">
        <v>41229</v>
      </c>
      <c r="AE1" s="55">
        <v>41228</v>
      </c>
      <c r="AF1" s="55">
        <v>41222</v>
      </c>
      <c r="AG1" s="55">
        <v>41221</v>
      </c>
      <c r="AH1" s="55">
        <v>41220</v>
      </c>
      <c r="AI1" s="55">
        <v>41219</v>
      </c>
      <c r="AJ1" s="55">
        <v>41218</v>
      </c>
      <c r="AK1" s="55">
        <v>41215</v>
      </c>
      <c r="AL1" s="55">
        <v>41214</v>
      </c>
      <c r="AM1" s="55">
        <v>41213</v>
      </c>
      <c r="AN1" s="55">
        <v>41212</v>
      </c>
      <c r="AO1" s="55">
        <v>41211</v>
      </c>
      <c r="AP1" s="55">
        <v>41208</v>
      </c>
      <c r="AQ1" s="55">
        <v>41207</v>
      </c>
      <c r="AR1" s="55">
        <v>41205</v>
      </c>
      <c r="AS1" s="55">
        <v>41204</v>
      </c>
      <c r="AT1" s="55">
        <v>41201</v>
      </c>
      <c r="AU1" s="55">
        <v>41200</v>
      </c>
      <c r="AV1" s="55">
        <v>41199</v>
      </c>
      <c r="AW1" s="55">
        <v>41198</v>
      </c>
      <c r="AX1" s="55">
        <v>41197</v>
      </c>
      <c r="AY1" s="55">
        <v>41194</v>
      </c>
      <c r="AZ1" s="55">
        <v>41193</v>
      </c>
      <c r="BA1" s="55">
        <v>41192</v>
      </c>
      <c r="BB1" s="55">
        <v>41191</v>
      </c>
      <c r="BC1" s="55">
        <v>41190</v>
      </c>
      <c r="BD1" s="55">
        <v>41187</v>
      </c>
      <c r="BE1" s="55">
        <v>41186</v>
      </c>
      <c r="BF1" s="55">
        <v>41185</v>
      </c>
      <c r="BG1" s="55">
        <v>41183</v>
      </c>
      <c r="BH1" s="55">
        <v>41180</v>
      </c>
      <c r="BI1" s="55">
        <v>41179</v>
      </c>
      <c r="BJ1" s="55">
        <v>41178</v>
      </c>
      <c r="BK1" s="55">
        <v>41177</v>
      </c>
      <c r="BL1" s="55">
        <v>41176</v>
      </c>
      <c r="BM1" s="55">
        <v>41173</v>
      </c>
      <c r="BN1" s="55">
        <v>41172</v>
      </c>
      <c r="BO1" s="55">
        <v>41170</v>
      </c>
      <c r="BP1" s="55">
        <v>41169</v>
      </c>
      <c r="BQ1" s="55">
        <v>41166</v>
      </c>
      <c r="BR1" s="55">
        <v>41165</v>
      </c>
      <c r="BS1" s="55">
        <v>41164</v>
      </c>
      <c r="BT1" s="55">
        <v>41163</v>
      </c>
      <c r="BU1" s="55">
        <v>41162</v>
      </c>
      <c r="BV1" s="55">
        <v>41159</v>
      </c>
      <c r="BW1" s="55">
        <v>41158</v>
      </c>
      <c r="BX1" s="55">
        <v>41157</v>
      </c>
      <c r="BY1" s="55">
        <v>41156</v>
      </c>
      <c r="BZ1" s="55">
        <v>41155</v>
      </c>
      <c r="CA1" s="55">
        <v>41152</v>
      </c>
      <c r="CB1" s="55">
        <v>41151</v>
      </c>
      <c r="CC1" s="55">
        <v>41150</v>
      </c>
      <c r="CD1" s="55">
        <v>41149</v>
      </c>
      <c r="CE1" s="55">
        <v>41148</v>
      </c>
      <c r="CF1" s="55">
        <v>41145</v>
      </c>
      <c r="CG1" s="55">
        <v>41144</v>
      </c>
      <c r="CH1" s="55">
        <v>41143</v>
      </c>
      <c r="CI1" s="55">
        <v>41142</v>
      </c>
      <c r="CJ1" s="55">
        <v>41138</v>
      </c>
      <c r="CK1" s="55">
        <v>41137</v>
      </c>
      <c r="CL1" s="55">
        <v>41135</v>
      </c>
      <c r="CM1" s="55">
        <v>41134</v>
      </c>
      <c r="CN1" s="55">
        <v>41131</v>
      </c>
      <c r="CO1" s="55">
        <v>41130</v>
      </c>
      <c r="CP1" s="55">
        <v>41129</v>
      </c>
      <c r="CQ1" s="55">
        <v>41128</v>
      </c>
      <c r="CR1" s="55">
        <v>41127</v>
      </c>
      <c r="CS1" s="55">
        <v>41124</v>
      </c>
      <c r="CT1" s="55">
        <v>41123</v>
      </c>
      <c r="CU1" s="55">
        <v>41122</v>
      </c>
      <c r="CV1" s="55">
        <v>41121</v>
      </c>
      <c r="CW1" s="55">
        <v>41120</v>
      </c>
      <c r="CX1" s="55">
        <v>41116</v>
      </c>
      <c r="CY1" s="55">
        <v>41115</v>
      </c>
      <c r="CZ1" s="55">
        <v>41114</v>
      </c>
      <c r="DA1" s="55">
        <v>41113</v>
      </c>
      <c r="DB1" s="55">
        <v>41110</v>
      </c>
      <c r="DC1" s="55">
        <v>41109</v>
      </c>
      <c r="DD1" s="55">
        <v>41108</v>
      </c>
      <c r="DE1" s="55">
        <v>41107</v>
      </c>
      <c r="DF1" s="55">
        <v>41106</v>
      </c>
      <c r="DG1" s="55">
        <v>41103</v>
      </c>
      <c r="DH1" s="55">
        <v>41102</v>
      </c>
      <c r="DI1" s="55">
        <v>41101</v>
      </c>
      <c r="DJ1" s="55">
        <v>41100</v>
      </c>
      <c r="DK1" s="55">
        <v>41099</v>
      </c>
      <c r="DL1" s="55">
        <v>41096</v>
      </c>
      <c r="DM1" s="55">
        <v>41095</v>
      </c>
      <c r="DN1" s="55">
        <v>41094</v>
      </c>
      <c r="DO1" s="55">
        <v>41093</v>
      </c>
      <c r="DP1" s="55">
        <v>41092</v>
      </c>
      <c r="DQ1" s="55">
        <v>41089</v>
      </c>
      <c r="DR1" s="55">
        <v>41088</v>
      </c>
      <c r="DS1" s="55">
        <v>41087</v>
      </c>
      <c r="DT1" s="55">
        <v>41086</v>
      </c>
      <c r="DU1" s="55">
        <v>41085</v>
      </c>
      <c r="DV1" s="55">
        <v>41082</v>
      </c>
      <c r="DW1" s="55">
        <v>41081</v>
      </c>
      <c r="DX1" s="55">
        <v>41080</v>
      </c>
      <c r="DY1" s="55">
        <v>41079</v>
      </c>
      <c r="DZ1" s="55">
        <v>41078</v>
      </c>
      <c r="EA1" s="55">
        <v>41075</v>
      </c>
      <c r="EB1" s="55">
        <v>41074</v>
      </c>
      <c r="EC1" s="55">
        <v>41073</v>
      </c>
      <c r="ED1" s="55">
        <v>41072</v>
      </c>
      <c r="EE1" s="55">
        <v>41071</v>
      </c>
      <c r="EF1" s="55">
        <v>41068</v>
      </c>
      <c r="EG1" s="55">
        <v>41067</v>
      </c>
      <c r="EH1" s="55">
        <v>41066</v>
      </c>
      <c r="EI1" s="55">
        <v>41065</v>
      </c>
      <c r="EJ1" s="55">
        <v>41064</v>
      </c>
      <c r="EK1" s="55">
        <v>41061</v>
      </c>
      <c r="EL1" s="55">
        <v>41060</v>
      </c>
      <c r="EM1" s="55">
        <v>41059</v>
      </c>
      <c r="EN1" s="55">
        <v>41058</v>
      </c>
      <c r="EO1" s="55">
        <v>41057</v>
      </c>
      <c r="EP1" s="55">
        <v>41054</v>
      </c>
      <c r="EQ1" s="55">
        <v>41053</v>
      </c>
      <c r="ER1" s="55">
        <v>41052</v>
      </c>
      <c r="ES1" s="55">
        <v>41051</v>
      </c>
      <c r="ET1" s="55">
        <v>41050</v>
      </c>
      <c r="EU1" s="55">
        <v>41047</v>
      </c>
      <c r="EV1" s="55">
        <v>41046</v>
      </c>
      <c r="EW1" s="55">
        <v>41045</v>
      </c>
      <c r="EX1" s="55">
        <v>41044</v>
      </c>
      <c r="EY1" s="55">
        <v>41043</v>
      </c>
      <c r="EZ1" s="55">
        <v>41040</v>
      </c>
      <c r="FA1" s="55">
        <v>41039</v>
      </c>
      <c r="FB1" s="55">
        <v>41038</v>
      </c>
      <c r="FC1" s="55">
        <v>41037</v>
      </c>
      <c r="FD1" s="55">
        <v>41036</v>
      </c>
      <c r="FE1" s="55">
        <v>41034</v>
      </c>
      <c r="FF1" s="55">
        <v>41033</v>
      </c>
      <c r="FG1" s="55">
        <v>41032</v>
      </c>
      <c r="FH1" s="55">
        <v>41031</v>
      </c>
      <c r="FI1" s="55">
        <v>41029</v>
      </c>
      <c r="FJ1" s="55">
        <v>41026</v>
      </c>
      <c r="FK1" s="55">
        <v>41025</v>
      </c>
      <c r="FL1" s="55">
        <v>41024</v>
      </c>
      <c r="FM1" s="55">
        <v>41023</v>
      </c>
      <c r="FN1" s="55">
        <v>41022</v>
      </c>
      <c r="FO1" s="55">
        <v>41019</v>
      </c>
      <c r="FP1" s="55">
        <v>41018</v>
      </c>
      <c r="FQ1" s="55">
        <v>41017</v>
      </c>
      <c r="FR1" s="55">
        <v>41016</v>
      </c>
      <c r="FS1" s="55">
        <v>41015</v>
      </c>
      <c r="FT1" s="55">
        <v>41012</v>
      </c>
      <c r="FU1" s="55">
        <v>41011</v>
      </c>
      <c r="FV1" s="55">
        <v>41010</v>
      </c>
      <c r="FW1" s="55">
        <v>41009</v>
      </c>
      <c r="FX1" s="55">
        <v>41008</v>
      </c>
      <c r="FY1" s="55">
        <v>41003</v>
      </c>
      <c r="FZ1" s="55">
        <v>41002</v>
      </c>
      <c r="GA1" s="55">
        <v>41001</v>
      </c>
      <c r="GB1" s="55">
        <v>40998</v>
      </c>
      <c r="GC1" s="55">
        <v>40997</v>
      </c>
      <c r="GD1" s="55">
        <v>40996</v>
      </c>
      <c r="GE1" s="55">
        <v>40995</v>
      </c>
      <c r="GF1" s="55">
        <v>40994</v>
      </c>
      <c r="GG1" s="55">
        <v>40991</v>
      </c>
      <c r="GH1" s="55">
        <v>40990</v>
      </c>
      <c r="GI1" s="55">
        <v>40989</v>
      </c>
      <c r="GJ1" s="55">
        <v>40988</v>
      </c>
      <c r="GK1" s="55">
        <v>40987</v>
      </c>
      <c r="GL1" s="55">
        <v>40984</v>
      </c>
      <c r="GM1" s="55">
        <v>40983</v>
      </c>
      <c r="GN1" s="55">
        <v>40982</v>
      </c>
      <c r="GO1" s="55">
        <v>40981</v>
      </c>
      <c r="GP1" s="55">
        <v>40980</v>
      </c>
      <c r="GQ1" s="55">
        <v>40977</v>
      </c>
      <c r="GR1" s="55">
        <v>40975</v>
      </c>
      <c r="GS1" s="55">
        <v>40974</v>
      </c>
      <c r="GT1" s="55">
        <v>40973</v>
      </c>
      <c r="GU1" s="55">
        <v>40970</v>
      </c>
      <c r="GV1" s="55">
        <v>40969</v>
      </c>
      <c r="GW1" s="55">
        <v>40968</v>
      </c>
      <c r="GX1" s="55">
        <v>40967</v>
      </c>
      <c r="GY1" s="55">
        <v>40966</v>
      </c>
      <c r="GZ1" s="55">
        <v>40963</v>
      </c>
      <c r="HA1" s="55">
        <v>40962</v>
      </c>
      <c r="HB1" s="55">
        <v>40961</v>
      </c>
      <c r="HC1" s="55">
        <v>40960</v>
      </c>
      <c r="HD1" s="55">
        <v>40956</v>
      </c>
      <c r="HE1" s="55">
        <v>40954</v>
      </c>
      <c r="HF1" s="55">
        <v>40953</v>
      </c>
      <c r="HG1" s="55">
        <v>40952</v>
      </c>
      <c r="HH1" s="55">
        <v>40949</v>
      </c>
      <c r="HI1" s="55">
        <v>40948</v>
      </c>
      <c r="HJ1" s="55">
        <v>40947</v>
      </c>
    </row>
    <row r="2" spans="1:218" ht="15" x14ac:dyDescent="0.25">
      <c r="A2" s="157">
        <v>40948</v>
      </c>
      <c r="B2" s="136">
        <v>653.20000000000005</v>
      </c>
      <c r="C2" s="50" t="b">
        <f t="shared" ref="C2:C65" si="0">IF(B2&gt;$D$1,TRUE,FALSE)</f>
        <v>0</v>
      </c>
      <c r="L2" s="52"/>
      <c r="M2" s="135"/>
    </row>
    <row r="3" spans="1:218" ht="15" x14ac:dyDescent="0.25">
      <c r="A3" s="157">
        <v>40949</v>
      </c>
      <c r="B3" s="136">
        <v>641.20000000000005</v>
      </c>
      <c r="C3" s="50" t="b">
        <f t="shared" si="0"/>
        <v>0</v>
      </c>
    </row>
    <row r="4" spans="1:218" ht="15" x14ac:dyDescent="0.25">
      <c r="A4" s="157">
        <v>40952</v>
      </c>
      <c r="B4" s="136">
        <v>649.5</v>
      </c>
      <c r="C4" s="50" t="b">
        <f t="shared" si="0"/>
        <v>0</v>
      </c>
    </row>
    <row r="5" spans="1:218" ht="15" x14ac:dyDescent="0.25">
      <c r="A5" s="157">
        <v>40953</v>
      </c>
      <c r="B5" s="136">
        <v>653.85</v>
      </c>
      <c r="C5" s="50" t="b">
        <f t="shared" si="0"/>
        <v>0</v>
      </c>
    </row>
    <row r="6" spans="1:218" ht="15" x14ac:dyDescent="0.25">
      <c r="A6" s="157">
        <v>40954</v>
      </c>
      <c r="B6" s="136">
        <v>657.5</v>
      </c>
      <c r="C6" s="50" t="b">
        <f t="shared" si="0"/>
        <v>0</v>
      </c>
    </row>
    <row r="7" spans="1:218" ht="15" x14ac:dyDescent="0.25">
      <c r="A7" s="157">
        <v>40956</v>
      </c>
      <c r="B7" s="136">
        <v>667.05</v>
      </c>
      <c r="C7" s="50" t="b">
        <f t="shared" si="0"/>
        <v>1</v>
      </c>
    </row>
    <row r="8" spans="1:218" ht="15" x14ac:dyDescent="0.25">
      <c r="A8" s="157">
        <v>40960</v>
      </c>
      <c r="B8" s="136">
        <v>664.1</v>
      </c>
      <c r="C8" s="50" t="b">
        <f t="shared" si="0"/>
        <v>1</v>
      </c>
    </row>
    <row r="9" spans="1:218" ht="15" x14ac:dyDescent="0.25">
      <c r="A9" s="157">
        <v>40961</v>
      </c>
      <c r="B9" s="136">
        <v>650.04999999999995</v>
      </c>
      <c r="C9" s="50" t="b">
        <f t="shared" si="0"/>
        <v>0</v>
      </c>
    </row>
    <row r="10" spans="1:218" ht="15" x14ac:dyDescent="0.25">
      <c r="A10" s="157">
        <v>40962</v>
      </c>
      <c r="B10" s="136">
        <v>651.95000000000005</v>
      </c>
      <c r="C10" s="50" t="b">
        <f t="shared" si="0"/>
        <v>0</v>
      </c>
    </row>
    <row r="11" spans="1:218" ht="15" x14ac:dyDescent="0.25">
      <c r="A11" s="157">
        <v>40963</v>
      </c>
      <c r="B11" s="136">
        <v>656.75</v>
      </c>
      <c r="C11" s="50" t="b">
        <f t="shared" si="0"/>
        <v>0</v>
      </c>
    </row>
    <row r="12" spans="1:218" ht="15" x14ac:dyDescent="0.25">
      <c r="A12" s="157">
        <v>40966</v>
      </c>
      <c r="B12" s="136">
        <v>639.04999999999995</v>
      </c>
      <c r="C12" s="50" t="b">
        <f t="shared" si="0"/>
        <v>0</v>
      </c>
    </row>
    <row r="13" spans="1:218" ht="15" x14ac:dyDescent="0.25">
      <c r="A13" s="157">
        <v>40967</v>
      </c>
      <c r="B13" s="136">
        <v>655</v>
      </c>
      <c r="C13" s="50" t="b">
        <f t="shared" si="0"/>
        <v>0</v>
      </c>
    </row>
    <row r="14" spans="1:218" ht="15" x14ac:dyDescent="0.25">
      <c r="A14" s="157">
        <v>40968</v>
      </c>
      <c r="B14" s="136">
        <v>660.05</v>
      </c>
      <c r="C14" s="50" t="b">
        <f t="shared" si="0"/>
        <v>0</v>
      </c>
    </row>
    <row r="15" spans="1:218" ht="15" x14ac:dyDescent="0.25">
      <c r="A15" s="157">
        <v>40969</v>
      </c>
      <c r="B15" s="136">
        <v>658.6</v>
      </c>
      <c r="C15" s="50" t="b">
        <f t="shared" si="0"/>
        <v>0</v>
      </c>
    </row>
    <row r="16" spans="1:218" ht="15" x14ac:dyDescent="0.25">
      <c r="A16" s="157">
        <v>40970</v>
      </c>
      <c r="B16" s="136">
        <v>667.15</v>
      </c>
      <c r="C16" s="50" t="b">
        <f t="shared" si="0"/>
        <v>1</v>
      </c>
    </row>
    <row r="17" spans="1:3" ht="15" x14ac:dyDescent="0.25">
      <c r="A17" s="157">
        <v>40973</v>
      </c>
      <c r="B17" s="136">
        <v>660</v>
      </c>
      <c r="C17" s="50" t="b">
        <f t="shared" si="0"/>
        <v>0</v>
      </c>
    </row>
    <row r="18" spans="1:3" ht="15" x14ac:dyDescent="0.25">
      <c r="A18" s="157">
        <v>40974</v>
      </c>
      <c r="B18" s="136">
        <v>650</v>
      </c>
      <c r="C18" s="50" t="b">
        <f t="shared" si="0"/>
        <v>0</v>
      </c>
    </row>
    <row r="19" spans="1:3" ht="15" x14ac:dyDescent="0.25">
      <c r="A19" s="157">
        <v>40975</v>
      </c>
      <c r="B19" s="136">
        <v>645.20000000000005</v>
      </c>
      <c r="C19" s="50" t="b">
        <f t="shared" si="0"/>
        <v>0</v>
      </c>
    </row>
    <row r="20" spans="1:3" ht="15" x14ac:dyDescent="0.25">
      <c r="A20" s="157">
        <v>40977</v>
      </c>
      <c r="B20" s="136">
        <v>648.75</v>
      </c>
      <c r="C20" s="50" t="b">
        <f t="shared" si="0"/>
        <v>0</v>
      </c>
    </row>
    <row r="21" spans="1:3" ht="15" x14ac:dyDescent="0.25">
      <c r="A21" s="157">
        <v>40980</v>
      </c>
      <c r="B21" s="136">
        <v>650.20000000000005</v>
      </c>
      <c r="C21" s="50" t="b">
        <f t="shared" si="0"/>
        <v>0</v>
      </c>
    </row>
    <row r="22" spans="1:3" ht="15" x14ac:dyDescent="0.25">
      <c r="A22" s="157">
        <v>40981</v>
      </c>
      <c r="B22" s="136">
        <v>675</v>
      </c>
      <c r="C22" s="50" t="b">
        <f t="shared" si="0"/>
        <v>1</v>
      </c>
    </row>
    <row r="23" spans="1:3" ht="15" x14ac:dyDescent="0.25">
      <c r="A23" s="157">
        <v>40982</v>
      </c>
      <c r="B23" s="136">
        <v>675.7</v>
      </c>
      <c r="C23" s="50" t="b">
        <f t="shared" si="0"/>
        <v>1</v>
      </c>
    </row>
    <row r="24" spans="1:3" ht="15" x14ac:dyDescent="0.25">
      <c r="A24" s="157">
        <v>40983</v>
      </c>
      <c r="B24" s="136">
        <v>663</v>
      </c>
      <c r="C24" s="50" t="b">
        <f t="shared" si="0"/>
        <v>1</v>
      </c>
    </row>
    <row r="25" spans="1:3" ht="15" x14ac:dyDescent="0.25">
      <c r="A25" s="157">
        <v>40984</v>
      </c>
      <c r="B25" s="136">
        <v>650.25</v>
      </c>
      <c r="C25" s="50" t="b">
        <f t="shared" si="0"/>
        <v>0</v>
      </c>
    </row>
    <row r="26" spans="1:3" ht="15" x14ac:dyDescent="0.25">
      <c r="A26" s="157">
        <v>40987</v>
      </c>
      <c r="B26" s="136">
        <v>639.4</v>
      </c>
      <c r="C26" s="50" t="b">
        <f t="shared" si="0"/>
        <v>0</v>
      </c>
    </row>
    <row r="27" spans="1:3" ht="15" x14ac:dyDescent="0.25">
      <c r="A27" s="157">
        <v>40988</v>
      </c>
      <c r="B27" s="136">
        <v>633.9</v>
      </c>
      <c r="C27" s="50" t="b">
        <f t="shared" si="0"/>
        <v>0</v>
      </c>
    </row>
    <row r="28" spans="1:3" ht="15" x14ac:dyDescent="0.25">
      <c r="A28" s="157">
        <v>40989</v>
      </c>
      <c r="B28" s="136">
        <v>640.6</v>
      </c>
      <c r="C28" s="50" t="b">
        <f t="shared" si="0"/>
        <v>0</v>
      </c>
    </row>
    <row r="29" spans="1:3" ht="15" x14ac:dyDescent="0.25">
      <c r="A29" s="157">
        <v>40990</v>
      </c>
      <c r="B29" s="136">
        <v>619.4</v>
      </c>
      <c r="C29" s="50" t="b">
        <f t="shared" si="0"/>
        <v>0</v>
      </c>
    </row>
    <row r="30" spans="1:3" ht="15" x14ac:dyDescent="0.25">
      <c r="A30" s="157">
        <v>40991</v>
      </c>
      <c r="B30" s="136">
        <v>660.6</v>
      </c>
      <c r="C30" s="50" t="b">
        <f t="shared" si="0"/>
        <v>0</v>
      </c>
    </row>
    <row r="31" spans="1:3" ht="15" x14ac:dyDescent="0.25">
      <c r="A31" s="157">
        <v>40994</v>
      </c>
      <c r="B31" s="136">
        <v>638.29999999999995</v>
      </c>
      <c r="C31" s="50" t="b">
        <f t="shared" si="0"/>
        <v>0</v>
      </c>
    </row>
    <row r="32" spans="1:3" ht="15" x14ac:dyDescent="0.25">
      <c r="A32" s="157">
        <v>40995</v>
      </c>
      <c r="B32" s="136">
        <v>623.79999999999995</v>
      </c>
      <c r="C32" s="50" t="b">
        <f t="shared" si="0"/>
        <v>0</v>
      </c>
    </row>
    <row r="33" spans="1:3" ht="15" x14ac:dyDescent="0.25">
      <c r="A33" s="157">
        <v>40996</v>
      </c>
      <c r="B33" s="136">
        <v>617.5</v>
      </c>
      <c r="C33" s="50" t="b">
        <f t="shared" si="0"/>
        <v>0</v>
      </c>
    </row>
    <row r="34" spans="1:3" ht="15" x14ac:dyDescent="0.25">
      <c r="A34" s="157">
        <v>40997</v>
      </c>
      <c r="B34" s="136">
        <v>610</v>
      </c>
      <c r="C34" s="50" t="b">
        <f t="shared" si="0"/>
        <v>0</v>
      </c>
    </row>
    <row r="35" spans="1:3" ht="15" x14ac:dyDescent="0.25">
      <c r="A35" s="157">
        <v>40998</v>
      </c>
      <c r="B35" s="136">
        <v>618.54999999999995</v>
      </c>
      <c r="C35" s="50" t="b">
        <f t="shared" si="0"/>
        <v>0</v>
      </c>
    </row>
    <row r="36" spans="1:3" ht="15" x14ac:dyDescent="0.25">
      <c r="A36" s="157">
        <v>41001</v>
      </c>
      <c r="B36" s="136">
        <v>611.04999999999995</v>
      </c>
      <c r="C36" s="50" t="b">
        <f t="shared" si="0"/>
        <v>0</v>
      </c>
    </row>
    <row r="37" spans="1:3" ht="15" x14ac:dyDescent="0.25">
      <c r="A37" s="157">
        <v>41002</v>
      </c>
      <c r="B37" s="136">
        <v>614.9</v>
      </c>
      <c r="C37" s="50" t="b">
        <f t="shared" si="0"/>
        <v>0</v>
      </c>
    </row>
    <row r="38" spans="1:3" ht="15" x14ac:dyDescent="0.25">
      <c r="A38" s="157">
        <v>41003</v>
      </c>
      <c r="B38" s="136">
        <v>617</v>
      </c>
      <c r="C38" s="50" t="b">
        <f t="shared" si="0"/>
        <v>0</v>
      </c>
    </row>
    <row r="39" spans="1:3" ht="15" x14ac:dyDescent="0.25">
      <c r="A39" s="157">
        <v>41008</v>
      </c>
      <c r="B39" s="136">
        <v>618.70000000000005</v>
      </c>
      <c r="C39" s="50" t="b">
        <f t="shared" si="0"/>
        <v>0</v>
      </c>
    </row>
    <row r="40" spans="1:3" ht="15" x14ac:dyDescent="0.25">
      <c r="A40" s="157">
        <v>41009</v>
      </c>
      <c r="B40" s="136">
        <v>625.9</v>
      </c>
      <c r="C40" s="50" t="b">
        <f t="shared" si="0"/>
        <v>0</v>
      </c>
    </row>
    <row r="41" spans="1:3" ht="15" x14ac:dyDescent="0.25">
      <c r="A41" s="157">
        <v>41010</v>
      </c>
      <c r="B41" s="136">
        <v>615.04999999999995</v>
      </c>
      <c r="C41" s="50" t="b">
        <f t="shared" si="0"/>
        <v>0</v>
      </c>
    </row>
    <row r="42" spans="1:3" ht="15" x14ac:dyDescent="0.25">
      <c r="A42" s="157">
        <v>41011</v>
      </c>
      <c r="B42" s="136">
        <v>610.70000000000005</v>
      </c>
      <c r="C42" s="50" t="b">
        <f t="shared" si="0"/>
        <v>0</v>
      </c>
    </row>
    <row r="43" spans="1:3" ht="15" x14ac:dyDescent="0.25">
      <c r="A43" s="157">
        <v>41012</v>
      </c>
      <c r="B43" s="136">
        <v>612.5</v>
      </c>
      <c r="C43" s="50" t="b">
        <f t="shared" si="0"/>
        <v>0</v>
      </c>
    </row>
    <row r="44" spans="1:3" ht="15" x14ac:dyDescent="0.25">
      <c r="A44" s="157">
        <v>41015</v>
      </c>
      <c r="B44" s="136">
        <v>605.79999999999995</v>
      </c>
      <c r="C44" s="50" t="b">
        <f t="shared" si="0"/>
        <v>0</v>
      </c>
    </row>
    <row r="45" spans="1:3" ht="15" x14ac:dyDescent="0.25">
      <c r="A45" s="157">
        <v>41016</v>
      </c>
      <c r="B45" s="136">
        <v>610.54999999999995</v>
      </c>
      <c r="C45" s="50" t="b">
        <f t="shared" si="0"/>
        <v>0</v>
      </c>
    </row>
    <row r="46" spans="1:3" ht="15" x14ac:dyDescent="0.25">
      <c r="A46" s="157">
        <v>41017</v>
      </c>
      <c r="B46" s="136">
        <v>614.5</v>
      </c>
      <c r="C46" s="50" t="b">
        <f t="shared" si="0"/>
        <v>0</v>
      </c>
    </row>
    <row r="47" spans="1:3" ht="15" x14ac:dyDescent="0.25">
      <c r="A47" s="157">
        <v>41018</v>
      </c>
      <c r="B47" s="136">
        <v>611</v>
      </c>
      <c r="C47" s="50" t="b">
        <f t="shared" si="0"/>
        <v>0</v>
      </c>
    </row>
    <row r="48" spans="1:3" ht="15" x14ac:dyDescent="0.25">
      <c r="A48" s="157">
        <v>41019</v>
      </c>
      <c r="B48" s="136">
        <v>609.54999999999995</v>
      </c>
      <c r="C48" s="50" t="b">
        <f t="shared" si="0"/>
        <v>0</v>
      </c>
    </row>
    <row r="49" spans="1:3" ht="15" x14ac:dyDescent="0.25">
      <c r="A49" s="157">
        <v>41022</v>
      </c>
      <c r="B49" s="136">
        <v>603.70000000000005</v>
      </c>
      <c r="C49" s="50" t="b">
        <f t="shared" si="0"/>
        <v>0</v>
      </c>
    </row>
    <row r="50" spans="1:3" ht="15" x14ac:dyDescent="0.25">
      <c r="A50" s="157">
        <v>41023</v>
      </c>
      <c r="B50" s="136">
        <v>606.29999999999995</v>
      </c>
      <c r="C50" s="50" t="b">
        <f t="shared" si="0"/>
        <v>0</v>
      </c>
    </row>
    <row r="51" spans="1:3" ht="15" x14ac:dyDescent="0.25">
      <c r="A51" s="157">
        <v>41024</v>
      </c>
      <c r="B51" s="136">
        <v>603</v>
      </c>
      <c r="C51" s="50" t="b">
        <f t="shared" si="0"/>
        <v>0</v>
      </c>
    </row>
    <row r="52" spans="1:3" ht="15" x14ac:dyDescent="0.25">
      <c r="A52" s="157">
        <v>41025</v>
      </c>
      <c r="B52" s="136">
        <v>596.9</v>
      </c>
      <c r="C52" s="50" t="b">
        <f t="shared" si="0"/>
        <v>0</v>
      </c>
    </row>
    <row r="53" spans="1:3" ht="15" x14ac:dyDescent="0.25">
      <c r="A53" s="157">
        <v>41026</v>
      </c>
      <c r="B53" s="136">
        <v>595.20000000000005</v>
      </c>
      <c r="C53" s="50" t="b">
        <f t="shared" si="0"/>
        <v>0</v>
      </c>
    </row>
    <row r="54" spans="1:3" ht="15" x14ac:dyDescent="0.25">
      <c r="A54" s="157">
        <v>41029</v>
      </c>
      <c r="B54" s="136">
        <v>592</v>
      </c>
      <c r="C54" s="50" t="b">
        <f t="shared" si="0"/>
        <v>0</v>
      </c>
    </row>
    <row r="55" spans="1:3" ht="15" x14ac:dyDescent="0.25">
      <c r="A55" s="157">
        <v>41031</v>
      </c>
      <c r="B55" s="136">
        <v>585.45000000000005</v>
      </c>
      <c r="C55" s="50" t="b">
        <f t="shared" si="0"/>
        <v>0</v>
      </c>
    </row>
    <row r="56" spans="1:3" ht="15" x14ac:dyDescent="0.25">
      <c r="A56" s="157">
        <v>41032</v>
      </c>
      <c r="B56" s="136">
        <v>595.15</v>
      </c>
      <c r="C56" s="50" t="b">
        <f t="shared" si="0"/>
        <v>0</v>
      </c>
    </row>
    <row r="57" spans="1:3" ht="15" x14ac:dyDescent="0.25">
      <c r="A57" s="157">
        <v>41033</v>
      </c>
      <c r="B57" s="136">
        <v>591.35</v>
      </c>
      <c r="C57" s="50" t="b">
        <f t="shared" si="0"/>
        <v>0</v>
      </c>
    </row>
    <row r="58" spans="1:3" ht="15" x14ac:dyDescent="0.25">
      <c r="A58" s="157">
        <v>41034</v>
      </c>
      <c r="B58" s="136">
        <v>594.79999999999995</v>
      </c>
      <c r="C58" s="50" t="b">
        <f t="shared" si="0"/>
        <v>0</v>
      </c>
    </row>
    <row r="59" spans="1:3" ht="15" x14ac:dyDescent="0.25">
      <c r="A59" s="157">
        <v>41036</v>
      </c>
      <c r="B59" s="136">
        <v>594.6</v>
      </c>
      <c r="C59" s="50" t="b">
        <f t="shared" si="0"/>
        <v>0</v>
      </c>
    </row>
    <row r="60" spans="1:3" ht="15" x14ac:dyDescent="0.25">
      <c r="A60" s="157">
        <v>41037</v>
      </c>
      <c r="B60" s="136">
        <v>586.9</v>
      </c>
      <c r="C60" s="50" t="b">
        <f t="shared" si="0"/>
        <v>0</v>
      </c>
    </row>
    <row r="61" spans="1:3" ht="15" x14ac:dyDescent="0.25">
      <c r="A61" s="157">
        <v>41038</v>
      </c>
      <c r="B61" s="136">
        <v>590.45000000000005</v>
      </c>
      <c r="C61" s="50" t="b">
        <f t="shared" si="0"/>
        <v>0</v>
      </c>
    </row>
    <row r="62" spans="1:3" ht="15" x14ac:dyDescent="0.25">
      <c r="A62" s="157">
        <v>41039</v>
      </c>
      <c r="B62" s="136">
        <v>585.1</v>
      </c>
      <c r="C62" s="50" t="b">
        <f t="shared" si="0"/>
        <v>0</v>
      </c>
    </row>
    <row r="63" spans="1:3" ht="15" x14ac:dyDescent="0.25">
      <c r="A63" s="157">
        <v>41040</v>
      </c>
      <c r="B63" s="136">
        <v>570.35</v>
      </c>
      <c r="C63" s="50" t="b">
        <f t="shared" si="0"/>
        <v>0</v>
      </c>
    </row>
    <row r="64" spans="1:3" ht="15" x14ac:dyDescent="0.25">
      <c r="A64" s="157">
        <v>41043</v>
      </c>
      <c r="B64" s="136">
        <v>571.5</v>
      </c>
      <c r="C64" s="50" t="b">
        <f t="shared" si="0"/>
        <v>0</v>
      </c>
    </row>
    <row r="65" spans="1:3" ht="15" x14ac:dyDescent="0.25">
      <c r="A65" s="157">
        <v>41044</v>
      </c>
      <c r="B65" s="136">
        <v>572.85</v>
      </c>
      <c r="C65" s="50" t="b">
        <f t="shared" si="0"/>
        <v>0</v>
      </c>
    </row>
    <row r="66" spans="1:3" ht="15" x14ac:dyDescent="0.25">
      <c r="A66" s="157">
        <v>41045</v>
      </c>
      <c r="B66" s="136">
        <v>565</v>
      </c>
      <c r="C66" s="50" t="b">
        <f t="shared" ref="C66:C129" si="1">IF(B66&gt;$D$1,TRUE,FALSE)</f>
        <v>0</v>
      </c>
    </row>
    <row r="67" spans="1:3" ht="15" x14ac:dyDescent="0.25">
      <c r="A67" s="157">
        <v>41046</v>
      </c>
      <c r="B67" s="136">
        <v>565</v>
      </c>
      <c r="C67" s="50" t="b">
        <f t="shared" si="1"/>
        <v>0</v>
      </c>
    </row>
    <row r="68" spans="1:3" ht="15" x14ac:dyDescent="0.25">
      <c r="A68" s="157">
        <v>41047</v>
      </c>
      <c r="B68" s="136">
        <v>577.95000000000005</v>
      </c>
      <c r="C68" s="50" t="b">
        <f t="shared" si="1"/>
        <v>0</v>
      </c>
    </row>
    <row r="69" spans="1:3" ht="15" x14ac:dyDescent="0.25">
      <c r="A69" s="157">
        <v>41050</v>
      </c>
      <c r="B69" s="136">
        <v>570</v>
      </c>
      <c r="C69" s="50" t="b">
        <f t="shared" si="1"/>
        <v>0</v>
      </c>
    </row>
    <row r="70" spans="1:3" ht="15" x14ac:dyDescent="0.25">
      <c r="A70" s="157">
        <v>41051</v>
      </c>
      <c r="B70" s="136">
        <v>573.1</v>
      </c>
      <c r="C70" s="50" t="b">
        <f t="shared" si="1"/>
        <v>0</v>
      </c>
    </row>
    <row r="71" spans="1:3" ht="15" x14ac:dyDescent="0.25">
      <c r="A71" s="157">
        <v>41052</v>
      </c>
      <c r="B71" s="136">
        <v>577</v>
      </c>
      <c r="C71" s="50" t="b">
        <f t="shared" si="1"/>
        <v>0</v>
      </c>
    </row>
    <row r="72" spans="1:3" ht="15" x14ac:dyDescent="0.25">
      <c r="A72" s="157">
        <v>41053</v>
      </c>
      <c r="B72" s="136">
        <v>577.79999999999995</v>
      </c>
      <c r="C72" s="50" t="b">
        <f t="shared" si="1"/>
        <v>0</v>
      </c>
    </row>
    <row r="73" spans="1:3" ht="15" x14ac:dyDescent="0.25">
      <c r="A73" s="157">
        <v>41054</v>
      </c>
      <c r="B73" s="136">
        <v>568.15</v>
      </c>
      <c r="C73" s="50" t="b">
        <f t="shared" si="1"/>
        <v>0</v>
      </c>
    </row>
    <row r="74" spans="1:3" ht="15" x14ac:dyDescent="0.25">
      <c r="A74" s="157">
        <v>41057</v>
      </c>
      <c r="B74" s="136">
        <v>585.1</v>
      </c>
      <c r="C74" s="50" t="b">
        <f t="shared" si="1"/>
        <v>0</v>
      </c>
    </row>
    <row r="75" spans="1:3" ht="15" x14ac:dyDescent="0.25">
      <c r="A75" s="157">
        <v>41058</v>
      </c>
      <c r="B75" s="136">
        <v>580.54999999999995</v>
      </c>
      <c r="C75" s="50" t="b">
        <f t="shared" si="1"/>
        <v>0</v>
      </c>
    </row>
    <row r="76" spans="1:3" ht="15" x14ac:dyDescent="0.25">
      <c r="A76" s="157">
        <v>41059</v>
      </c>
      <c r="B76" s="136">
        <v>581.5</v>
      </c>
      <c r="C76" s="50" t="b">
        <f t="shared" si="1"/>
        <v>0</v>
      </c>
    </row>
    <row r="77" spans="1:3" ht="15" x14ac:dyDescent="0.25">
      <c r="A77" s="157">
        <v>41060</v>
      </c>
      <c r="B77" s="136">
        <v>579.79999999999995</v>
      </c>
      <c r="C77" s="50" t="b">
        <f t="shared" si="1"/>
        <v>0</v>
      </c>
    </row>
    <row r="78" spans="1:3" ht="15" x14ac:dyDescent="0.25">
      <c r="A78" s="157">
        <v>41061</v>
      </c>
      <c r="B78" s="136">
        <v>567.79999999999995</v>
      </c>
      <c r="C78" s="50" t="b">
        <f t="shared" si="1"/>
        <v>0</v>
      </c>
    </row>
    <row r="79" spans="1:3" ht="15" x14ac:dyDescent="0.25">
      <c r="A79" s="157">
        <v>41064</v>
      </c>
      <c r="B79" s="136">
        <v>568</v>
      </c>
      <c r="C79" s="50" t="b">
        <f t="shared" si="1"/>
        <v>0</v>
      </c>
    </row>
    <row r="80" spans="1:3" ht="15" x14ac:dyDescent="0.25">
      <c r="A80" s="157">
        <v>41065</v>
      </c>
      <c r="B80" s="136">
        <v>569.85</v>
      </c>
      <c r="C80" s="50" t="b">
        <f t="shared" si="1"/>
        <v>0</v>
      </c>
    </row>
    <row r="81" spans="1:3" ht="15" x14ac:dyDescent="0.25">
      <c r="A81" s="157">
        <v>41066</v>
      </c>
      <c r="B81" s="136">
        <v>572.04999999999995</v>
      </c>
      <c r="C81" s="50" t="b">
        <f t="shared" si="1"/>
        <v>0</v>
      </c>
    </row>
    <row r="82" spans="1:3" ht="15" x14ac:dyDescent="0.25">
      <c r="A82" s="157">
        <v>41067</v>
      </c>
      <c r="B82" s="136">
        <v>578</v>
      </c>
      <c r="C82" s="50" t="b">
        <f t="shared" si="1"/>
        <v>0</v>
      </c>
    </row>
    <row r="83" spans="1:3" ht="15" x14ac:dyDescent="0.25">
      <c r="A83" s="157">
        <v>41068</v>
      </c>
      <c r="B83" s="136">
        <v>574.5</v>
      </c>
      <c r="C83" s="50" t="b">
        <f t="shared" si="1"/>
        <v>0</v>
      </c>
    </row>
    <row r="84" spans="1:3" ht="15" x14ac:dyDescent="0.25">
      <c r="A84" s="157">
        <v>41071</v>
      </c>
      <c r="B84" s="136">
        <v>571</v>
      </c>
      <c r="C84" s="50" t="b">
        <f t="shared" si="1"/>
        <v>0</v>
      </c>
    </row>
    <row r="85" spans="1:3" ht="15" x14ac:dyDescent="0.25">
      <c r="A85" s="157">
        <v>41072</v>
      </c>
      <c r="B85" s="136">
        <v>605.95000000000005</v>
      </c>
      <c r="C85" s="50" t="b">
        <f t="shared" si="1"/>
        <v>0</v>
      </c>
    </row>
    <row r="86" spans="1:3" ht="15" x14ac:dyDescent="0.25">
      <c r="A86" s="157">
        <v>41073</v>
      </c>
      <c r="B86" s="136">
        <v>582.1</v>
      </c>
      <c r="C86" s="50" t="b">
        <f t="shared" si="1"/>
        <v>0</v>
      </c>
    </row>
    <row r="87" spans="1:3" ht="15" x14ac:dyDescent="0.25">
      <c r="A87" s="157">
        <v>41074</v>
      </c>
      <c r="B87" s="136">
        <v>569.5</v>
      </c>
      <c r="C87" s="50" t="b">
        <f t="shared" si="1"/>
        <v>0</v>
      </c>
    </row>
    <row r="88" spans="1:3" ht="15" x14ac:dyDescent="0.25">
      <c r="A88" s="157">
        <v>41075</v>
      </c>
      <c r="B88" s="136">
        <v>574.4</v>
      </c>
      <c r="C88" s="50" t="b">
        <f t="shared" si="1"/>
        <v>0</v>
      </c>
    </row>
    <row r="89" spans="1:3" ht="15" x14ac:dyDescent="0.25">
      <c r="A89" s="157">
        <v>41078</v>
      </c>
      <c r="B89" s="136">
        <v>566.04999999999995</v>
      </c>
      <c r="C89" s="50" t="b">
        <f t="shared" si="1"/>
        <v>0</v>
      </c>
    </row>
    <row r="90" spans="1:3" ht="15" x14ac:dyDescent="0.25">
      <c r="A90" s="157">
        <v>41079</v>
      </c>
      <c r="B90" s="136">
        <v>564.1</v>
      </c>
      <c r="C90" s="50" t="b">
        <f t="shared" si="1"/>
        <v>0</v>
      </c>
    </row>
    <row r="91" spans="1:3" ht="15" x14ac:dyDescent="0.25">
      <c r="A91" s="157">
        <v>41080</v>
      </c>
      <c r="B91" s="136">
        <v>565</v>
      </c>
      <c r="C91" s="50" t="b">
        <f t="shared" si="1"/>
        <v>0</v>
      </c>
    </row>
    <row r="92" spans="1:3" ht="15" x14ac:dyDescent="0.25">
      <c r="A92" s="157">
        <v>41081</v>
      </c>
      <c r="B92" s="136">
        <v>564.54999999999995</v>
      </c>
      <c r="C92" s="50" t="b">
        <f t="shared" si="1"/>
        <v>0</v>
      </c>
    </row>
    <row r="93" spans="1:3" ht="15" x14ac:dyDescent="0.25">
      <c r="A93" s="157">
        <v>41082</v>
      </c>
      <c r="B93" s="136">
        <v>553</v>
      </c>
      <c r="C93" s="50" t="b">
        <f t="shared" si="1"/>
        <v>0</v>
      </c>
    </row>
    <row r="94" spans="1:3" ht="15" x14ac:dyDescent="0.25">
      <c r="A94" s="157">
        <v>41085</v>
      </c>
      <c r="B94" s="136">
        <v>544</v>
      </c>
      <c r="C94" s="50" t="b">
        <f t="shared" si="1"/>
        <v>0</v>
      </c>
    </row>
    <row r="95" spans="1:3" ht="15" x14ac:dyDescent="0.25">
      <c r="A95" s="157">
        <v>41086</v>
      </c>
      <c r="B95" s="136">
        <v>543.20000000000005</v>
      </c>
      <c r="C95" s="50" t="b">
        <f t="shared" si="1"/>
        <v>0</v>
      </c>
    </row>
    <row r="96" spans="1:3" ht="15" x14ac:dyDescent="0.25">
      <c r="A96" s="157">
        <v>41087</v>
      </c>
      <c r="B96" s="136">
        <v>541.4</v>
      </c>
      <c r="C96" s="50" t="b">
        <f t="shared" si="1"/>
        <v>0</v>
      </c>
    </row>
    <row r="97" spans="1:3" ht="15" x14ac:dyDescent="0.25">
      <c r="A97" s="157">
        <v>41088</v>
      </c>
      <c r="B97" s="136">
        <v>533.5</v>
      </c>
      <c r="C97" s="50" t="b">
        <f t="shared" si="1"/>
        <v>0</v>
      </c>
    </row>
    <row r="98" spans="1:3" ht="15" x14ac:dyDescent="0.25">
      <c r="A98" s="157">
        <v>41089</v>
      </c>
      <c r="B98" s="136">
        <v>527.70000000000005</v>
      </c>
      <c r="C98" s="50" t="b">
        <f t="shared" si="1"/>
        <v>0</v>
      </c>
    </row>
    <row r="99" spans="1:3" ht="15" x14ac:dyDescent="0.25">
      <c r="A99" s="157">
        <v>41092</v>
      </c>
      <c r="B99" s="136">
        <v>522.9</v>
      </c>
      <c r="C99" s="50" t="b">
        <f t="shared" si="1"/>
        <v>0</v>
      </c>
    </row>
    <row r="100" spans="1:3" ht="15" x14ac:dyDescent="0.25">
      <c r="A100" s="157">
        <v>41093</v>
      </c>
      <c r="B100" s="136">
        <v>539.85</v>
      </c>
      <c r="C100" s="50" t="b">
        <f t="shared" si="1"/>
        <v>0</v>
      </c>
    </row>
    <row r="101" spans="1:3" ht="15" x14ac:dyDescent="0.25">
      <c r="A101" s="157">
        <v>41094</v>
      </c>
      <c r="B101" s="136">
        <v>541.6</v>
      </c>
      <c r="C101" s="50" t="b">
        <f t="shared" si="1"/>
        <v>0</v>
      </c>
    </row>
    <row r="102" spans="1:3" ht="15" x14ac:dyDescent="0.25">
      <c r="A102" s="157">
        <v>41095</v>
      </c>
      <c r="B102" s="136">
        <v>539.4</v>
      </c>
      <c r="C102" s="50" t="b">
        <f t="shared" si="1"/>
        <v>0</v>
      </c>
    </row>
    <row r="103" spans="1:3" ht="15" x14ac:dyDescent="0.25">
      <c r="A103" s="157">
        <v>41096</v>
      </c>
      <c r="B103" s="136">
        <v>551.25</v>
      </c>
      <c r="C103" s="50" t="b">
        <f t="shared" si="1"/>
        <v>0</v>
      </c>
    </row>
    <row r="104" spans="1:3" ht="15" x14ac:dyDescent="0.25">
      <c r="A104" s="157">
        <v>41099</v>
      </c>
      <c r="B104" s="136">
        <v>540.1</v>
      </c>
      <c r="C104" s="50" t="b">
        <f t="shared" si="1"/>
        <v>0</v>
      </c>
    </row>
    <row r="105" spans="1:3" ht="15" x14ac:dyDescent="0.25">
      <c r="A105" s="157">
        <v>41100</v>
      </c>
      <c r="B105" s="136">
        <v>537.5</v>
      </c>
      <c r="C105" s="50" t="b">
        <f t="shared" si="1"/>
        <v>0</v>
      </c>
    </row>
    <row r="106" spans="1:3" ht="15" x14ac:dyDescent="0.25">
      <c r="A106" s="157">
        <v>41101</v>
      </c>
      <c r="B106" s="136">
        <v>528</v>
      </c>
      <c r="C106" s="50" t="b">
        <f t="shared" si="1"/>
        <v>0</v>
      </c>
    </row>
    <row r="107" spans="1:3" ht="15" x14ac:dyDescent="0.25">
      <c r="A107" s="157">
        <v>41102</v>
      </c>
      <c r="B107" s="136">
        <v>523.95000000000005</v>
      </c>
      <c r="C107" s="50" t="b">
        <f t="shared" si="1"/>
        <v>0</v>
      </c>
    </row>
    <row r="108" spans="1:3" ht="15" x14ac:dyDescent="0.25">
      <c r="A108" s="157">
        <v>41103</v>
      </c>
      <c r="B108" s="136">
        <v>517.95000000000005</v>
      </c>
      <c r="C108" s="50" t="b">
        <f t="shared" si="1"/>
        <v>0</v>
      </c>
    </row>
    <row r="109" spans="1:3" ht="15" x14ac:dyDescent="0.25">
      <c r="A109" s="157">
        <v>41106</v>
      </c>
      <c r="B109" s="136">
        <v>517.54999999999995</v>
      </c>
      <c r="C109" s="50" t="b">
        <f t="shared" si="1"/>
        <v>0</v>
      </c>
    </row>
    <row r="110" spans="1:3" ht="15" x14ac:dyDescent="0.25">
      <c r="A110" s="157">
        <v>41107</v>
      </c>
      <c r="B110" s="136">
        <v>517.9</v>
      </c>
      <c r="C110" s="50" t="b">
        <f t="shared" si="1"/>
        <v>0</v>
      </c>
    </row>
    <row r="111" spans="1:3" ht="15" x14ac:dyDescent="0.25">
      <c r="A111" s="157">
        <v>41108</v>
      </c>
      <c r="B111" s="136">
        <v>508.75</v>
      </c>
      <c r="C111" s="50" t="b">
        <f t="shared" si="1"/>
        <v>0</v>
      </c>
    </row>
    <row r="112" spans="1:3" ht="15" x14ac:dyDescent="0.25">
      <c r="A112" s="157">
        <v>41109</v>
      </c>
      <c r="B112" s="136">
        <v>504.65</v>
      </c>
      <c r="C112" s="50" t="b">
        <f t="shared" si="1"/>
        <v>0</v>
      </c>
    </row>
    <row r="113" spans="1:3" ht="15" x14ac:dyDescent="0.25">
      <c r="A113" s="157">
        <v>41110</v>
      </c>
      <c r="B113" s="136">
        <v>513.9</v>
      </c>
      <c r="C113" s="50" t="b">
        <f t="shared" si="1"/>
        <v>0</v>
      </c>
    </row>
    <row r="114" spans="1:3" ht="15" x14ac:dyDescent="0.25">
      <c r="A114" s="157">
        <v>41113</v>
      </c>
      <c r="B114" s="136">
        <v>506.15</v>
      </c>
      <c r="C114" s="50" t="b">
        <f t="shared" si="1"/>
        <v>0</v>
      </c>
    </row>
    <row r="115" spans="1:3" ht="15" x14ac:dyDescent="0.25">
      <c r="A115" s="157">
        <v>41114</v>
      </c>
      <c r="B115" s="136">
        <v>508.3</v>
      </c>
      <c r="C115" s="50" t="b">
        <f t="shared" si="1"/>
        <v>0</v>
      </c>
    </row>
    <row r="116" spans="1:3" ht="15" x14ac:dyDescent="0.25">
      <c r="A116" s="157">
        <v>41115</v>
      </c>
      <c r="B116" s="136">
        <v>504.55</v>
      </c>
      <c r="C116" s="50" t="b">
        <f t="shared" si="1"/>
        <v>0</v>
      </c>
    </row>
    <row r="117" spans="1:3" ht="15" x14ac:dyDescent="0.25">
      <c r="A117" s="157">
        <v>41116</v>
      </c>
      <c r="B117" s="136">
        <v>501.65</v>
      </c>
      <c r="C117" s="50" t="b">
        <f t="shared" si="1"/>
        <v>0</v>
      </c>
    </row>
    <row r="118" spans="1:3" ht="15" x14ac:dyDescent="0.25">
      <c r="A118" s="157">
        <v>41120</v>
      </c>
      <c r="B118" s="136">
        <v>507.4</v>
      </c>
      <c r="C118" s="50" t="b">
        <f t="shared" si="1"/>
        <v>0</v>
      </c>
    </row>
    <row r="119" spans="1:3" ht="15" x14ac:dyDescent="0.25">
      <c r="A119" s="157">
        <v>41121</v>
      </c>
      <c r="B119" s="136">
        <v>507.45</v>
      </c>
      <c r="C119" s="50" t="b">
        <f t="shared" si="1"/>
        <v>0</v>
      </c>
    </row>
    <row r="120" spans="1:3" ht="15" x14ac:dyDescent="0.25">
      <c r="A120" s="157">
        <v>41122</v>
      </c>
      <c r="B120" s="136">
        <v>515.85</v>
      </c>
      <c r="C120" s="50" t="b">
        <f t="shared" si="1"/>
        <v>0</v>
      </c>
    </row>
    <row r="121" spans="1:3" ht="15" x14ac:dyDescent="0.25">
      <c r="A121" s="157">
        <v>41123</v>
      </c>
      <c r="B121" s="136">
        <v>518.04999999999995</v>
      </c>
      <c r="C121" s="50" t="b">
        <f t="shared" si="1"/>
        <v>0</v>
      </c>
    </row>
    <row r="122" spans="1:3" ht="15" x14ac:dyDescent="0.25">
      <c r="A122" s="157">
        <v>41124</v>
      </c>
      <c r="B122" s="136">
        <v>513</v>
      </c>
      <c r="C122" s="50" t="b">
        <f t="shared" si="1"/>
        <v>0</v>
      </c>
    </row>
    <row r="123" spans="1:3" ht="15" x14ac:dyDescent="0.25">
      <c r="A123" s="157">
        <v>41127</v>
      </c>
      <c r="B123" s="136">
        <v>516.29999999999995</v>
      </c>
      <c r="C123" s="50" t="b">
        <f t="shared" si="1"/>
        <v>0</v>
      </c>
    </row>
    <row r="124" spans="1:3" ht="15" x14ac:dyDescent="0.25">
      <c r="A124" s="157">
        <v>41128</v>
      </c>
      <c r="B124" s="136">
        <v>517.04999999999995</v>
      </c>
      <c r="C124" s="50" t="b">
        <f t="shared" si="1"/>
        <v>0</v>
      </c>
    </row>
    <row r="125" spans="1:3" ht="15" x14ac:dyDescent="0.25">
      <c r="A125" s="157">
        <v>41129</v>
      </c>
      <c r="B125" s="136">
        <v>511</v>
      </c>
      <c r="C125" s="50" t="b">
        <f t="shared" si="1"/>
        <v>0</v>
      </c>
    </row>
    <row r="126" spans="1:3" ht="15" x14ac:dyDescent="0.25">
      <c r="A126" s="157">
        <v>41130</v>
      </c>
      <c r="B126" s="136">
        <v>510.1</v>
      </c>
      <c r="C126" s="50" t="b">
        <f t="shared" si="1"/>
        <v>0</v>
      </c>
    </row>
    <row r="127" spans="1:3" ht="15" x14ac:dyDescent="0.25">
      <c r="A127" s="157">
        <v>41131</v>
      </c>
      <c r="B127" s="136">
        <v>503</v>
      </c>
      <c r="C127" s="50" t="b">
        <f t="shared" si="1"/>
        <v>0</v>
      </c>
    </row>
    <row r="128" spans="1:3" ht="15" x14ac:dyDescent="0.25">
      <c r="A128" s="157">
        <v>41134</v>
      </c>
      <c r="B128" s="136">
        <v>509</v>
      </c>
      <c r="C128" s="50" t="b">
        <f t="shared" si="1"/>
        <v>0</v>
      </c>
    </row>
    <row r="129" spans="1:3" ht="15" x14ac:dyDescent="0.25">
      <c r="A129" s="157">
        <v>41135</v>
      </c>
      <c r="B129" s="136">
        <v>508.1</v>
      </c>
      <c r="C129" s="50" t="b">
        <f t="shared" si="1"/>
        <v>0</v>
      </c>
    </row>
    <row r="130" spans="1:3" ht="15" x14ac:dyDescent="0.25">
      <c r="A130" s="157">
        <v>41137</v>
      </c>
      <c r="B130" s="136">
        <v>521.85</v>
      </c>
      <c r="C130" s="50" t="b">
        <f t="shared" ref="C130:C193" si="2">IF(B130&gt;$D$1,TRUE,FALSE)</f>
        <v>0</v>
      </c>
    </row>
    <row r="131" spans="1:3" ht="15" x14ac:dyDescent="0.25">
      <c r="A131" s="157">
        <v>41138</v>
      </c>
      <c r="B131" s="136">
        <v>522.4</v>
      </c>
      <c r="C131" s="50" t="b">
        <f t="shared" si="2"/>
        <v>0</v>
      </c>
    </row>
    <row r="132" spans="1:3" ht="15" x14ac:dyDescent="0.25">
      <c r="A132" s="157">
        <v>41142</v>
      </c>
      <c r="B132" s="136">
        <v>527</v>
      </c>
      <c r="C132" s="50" t="b">
        <f t="shared" si="2"/>
        <v>0</v>
      </c>
    </row>
    <row r="133" spans="1:3" ht="15" x14ac:dyDescent="0.25">
      <c r="A133" s="157">
        <v>41143</v>
      </c>
      <c r="B133" s="136">
        <v>531.20000000000005</v>
      </c>
      <c r="C133" s="50" t="b">
        <f t="shared" si="2"/>
        <v>0</v>
      </c>
    </row>
    <row r="134" spans="1:3" ht="15" x14ac:dyDescent="0.25">
      <c r="A134" s="157">
        <v>41144</v>
      </c>
      <c r="B134" s="136">
        <v>531.1</v>
      </c>
      <c r="C134" s="50" t="b">
        <f t="shared" si="2"/>
        <v>0</v>
      </c>
    </row>
    <row r="135" spans="1:3" ht="15" x14ac:dyDescent="0.25">
      <c r="A135" s="157">
        <v>41145</v>
      </c>
      <c r="B135" s="136">
        <v>532.25</v>
      </c>
      <c r="C135" s="50" t="b">
        <f t="shared" si="2"/>
        <v>0</v>
      </c>
    </row>
    <row r="136" spans="1:3" ht="15" x14ac:dyDescent="0.25">
      <c r="A136" s="157">
        <v>41148</v>
      </c>
      <c r="B136" s="136">
        <v>517.15</v>
      </c>
      <c r="C136" s="50" t="b">
        <f t="shared" si="2"/>
        <v>0</v>
      </c>
    </row>
    <row r="137" spans="1:3" ht="15" x14ac:dyDescent="0.25">
      <c r="A137" s="157">
        <v>41149</v>
      </c>
      <c r="B137" s="136">
        <v>522</v>
      </c>
      <c r="C137" s="50" t="b">
        <f t="shared" si="2"/>
        <v>0</v>
      </c>
    </row>
    <row r="138" spans="1:3" ht="15" x14ac:dyDescent="0.25">
      <c r="A138" s="157">
        <v>41150</v>
      </c>
      <c r="B138" s="136">
        <v>515.54999999999995</v>
      </c>
      <c r="C138" s="50" t="b">
        <f t="shared" si="2"/>
        <v>0</v>
      </c>
    </row>
    <row r="139" spans="1:3" ht="15" x14ac:dyDescent="0.25">
      <c r="A139" s="157">
        <v>41151</v>
      </c>
      <c r="B139" s="136">
        <v>522.5</v>
      </c>
      <c r="C139" s="50" t="b">
        <f t="shared" si="2"/>
        <v>0</v>
      </c>
    </row>
    <row r="140" spans="1:3" ht="15" x14ac:dyDescent="0.25">
      <c r="A140" s="157">
        <v>41152</v>
      </c>
      <c r="B140" s="136">
        <v>515</v>
      </c>
      <c r="C140" s="50" t="b">
        <f t="shared" si="2"/>
        <v>0</v>
      </c>
    </row>
    <row r="141" spans="1:3" ht="15" x14ac:dyDescent="0.25">
      <c r="A141" s="157">
        <v>41155</v>
      </c>
      <c r="B141" s="136">
        <v>513.20000000000005</v>
      </c>
      <c r="C141" s="50" t="b">
        <f t="shared" si="2"/>
        <v>0</v>
      </c>
    </row>
    <row r="142" spans="1:3" ht="15" x14ac:dyDescent="0.25">
      <c r="A142" s="157">
        <v>41156</v>
      </c>
      <c r="B142" s="136">
        <v>513.75</v>
      </c>
      <c r="C142" s="50" t="b">
        <f t="shared" si="2"/>
        <v>0</v>
      </c>
    </row>
    <row r="143" spans="1:3" ht="15" x14ac:dyDescent="0.25">
      <c r="A143" s="157">
        <v>41157</v>
      </c>
      <c r="B143" s="136">
        <v>518</v>
      </c>
      <c r="C143" s="50" t="b">
        <f t="shared" si="2"/>
        <v>0</v>
      </c>
    </row>
    <row r="144" spans="1:3" ht="15" x14ac:dyDescent="0.25">
      <c r="A144" s="157">
        <v>41158</v>
      </c>
      <c r="B144" s="136">
        <v>522.95000000000005</v>
      </c>
      <c r="C144" s="50" t="b">
        <f t="shared" si="2"/>
        <v>0</v>
      </c>
    </row>
    <row r="145" spans="1:3" ht="15" x14ac:dyDescent="0.25">
      <c r="A145" s="157">
        <v>41159</v>
      </c>
      <c r="B145" s="136">
        <v>516.6</v>
      </c>
      <c r="C145" s="50" t="b">
        <f t="shared" si="2"/>
        <v>0</v>
      </c>
    </row>
    <row r="146" spans="1:3" ht="15" x14ac:dyDescent="0.25">
      <c r="A146" s="157">
        <v>41162</v>
      </c>
      <c r="B146" s="136">
        <v>523.04999999999995</v>
      </c>
      <c r="C146" s="50" t="b">
        <f t="shared" si="2"/>
        <v>0</v>
      </c>
    </row>
    <row r="147" spans="1:3" ht="15" x14ac:dyDescent="0.25">
      <c r="A147" s="157">
        <v>41163</v>
      </c>
      <c r="B147" s="136">
        <v>533</v>
      </c>
      <c r="C147" s="50" t="b">
        <f t="shared" si="2"/>
        <v>0</v>
      </c>
    </row>
    <row r="148" spans="1:3" ht="15" x14ac:dyDescent="0.25">
      <c r="A148" s="157">
        <v>41164</v>
      </c>
      <c r="B148" s="136">
        <v>540.70000000000005</v>
      </c>
      <c r="C148" s="50" t="b">
        <f t="shared" si="2"/>
        <v>0</v>
      </c>
    </row>
    <row r="149" spans="1:3" ht="15" x14ac:dyDescent="0.25">
      <c r="A149" s="157">
        <v>41165</v>
      </c>
      <c r="B149" s="136">
        <v>547.54999999999995</v>
      </c>
      <c r="C149" s="50" t="b">
        <f t="shared" si="2"/>
        <v>0</v>
      </c>
    </row>
    <row r="150" spans="1:3" ht="15" x14ac:dyDescent="0.25">
      <c r="A150" s="157">
        <v>41166</v>
      </c>
      <c r="B150" s="136">
        <v>543.95000000000005</v>
      </c>
      <c r="C150" s="50" t="b">
        <f t="shared" si="2"/>
        <v>0</v>
      </c>
    </row>
    <row r="151" spans="1:3" ht="15" x14ac:dyDescent="0.25">
      <c r="A151" s="157">
        <v>41169</v>
      </c>
      <c r="B151" s="136">
        <v>549.65</v>
      </c>
      <c r="C151" s="50" t="b">
        <f t="shared" si="2"/>
        <v>0</v>
      </c>
    </row>
    <row r="152" spans="1:3" ht="15" x14ac:dyDescent="0.25">
      <c r="A152" s="157">
        <v>41170</v>
      </c>
      <c r="B152" s="136">
        <v>563</v>
      </c>
      <c r="C152" s="50" t="b">
        <f t="shared" si="2"/>
        <v>0</v>
      </c>
    </row>
    <row r="153" spans="1:3" ht="15" x14ac:dyDescent="0.25">
      <c r="A153" s="157">
        <v>41172</v>
      </c>
      <c r="B153" s="136">
        <v>550.5</v>
      </c>
      <c r="C153" s="50" t="b">
        <f t="shared" si="2"/>
        <v>0</v>
      </c>
    </row>
    <row r="154" spans="1:3" ht="15" x14ac:dyDescent="0.25">
      <c r="A154" s="157">
        <v>41173</v>
      </c>
      <c r="B154" s="136">
        <v>550.29999999999995</v>
      </c>
      <c r="C154" s="50" t="b">
        <f t="shared" si="2"/>
        <v>0</v>
      </c>
    </row>
    <row r="155" spans="1:3" ht="15" x14ac:dyDescent="0.25">
      <c r="A155" s="157">
        <v>41176</v>
      </c>
      <c r="B155" s="136">
        <v>568</v>
      </c>
      <c r="C155" s="50" t="b">
        <f t="shared" si="2"/>
        <v>0</v>
      </c>
    </row>
    <row r="156" spans="1:3" ht="15" x14ac:dyDescent="0.25">
      <c r="A156" s="157">
        <v>41177</v>
      </c>
      <c r="B156" s="136">
        <v>591.45000000000005</v>
      </c>
      <c r="C156" s="50" t="b">
        <f t="shared" si="2"/>
        <v>0</v>
      </c>
    </row>
    <row r="157" spans="1:3" ht="15" x14ac:dyDescent="0.25">
      <c r="A157" s="157">
        <v>41178</v>
      </c>
      <c r="B157" s="136">
        <v>601.1</v>
      </c>
      <c r="C157" s="50" t="b">
        <f t="shared" si="2"/>
        <v>0</v>
      </c>
    </row>
    <row r="158" spans="1:3" ht="15" x14ac:dyDescent="0.25">
      <c r="A158" s="157">
        <v>41179</v>
      </c>
      <c r="B158" s="136">
        <v>588.65</v>
      </c>
      <c r="C158" s="50" t="b">
        <f t="shared" si="2"/>
        <v>0</v>
      </c>
    </row>
    <row r="159" spans="1:3" ht="15" x14ac:dyDescent="0.25">
      <c r="A159" s="157">
        <v>41180</v>
      </c>
      <c r="B159" s="136">
        <v>599.1</v>
      </c>
      <c r="C159" s="50" t="b">
        <f t="shared" si="2"/>
        <v>0</v>
      </c>
    </row>
    <row r="160" spans="1:3" ht="15" x14ac:dyDescent="0.25">
      <c r="A160" s="157">
        <v>41183</v>
      </c>
      <c r="B160" s="136">
        <v>594.15</v>
      </c>
      <c r="C160" s="50" t="b">
        <f t="shared" si="2"/>
        <v>0</v>
      </c>
    </row>
    <row r="161" spans="1:3" ht="15" x14ac:dyDescent="0.25">
      <c r="A161" s="157">
        <v>41185</v>
      </c>
      <c r="B161" s="136">
        <v>594.25</v>
      </c>
      <c r="C161" s="50" t="b">
        <f t="shared" si="2"/>
        <v>0</v>
      </c>
    </row>
    <row r="162" spans="1:3" ht="15" x14ac:dyDescent="0.25">
      <c r="A162" s="157">
        <v>41186</v>
      </c>
      <c r="B162" s="136">
        <v>599.1</v>
      </c>
      <c r="C162" s="50" t="b">
        <f t="shared" si="2"/>
        <v>0</v>
      </c>
    </row>
    <row r="163" spans="1:3" ht="15" x14ac:dyDescent="0.25">
      <c r="A163" s="157">
        <v>41187</v>
      </c>
      <c r="B163" s="136">
        <v>590.4</v>
      </c>
      <c r="C163" s="50" t="b">
        <f t="shared" si="2"/>
        <v>0</v>
      </c>
    </row>
    <row r="164" spans="1:3" ht="15" x14ac:dyDescent="0.25">
      <c r="A164" s="157">
        <v>41190</v>
      </c>
      <c r="B164" s="136">
        <v>592.29999999999995</v>
      </c>
      <c r="C164" s="50" t="b">
        <f t="shared" si="2"/>
        <v>0</v>
      </c>
    </row>
    <row r="165" spans="1:3" ht="15" x14ac:dyDescent="0.25">
      <c r="A165" s="157">
        <v>41191</v>
      </c>
      <c r="B165" s="136">
        <v>595</v>
      </c>
      <c r="C165" s="50" t="b">
        <f t="shared" si="2"/>
        <v>0</v>
      </c>
    </row>
    <row r="166" spans="1:3" ht="15" x14ac:dyDescent="0.25">
      <c r="A166" s="157">
        <v>41192</v>
      </c>
      <c r="B166" s="136">
        <v>583.70000000000005</v>
      </c>
      <c r="C166" s="50" t="b">
        <f t="shared" si="2"/>
        <v>0</v>
      </c>
    </row>
    <row r="167" spans="1:3" ht="15" x14ac:dyDescent="0.25">
      <c r="A167" s="157">
        <v>41193</v>
      </c>
      <c r="B167" s="136">
        <v>575.65</v>
      </c>
      <c r="C167" s="50" t="b">
        <f t="shared" si="2"/>
        <v>0</v>
      </c>
    </row>
    <row r="168" spans="1:3" ht="15" x14ac:dyDescent="0.25">
      <c r="A168" s="157">
        <v>41194</v>
      </c>
      <c r="B168" s="136">
        <v>580</v>
      </c>
      <c r="C168" s="50" t="b">
        <f t="shared" si="2"/>
        <v>0</v>
      </c>
    </row>
    <row r="169" spans="1:3" ht="15" x14ac:dyDescent="0.25">
      <c r="A169" s="157">
        <v>41197</v>
      </c>
      <c r="B169" s="136">
        <v>582</v>
      </c>
      <c r="C169" s="50" t="b">
        <f t="shared" si="2"/>
        <v>0</v>
      </c>
    </row>
    <row r="170" spans="1:3" ht="15" x14ac:dyDescent="0.25">
      <c r="A170" s="157">
        <v>41198</v>
      </c>
      <c r="B170" s="136">
        <v>589.04999999999995</v>
      </c>
      <c r="C170" s="50" t="b">
        <f t="shared" si="2"/>
        <v>0</v>
      </c>
    </row>
    <row r="171" spans="1:3" ht="15" x14ac:dyDescent="0.25">
      <c r="A171" s="157">
        <v>41199</v>
      </c>
      <c r="B171" s="136">
        <v>591.79999999999995</v>
      </c>
      <c r="C171" s="50" t="b">
        <f t="shared" si="2"/>
        <v>0</v>
      </c>
    </row>
    <row r="172" spans="1:3" ht="15" x14ac:dyDescent="0.25">
      <c r="A172" s="157">
        <v>41200</v>
      </c>
      <c r="B172" s="136">
        <v>598.9</v>
      </c>
      <c r="C172" s="50" t="b">
        <f t="shared" si="2"/>
        <v>0</v>
      </c>
    </row>
    <row r="173" spans="1:3" ht="15" x14ac:dyDescent="0.25">
      <c r="A173" s="157">
        <v>41201</v>
      </c>
      <c r="B173" s="136">
        <v>609.45000000000005</v>
      </c>
      <c r="C173" s="50" t="b">
        <f t="shared" si="2"/>
        <v>0</v>
      </c>
    </row>
    <row r="174" spans="1:3" ht="15" x14ac:dyDescent="0.25">
      <c r="A174" s="157">
        <v>41204</v>
      </c>
      <c r="B174" s="136">
        <v>588.15</v>
      </c>
      <c r="C174" s="50" t="b">
        <f t="shared" si="2"/>
        <v>0</v>
      </c>
    </row>
    <row r="175" spans="1:3" ht="15" x14ac:dyDescent="0.25">
      <c r="A175" s="157">
        <v>41205</v>
      </c>
      <c r="B175" s="136">
        <v>594.70000000000005</v>
      </c>
      <c r="C175" s="50" t="b">
        <f t="shared" si="2"/>
        <v>0</v>
      </c>
    </row>
    <row r="176" spans="1:3" ht="15" x14ac:dyDescent="0.25">
      <c r="A176" s="157">
        <v>41207</v>
      </c>
      <c r="B176" s="136">
        <v>592.15</v>
      </c>
      <c r="C176" s="50" t="b">
        <f t="shared" si="2"/>
        <v>0</v>
      </c>
    </row>
    <row r="177" spans="1:3" ht="15" x14ac:dyDescent="0.25">
      <c r="A177" s="157">
        <v>41208</v>
      </c>
      <c r="B177" s="136">
        <v>585.1</v>
      </c>
      <c r="C177" s="50" t="b">
        <f t="shared" si="2"/>
        <v>0</v>
      </c>
    </row>
    <row r="178" spans="1:3" ht="15" x14ac:dyDescent="0.25">
      <c r="A178" s="157">
        <v>41211</v>
      </c>
      <c r="B178" s="136">
        <v>588.79999999999995</v>
      </c>
      <c r="C178" s="50" t="b">
        <f t="shared" si="2"/>
        <v>0</v>
      </c>
    </row>
    <row r="179" spans="1:3" ht="15" x14ac:dyDescent="0.25">
      <c r="A179" s="157">
        <v>41212</v>
      </c>
      <c r="B179" s="136">
        <v>586.5</v>
      </c>
      <c r="C179" s="50" t="b">
        <f t="shared" si="2"/>
        <v>0</v>
      </c>
    </row>
    <row r="180" spans="1:3" ht="15" x14ac:dyDescent="0.25">
      <c r="A180" s="157">
        <v>41213</v>
      </c>
      <c r="B180" s="136">
        <v>578.54999999999995</v>
      </c>
      <c r="C180" s="50" t="b">
        <f t="shared" si="2"/>
        <v>0</v>
      </c>
    </row>
    <row r="181" spans="1:3" ht="15" x14ac:dyDescent="0.25">
      <c r="A181" s="157">
        <v>41214</v>
      </c>
      <c r="B181" s="136">
        <v>603.29999999999995</v>
      </c>
      <c r="C181" s="50" t="b">
        <f t="shared" si="2"/>
        <v>0</v>
      </c>
    </row>
    <row r="182" spans="1:3" ht="15" x14ac:dyDescent="0.25">
      <c r="A182" s="157">
        <v>41215</v>
      </c>
      <c r="B182" s="136">
        <v>604.20000000000005</v>
      </c>
      <c r="C182" s="50" t="b">
        <f t="shared" si="2"/>
        <v>0</v>
      </c>
    </row>
    <row r="183" spans="1:3" ht="15" x14ac:dyDescent="0.25">
      <c r="A183" s="157">
        <v>41218</v>
      </c>
      <c r="B183" s="136">
        <v>614.45000000000005</v>
      </c>
      <c r="C183" s="50" t="b">
        <f t="shared" si="2"/>
        <v>0</v>
      </c>
    </row>
    <row r="184" spans="1:3" ht="15" x14ac:dyDescent="0.25">
      <c r="A184" s="157">
        <v>41219</v>
      </c>
      <c r="B184" s="136">
        <v>607.70000000000005</v>
      </c>
      <c r="C184" s="50" t="b">
        <f t="shared" si="2"/>
        <v>0</v>
      </c>
    </row>
    <row r="185" spans="1:3" ht="15" x14ac:dyDescent="0.25">
      <c r="A185" s="157">
        <v>41220</v>
      </c>
      <c r="B185" s="136">
        <v>616.79999999999995</v>
      </c>
      <c r="C185" s="50" t="b">
        <f t="shared" si="2"/>
        <v>0</v>
      </c>
    </row>
    <row r="186" spans="1:3" ht="15" x14ac:dyDescent="0.25">
      <c r="A186" s="157">
        <v>41221</v>
      </c>
      <c r="B186" s="136">
        <v>655</v>
      </c>
      <c r="C186" s="50" t="b">
        <f t="shared" si="2"/>
        <v>0</v>
      </c>
    </row>
    <row r="187" spans="1:3" ht="15" x14ac:dyDescent="0.25">
      <c r="A187" s="157">
        <v>41222</v>
      </c>
      <c r="B187" s="136">
        <v>640</v>
      </c>
      <c r="C187" s="50" t="b">
        <f t="shared" si="2"/>
        <v>0</v>
      </c>
    </row>
    <row r="188" spans="1:3" ht="15" x14ac:dyDescent="0.25">
      <c r="A188" s="157">
        <v>41228</v>
      </c>
      <c r="B188" s="136">
        <v>633.29999999999995</v>
      </c>
      <c r="C188" s="50" t="b">
        <f t="shared" si="2"/>
        <v>0</v>
      </c>
    </row>
    <row r="189" spans="1:3" ht="15" x14ac:dyDescent="0.25">
      <c r="A189" s="157">
        <v>41229</v>
      </c>
      <c r="B189" s="136">
        <v>632.9</v>
      </c>
      <c r="C189" s="50" t="b">
        <f t="shared" si="2"/>
        <v>0</v>
      </c>
    </row>
    <row r="190" spans="1:3" ht="15" x14ac:dyDescent="0.25">
      <c r="A190" s="157">
        <v>41232</v>
      </c>
      <c r="B190" s="136">
        <v>622.4</v>
      </c>
      <c r="C190" s="50" t="b">
        <f t="shared" si="2"/>
        <v>0</v>
      </c>
    </row>
    <row r="191" spans="1:3" ht="15" x14ac:dyDescent="0.25">
      <c r="A191" s="157">
        <v>41233</v>
      </c>
      <c r="B191" s="136">
        <v>619.54999999999995</v>
      </c>
      <c r="C191" s="50" t="b">
        <f t="shared" si="2"/>
        <v>0</v>
      </c>
    </row>
    <row r="192" spans="1:3" ht="15" x14ac:dyDescent="0.25">
      <c r="A192" s="157">
        <v>41234</v>
      </c>
      <c r="B192" s="136">
        <v>631</v>
      </c>
      <c r="C192" s="50" t="b">
        <f t="shared" si="2"/>
        <v>0</v>
      </c>
    </row>
    <row r="193" spans="1:3" ht="15" x14ac:dyDescent="0.25">
      <c r="A193" s="157">
        <v>41235</v>
      </c>
      <c r="B193" s="136">
        <v>625.25</v>
      </c>
      <c r="C193" s="50" t="b">
        <f t="shared" si="2"/>
        <v>0</v>
      </c>
    </row>
    <row r="194" spans="1:3" ht="15" x14ac:dyDescent="0.25">
      <c r="A194" s="157">
        <v>41236</v>
      </c>
      <c r="B194" s="136">
        <v>624.5</v>
      </c>
      <c r="C194" s="50" t="b">
        <f>IF(B194&gt;$D$1,TRUE,FALSE)</f>
        <v>0</v>
      </c>
    </row>
    <row r="195" spans="1:3" ht="15" x14ac:dyDescent="0.25">
      <c r="A195" s="157">
        <v>41239</v>
      </c>
      <c r="B195" s="136">
        <v>624.6</v>
      </c>
      <c r="C195" s="50" t="b">
        <f>IF(B195&gt;$D$1,TRUE,FALSE)</f>
        <v>0</v>
      </c>
    </row>
    <row r="196" spans="1:3" ht="15" x14ac:dyDescent="0.25">
      <c r="A196" s="157">
        <v>41240</v>
      </c>
      <c r="B196" s="136">
        <v>628.25</v>
      </c>
      <c r="C196" s="50" t="b">
        <f>IF(B196&gt;$D$1,TRUE,FALSE)</f>
        <v>0</v>
      </c>
    </row>
    <row r="197" spans="1:3" ht="15" x14ac:dyDescent="0.25">
      <c r="A197" s="157">
        <v>41242</v>
      </c>
      <c r="B197" s="136">
        <v>629.54999999999995</v>
      </c>
      <c r="C197" s="50" t="b">
        <f>IF(B197&gt;$D$1,TRUE,FALSE)</f>
        <v>0</v>
      </c>
    </row>
  </sheetData>
  <sortState xmlns:xlrd2="http://schemas.microsoft.com/office/spreadsheetml/2017/richdata2" ref="A29:B225">
    <sortCondition ref="A29:A225"/>
  </sortState>
  <conditionalFormatting sqref="M1:M2">
    <cfRule type="cellIs" dxfId="57" priority="142" stopIfTrue="1" operator="lessThan">
      <formula>#REF!</formula>
    </cfRule>
    <cfRule type="cellIs" dxfId="56" priority="143" stopIfTrue="1" operator="greaterThan">
      <formula>#REF!</formula>
    </cfRule>
  </conditionalFormatting>
  <conditionalFormatting sqref="M1:M2">
    <cfRule type="cellIs" dxfId="55" priority="140" stopIfTrue="1" operator="lessThan">
      <formula>#REF!</formula>
    </cfRule>
    <cfRule type="cellIs" dxfId="54" priority="141" stopIfTrue="1" operator="greaterThan">
      <formula>#REF!</formula>
    </cfRule>
  </conditionalFormatting>
  <printOptions horizontalCentered="1" verticalCentered="1"/>
  <pageMargins left="0.05" right="0.05" top="0.05" bottom="0.05" header="0.05" footer="0.05"/>
  <pageSetup paperSize="9" scale="85" orientation="landscape" r:id="rId1"/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Snapshot</vt:lpstr>
      <vt:lpstr>Price</vt:lpstr>
      <vt:lpstr>Announcement heading</vt:lpstr>
      <vt:lpstr>Volume</vt:lpstr>
      <vt:lpstr>NSE</vt:lpstr>
      <vt:lpstr>BSE</vt:lpstr>
      <vt:lpstr>Chart Data</vt:lpstr>
      <vt:lpstr>Chart</vt:lpstr>
      <vt:lpstr>Snapshot vlookup (2)</vt:lpstr>
      <vt:lpstr>Sort 1</vt:lpstr>
      <vt:lpstr>Market Cap</vt:lpstr>
      <vt:lpstr>% Change</vt:lpstr>
      <vt:lpstr>'% Change'!Print_Area</vt:lpstr>
      <vt:lpstr>Chart!Print_Area</vt:lpstr>
      <vt:lpstr>'Market Cap'!Print_Area</vt:lpstr>
      <vt:lpstr>Snapshot!Print_Area</vt:lpstr>
      <vt:lpstr>'Sort 1'!Print_Area</vt:lpstr>
      <vt:lpstr>'% Change'!Print_Titles</vt:lpstr>
      <vt:lpstr>'Market Cap'!Print_Titles</vt:lpstr>
      <vt:lpstr>Price!Print_Titles</vt:lpstr>
      <vt:lpstr>Snapshot!Print_Titles</vt:lpstr>
      <vt:lpstr>'Sort 1'!Print_Titles</vt:lpstr>
    </vt:vector>
  </TitlesOfParts>
  <Company>oberoiconstructions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Price Watch</dc:title>
  <dc:subject>Realty</dc:subject>
  <dc:creator>Prashant</dc:creator>
  <cp:keywords>Report, Price watch, Realty, BSE, Sector watch</cp:keywords>
  <dc:description>This file contains list of realty companies listed in India and their respective Prices updated on daily basis. Other info. includes 52 week high Issue Price, listing date.</dc:description>
  <cp:lastModifiedBy>vaishnavi</cp:lastModifiedBy>
  <cp:lastPrinted>2020-02-11T12:38:20Z</cp:lastPrinted>
  <dcterms:created xsi:type="dcterms:W3CDTF">2010-06-11T04:13:48Z</dcterms:created>
  <dcterms:modified xsi:type="dcterms:W3CDTF">2020-03-26T13:37:48Z</dcterms:modified>
  <cp:category>Daily Report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