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b9d30fd36f7f731/Dokumente/Uni/ADSEE2/vroom/it-do-vroom/"/>
    </mc:Choice>
  </mc:AlternateContent>
  <xr:revisionPtr revIDLastSave="104" documentId="8_{BE597AAB-1D86-4AB1-B37E-43FDA1B2FF34}" xr6:coauthVersionLast="47" xr6:coauthVersionMax="47" xr10:uidLastSave="{7350C19C-3A1F-43A0-A1E6-73558ED6D405}"/>
  <bookViews>
    <workbookView xWindow="-110" yWindow="-110" windowWidth="25820" windowHeight="15500" xr2:uid="{20D4252B-785B-41EA-95F7-98F57B0BD18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" i="1" l="1"/>
  <c r="E3" i="1"/>
  <c r="B14" i="1"/>
  <c r="C42" i="1"/>
  <c r="D42" i="1" s="1"/>
  <c r="B24" i="1"/>
  <c r="C7" i="1"/>
  <c r="C41" i="1"/>
  <c r="C40" i="1"/>
  <c r="C39" i="1"/>
  <c r="C38" i="1"/>
  <c r="C34" i="1"/>
  <c r="B23" i="1"/>
  <c r="C3" i="1"/>
  <c r="C35" i="1"/>
  <c r="C36" i="1"/>
  <c r="C37" i="1"/>
  <c r="B8" i="1"/>
  <c r="E42" i="1" l="1"/>
  <c r="D39" i="1"/>
  <c r="D37" i="1"/>
  <c r="D34" i="1"/>
  <c r="D38" i="1"/>
  <c r="D40" i="1"/>
  <c r="E40" i="1" s="1"/>
  <c r="D41" i="1"/>
  <c r="E41" i="1" s="1"/>
  <c r="D36" i="1"/>
  <c r="D35" i="1"/>
  <c r="F40" i="1" l="1"/>
  <c r="F41" i="1"/>
  <c r="E38" i="1"/>
  <c r="F38" i="1"/>
  <c r="F34" i="1"/>
  <c r="E34" i="1"/>
  <c r="E37" i="1"/>
  <c r="F37" i="1"/>
  <c r="F35" i="1"/>
  <c r="E35" i="1"/>
  <c r="E36" i="1"/>
  <c r="F36" i="1"/>
  <c r="E39" i="1"/>
  <c r="F39" i="1"/>
</calcChain>
</file>

<file path=xl/sharedStrings.xml><?xml version="1.0" encoding="utf-8"?>
<sst xmlns="http://schemas.openxmlformats.org/spreadsheetml/2006/main" count="41" uniqueCount="40">
  <si>
    <t>Rolling requirement for reconnaissance vehicle Class II</t>
  </si>
  <si>
    <t>Rear spar location</t>
  </si>
  <si>
    <t>45 deg in 1.4 sec</t>
  </si>
  <si>
    <t>Aileron chord ratio</t>
  </si>
  <si>
    <t>Aileron effetiveness</t>
  </si>
  <si>
    <t xml:space="preserve">Span </t>
  </si>
  <si>
    <t>Aileron start</t>
  </si>
  <si>
    <t>Aileron end</t>
  </si>
  <si>
    <t>Maximum deflection</t>
  </si>
  <si>
    <t>Reference aircraft</t>
  </si>
  <si>
    <t>max deflec</t>
  </si>
  <si>
    <t>U-2</t>
  </si>
  <si>
    <t>10 deg</t>
  </si>
  <si>
    <t>MiG-25</t>
  </si>
  <si>
    <t>25 deg</t>
  </si>
  <si>
    <t>free space start (over b/2)</t>
  </si>
  <si>
    <t>Free space end (over b/2)</t>
  </si>
  <si>
    <t>Speed cruise m/s</t>
  </si>
  <si>
    <t>Airfoil lift curve slope cruise 1/deg</t>
  </si>
  <si>
    <t xml:space="preserve">wing area </t>
  </si>
  <si>
    <t>root chord</t>
  </si>
  <si>
    <t>tip chord</t>
  </si>
  <si>
    <t xml:space="preserve">taper ratio </t>
  </si>
  <si>
    <t>integrand</t>
  </si>
  <si>
    <t>integral</t>
  </si>
  <si>
    <t>b1</t>
  </si>
  <si>
    <t>b2</t>
  </si>
  <si>
    <t>aileron control deriv</t>
  </si>
  <si>
    <t>airfoil cd0 cruise</t>
  </si>
  <si>
    <t>c(y)*y^2=cr*y^2-cr*(1-tr)*y^3/(b/2)</t>
  </si>
  <si>
    <t>c(y)*y=cr*y-cr*(1-tr)*y^2/(b/2)</t>
  </si>
  <si>
    <t>cr*y^3/3-cr*(1-tr)*y^4/(2*b)</t>
  </si>
  <si>
    <t>0,5*cr*y^2-cr*(1-tr)*y^3/(1,5*b)</t>
  </si>
  <si>
    <t>roll damping integral</t>
  </si>
  <si>
    <t>roll damping coefficient</t>
  </si>
  <si>
    <t>??</t>
  </si>
  <si>
    <t>speed approach m/s</t>
  </si>
  <si>
    <t>roll requirement at approach</t>
  </si>
  <si>
    <t>steady roll rate approach</t>
  </si>
  <si>
    <t>steady roll rate cruise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</si>
</sst>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1434631</xdr:colOff>
      <xdr:row>2</xdr:row>
      <xdr:rowOff>141111</xdr:rowOff>
    </xdr:from>
    <xdr:to>
      <xdr:col>10</xdr:col>
      <xdr:colOff>686844</xdr:colOff>
      <xdr:row>12</xdr:row>
      <xdr:rowOff>94153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AC45D2CD-E4BD-B90D-6C01-5761436238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52903" y="501728"/>
          <a:ext cx="3822645" cy="21245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88033-B7EE-49E4-B4B9-AB98C1B8F6D7}">
  <dimension ref="A3:F42"/>
  <sheetViews>
    <sheetView tabSelected="1" zoomScale="81" zoomScaleNormal="71" workbookViewId="0">
      <selection activeCell="D24" sqref="D24"/>
    </sheetView>
  </sheetViews>
  <sheetFormatPr baseColWidth="10" defaultRowHeight="14.5" x14ac:dyDescent="0.35"/>
  <cols>
    <col min="1" max="1" width="29.81640625" customWidth="1"/>
    <col min="2" max="2" width="15.7265625" customWidth="1"/>
    <col min="3" max="3" width="15.90625" customWidth="1"/>
    <col min="4" max="4" width="20.81640625" customWidth="1"/>
    <col min="5" max="5" width="19.6328125" customWidth="1"/>
    <col min="6" max="6" width="21.90625" customWidth="1"/>
  </cols>
  <sheetData>
    <row r="3" spans="1:5" ht="43.5" x14ac:dyDescent="0.35">
      <c r="A3" s="1" t="s">
        <v>0</v>
      </c>
      <c r="B3" t="s">
        <v>2</v>
      </c>
      <c r="C3">
        <f>45*PI()/180/1.4</f>
        <v>0.56099868814103448</v>
      </c>
      <c r="D3" t="s">
        <v>37</v>
      </c>
      <c r="E3">
        <f>30*PI()/180/1.8</f>
        <v>0.29088820866572157</v>
      </c>
    </row>
    <row r="4" spans="1:5" x14ac:dyDescent="0.35">
      <c r="A4" t="s">
        <v>1</v>
      </c>
      <c r="B4">
        <v>0.65</v>
      </c>
    </row>
    <row r="7" spans="1:5" x14ac:dyDescent="0.35">
      <c r="A7" t="s">
        <v>18</v>
      </c>
      <c r="B7">
        <v>0.112</v>
      </c>
      <c r="C7">
        <f>B7*180/PI()</f>
        <v>6.41712730546522</v>
      </c>
    </row>
    <row r="8" spans="1:5" x14ac:dyDescent="0.35">
      <c r="A8" t="s">
        <v>3</v>
      </c>
      <c r="B8">
        <f>1-C4</f>
        <v>1</v>
      </c>
    </row>
    <row r="9" spans="1:5" x14ac:dyDescent="0.35">
      <c r="A9" t="s">
        <v>4</v>
      </c>
      <c r="B9">
        <v>0.52</v>
      </c>
    </row>
    <row r="10" spans="1:5" x14ac:dyDescent="0.35">
      <c r="A10" t="s">
        <v>5</v>
      </c>
      <c r="B10">
        <v>31.4</v>
      </c>
    </row>
    <row r="11" spans="1:5" x14ac:dyDescent="0.35">
      <c r="A11" t="s">
        <v>17</v>
      </c>
      <c r="B11">
        <v>200.66800000000001</v>
      </c>
      <c r="D11" t="s">
        <v>36</v>
      </c>
      <c r="E11">
        <v>40.277777780000001</v>
      </c>
    </row>
    <row r="12" spans="1:5" x14ac:dyDescent="0.35">
      <c r="A12" s="2" t="s">
        <v>6</v>
      </c>
    </row>
    <row r="13" spans="1:5" x14ac:dyDescent="0.35">
      <c r="A13" s="2" t="s">
        <v>7</v>
      </c>
    </row>
    <row r="14" spans="1:5" x14ac:dyDescent="0.35">
      <c r="A14" s="2" t="s">
        <v>8</v>
      </c>
      <c r="B14">
        <f>20*PI()/180</f>
        <v>0.3490658503988659</v>
      </c>
      <c r="C14" t="s">
        <v>35</v>
      </c>
    </row>
    <row r="15" spans="1:5" x14ac:dyDescent="0.35">
      <c r="A15" t="s">
        <v>15</v>
      </c>
      <c r="B15">
        <v>0.1</v>
      </c>
    </row>
    <row r="16" spans="1:5" x14ac:dyDescent="0.35">
      <c r="A16" t="s">
        <v>16</v>
      </c>
      <c r="B16">
        <v>0.75</v>
      </c>
    </row>
    <row r="17" spans="1:6" x14ac:dyDescent="0.35">
      <c r="A17" s="2" t="s">
        <v>28</v>
      </c>
      <c r="B17">
        <v>5.1999999999999998E-3</v>
      </c>
    </row>
    <row r="18" spans="1:6" x14ac:dyDescent="0.35">
      <c r="A18" t="s">
        <v>19</v>
      </c>
      <c r="B18">
        <v>92.9</v>
      </c>
    </row>
    <row r="19" spans="1:6" x14ac:dyDescent="0.35">
      <c r="A19" t="s">
        <v>20</v>
      </c>
      <c r="B19">
        <v>5.0149999999999997</v>
      </c>
    </row>
    <row r="20" spans="1:6" x14ac:dyDescent="0.35">
      <c r="A20" t="s">
        <v>21</v>
      </c>
      <c r="B20">
        <v>0.90269999999999995</v>
      </c>
      <c r="C20" t="s">
        <v>23</v>
      </c>
      <c r="D20" t="s">
        <v>30</v>
      </c>
      <c r="F20" t="s">
        <v>29</v>
      </c>
    </row>
    <row r="21" spans="1:6" x14ac:dyDescent="0.35">
      <c r="A21" t="s">
        <v>22</v>
      </c>
      <c r="B21">
        <v>0.18</v>
      </c>
      <c r="C21" t="s">
        <v>24</v>
      </c>
      <c r="D21" t="s">
        <v>32</v>
      </c>
      <c r="F21" t="s">
        <v>31</v>
      </c>
    </row>
    <row r="23" spans="1:6" x14ac:dyDescent="0.35">
      <c r="A23" t="s">
        <v>33</v>
      </c>
      <c r="B23">
        <f>$B$19*($B$10/2)^3/3-$B$19*(1-$B$21)*($B$10/2)^4/(2*$B$10)</f>
        <v>2490.6308856916662</v>
      </c>
    </row>
    <row r="24" spans="1:6" x14ac:dyDescent="0.35">
      <c r="A24" t="s">
        <v>34</v>
      </c>
      <c r="B24">
        <f>-4*($C$7+$B$17)*$B$23/($B$18*$B$10^2)</f>
        <v>-0.69853277126082125</v>
      </c>
    </row>
    <row r="28" spans="1:6" x14ac:dyDescent="0.35">
      <c r="A28" t="s">
        <v>9</v>
      </c>
      <c r="B28" t="s">
        <v>10</v>
      </c>
    </row>
    <row r="29" spans="1:6" x14ac:dyDescent="0.35">
      <c r="A29" t="s">
        <v>11</v>
      </c>
      <c r="B29" t="s">
        <v>12</v>
      </c>
    </row>
    <row r="30" spans="1:6" x14ac:dyDescent="0.35">
      <c r="A30" t="s">
        <v>13</v>
      </c>
      <c r="B30" t="s">
        <v>14</v>
      </c>
    </row>
    <row r="33" spans="1:6" x14ac:dyDescent="0.35">
      <c r="A33" t="s">
        <v>25</v>
      </c>
      <c r="B33" t="s">
        <v>26</v>
      </c>
      <c r="C33" t="s">
        <v>24</v>
      </c>
      <c r="D33" t="s">
        <v>27</v>
      </c>
      <c r="E33" t="s">
        <v>39</v>
      </c>
      <c r="F33" t="s">
        <v>38</v>
      </c>
    </row>
    <row r="34" spans="1:6" x14ac:dyDescent="0.35">
      <c r="A34">
        <v>0.55000000000000004</v>
      </c>
      <c r="B34">
        <v>0.75</v>
      </c>
      <c r="C34">
        <f>0.5*$B$19*(B34*$B$10*0.5)^2-$B$19*(1-$B$21)*(B34*$B$10*0.5)^3/(1.5*$B$10)-(0.5*$B$19*(A34*$B$10*0.5)^2-$B$19*(1-$B$21)*(A34*$B$10*0.5)^3/(1.5*$B$10))</f>
        <v>74.370745067166638</v>
      </c>
      <c r="D34">
        <f>2*$C$7*$B$9/($B$18*$B$10)*C34</f>
        <v>0.1701495342756886</v>
      </c>
      <c r="E34">
        <f>-D34/$B$24*$B$14*2*$B$11/$B$10</f>
        <v>1.086750408611131</v>
      </c>
      <c r="F34">
        <f>-D34/$B$24*$B$14*2*$E$11/$B$10</f>
        <v>0.21813090009549774</v>
      </c>
    </row>
    <row r="35" spans="1:6" x14ac:dyDescent="0.35">
      <c r="A35">
        <v>0.45</v>
      </c>
      <c r="B35">
        <v>0.75</v>
      </c>
      <c r="C35">
        <f t="shared" ref="C35:C42" si="0">0.5*$B$19*(B35*$B$10*0.5)^2-$B$19*(1-$B$21)*(B35*$B$10*0.5)^3/(1.5*$B$10)-(0.5*$B$19*(A35*$B$10*0.5)^2-$B$19*(1-$B$21)*(A35*$B$10*0.5)^3/(1.5*$B$10))</f>
        <v>110.75262182324998</v>
      </c>
      <c r="D35">
        <f t="shared" ref="D35:D42" si="1">2*$C$7*$B$9/($B$18*$B$10)*C35</f>
        <v>0.253386019005435</v>
      </c>
      <c r="E35">
        <f>-D35/$B$24*$B$14*2*$B$11/$B$10</f>
        <v>1.6183844455567784</v>
      </c>
      <c r="F35">
        <f t="shared" ref="F35:F42" si="2">-D35/$B$24*$B$14*2*$E$11/$B$10</f>
        <v>0.32483968076995051</v>
      </c>
    </row>
    <row r="36" spans="1:6" x14ac:dyDescent="0.35">
      <c r="A36">
        <v>0.55000000000000004</v>
      </c>
      <c r="B36">
        <v>0.85</v>
      </c>
      <c r="C36">
        <f t="shared" si="0"/>
        <v>108.30505007024991</v>
      </c>
      <c r="D36">
        <f t="shared" si="1"/>
        <v>0.24778632797769043</v>
      </c>
      <c r="E36">
        <f t="shared" ref="E36:E42" si="3">-D36/$B$24*$B$14*2*$B$11/$B$10</f>
        <v>1.5826190434450254</v>
      </c>
      <c r="F36">
        <f t="shared" si="2"/>
        <v>0.3176609032943713</v>
      </c>
    </row>
    <row r="37" spans="1:6" x14ac:dyDescent="0.35">
      <c r="A37">
        <v>0.35</v>
      </c>
      <c r="B37">
        <v>0.75</v>
      </c>
      <c r="C37">
        <f t="shared" si="0"/>
        <v>143.89579252233332</v>
      </c>
      <c r="D37">
        <f t="shared" si="1"/>
        <v>0.32921281156715604</v>
      </c>
      <c r="E37">
        <f t="shared" si="3"/>
        <v>2.1026925463747541</v>
      </c>
      <c r="F37">
        <f t="shared" si="2"/>
        <v>0.42204927104742507</v>
      </c>
    </row>
    <row r="38" spans="1:6" x14ac:dyDescent="0.35">
      <c r="A38">
        <v>0.1</v>
      </c>
      <c r="B38">
        <v>0.3</v>
      </c>
      <c r="C38">
        <f t="shared" si="0"/>
        <v>40.661006832666665</v>
      </c>
      <c r="D38">
        <f t="shared" si="1"/>
        <v>9.3026516939026846E-2</v>
      </c>
      <c r="E38">
        <f t="shared" si="3"/>
        <v>0.59416327952654691</v>
      </c>
      <c r="F38">
        <f t="shared" si="2"/>
        <v>0.11925955577275042</v>
      </c>
    </row>
    <row r="39" spans="1:6" x14ac:dyDescent="0.35">
      <c r="A39">
        <v>0.1</v>
      </c>
      <c r="B39">
        <v>0.75</v>
      </c>
      <c r="C39">
        <f t="shared" si="0"/>
        <v>199.28034441629163</v>
      </c>
      <c r="D39">
        <f t="shared" si="1"/>
        <v>0.45592467524841807</v>
      </c>
      <c r="E39">
        <f t="shared" si="3"/>
        <v>2.9120051913824749</v>
      </c>
      <c r="F39">
        <f t="shared" si="2"/>
        <v>0.58449328240033138</v>
      </c>
    </row>
    <row r="40" spans="1:6" x14ac:dyDescent="0.35">
      <c r="A40">
        <v>0.65</v>
      </c>
      <c r="B40">
        <v>0.75</v>
      </c>
      <c r="C40">
        <f t="shared" si="0"/>
        <v>36.777443908083342</v>
      </c>
      <c r="D40">
        <f t="shared" si="1"/>
        <v>8.4141485299886951E-2</v>
      </c>
      <c r="E40">
        <f t="shared" si="3"/>
        <v>0.53741430395360723</v>
      </c>
      <c r="F40">
        <f t="shared" si="2"/>
        <v>0.10786898713515243</v>
      </c>
    </row>
    <row r="41" spans="1:6" x14ac:dyDescent="0.35">
      <c r="A41">
        <v>0.1</v>
      </c>
      <c r="B41">
        <v>0.4</v>
      </c>
      <c r="C41">
        <f t="shared" si="0"/>
        <v>71.424593882999986</v>
      </c>
      <c r="D41">
        <f t="shared" si="1"/>
        <v>0.16340916544599626</v>
      </c>
      <c r="E41">
        <f t="shared" si="3"/>
        <v>1.0436994616247632</v>
      </c>
      <c r="F41">
        <f t="shared" si="2"/>
        <v>0.20948977906007857</v>
      </c>
    </row>
    <row r="42" spans="1:6" x14ac:dyDescent="0.35">
      <c r="A42">
        <v>0.75</v>
      </c>
      <c r="B42">
        <v>1</v>
      </c>
      <c r="C42">
        <f t="shared" si="0"/>
        <v>75.070198442708204</v>
      </c>
      <c r="D42">
        <f t="shared" si="1"/>
        <v>0.17174978267966079</v>
      </c>
      <c r="E42">
        <f t="shared" si="3"/>
        <v>1.0969712453257257</v>
      </c>
      <c r="F42">
        <f>-D42/$B$24*$B$14*2*$E$11/$B$10</f>
        <v>0.22018241099866165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Charlotte L.</dc:creator>
  <cp:lastModifiedBy>Charlotte L.</cp:lastModifiedBy>
  <dcterms:created xsi:type="dcterms:W3CDTF">2025-10-03T09:23:10Z</dcterms:created>
  <dcterms:modified xsi:type="dcterms:W3CDTF">2025-10-16T21:21:52Z</dcterms:modified>
</cp:coreProperties>
</file>