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ation\big Dataset\"/>
    </mc:Choice>
  </mc:AlternateContent>
  <xr:revisionPtr revIDLastSave="0" documentId="13_ncr:1_{386ABEE9-7A54-4530-8443-80F702CF0FFC}" xr6:coauthVersionLast="47" xr6:coauthVersionMax="47" xr10:uidLastSave="{00000000-0000-0000-0000-000000000000}"/>
  <bookViews>
    <workbookView xWindow="-16320" yWindow="-6360" windowWidth="16440" windowHeight="29040" xr2:uid="{08664484-F92B-4C8E-BB1E-550C56183E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7" i="1" l="1"/>
  <c r="N48" i="1"/>
  <c r="M47" i="1"/>
  <c r="M48" i="1"/>
  <c r="L47" i="1"/>
  <c r="L48" i="1"/>
  <c r="K47" i="1"/>
  <c r="K48" i="1"/>
  <c r="J47" i="1"/>
  <c r="J48" i="1"/>
  <c r="N46" i="1"/>
  <c r="M46" i="1"/>
  <c r="L46" i="1"/>
  <c r="K46" i="1"/>
  <c r="J46" i="1"/>
  <c r="U39" i="1"/>
  <c r="U38" i="1"/>
  <c r="U37" i="1"/>
  <c r="U34" i="1"/>
  <c r="U33" i="1"/>
  <c r="U32" i="1"/>
  <c r="U29" i="1"/>
  <c r="U28" i="1"/>
  <c r="U27" i="1"/>
  <c r="U24" i="1"/>
  <c r="U23" i="1"/>
  <c r="U22" i="1"/>
  <c r="U19" i="1"/>
  <c r="U18" i="1"/>
  <c r="U17" i="1"/>
  <c r="M39" i="1"/>
  <c r="M38" i="1"/>
  <c r="M37" i="1"/>
  <c r="M34" i="1"/>
  <c r="M33" i="1"/>
  <c r="M32" i="1"/>
  <c r="M29" i="1"/>
  <c r="C48" i="1" s="1"/>
  <c r="M28" i="1"/>
  <c r="M27" i="1"/>
  <c r="M24" i="1"/>
  <c r="M23" i="1"/>
  <c r="M22" i="1"/>
  <c r="M19" i="1"/>
  <c r="E39" i="1"/>
  <c r="E38" i="1"/>
  <c r="E37" i="1"/>
  <c r="E34" i="1"/>
  <c r="E33" i="1"/>
  <c r="E32" i="1"/>
  <c r="E29" i="1"/>
  <c r="E28" i="1"/>
  <c r="E27" i="1"/>
  <c r="E24" i="1"/>
  <c r="E23" i="1"/>
  <c r="E22" i="1"/>
  <c r="V11" i="1"/>
  <c r="U11" i="1"/>
  <c r="T11" i="1"/>
  <c r="S11" i="1"/>
  <c r="R11" i="1"/>
  <c r="V10" i="1"/>
  <c r="U10" i="1"/>
  <c r="T10" i="1"/>
  <c r="S10" i="1"/>
  <c r="R10" i="1"/>
  <c r="V9" i="1"/>
  <c r="U9" i="1"/>
  <c r="T9" i="1"/>
  <c r="S9" i="1"/>
  <c r="R9" i="1"/>
  <c r="V7" i="1"/>
  <c r="U7" i="1"/>
  <c r="T7" i="1"/>
  <c r="S7" i="1"/>
  <c r="R7" i="1"/>
  <c r="V6" i="1"/>
  <c r="U6" i="1"/>
  <c r="T6" i="1"/>
  <c r="S6" i="1"/>
  <c r="R6" i="1"/>
  <c r="V5" i="1"/>
  <c r="U5" i="1"/>
  <c r="T5" i="1"/>
  <c r="S5" i="1"/>
  <c r="R5" i="1"/>
  <c r="N11" i="1"/>
  <c r="M11" i="1"/>
  <c r="L11" i="1"/>
  <c r="K11" i="1"/>
  <c r="J11" i="1"/>
  <c r="N10" i="1"/>
  <c r="M10" i="1"/>
  <c r="L10" i="1"/>
  <c r="K10" i="1"/>
  <c r="J10" i="1"/>
  <c r="N9" i="1"/>
  <c r="M9" i="1"/>
  <c r="L9" i="1"/>
  <c r="K9" i="1"/>
  <c r="J9" i="1"/>
  <c r="N7" i="1"/>
  <c r="M7" i="1"/>
  <c r="L7" i="1"/>
  <c r="K7" i="1"/>
  <c r="J7" i="1"/>
  <c r="N6" i="1"/>
  <c r="M6" i="1"/>
  <c r="L6" i="1"/>
  <c r="K6" i="1"/>
  <c r="N5" i="1"/>
  <c r="M5" i="1"/>
  <c r="L5" i="1"/>
  <c r="K5" i="1"/>
  <c r="B11" i="1"/>
  <c r="B10" i="1"/>
  <c r="B9" i="1"/>
  <c r="F7" i="1"/>
  <c r="E7" i="1"/>
  <c r="D7" i="1"/>
  <c r="C7" i="1"/>
  <c r="C6" i="1"/>
  <c r="F5" i="1"/>
  <c r="E5" i="1"/>
  <c r="D5" i="1"/>
  <c r="C5" i="1"/>
  <c r="D6" i="1"/>
  <c r="E6" i="1"/>
  <c r="F6" i="1"/>
  <c r="K18" i="1"/>
  <c r="J6" i="1" s="1"/>
  <c r="J17" i="1"/>
  <c r="M17" i="1" s="1"/>
  <c r="C11" i="1"/>
  <c r="C10" i="1"/>
  <c r="C9" i="1"/>
  <c r="D11" i="1"/>
  <c r="D10" i="1"/>
  <c r="D9" i="1"/>
  <c r="E11" i="1"/>
  <c r="E10" i="1"/>
  <c r="E9" i="1"/>
  <c r="F11" i="1"/>
  <c r="F10" i="1"/>
  <c r="F9" i="1"/>
  <c r="D19" i="1"/>
  <c r="B7" i="1" s="1"/>
  <c r="C18" i="1"/>
  <c r="B6" i="1" s="1"/>
  <c r="B17" i="1"/>
  <c r="B5" i="1" s="1"/>
  <c r="C46" i="1" l="1"/>
  <c r="E17" i="1"/>
  <c r="B46" i="1" s="1"/>
  <c r="D46" i="1"/>
  <c r="J5" i="1"/>
  <c r="D47" i="1"/>
  <c r="E18" i="1"/>
  <c r="B47" i="1" s="1"/>
  <c r="D48" i="1"/>
  <c r="E46" i="1"/>
  <c r="E19" i="1"/>
  <c r="F8" i="1"/>
  <c r="M18" i="1"/>
  <c r="D8" i="1"/>
  <c r="F12" i="1"/>
  <c r="S12" i="1"/>
  <c r="T12" i="1"/>
  <c r="S8" i="1"/>
  <c r="T8" i="1"/>
  <c r="U8" i="1"/>
  <c r="V8" i="1"/>
  <c r="J8" i="1"/>
  <c r="U12" i="1"/>
  <c r="V12" i="1"/>
  <c r="R8" i="1"/>
  <c r="R12" i="1"/>
  <c r="N8" i="1"/>
  <c r="N12" i="1"/>
  <c r="M8" i="1"/>
  <c r="M12" i="1"/>
  <c r="L8" i="1"/>
  <c r="L12" i="1"/>
  <c r="L13" i="1" s="1"/>
  <c r="K8" i="1"/>
  <c r="K12" i="1"/>
  <c r="J12" i="1"/>
  <c r="E8" i="1"/>
  <c r="C12" i="1"/>
  <c r="D12" i="1"/>
  <c r="E12" i="1"/>
  <c r="C8" i="1"/>
  <c r="B12" i="1"/>
  <c r="B8" i="1"/>
  <c r="T13" i="1" l="1"/>
  <c r="S13" i="1"/>
  <c r="F13" i="1"/>
  <c r="D13" i="1"/>
  <c r="C47" i="1"/>
  <c r="E47" i="1"/>
  <c r="E48" i="1"/>
  <c r="B48" i="1"/>
  <c r="K13" i="1"/>
  <c r="J13" i="1"/>
  <c r="R13" i="1"/>
  <c r="U13" i="1"/>
  <c r="E13" i="1"/>
  <c r="V13" i="1"/>
  <c r="N13" i="1"/>
  <c r="M13" i="1"/>
  <c r="C13" i="1"/>
  <c r="B13" i="1"/>
</calcChain>
</file>

<file path=xl/sharedStrings.xml><?xml version="1.0" encoding="utf-8"?>
<sst xmlns="http://schemas.openxmlformats.org/spreadsheetml/2006/main" count="188" uniqueCount="35">
  <si>
    <t>50 x 50</t>
  </si>
  <si>
    <t>Accuracy</t>
  </si>
  <si>
    <t>Loss</t>
  </si>
  <si>
    <t>A</t>
  </si>
  <si>
    <t>B</t>
  </si>
  <si>
    <t>C</t>
  </si>
  <si>
    <t>100 x 100</t>
  </si>
  <si>
    <t>25x25</t>
  </si>
  <si>
    <t>Total Correct</t>
  </si>
  <si>
    <t>Total Wrong</t>
  </si>
  <si>
    <t>Total</t>
  </si>
  <si>
    <t>75x75</t>
  </si>
  <si>
    <t>EPOCH = 10</t>
  </si>
  <si>
    <t>True_A</t>
  </si>
  <si>
    <t>True_C</t>
  </si>
  <si>
    <t>True_B</t>
  </si>
  <si>
    <t>Predicted_A</t>
  </si>
  <si>
    <t>Predicted_C</t>
  </si>
  <si>
    <t>Predicted_B</t>
  </si>
  <si>
    <t>50x50</t>
  </si>
  <si>
    <t>100x100</t>
  </si>
  <si>
    <t>200x200</t>
  </si>
  <si>
    <t>200 x 200</t>
  </si>
  <si>
    <t>EPOCH = 5</t>
  </si>
  <si>
    <t>DATA COLLECTION</t>
  </si>
  <si>
    <t>DATA ANALYZATION</t>
  </si>
  <si>
    <t>EPOCH = 2</t>
  </si>
  <si>
    <t>Accuracy By Class</t>
  </si>
  <si>
    <t>Percent Average</t>
  </si>
  <si>
    <t>Epoch 10</t>
  </si>
  <si>
    <t>Epoch 5</t>
  </si>
  <si>
    <t>Epoch 2</t>
  </si>
  <si>
    <t>Average Accuracy by Epoch</t>
  </si>
  <si>
    <t>Averacy Accuracy by Resolution</t>
  </si>
  <si>
    <t>75x75 trials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</si>
</sst>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49998474074526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Border="1"/>
    <xf numFmtId="0" fontId="0" fillId="2" borderId="2" xfId="0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2" borderId="22" xfId="0" applyFill="1" applyBorder="1"/>
    <xf numFmtId="0" fontId="0" fillId="3" borderId="20" xfId="0" applyFill="1" applyBorder="1"/>
    <xf numFmtId="0" fontId="0" fillId="3" borderId="21" xfId="0" applyFill="1" applyBorder="1"/>
    <xf numFmtId="0" fontId="0" fillId="3" borderId="23" xfId="0" applyFill="1" applyBorder="1"/>
    <xf numFmtId="0" fontId="0" fillId="3" borderId="24" xfId="0" applyFill="1" applyBorder="1"/>
    <xf numFmtId="0" fontId="0" fillId="4" borderId="0" xfId="0" applyFill="1" applyBorder="1"/>
    <xf numFmtId="0" fontId="0" fillId="4" borderId="7" xfId="0" applyFill="1" applyBorder="1"/>
    <xf numFmtId="0" fontId="0" fillId="4" borderId="0" xfId="0" applyFill="1" applyBorder="1" applyAlignment="1">
      <alignment horizontal="right"/>
    </xf>
    <xf numFmtId="0" fontId="0" fillId="4" borderId="25" xfId="0" applyFill="1" applyBorder="1" applyAlignment="1">
      <alignment horizontal="right"/>
    </xf>
    <xf numFmtId="0" fontId="0" fillId="4" borderId="11" xfId="0" applyFill="1" applyBorder="1"/>
    <xf numFmtId="0" fontId="0" fillId="4" borderId="12" xfId="0" applyFill="1" applyBorder="1" applyAlignment="1">
      <alignment horizontal="right"/>
    </xf>
    <xf numFmtId="0" fontId="0" fillId="4" borderId="12" xfId="0" applyFill="1" applyBorder="1"/>
    <xf numFmtId="0" fontId="0" fillId="5" borderId="0" xfId="0" applyFill="1" applyBorder="1"/>
    <xf numFmtId="0" fontId="0" fillId="5" borderId="7" xfId="0" applyFill="1" applyBorder="1"/>
    <xf numFmtId="0" fontId="0" fillId="5" borderId="0" xfId="0" applyFill="1" applyBorder="1" applyAlignment="1">
      <alignment horizontal="right"/>
    </xf>
    <xf numFmtId="0" fontId="0" fillId="3" borderId="6" xfId="0" applyFill="1" applyBorder="1"/>
    <xf numFmtId="0" fontId="0" fillId="3" borderId="13" xfId="0" applyFill="1" applyBorder="1" applyAlignment="1">
      <alignment horizontal="right"/>
    </xf>
    <xf numFmtId="0" fontId="0" fillId="3" borderId="14" xfId="0" applyFill="1" applyBorder="1" applyAlignment="1">
      <alignment horizontal="right"/>
    </xf>
    <xf numFmtId="0" fontId="0" fillId="4" borderId="6" xfId="0" applyFill="1" applyBorder="1" applyAlignment="1">
      <alignment horizontal="right"/>
    </xf>
    <xf numFmtId="0" fontId="0" fillId="4" borderId="7" xfId="0" applyFill="1" applyBorder="1" applyAlignment="1">
      <alignment horizontal="right"/>
    </xf>
    <xf numFmtId="0" fontId="0" fillId="4" borderId="15" xfId="0" applyFill="1" applyBorder="1" applyAlignment="1">
      <alignment horizontal="right"/>
    </xf>
    <xf numFmtId="0" fontId="0" fillId="5" borderId="6" xfId="0" applyFill="1" applyBorder="1" applyAlignment="1">
      <alignment horizontal="right"/>
    </xf>
    <xf numFmtId="0" fontId="0" fillId="5" borderId="7" xfId="0" applyFill="1" applyBorder="1" applyAlignment="1">
      <alignment horizontal="right"/>
    </xf>
    <xf numFmtId="0" fontId="0" fillId="6" borderId="10" xfId="0" applyFill="1" applyBorder="1"/>
    <xf numFmtId="0" fontId="0" fillId="6" borderId="10" xfId="0" applyFill="1" applyBorder="1" applyAlignment="1">
      <alignment horizontal="right"/>
    </xf>
    <xf numFmtId="0" fontId="0" fillId="6" borderId="11" xfId="0" applyFill="1" applyBorder="1" applyAlignment="1">
      <alignment horizontal="right"/>
    </xf>
    <xf numFmtId="0" fontId="0" fillId="6" borderId="17" xfId="0" applyFill="1" applyBorder="1" applyAlignment="1">
      <alignment horizontal="right"/>
    </xf>
    <xf numFmtId="0" fontId="0" fillId="6" borderId="12" xfId="0" applyFill="1" applyBorder="1" applyAlignment="1">
      <alignment horizontal="right"/>
    </xf>
    <xf numFmtId="0" fontId="0" fillId="7" borderId="8" xfId="0" applyFill="1" applyBorder="1"/>
    <xf numFmtId="0" fontId="0" fillId="7" borderId="8" xfId="0" applyFill="1" applyBorder="1" applyAlignment="1">
      <alignment horizontal="right"/>
    </xf>
    <xf numFmtId="0" fontId="0" fillId="7" borderId="1" xfId="0" applyFill="1" applyBorder="1" applyAlignment="1">
      <alignment horizontal="right"/>
    </xf>
    <xf numFmtId="0" fontId="0" fillId="7" borderId="9" xfId="0" applyFill="1" applyBorder="1" applyAlignment="1">
      <alignment horizontal="right"/>
    </xf>
    <xf numFmtId="0" fontId="2" fillId="8" borderId="0" xfId="0" applyFont="1" applyFill="1" applyAlignment="1">
      <alignment horizontal="center"/>
    </xf>
    <xf numFmtId="9" fontId="0" fillId="4" borderId="16" xfId="1" applyFont="1" applyFill="1" applyBorder="1"/>
    <xf numFmtId="9" fontId="0" fillId="4" borderId="26" xfId="1" applyFont="1" applyFill="1" applyBorder="1"/>
    <xf numFmtId="9" fontId="0" fillId="5" borderId="16" xfId="1" applyFont="1" applyFill="1" applyBorder="1"/>
    <xf numFmtId="9" fontId="0" fillId="3" borderId="18" xfId="1" applyFont="1" applyFill="1" applyBorder="1"/>
    <xf numFmtId="9" fontId="0" fillId="0" borderId="7" xfId="0" applyNumberFormat="1" applyBorder="1"/>
    <xf numFmtId="9" fontId="0" fillId="0" borderId="12" xfId="0" applyNumberFormat="1" applyBorder="1"/>
    <xf numFmtId="9" fontId="0" fillId="4" borderId="3" xfId="1" applyFont="1" applyFill="1" applyBorder="1" applyAlignment="1">
      <alignment horizontal="right"/>
    </xf>
    <xf numFmtId="9" fontId="0" fillId="4" borderId="4" xfId="1" applyFont="1" applyFill="1" applyBorder="1" applyAlignment="1">
      <alignment horizontal="right"/>
    </xf>
    <xf numFmtId="9" fontId="0" fillId="4" borderId="5" xfId="1" applyFont="1" applyFill="1" applyBorder="1" applyAlignment="1">
      <alignment horizontal="right"/>
    </xf>
    <xf numFmtId="9" fontId="0" fillId="0" borderId="0" xfId="1" applyFont="1"/>
    <xf numFmtId="9" fontId="0" fillId="3" borderId="6" xfId="1" applyFont="1" applyFill="1" applyBorder="1"/>
    <xf numFmtId="2" fontId="0" fillId="5" borderId="0" xfId="0" applyNumberFormat="1" applyFill="1" applyBorder="1" applyAlignment="1">
      <alignment horizontal="right"/>
    </xf>
    <xf numFmtId="2" fontId="0" fillId="5" borderId="6" xfId="0" applyNumberFormat="1" applyFill="1" applyBorder="1" applyAlignment="1">
      <alignment horizontal="right"/>
    </xf>
    <xf numFmtId="2" fontId="0" fillId="5" borderId="7" xfId="0" applyNumberFormat="1" applyFill="1" applyBorder="1" applyAlignment="1">
      <alignment horizontal="right"/>
    </xf>
    <xf numFmtId="0" fontId="0" fillId="0" borderId="0" xfId="0" applyBorder="1" applyAlignment="1">
      <alignment horizontal="center"/>
    </xf>
    <xf numFmtId="9" fontId="0" fillId="0" borderId="0" xfId="0" applyNumberFormat="1" applyBorder="1"/>
    <xf numFmtId="9" fontId="0" fillId="0" borderId="11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aseline="0"/>
              <a:t>Average Accuracy by Epochs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Sheet1!$A$46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Sheet1!$B$45:$D$45</c:f>
              <c:strCache>
                <c:ptCount val="3"/>
                <c:pt idx="0">
                  <c:v>Epoch 10</c:v>
                </c:pt>
                <c:pt idx="1">
                  <c:v>Epoch 5</c:v>
                </c:pt>
                <c:pt idx="2">
                  <c:v>Epoch 2</c:v>
                </c:pt>
              </c:strCache>
            </c:strRef>
          </c:cat>
          <c:val>
            <c:numRef>
              <c:f>Sheet1!$B$46:$D$46</c:f>
              <c:numCache>
                <c:formatCode>0%</c:formatCode>
                <c:ptCount val="3"/>
                <c:pt idx="0">
                  <c:v>0.95204138427041429</c:v>
                </c:pt>
                <c:pt idx="1">
                  <c:v>0.96436078748095455</c:v>
                </c:pt>
                <c:pt idx="2">
                  <c:v>0.91912043562237355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2E-4E3F-824E-2A7D80B0A682}"/>
            </c:ext>
          </c:extLst>
        </c:ser>
        <c:ser>
          <c:idx val="1"/>
          <c:order val="1"/>
          <c:tx>
            <c:strRef>
              <c:f>Sheet1!$A$47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Sheet1!$B$45:$D$45</c:f>
              <c:strCache>
                <c:ptCount val="3"/>
                <c:pt idx="0">
                  <c:v>Epoch 10</c:v>
                </c:pt>
                <c:pt idx="1">
                  <c:v>Epoch 5</c:v>
                </c:pt>
                <c:pt idx="2">
                  <c:v>Epoch 2</c:v>
                </c:pt>
              </c:strCache>
            </c:strRef>
          </c:cat>
          <c:val>
            <c:numRef>
              <c:f>Sheet1!$B$47:$D$47</c:f>
              <c:numCache>
                <c:formatCode>0%</c:formatCode>
                <c:ptCount val="3"/>
                <c:pt idx="0">
                  <c:v>0.99382954041420724</c:v>
                </c:pt>
                <c:pt idx="1">
                  <c:v>0.99105956264346984</c:v>
                </c:pt>
                <c:pt idx="2">
                  <c:v>0.98407376142744629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2E-4E3F-824E-2A7D80B0A682}"/>
            </c:ext>
          </c:extLst>
        </c:ser>
        <c:ser>
          <c:idx val="2"/>
          <c:order val="2"/>
          <c:tx>
            <c:strRef>
              <c:f>Sheet1!$A$48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Sheet1!$B$45:$D$45</c:f>
              <c:strCache>
                <c:ptCount val="3"/>
                <c:pt idx="0">
                  <c:v>Epoch 10</c:v>
                </c:pt>
                <c:pt idx="1">
                  <c:v>Epoch 5</c:v>
                </c:pt>
                <c:pt idx="2">
                  <c:v>Epoch 2</c:v>
                </c:pt>
              </c:strCache>
            </c:strRef>
          </c:cat>
          <c:val>
            <c:numRef>
              <c:f>Sheet1!$B$48:$D$48</c:f>
              <c:numCache>
                <c:formatCode>0%</c:formatCode>
                <c:ptCount val="3"/>
                <c:pt idx="0">
                  <c:v>0.91900856965020594</c:v>
                </c:pt>
                <c:pt idx="1">
                  <c:v>0.90177716172974187</c:v>
                </c:pt>
                <c:pt idx="2">
                  <c:v>0.82101474194669899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2E-4E3F-824E-2A7D80B0A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476606912"/>
        <c:axId val="476605664"/>
      </c:barChart>
      <c:catAx>
        <c:axId val="47660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605664"/>
        <c:crosses val="autoZero"/>
        <c:auto val="1"/>
        <c:lblAlgn val="ctr"/>
        <c:lblOffset val="100"/>
        <c:noMultiLvlLbl val="0"/>
      </c:catAx>
      <c:valAx>
        <c:axId val="47660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Percent Accuracy for Each Class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606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Accuracy by Image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Sheet1!$I$46</c:f>
              <c:strCache>
                <c:ptCount val="1"/>
                <c:pt idx="0">
                  <c:v>A</c:v>
                </c:pt>
              </c:strCache>
            </c:strRef>
          </c:tx>
          <c:spPr>
            <a:ln w="25400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Sheet1!$J$45:$N$45</c:f>
              <c:numCache>
                <c:formatCode>General</c:formatCode>
                <c:ptCount val="5"/>
                <c:pt idx="0">
                  <c:v>625</c:v>
                </c:pt>
                <c:pt idx="1">
                  <c:v>2500</c:v>
                </c:pt>
                <c:pt idx="2">
                  <c:v>5625</c:v>
                </c:pt>
                <c:pt idx="3">
                  <c:v>10000</c:v>
                </c:pt>
                <c:pt idx="4">
                  <c:v>40000</c:v>
                </c:pt>
              </c:numCache>
            </c:numRef>
          </c:xVal>
          <c:yVal>
            <c:numRef>
              <c:f>Sheet1!$J$46:$N$46</c:f>
              <c:numCache>
                <c:formatCode>0%</c:formatCode>
                <c:ptCount val="5"/>
                <c:pt idx="0">
                  <c:v>0.89879673438685648</c:v>
                </c:pt>
                <c:pt idx="1">
                  <c:v>0.97215413943355122</c:v>
                </c:pt>
                <c:pt idx="2">
                  <c:v>0.98994189373462882</c:v>
                </c:pt>
                <c:pt idx="3">
                  <c:v>0.96491301907968563</c:v>
                </c:pt>
                <c:pt idx="4">
                  <c:v>0.90006522565484826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92-499B-9533-9AA0887FA2AD}"/>
            </c:ext>
          </c:extLst>
        </c:ser>
        <c:ser>
          <c:idx val="1"/>
          <c:order val="1"/>
          <c:tx>
            <c:strRef>
              <c:f>Sheet1!$I$47</c:f>
              <c:strCache>
                <c:ptCount val="1"/>
                <c:pt idx="0">
                  <c:v>B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Sheet1!$J$45:$N$45</c:f>
              <c:numCache>
                <c:formatCode>General</c:formatCode>
                <c:ptCount val="5"/>
                <c:pt idx="0">
                  <c:v>625</c:v>
                </c:pt>
                <c:pt idx="1">
                  <c:v>2500</c:v>
                </c:pt>
                <c:pt idx="2">
                  <c:v>5625</c:v>
                </c:pt>
                <c:pt idx="3">
                  <c:v>10000</c:v>
                </c:pt>
                <c:pt idx="4">
                  <c:v>40000</c:v>
                </c:pt>
              </c:numCache>
            </c:numRef>
          </c:xVal>
          <c:yVal>
            <c:numRef>
              <c:f>Sheet1!$J$47:$N$47</c:f>
              <c:numCache>
                <c:formatCode>0%</c:formatCode>
                <c:ptCount val="5"/>
                <c:pt idx="0">
                  <c:v>0.98599158538917575</c:v>
                </c:pt>
                <c:pt idx="1">
                  <c:v>0.98504976514163933</c:v>
                </c:pt>
                <c:pt idx="2">
                  <c:v>0.98562926895245828</c:v>
                </c:pt>
                <c:pt idx="3">
                  <c:v>0.99369725738396619</c:v>
                </c:pt>
                <c:pt idx="4">
                  <c:v>0.99790356394129986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92-499B-9533-9AA0887FA2AD}"/>
            </c:ext>
          </c:extLst>
        </c:ser>
        <c:ser>
          <c:idx val="2"/>
          <c:order val="2"/>
          <c:tx>
            <c:strRef>
              <c:f>Sheet1!$I$48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Sheet1!$J$45:$N$45</c:f>
              <c:numCache>
                <c:formatCode>General</c:formatCode>
                <c:ptCount val="5"/>
                <c:pt idx="0">
                  <c:v>625</c:v>
                </c:pt>
                <c:pt idx="1">
                  <c:v>2500</c:v>
                </c:pt>
                <c:pt idx="2">
                  <c:v>5625</c:v>
                </c:pt>
                <c:pt idx="3">
                  <c:v>10000</c:v>
                </c:pt>
                <c:pt idx="4">
                  <c:v>40000</c:v>
                </c:pt>
              </c:numCache>
            </c:numRef>
          </c:xVal>
          <c:yVal>
            <c:numRef>
              <c:f>Sheet1!$J$48:$N$48</c:f>
              <c:numCache>
                <c:formatCode>0%</c:formatCode>
                <c:ptCount val="5"/>
                <c:pt idx="0">
                  <c:v>0.89650344414495364</c:v>
                </c:pt>
                <c:pt idx="1">
                  <c:v>0.89038461538461533</c:v>
                </c:pt>
                <c:pt idx="2">
                  <c:v>0.94517936611310116</c:v>
                </c:pt>
                <c:pt idx="3">
                  <c:v>0.92224544871454572</c:v>
                </c:pt>
                <c:pt idx="4">
                  <c:v>0.74868791452052885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92-499B-9533-9AA0887FA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984000"/>
        <c:axId val="286984416"/>
      </c:scatterChart>
      <c:valAx>
        <c:axId val="28698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Pixels Per Inch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84416"/>
        <c:crosses val="autoZero"/>
        <c:crossBetween val="midCat"/>
      </c:valAx>
      <c:valAx>
        <c:axId val="286984416"/>
        <c:scaling>
          <c:orientation val="minMax"/>
          <c:max val="1"/>
          <c:min val="0.70000000000000007"/>
        </c:scaling>
        <c:delete val="0"/>
        <c:axPos val="l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Percent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84000"/>
        <c:crossesAt val="0"/>
        <c:crossBetween val="midCat"/>
      </c:valAx>
      <c:spPr>
        <a:noFill/>
        <a:ln w="12700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52386</xdr:colOff>
      <xdr:row>48</xdr:row>
      <xdr:rowOff>157162</xdr:rowOff>
    </xdr:from>
    <xdr:to>
      <xdr:col>7</xdr:col>
      <xdr:colOff>123825</xdr:colOff>
      <xdr:row>69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2E3FD7-6305-40F4-8122-24D305DF1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433387</xdr:colOff>
      <xdr:row>48</xdr:row>
      <xdr:rowOff>80962</xdr:rowOff>
    </xdr:from>
    <xdr:to>
      <xdr:col>17</xdr:col>
      <xdr:colOff>403411</xdr:colOff>
      <xdr:row>70</xdr:row>
      <xdr:rowOff>168088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4D9D2A-8B6A-460B-B81C-CFE57B09F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4829B-144F-48AC-A1B9-9CBCFC1ABE9A}">
  <dimension ref="A1:V77"/>
  <sheetViews>
    <sheetView tabSelected="1" topLeftCell="H1" zoomScaleNormal="100" workbookViewId="0">
      <selection activeCell="S46" sqref="S46"/>
    </sheetView>
  </sheetViews>
  <sheetFormatPr defaultRowHeight="15" x14ac:dyDescent="0.25"/>
  <cols>
    <col min="1" max="1" width="12.28515625" bestFit="1" customWidth="1"/>
    <col min="2" max="3" width="16.5703125" bestFit="1" customWidth="1"/>
    <col min="4" max="4" width="11.7109375" bestFit="1" customWidth="1"/>
    <col min="5" max="5" width="16.28515625" bestFit="1" customWidth="1"/>
    <col min="6" max="6" width="16.5703125" bestFit="1" customWidth="1"/>
    <col min="8" max="8" width="7.7109375" bestFit="1" customWidth="1"/>
    <col min="9" max="9" width="16.5703125" bestFit="1" customWidth="1"/>
    <col min="10" max="10" width="11.85546875" bestFit="1" customWidth="1"/>
    <col min="11" max="11" width="11.7109375" bestFit="1" customWidth="1"/>
    <col min="12" max="12" width="15.7109375" bestFit="1" customWidth="1"/>
    <col min="13" max="13" width="16.28515625" bestFit="1" customWidth="1"/>
    <col min="17" max="17" width="12.28515625" bestFit="1" customWidth="1"/>
    <col min="18" max="18" width="11.85546875" bestFit="1" customWidth="1"/>
    <col min="19" max="20" width="11.7109375" bestFit="1" customWidth="1"/>
    <col min="21" max="21" width="16.28515625" bestFit="1" customWidth="1"/>
  </cols>
  <sheetData>
    <row r="1" spans="1:22" ht="41.25" customHeight="1" thickBot="1" x14ac:dyDescent="0.75">
      <c r="A1" s="41" t="s">
        <v>24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</row>
    <row r="2" spans="1:22" ht="15.75" thickBot="1" x14ac:dyDescent="0.3">
      <c r="A2" s="2" t="s">
        <v>12</v>
      </c>
      <c r="B2" s="25" t="s">
        <v>7</v>
      </c>
      <c r="C2" s="25" t="s">
        <v>0</v>
      </c>
      <c r="D2" s="25" t="s">
        <v>11</v>
      </c>
      <c r="E2" s="25" t="s">
        <v>6</v>
      </c>
      <c r="F2" s="26" t="s">
        <v>22</v>
      </c>
      <c r="I2" s="2" t="s">
        <v>23</v>
      </c>
      <c r="J2" s="25" t="s">
        <v>7</v>
      </c>
      <c r="K2" s="25" t="s">
        <v>0</v>
      </c>
      <c r="L2" s="25" t="s">
        <v>11</v>
      </c>
      <c r="M2" s="25" t="s">
        <v>6</v>
      </c>
      <c r="N2" s="26" t="s">
        <v>22</v>
      </c>
      <c r="Q2" s="2" t="s">
        <v>26</v>
      </c>
      <c r="R2" s="25" t="s">
        <v>7</v>
      </c>
      <c r="S2" s="25" t="s">
        <v>0</v>
      </c>
      <c r="T2" s="25" t="s">
        <v>11</v>
      </c>
      <c r="U2" s="25" t="s">
        <v>6</v>
      </c>
      <c r="V2" s="26" t="s">
        <v>22</v>
      </c>
    </row>
    <row r="3" spans="1:22" x14ac:dyDescent="0.25">
      <c r="A3" s="24" t="s">
        <v>1</v>
      </c>
      <c r="B3" s="48">
        <v>0.95399999999999996</v>
      </c>
      <c r="C3" s="49">
        <v>0.93799999999999994</v>
      </c>
      <c r="D3" s="49">
        <v>0.96840000000000004</v>
      </c>
      <c r="E3" s="49">
        <v>0.95</v>
      </c>
      <c r="F3" s="50">
        <v>0.95</v>
      </c>
      <c r="G3" s="51"/>
      <c r="H3" s="51"/>
      <c r="I3" s="52" t="s">
        <v>1</v>
      </c>
      <c r="J3" s="48">
        <v>0.94199999999999995</v>
      </c>
      <c r="K3" s="49">
        <v>0.96250000000000002</v>
      </c>
      <c r="L3" s="49">
        <v>0.98399999999999999</v>
      </c>
      <c r="M3" s="49">
        <v>0.95599999999999996</v>
      </c>
      <c r="N3" s="50">
        <v>0.91</v>
      </c>
      <c r="O3" s="51"/>
      <c r="P3" s="51"/>
      <c r="Q3" s="52" t="s">
        <v>1</v>
      </c>
      <c r="R3" s="48">
        <v>0.88</v>
      </c>
      <c r="S3" s="49">
        <v>0.95454499999999998</v>
      </c>
      <c r="T3" s="49">
        <v>0.96840000000000004</v>
      </c>
      <c r="U3" s="49">
        <v>0.97230000000000005</v>
      </c>
      <c r="V3" s="50">
        <v>0.76090000000000002</v>
      </c>
    </row>
    <row r="4" spans="1:22" x14ac:dyDescent="0.25">
      <c r="A4" s="24" t="s">
        <v>2</v>
      </c>
      <c r="B4" s="30">
        <v>32</v>
      </c>
      <c r="C4" s="23">
        <v>83.92</v>
      </c>
      <c r="D4" s="53">
        <v>43.252000000000002</v>
      </c>
      <c r="E4" s="23">
        <v>51.57</v>
      </c>
      <c r="F4" s="31">
        <v>51.57</v>
      </c>
      <c r="I4" s="24" t="s">
        <v>2</v>
      </c>
      <c r="J4" s="30">
        <v>35.5</v>
      </c>
      <c r="K4" s="23">
        <v>31.15</v>
      </c>
      <c r="L4" s="53">
        <v>12.0722</v>
      </c>
      <c r="M4" s="53">
        <v>36.448999999999998</v>
      </c>
      <c r="N4" s="31">
        <v>75.900000000000006</v>
      </c>
      <c r="Q4" s="24" t="s">
        <v>2</v>
      </c>
      <c r="R4" s="54">
        <v>50.022100000000002</v>
      </c>
      <c r="S4" s="53">
        <v>30.314</v>
      </c>
      <c r="T4" s="53">
        <v>19.1706</v>
      </c>
      <c r="U4" s="53">
        <v>15.3773</v>
      </c>
      <c r="V4" s="55">
        <v>217.5462</v>
      </c>
    </row>
    <row r="5" spans="1:22" x14ac:dyDescent="0.25">
      <c r="A5" s="24" t="s">
        <v>3</v>
      </c>
      <c r="B5" s="27">
        <f>B17</f>
        <v>163</v>
      </c>
      <c r="C5" s="16">
        <f>B22</f>
        <v>145</v>
      </c>
      <c r="D5" s="16">
        <f>B27</f>
        <v>166</v>
      </c>
      <c r="E5" s="16">
        <f>B32</f>
        <v>165</v>
      </c>
      <c r="F5" s="28">
        <f>B37</f>
        <v>173</v>
      </c>
      <c r="I5" s="24" t="s">
        <v>3</v>
      </c>
      <c r="J5" s="27">
        <f>J17</f>
        <v>171</v>
      </c>
      <c r="K5" s="16">
        <f>J22</f>
        <v>155</v>
      </c>
      <c r="L5" s="16">
        <f>J27</f>
        <v>159</v>
      </c>
      <c r="M5" s="16">
        <f>J32</f>
        <v>159</v>
      </c>
      <c r="N5" s="28">
        <f>J37</f>
        <v>150</v>
      </c>
      <c r="Q5" s="24" t="s">
        <v>3</v>
      </c>
      <c r="R5" s="27">
        <f>R17</f>
        <v>141</v>
      </c>
      <c r="S5" s="16">
        <f>R22</f>
        <v>160</v>
      </c>
      <c r="T5" s="16">
        <f>R27</f>
        <v>161</v>
      </c>
      <c r="U5" s="16">
        <f>R32</f>
        <v>161</v>
      </c>
      <c r="V5" s="28">
        <f>R37</f>
        <v>129</v>
      </c>
    </row>
    <row r="6" spans="1:22" x14ac:dyDescent="0.25">
      <c r="A6" s="24" t="s">
        <v>4</v>
      </c>
      <c r="B6" s="30">
        <f>C18</f>
        <v>166</v>
      </c>
      <c r="C6" s="23">
        <f>C23</f>
        <v>184</v>
      </c>
      <c r="D6" s="23">
        <f>C28</f>
        <v>171</v>
      </c>
      <c r="E6" s="23">
        <f>C33</f>
        <v>156</v>
      </c>
      <c r="F6" s="31">
        <f>C38</f>
        <v>158</v>
      </c>
      <c r="I6" s="24" t="s">
        <v>4</v>
      </c>
      <c r="J6" s="30">
        <f>K18</f>
        <v>164</v>
      </c>
      <c r="K6" s="23">
        <f>K23</f>
        <v>171</v>
      </c>
      <c r="L6" s="23">
        <f>K28</f>
        <v>185</v>
      </c>
      <c r="M6" s="23">
        <f>K33</f>
        <v>177</v>
      </c>
      <c r="N6" s="31">
        <f>K38</f>
        <v>164</v>
      </c>
      <c r="Q6" s="24" t="s">
        <v>4</v>
      </c>
      <c r="R6" s="30">
        <f>S18</f>
        <v>161</v>
      </c>
      <c r="S6" s="23">
        <f>S23</f>
        <v>180</v>
      </c>
      <c r="T6" s="23">
        <f>S28</f>
        <v>153</v>
      </c>
      <c r="U6" s="23">
        <f>S33</f>
        <v>159</v>
      </c>
      <c r="V6" s="31">
        <f>S38</f>
        <v>175</v>
      </c>
    </row>
    <row r="7" spans="1:22" x14ac:dyDescent="0.25">
      <c r="A7" s="24" t="s">
        <v>5</v>
      </c>
      <c r="B7" s="27">
        <f>D19</f>
        <v>154</v>
      </c>
      <c r="C7" s="16">
        <f>D24</f>
        <v>143</v>
      </c>
      <c r="D7" s="16">
        <f>D29</f>
        <v>153</v>
      </c>
      <c r="E7" s="16">
        <f>D34</f>
        <v>160</v>
      </c>
      <c r="F7" s="28">
        <f>D39</f>
        <v>159</v>
      </c>
      <c r="I7" s="24" t="s">
        <v>5</v>
      </c>
      <c r="J7" s="27">
        <f>L19</f>
        <v>142</v>
      </c>
      <c r="K7" s="16">
        <f>L24</f>
        <v>161</v>
      </c>
      <c r="L7" s="16">
        <f>L29</f>
        <v>154</v>
      </c>
      <c r="M7" s="16">
        <f>L34</f>
        <v>148</v>
      </c>
      <c r="N7" s="28">
        <f>L39</f>
        <v>148</v>
      </c>
      <c r="Q7" s="24" t="s">
        <v>5</v>
      </c>
      <c r="R7" s="27">
        <f>T19</f>
        <v>145</v>
      </c>
      <c r="S7" s="16">
        <f>T24</f>
        <v>143</v>
      </c>
      <c r="T7" s="16">
        <f>T29</f>
        <v>176</v>
      </c>
      <c r="U7" s="16">
        <f>T34</f>
        <v>172</v>
      </c>
      <c r="V7" s="28">
        <f>T39</f>
        <v>81</v>
      </c>
    </row>
    <row r="8" spans="1:22" x14ac:dyDescent="0.25">
      <c r="A8" s="37" t="s">
        <v>8</v>
      </c>
      <c r="B8" s="38">
        <f>SUM(B5:B7)</f>
        <v>483</v>
      </c>
      <c r="C8" s="39">
        <f t="shared" ref="C8:F8" si="0">SUM(C5:C7)</f>
        <v>472</v>
      </c>
      <c r="D8" s="39">
        <f t="shared" si="0"/>
        <v>490</v>
      </c>
      <c r="E8" s="39">
        <f t="shared" si="0"/>
        <v>481</v>
      </c>
      <c r="F8" s="40">
        <f t="shared" si="0"/>
        <v>490</v>
      </c>
      <c r="I8" s="37" t="s">
        <v>8</v>
      </c>
      <c r="J8" s="38">
        <f>SUM(J5:J7)</f>
        <v>477</v>
      </c>
      <c r="K8" s="39">
        <f t="shared" ref="K8" si="1">SUM(K5:K7)</f>
        <v>487</v>
      </c>
      <c r="L8" s="39">
        <f t="shared" ref="L8" si="2">SUM(L5:L7)</f>
        <v>498</v>
      </c>
      <c r="M8" s="39">
        <f t="shared" ref="M8" si="3">SUM(M5:M7)</f>
        <v>484</v>
      </c>
      <c r="N8" s="40">
        <f t="shared" ref="N8" si="4">SUM(N5:N7)</f>
        <v>462</v>
      </c>
      <c r="Q8" s="37" t="s">
        <v>8</v>
      </c>
      <c r="R8" s="38">
        <f>SUM(R5:R7)</f>
        <v>447</v>
      </c>
      <c r="S8" s="39">
        <f t="shared" ref="S8" si="5">SUM(S5:S7)</f>
        <v>483</v>
      </c>
      <c r="T8" s="39">
        <f t="shared" ref="T8" si="6">SUM(T5:T7)</f>
        <v>490</v>
      </c>
      <c r="U8" s="39">
        <f t="shared" ref="U8" si="7">SUM(U5:U7)</f>
        <v>492</v>
      </c>
      <c r="V8" s="40">
        <f t="shared" ref="V8" si="8">SUM(V5:V7)</f>
        <v>385</v>
      </c>
    </row>
    <row r="9" spans="1:22" x14ac:dyDescent="0.25">
      <c r="A9" s="24" t="s">
        <v>3</v>
      </c>
      <c r="B9" s="27">
        <f>SUM(D17,C17)</f>
        <v>10</v>
      </c>
      <c r="C9" s="16">
        <f>SUM(C22:D22)</f>
        <v>8</v>
      </c>
      <c r="D9" s="16">
        <f>SUM(C27:D27)</f>
        <v>3</v>
      </c>
      <c r="E9" s="29">
        <f>SUM(C32:D32)</f>
        <v>11</v>
      </c>
      <c r="F9" s="28">
        <f>SUM(C37:D37)</f>
        <v>9</v>
      </c>
      <c r="I9" s="24" t="s">
        <v>3</v>
      </c>
      <c r="J9" s="27">
        <f>SUM(L17,K17)</f>
        <v>12</v>
      </c>
      <c r="K9" s="16">
        <f>SUM(K22:L22)</f>
        <v>5</v>
      </c>
      <c r="L9" s="16">
        <f>SUM(K27:L27)</f>
        <v>1</v>
      </c>
      <c r="M9" s="29">
        <f>SUM(K32:L32)</f>
        <v>3</v>
      </c>
      <c r="N9" s="28">
        <f>SUM(K37:L37)</f>
        <v>9</v>
      </c>
      <c r="Q9" s="24" t="s">
        <v>3</v>
      </c>
      <c r="R9" s="27">
        <f>SUM(T17,S17)</f>
        <v>31</v>
      </c>
      <c r="S9" s="16">
        <f>SUM(S22:T22)</f>
        <v>0</v>
      </c>
      <c r="T9" s="16">
        <f>SUM(S27:T27)</f>
        <v>1</v>
      </c>
      <c r="U9" s="29">
        <f>SUM(S32:T32)</f>
        <v>4</v>
      </c>
      <c r="V9" s="28">
        <f>SUM(S37:T37)</f>
        <v>31</v>
      </c>
    </row>
    <row r="10" spans="1:22" x14ac:dyDescent="0.25">
      <c r="A10" s="24" t="s">
        <v>4</v>
      </c>
      <c r="B10" s="30">
        <f>SUM(D18,B18)</f>
        <v>2</v>
      </c>
      <c r="C10" s="23">
        <f>SUM(B23,D23)</f>
        <v>0</v>
      </c>
      <c r="D10" s="23">
        <f>SUM(B28,D28)</f>
        <v>0</v>
      </c>
      <c r="E10" s="23">
        <f>SUM(B33,D33)</f>
        <v>2</v>
      </c>
      <c r="F10" s="31">
        <f>SUM(B38,D38)</f>
        <v>1</v>
      </c>
      <c r="I10" s="24" t="s">
        <v>4</v>
      </c>
      <c r="J10" s="30">
        <f>SUM(L18,J18)</f>
        <v>0</v>
      </c>
      <c r="K10" s="23">
        <f>SUM(J23,L23)</f>
        <v>7</v>
      </c>
      <c r="L10" s="23">
        <f>SUM(J28,L28)</f>
        <v>1</v>
      </c>
      <c r="M10" s="23">
        <f>SUM(J33,L33)</f>
        <v>0</v>
      </c>
      <c r="N10" s="31">
        <f>SUM(J38,L38)</f>
        <v>0</v>
      </c>
      <c r="Q10" s="24" t="s">
        <v>4</v>
      </c>
      <c r="R10" s="30">
        <f>SUM(T18,R18)</f>
        <v>5</v>
      </c>
      <c r="S10" s="23">
        <f>SUM(R23,T23)</f>
        <v>1</v>
      </c>
      <c r="T10" s="23">
        <f>SUM(R28,T28)</f>
        <v>6</v>
      </c>
      <c r="U10" s="23">
        <f>SUM(R33,T33)</f>
        <v>1</v>
      </c>
      <c r="V10" s="31">
        <f>SUM(R38,T38)</f>
        <v>0</v>
      </c>
    </row>
    <row r="11" spans="1:22" x14ac:dyDescent="0.25">
      <c r="A11" s="24" t="s">
        <v>5</v>
      </c>
      <c r="B11" s="27">
        <f>SUM(C19,B19)</f>
        <v>11</v>
      </c>
      <c r="C11" s="16">
        <f>SUM(B24,C24)</f>
        <v>26</v>
      </c>
      <c r="D11" s="16">
        <f>SUM(B29:C29)</f>
        <v>13</v>
      </c>
      <c r="E11" s="16">
        <f>SUM(B34,C34)</f>
        <v>12</v>
      </c>
      <c r="F11" s="28">
        <f>SUM(B39,C39)</f>
        <v>6</v>
      </c>
      <c r="I11" s="24" t="s">
        <v>5</v>
      </c>
      <c r="J11" s="27">
        <f>SUM(K19,J19)</f>
        <v>17</v>
      </c>
      <c r="K11" s="16">
        <f>SUM(J24,K24)</f>
        <v>7</v>
      </c>
      <c r="L11" s="16">
        <f>SUM(J29:K29)</f>
        <v>6</v>
      </c>
      <c r="M11" s="16">
        <f>SUM(J34,K34)</f>
        <v>19</v>
      </c>
      <c r="N11" s="28">
        <f>SUM(J39,K39)</f>
        <v>35</v>
      </c>
      <c r="Q11" s="24" t="s">
        <v>5</v>
      </c>
      <c r="R11" s="27">
        <f>SUM(S19,R19)</f>
        <v>23</v>
      </c>
      <c r="S11" s="16">
        <f>SUM(R24,S24)</f>
        <v>22</v>
      </c>
      <c r="T11" s="16">
        <f>SUM(R29:S29)</f>
        <v>9</v>
      </c>
      <c r="U11" s="16">
        <f>SUM(R34,S34)</f>
        <v>9</v>
      </c>
      <c r="V11" s="28">
        <f>SUM(R39,S39)</f>
        <v>90</v>
      </c>
    </row>
    <row r="12" spans="1:22" x14ac:dyDescent="0.25">
      <c r="A12" s="37" t="s">
        <v>9</v>
      </c>
      <c r="B12" s="38">
        <f>SUM(B9:B11)</f>
        <v>23</v>
      </c>
      <c r="C12" s="39">
        <f t="shared" ref="C12:F12" si="9">SUM(C9:C11)</f>
        <v>34</v>
      </c>
      <c r="D12" s="39">
        <f t="shared" si="9"/>
        <v>16</v>
      </c>
      <c r="E12" s="39">
        <f t="shared" si="9"/>
        <v>25</v>
      </c>
      <c r="F12" s="40">
        <f t="shared" si="9"/>
        <v>16</v>
      </c>
      <c r="I12" s="37" t="s">
        <v>9</v>
      </c>
      <c r="J12" s="38">
        <f>SUM(J9:J11)</f>
        <v>29</v>
      </c>
      <c r="K12" s="39">
        <f t="shared" ref="K12" si="10">SUM(K9:K11)</f>
        <v>19</v>
      </c>
      <c r="L12" s="39">
        <f t="shared" ref="L12" si="11">SUM(L9:L11)</f>
        <v>8</v>
      </c>
      <c r="M12" s="39">
        <f t="shared" ref="M12" si="12">SUM(M9:M11)</f>
        <v>22</v>
      </c>
      <c r="N12" s="40">
        <f t="shared" ref="N12" si="13">SUM(N9:N11)</f>
        <v>44</v>
      </c>
      <c r="Q12" s="37" t="s">
        <v>9</v>
      </c>
      <c r="R12" s="38">
        <f>SUM(R9:R11)</f>
        <v>59</v>
      </c>
      <c r="S12" s="39">
        <f t="shared" ref="S12" si="14">SUM(S9:S11)</f>
        <v>23</v>
      </c>
      <c r="T12" s="39">
        <f t="shared" ref="T12" si="15">SUM(T9:T11)</f>
        <v>16</v>
      </c>
      <c r="U12" s="39">
        <f t="shared" ref="U12" si="16">SUM(U9:U11)</f>
        <v>14</v>
      </c>
      <c r="V12" s="40">
        <f t="shared" ref="V12" si="17">SUM(V9:V11)</f>
        <v>121</v>
      </c>
    </row>
    <row r="13" spans="1:22" ht="15.75" thickBot="1" x14ac:dyDescent="0.3">
      <c r="A13" s="32" t="s">
        <v>10</v>
      </c>
      <c r="B13" s="33">
        <f>SUM(B8,B12)</f>
        <v>506</v>
      </c>
      <c r="C13" s="34">
        <f t="shared" ref="C13:F13" si="18">SUM(C8,C12)</f>
        <v>506</v>
      </c>
      <c r="D13" s="34">
        <f t="shared" si="18"/>
        <v>506</v>
      </c>
      <c r="E13" s="35">
        <f t="shared" si="18"/>
        <v>506</v>
      </c>
      <c r="F13" s="36">
        <f t="shared" si="18"/>
        <v>506</v>
      </c>
      <c r="I13" s="32" t="s">
        <v>10</v>
      </c>
      <c r="J13" s="33">
        <f>SUM(J8,J12)</f>
        <v>506</v>
      </c>
      <c r="K13" s="34">
        <f t="shared" ref="K13" si="19">SUM(K8,K12)</f>
        <v>506</v>
      </c>
      <c r="L13" s="34">
        <f t="shared" ref="L13" si="20">SUM(L8,L12)</f>
        <v>506</v>
      </c>
      <c r="M13" s="35">
        <f t="shared" ref="M13" si="21">SUM(M8,M12)</f>
        <v>506</v>
      </c>
      <c r="N13" s="36">
        <f t="shared" ref="N13" si="22">SUM(N8,N12)</f>
        <v>506</v>
      </c>
      <c r="Q13" s="32" t="s">
        <v>10</v>
      </c>
      <c r="R13" s="33">
        <f>SUM(R8,R12)</f>
        <v>506</v>
      </c>
      <c r="S13" s="34">
        <f t="shared" ref="S13" si="23">SUM(S8,S12)</f>
        <v>506</v>
      </c>
      <c r="T13" s="34">
        <f t="shared" ref="T13" si="24">SUM(T8,T12)</f>
        <v>506</v>
      </c>
      <c r="U13" s="35">
        <f t="shared" ref="U13" si="25">SUM(U8,U12)</f>
        <v>506</v>
      </c>
      <c r="V13" s="36">
        <f t="shared" ref="V13" si="26">SUM(V8,V12)</f>
        <v>506</v>
      </c>
    </row>
    <row r="15" spans="1:22" ht="15.75" thickBot="1" x14ac:dyDescent="0.3"/>
    <row r="16" spans="1:22" x14ac:dyDescent="0.25">
      <c r="A16" s="9" t="s">
        <v>7</v>
      </c>
      <c r="B16" s="10" t="s">
        <v>16</v>
      </c>
      <c r="C16" s="10" t="s">
        <v>18</v>
      </c>
      <c r="D16" s="11" t="s">
        <v>17</v>
      </c>
      <c r="E16" s="45" t="s">
        <v>27</v>
      </c>
      <c r="I16" s="9" t="s">
        <v>7</v>
      </c>
      <c r="J16" s="10" t="s">
        <v>16</v>
      </c>
      <c r="K16" s="10" t="s">
        <v>18</v>
      </c>
      <c r="L16" s="11" t="s">
        <v>17</v>
      </c>
      <c r="M16" s="45" t="s">
        <v>27</v>
      </c>
      <c r="Q16" s="9" t="s">
        <v>7</v>
      </c>
      <c r="R16" s="10" t="s">
        <v>16</v>
      </c>
      <c r="S16" s="10" t="s">
        <v>18</v>
      </c>
      <c r="T16" s="11" t="s">
        <v>17</v>
      </c>
      <c r="U16" s="45" t="s">
        <v>27</v>
      </c>
    </row>
    <row r="17" spans="1:21" x14ac:dyDescent="0.25">
      <c r="A17" s="12" t="s">
        <v>13</v>
      </c>
      <c r="B17" s="14">
        <f>163</f>
        <v>163</v>
      </c>
      <c r="C17" s="14">
        <v>1</v>
      </c>
      <c r="D17" s="15">
        <v>9</v>
      </c>
      <c r="E17" s="42">
        <f>SUM(B17)/SUM(B17:D17)</f>
        <v>0.94219653179190754</v>
      </c>
      <c r="I17" s="12" t="s">
        <v>13</v>
      </c>
      <c r="J17" s="14">
        <f>171</f>
        <v>171</v>
      </c>
      <c r="K17" s="14">
        <v>3</v>
      </c>
      <c r="L17" s="15">
        <v>9</v>
      </c>
      <c r="M17" s="42">
        <f>SUM(J17)/SUM(J17:L17)</f>
        <v>0.93442622950819676</v>
      </c>
      <c r="Q17" s="12" t="s">
        <v>13</v>
      </c>
      <c r="R17" s="14">
        <v>141</v>
      </c>
      <c r="S17" s="14">
        <v>23</v>
      </c>
      <c r="T17" s="15">
        <v>8</v>
      </c>
      <c r="U17" s="42">
        <f>SUM(R17)/SUM(R17:T17)</f>
        <v>0.81976744186046513</v>
      </c>
    </row>
    <row r="18" spans="1:21" x14ac:dyDescent="0.25">
      <c r="A18" s="12" t="s">
        <v>15</v>
      </c>
      <c r="B18" s="21">
        <v>0</v>
      </c>
      <c r="C18" s="21">
        <f>166</f>
        <v>166</v>
      </c>
      <c r="D18" s="22">
        <v>2</v>
      </c>
      <c r="E18" s="44">
        <f>SUM(C18)/SUM(B18:D18)</f>
        <v>0.98809523809523814</v>
      </c>
      <c r="I18" s="12" t="s">
        <v>15</v>
      </c>
      <c r="J18" s="21">
        <v>0</v>
      </c>
      <c r="K18" s="21">
        <f>164</f>
        <v>164</v>
      </c>
      <c r="L18" s="22">
        <v>0</v>
      </c>
      <c r="M18" s="44">
        <f>SUM(K18)/SUM(J18:L18)</f>
        <v>1</v>
      </c>
      <c r="Q18" s="12" t="s">
        <v>15</v>
      </c>
      <c r="R18" s="21">
        <v>0</v>
      </c>
      <c r="S18" s="21">
        <v>161</v>
      </c>
      <c r="T18" s="22">
        <v>5</v>
      </c>
      <c r="U18" s="44">
        <f>SUM(S18)/SUM(R18:T18)</f>
        <v>0.96987951807228912</v>
      </c>
    </row>
    <row r="19" spans="1:21" ht="15.75" thickBot="1" x14ac:dyDescent="0.3">
      <c r="A19" s="13" t="s">
        <v>14</v>
      </c>
      <c r="B19" s="18">
        <v>5</v>
      </c>
      <c r="C19" s="18">
        <v>6</v>
      </c>
      <c r="D19" s="20">
        <f>154</f>
        <v>154</v>
      </c>
      <c r="E19" s="43">
        <f>SUM(D19)/SUM(B19:D19)</f>
        <v>0.93333333333333335</v>
      </c>
      <c r="I19" s="13" t="s">
        <v>14</v>
      </c>
      <c r="J19" s="18">
        <v>16</v>
      </c>
      <c r="K19" s="18">
        <v>1</v>
      </c>
      <c r="L19" s="20">
        <v>142</v>
      </c>
      <c r="M19" s="43">
        <f>SUM(L19)/SUM(J19:L19)</f>
        <v>0.89308176100628933</v>
      </c>
      <c r="Q19" s="13" t="s">
        <v>14</v>
      </c>
      <c r="R19" s="18">
        <v>14</v>
      </c>
      <c r="S19" s="18">
        <v>9</v>
      </c>
      <c r="T19" s="20">
        <v>145</v>
      </c>
      <c r="U19" s="43">
        <f>SUM(T19)/SUM(R19:T19)</f>
        <v>0.86309523809523814</v>
      </c>
    </row>
    <row r="20" spans="1:21" ht="15.75" thickBot="1" x14ac:dyDescent="0.3"/>
    <row r="21" spans="1:21" x14ac:dyDescent="0.25">
      <c r="A21" s="9" t="s">
        <v>19</v>
      </c>
      <c r="B21" s="10" t="s">
        <v>16</v>
      </c>
      <c r="C21" s="10" t="s">
        <v>18</v>
      </c>
      <c r="D21" s="11" t="s">
        <v>17</v>
      </c>
      <c r="E21" s="45" t="s">
        <v>27</v>
      </c>
      <c r="I21" s="9" t="s">
        <v>19</v>
      </c>
      <c r="J21" s="10" t="s">
        <v>16</v>
      </c>
      <c r="K21" s="10" t="s">
        <v>18</v>
      </c>
      <c r="L21" s="11" t="s">
        <v>17</v>
      </c>
      <c r="M21" s="45" t="s">
        <v>27</v>
      </c>
      <c r="Q21" s="9" t="s">
        <v>19</v>
      </c>
      <c r="R21" s="10" t="s">
        <v>16</v>
      </c>
      <c r="S21" s="10" t="s">
        <v>18</v>
      </c>
      <c r="T21" s="11" t="s">
        <v>17</v>
      </c>
      <c r="U21" s="45" t="s">
        <v>27</v>
      </c>
    </row>
    <row r="22" spans="1:21" x14ac:dyDescent="0.25">
      <c r="A22" s="12" t="s">
        <v>13</v>
      </c>
      <c r="B22" s="16">
        <v>145</v>
      </c>
      <c r="C22" s="14">
        <v>7</v>
      </c>
      <c r="D22" s="15">
        <v>1</v>
      </c>
      <c r="E22" s="42">
        <f>SUM(B22)/SUM(B22:D22)</f>
        <v>0.94771241830065356</v>
      </c>
      <c r="I22" s="12" t="s">
        <v>13</v>
      </c>
      <c r="J22" s="16">
        <v>155</v>
      </c>
      <c r="K22" s="14">
        <v>0</v>
      </c>
      <c r="L22" s="15">
        <v>5</v>
      </c>
      <c r="M22" s="42">
        <f>SUM(J22)/SUM(J22:L22)</f>
        <v>0.96875</v>
      </c>
      <c r="Q22" s="12" t="s">
        <v>13</v>
      </c>
      <c r="R22" s="16">
        <v>160</v>
      </c>
      <c r="S22" s="14">
        <v>0</v>
      </c>
      <c r="T22" s="15">
        <v>0</v>
      </c>
      <c r="U22" s="42">
        <f>SUM(R22)/SUM(R22:T22)</f>
        <v>1</v>
      </c>
    </row>
    <row r="23" spans="1:21" x14ac:dyDescent="0.25">
      <c r="A23" s="12" t="s">
        <v>15</v>
      </c>
      <c r="B23" s="23">
        <v>0</v>
      </c>
      <c r="C23" s="23">
        <v>184</v>
      </c>
      <c r="D23" s="22">
        <v>0</v>
      </c>
      <c r="E23" s="44">
        <f>SUM(C23)/SUM(B23:D23)</f>
        <v>1</v>
      </c>
      <c r="I23" s="12" t="s">
        <v>15</v>
      </c>
      <c r="J23" s="23">
        <v>0</v>
      </c>
      <c r="K23" s="23">
        <v>171</v>
      </c>
      <c r="L23" s="22">
        <v>7</v>
      </c>
      <c r="M23" s="44">
        <f>SUM(K23)/SUM(J23:L23)</f>
        <v>0.9606741573033708</v>
      </c>
      <c r="Q23" s="12" t="s">
        <v>15</v>
      </c>
      <c r="R23" s="23">
        <v>0</v>
      </c>
      <c r="S23" s="23">
        <v>180</v>
      </c>
      <c r="T23" s="22">
        <v>1</v>
      </c>
      <c r="U23" s="44">
        <f>SUM(S23)/SUM(R23:T23)</f>
        <v>0.99447513812154698</v>
      </c>
    </row>
    <row r="24" spans="1:21" ht="15.75" thickBot="1" x14ac:dyDescent="0.3">
      <c r="A24" s="13" t="s">
        <v>14</v>
      </c>
      <c r="B24" s="18">
        <v>15</v>
      </c>
      <c r="C24" s="18">
        <v>11</v>
      </c>
      <c r="D24" s="19">
        <v>143</v>
      </c>
      <c r="E24" s="43">
        <f>SUM(D24)/SUM(B24:D24)</f>
        <v>0.84615384615384615</v>
      </c>
      <c r="I24" s="13" t="s">
        <v>14</v>
      </c>
      <c r="J24" s="18">
        <v>7</v>
      </c>
      <c r="K24" s="18">
        <v>0</v>
      </c>
      <c r="L24" s="19">
        <v>161</v>
      </c>
      <c r="M24" s="43">
        <f>SUM(L24)/SUM(J24:L24)</f>
        <v>0.95833333333333337</v>
      </c>
      <c r="Q24" s="13" t="s">
        <v>14</v>
      </c>
      <c r="R24" s="18">
        <v>20</v>
      </c>
      <c r="S24" s="18">
        <v>2</v>
      </c>
      <c r="T24" s="19">
        <v>143</v>
      </c>
      <c r="U24" s="43">
        <f>SUM(T24)/SUM(R24:T24)</f>
        <v>0.8666666666666667</v>
      </c>
    </row>
    <row r="25" spans="1:21" ht="15.75" thickBot="1" x14ac:dyDescent="0.3"/>
    <row r="26" spans="1:21" x14ac:dyDescent="0.25">
      <c r="A26" s="9" t="s">
        <v>11</v>
      </c>
      <c r="B26" s="10" t="s">
        <v>16</v>
      </c>
      <c r="C26" s="10" t="s">
        <v>18</v>
      </c>
      <c r="D26" s="11" t="s">
        <v>17</v>
      </c>
      <c r="E26" s="45" t="s">
        <v>27</v>
      </c>
      <c r="I26" s="9" t="s">
        <v>11</v>
      </c>
      <c r="J26" s="10" t="s">
        <v>16</v>
      </c>
      <c r="K26" s="10" t="s">
        <v>18</v>
      </c>
      <c r="L26" s="11" t="s">
        <v>17</v>
      </c>
      <c r="M26" s="45" t="s">
        <v>27</v>
      </c>
      <c r="Q26" s="9" t="s">
        <v>11</v>
      </c>
      <c r="R26" s="10" t="s">
        <v>16</v>
      </c>
      <c r="S26" s="10" t="s">
        <v>18</v>
      </c>
      <c r="T26" s="11" t="s">
        <v>17</v>
      </c>
      <c r="U26" s="45" t="s">
        <v>27</v>
      </c>
    </row>
    <row r="27" spans="1:21" x14ac:dyDescent="0.25">
      <c r="A27" s="12" t="s">
        <v>13</v>
      </c>
      <c r="B27" s="16">
        <v>166</v>
      </c>
      <c r="C27" s="14">
        <v>2</v>
      </c>
      <c r="D27" s="15">
        <v>1</v>
      </c>
      <c r="E27" s="42">
        <f>SUM(B27)/SUM(B27:D27)</f>
        <v>0.98224852071005919</v>
      </c>
      <c r="I27" s="12" t="s">
        <v>13</v>
      </c>
      <c r="J27" s="16">
        <v>159</v>
      </c>
      <c r="K27" s="14">
        <v>0</v>
      </c>
      <c r="L27" s="15">
        <v>1</v>
      </c>
      <c r="M27" s="42">
        <f>SUM(J27)/SUM(J27:L27)</f>
        <v>0.99375000000000002</v>
      </c>
      <c r="Q27" s="12" t="s">
        <v>13</v>
      </c>
      <c r="R27" s="16">
        <v>161</v>
      </c>
      <c r="S27" s="14">
        <v>0</v>
      </c>
      <c r="T27" s="15">
        <v>1</v>
      </c>
      <c r="U27" s="42">
        <f>SUM(R27)/SUM(R27:T27)</f>
        <v>0.99382716049382713</v>
      </c>
    </row>
    <row r="28" spans="1:21" x14ac:dyDescent="0.25">
      <c r="A28" s="12" t="s">
        <v>15</v>
      </c>
      <c r="B28" s="21">
        <v>0</v>
      </c>
      <c r="C28" s="23">
        <v>171</v>
      </c>
      <c r="D28" s="22">
        <v>0</v>
      </c>
      <c r="E28" s="44">
        <f>SUM(C28)/SUM(B28:D28)</f>
        <v>1</v>
      </c>
      <c r="I28" s="12" t="s">
        <v>15</v>
      </c>
      <c r="J28" s="21">
        <v>1</v>
      </c>
      <c r="K28" s="23">
        <v>185</v>
      </c>
      <c r="L28" s="22">
        <v>0</v>
      </c>
      <c r="M28" s="44">
        <f>SUM(K28)/SUM(J28:L28)</f>
        <v>0.9946236559139785</v>
      </c>
      <c r="Q28" s="12" t="s">
        <v>15</v>
      </c>
      <c r="R28" s="21">
        <v>5</v>
      </c>
      <c r="S28" s="23">
        <v>153</v>
      </c>
      <c r="T28" s="22">
        <v>1</v>
      </c>
      <c r="U28" s="44">
        <f>SUM(S28)/SUM(R28:T28)</f>
        <v>0.96226415094339623</v>
      </c>
    </row>
    <row r="29" spans="1:21" ht="15.75" thickBot="1" x14ac:dyDescent="0.3">
      <c r="A29" s="13" t="s">
        <v>14</v>
      </c>
      <c r="B29" s="18">
        <v>11</v>
      </c>
      <c r="C29" s="18">
        <v>2</v>
      </c>
      <c r="D29" s="19">
        <v>153</v>
      </c>
      <c r="E29" s="43">
        <f>SUM(D29)/SUM(B29:D29)</f>
        <v>0.92168674698795183</v>
      </c>
      <c r="I29" s="13" t="s">
        <v>14</v>
      </c>
      <c r="J29" s="18">
        <v>5</v>
      </c>
      <c r="K29" s="18">
        <v>1</v>
      </c>
      <c r="L29" s="19">
        <v>154</v>
      </c>
      <c r="M29" s="43">
        <f>SUM(L29)/SUM(J29:L29)</f>
        <v>0.96250000000000002</v>
      </c>
      <c r="Q29" s="13" t="s">
        <v>14</v>
      </c>
      <c r="R29" s="18">
        <v>9</v>
      </c>
      <c r="S29" s="18">
        <v>0</v>
      </c>
      <c r="T29" s="19">
        <v>176</v>
      </c>
      <c r="U29" s="43">
        <f>SUM(T29)/SUM(R29:T29)</f>
        <v>0.9513513513513514</v>
      </c>
    </row>
    <row r="30" spans="1:21" ht="15.75" thickBot="1" x14ac:dyDescent="0.3"/>
    <row r="31" spans="1:21" x14ac:dyDescent="0.25">
      <c r="A31" s="9" t="s">
        <v>20</v>
      </c>
      <c r="B31" s="10" t="s">
        <v>16</v>
      </c>
      <c r="C31" s="10" t="s">
        <v>18</v>
      </c>
      <c r="D31" s="11" t="s">
        <v>17</v>
      </c>
      <c r="E31" s="45" t="s">
        <v>27</v>
      </c>
      <c r="I31" s="9" t="s">
        <v>20</v>
      </c>
      <c r="J31" s="10" t="s">
        <v>16</v>
      </c>
      <c r="K31" s="10" t="s">
        <v>18</v>
      </c>
      <c r="L31" s="11" t="s">
        <v>17</v>
      </c>
      <c r="M31" s="45" t="s">
        <v>27</v>
      </c>
      <c r="Q31" s="9" t="s">
        <v>20</v>
      </c>
      <c r="R31" s="10" t="s">
        <v>16</v>
      </c>
      <c r="S31" s="10" t="s">
        <v>18</v>
      </c>
      <c r="T31" s="11" t="s">
        <v>17</v>
      </c>
      <c r="U31" s="45" t="s">
        <v>27</v>
      </c>
    </row>
    <row r="32" spans="1:21" x14ac:dyDescent="0.25">
      <c r="A32" s="12" t="s">
        <v>13</v>
      </c>
      <c r="B32" s="16">
        <v>165</v>
      </c>
      <c r="C32" s="14">
        <v>5</v>
      </c>
      <c r="D32" s="15">
        <v>6</v>
      </c>
      <c r="E32" s="42">
        <f>SUM(B32)/SUM(B32:D32)</f>
        <v>0.9375</v>
      </c>
      <c r="I32" s="12" t="s">
        <v>13</v>
      </c>
      <c r="J32" s="16">
        <v>159</v>
      </c>
      <c r="K32" s="14">
        <v>3</v>
      </c>
      <c r="L32" s="15">
        <v>0</v>
      </c>
      <c r="M32" s="42">
        <f>SUM(J32)/SUM(J32:L32)</f>
        <v>0.98148148148148151</v>
      </c>
      <c r="Q32" s="12" t="s">
        <v>13</v>
      </c>
      <c r="R32" s="16">
        <v>161</v>
      </c>
      <c r="S32" s="14">
        <v>1</v>
      </c>
      <c r="T32" s="15">
        <v>3</v>
      </c>
      <c r="U32" s="42">
        <f>SUM(R32)/SUM(R32:T32)</f>
        <v>0.97575757575757571</v>
      </c>
    </row>
    <row r="33" spans="1:22" x14ac:dyDescent="0.25">
      <c r="A33" s="12" t="s">
        <v>15</v>
      </c>
      <c r="B33" s="21">
        <v>0</v>
      </c>
      <c r="C33" s="23">
        <v>156</v>
      </c>
      <c r="D33" s="22">
        <v>2</v>
      </c>
      <c r="E33" s="44">
        <f>SUM(C33)/SUM(B33:D33)</f>
        <v>0.98734177215189878</v>
      </c>
      <c r="I33" s="12" t="s">
        <v>15</v>
      </c>
      <c r="J33" s="21">
        <v>0</v>
      </c>
      <c r="K33" s="23">
        <v>177</v>
      </c>
      <c r="L33" s="22">
        <v>0</v>
      </c>
      <c r="M33" s="44">
        <f>SUM(K33)/SUM(J33:L33)</f>
        <v>1</v>
      </c>
      <c r="Q33" s="12" t="s">
        <v>15</v>
      </c>
      <c r="R33" s="21">
        <v>0</v>
      </c>
      <c r="S33" s="23">
        <v>159</v>
      </c>
      <c r="T33" s="22">
        <v>1</v>
      </c>
      <c r="U33" s="44">
        <f>SUM(S33)/SUM(R33:T33)</f>
        <v>0.99375000000000002</v>
      </c>
    </row>
    <row r="34" spans="1:22" ht="15.75" thickBot="1" x14ac:dyDescent="0.3">
      <c r="A34" s="13" t="s">
        <v>14</v>
      </c>
      <c r="B34" s="18">
        <v>11</v>
      </c>
      <c r="C34" s="18">
        <v>1</v>
      </c>
      <c r="D34" s="19">
        <v>160</v>
      </c>
      <c r="E34" s="43">
        <f>SUM(D34)/SUM(B34:D34)</f>
        <v>0.93023255813953487</v>
      </c>
      <c r="I34" s="13" t="s">
        <v>14</v>
      </c>
      <c r="J34" s="18">
        <v>13</v>
      </c>
      <c r="K34" s="18">
        <v>6</v>
      </c>
      <c r="L34" s="19">
        <v>148</v>
      </c>
      <c r="M34" s="43">
        <f>SUM(L34)/SUM(J34:L34)</f>
        <v>0.88622754491017963</v>
      </c>
      <c r="Q34" s="13" t="s">
        <v>14</v>
      </c>
      <c r="R34" s="18">
        <v>6</v>
      </c>
      <c r="S34" s="18">
        <v>3</v>
      </c>
      <c r="T34" s="19">
        <v>172</v>
      </c>
      <c r="U34" s="43">
        <f>SUM(T34)/SUM(R34:T34)</f>
        <v>0.95027624309392267</v>
      </c>
    </row>
    <row r="35" spans="1:22" ht="15.75" thickBot="1" x14ac:dyDescent="0.3"/>
    <row r="36" spans="1:22" x14ac:dyDescent="0.25">
      <c r="A36" s="9" t="s">
        <v>21</v>
      </c>
      <c r="B36" s="10" t="s">
        <v>16</v>
      </c>
      <c r="C36" s="10" t="s">
        <v>18</v>
      </c>
      <c r="D36" s="11" t="s">
        <v>17</v>
      </c>
      <c r="E36" s="45" t="s">
        <v>27</v>
      </c>
      <c r="I36" s="9" t="s">
        <v>21</v>
      </c>
      <c r="J36" s="10" t="s">
        <v>16</v>
      </c>
      <c r="K36" s="10" t="s">
        <v>18</v>
      </c>
      <c r="L36" s="11" t="s">
        <v>17</v>
      </c>
      <c r="M36" s="45" t="s">
        <v>27</v>
      </c>
      <c r="Q36" s="9" t="s">
        <v>21</v>
      </c>
      <c r="R36" s="10" t="s">
        <v>16</v>
      </c>
      <c r="S36" s="10" t="s">
        <v>18</v>
      </c>
      <c r="T36" s="11" t="s">
        <v>17</v>
      </c>
      <c r="U36" s="45" t="s">
        <v>27</v>
      </c>
    </row>
    <row r="37" spans="1:22" x14ac:dyDescent="0.25">
      <c r="A37" s="12" t="s">
        <v>13</v>
      </c>
      <c r="B37" s="17">
        <v>173</v>
      </c>
      <c r="C37" s="14">
        <v>3</v>
      </c>
      <c r="D37" s="15">
        <v>6</v>
      </c>
      <c r="E37" s="42">
        <f>SUM(B37)/SUM(B37:D37)</f>
        <v>0.9505494505494505</v>
      </c>
      <c r="I37" s="12" t="s">
        <v>13</v>
      </c>
      <c r="J37" s="17">
        <v>150</v>
      </c>
      <c r="K37" s="14">
        <v>9</v>
      </c>
      <c r="L37" s="15">
        <v>0</v>
      </c>
      <c r="M37" s="42">
        <f>SUM(J37)/SUM(J37:L37)</f>
        <v>0.94339622641509435</v>
      </c>
      <c r="Q37" s="12" t="s">
        <v>13</v>
      </c>
      <c r="R37" s="17">
        <v>129</v>
      </c>
      <c r="S37" s="14">
        <v>31</v>
      </c>
      <c r="T37" s="15">
        <v>0</v>
      </c>
      <c r="U37" s="42">
        <f>SUM(R37)/SUM(R37:T37)</f>
        <v>0.80625000000000002</v>
      </c>
    </row>
    <row r="38" spans="1:22" x14ac:dyDescent="0.25">
      <c r="A38" s="12" t="s">
        <v>15</v>
      </c>
      <c r="B38" s="21">
        <v>0</v>
      </c>
      <c r="C38" s="23">
        <v>158</v>
      </c>
      <c r="D38" s="22">
        <v>1</v>
      </c>
      <c r="E38" s="44">
        <f>SUM(C38)/SUM(B38:D38)</f>
        <v>0.99371069182389937</v>
      </c>
      <c r="I38" s="12" t="s">
        <v>15</v>
      </c>
      <c r="J38" s="21">
        <v>0</v>
      </c>
      <c r="K38" s="23">
        <v>164</v>
      </c>
      <c r="L38" s="22">
        <v>0</v>
      </c>
      <c r="M38" s="44">
        <f>SUM(K38)/SUM(J38:L38)</f>
        <v>1</v>
      </c>
      <c r="Q38" s="12" t="s">
        <v>15</v>
      </c>
      <c r="R38" s="21">
        <v>0</v>
      </c>
      <c r="S38" s="23">
        <v>175</v>
      </c>
      <c r="T38" s="22">
        <v>0</v>
      </c>
      <c r="U38" s="44">
        <f>SUM(S38)/SUM(R38:T38)</f>
        <v>1</v>
      </c>
    </row>
    <row r="39" spans="1:22" ht="15.75" thickBot="1" x14ac:dyDescent="0.3">
      <c r="A39" s="13" t="s">
        <v>14</v>
      </c>
      <c r="B39" s="18">
        <v>3</v>
      </c>
      <c r="C39" s="18">
        <v>3</v>
      </c>
      <c r="D39" s="19">
        <v>159</v>
      </c>
      <c r="E39" s="43">
        <f>SUM(D39)/SUM(B39:D39)</f>
        <v>0.96363636363636362</v>
      </c>
      <c r="I39" s="13" t="s">
        <v>14</v>
      </c>
      <c r="J39" s="18">
        <v>9</v>
      </c>
      <c r="K39" s="18">
        <v>26</v>
      </c>
      <c r="L39" s="19">
        <v>148</v>
      </c>
      <c r="M39" s="43">
        <f>SUM(L39)/SUM(J39:L39)</f>
        <v>0.80874316939890711</v>
      </c>
      <c r="Q39" s="13" t="s">
        <v>14</v>
      </c>
      <c r="R39" s="18">
        <v>5</v>
      </c>
      <c r="S39" s="18">
        <v>85</v>
      </c>
      <c r="T39" s="19">
        <v>81</v>
      </c>
      <c r="U39" s="43">
        <f>SUM(T39)/SUM(R39:T39)</f>
        <v>0.47368421052631576</v>
      </c>
    </row>
    <row r="41" spans="1:22" ht="46.5" x14ac:dyDescent="0.7">
      <c r="A41" s="41" t="s">
        <v>25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</row>
    <row r="43" spans="1:22" x14ac:dyDescent="0.25">
      <c r="A43" t="s">
        <v>32</v>
      </c>
      <c r="B43" s="1"/>
      <c r="C43" s="1"/>
      <c r="I43" t="s">
        <v>33</v>
      </c>
    </row>
    <row r="44" spans="1:22" ht="15.75" thickBot="1" x14ac:dyDescent="0.3">
      <c r="A44" s="1"/>
      <c r="B44" s="1"/>
      <c r="C44" s="1"/>
      <c r="D44" s="1"/>
      <c r="E44" s="1"/>
    </row>
    <row r="45" spans="1:22" x14ac:dyDescent="0.25">
      <c r="A45" s="3"/>
      <c r="B45" s="4" t="s">
        <v>29</v>
      </c>
      <c r="C45" s="4" t="s">
        <v>30</v>
      </c>
      <c r="D45" s="4" t="s">
        <v>31</v>
      </c>
      <c r="E45" s="5" t="s">
        <v>28</v>
      </c>
      <c r="I45" s="6"/>
      <c r="J45" s="4">
        <v>625</v>
      </c>
      <c r="K45" s="4">
        <v>2500</v>
      </c>
      <c r="L45" s="4">
        <v>5625</v>
      </c>
      <c r="M45" s="4">
        <v>10000</v>
      </c>
      <c r="N45" s="5">
        <v>40000</v>
      </c>
    </row>
    <row r="46" spans="1:22" x14ac:dyDescent="0.25">
      <c r="A46" s="7" t="s">
        <v>3</v>
      </c>
      <c r="B46" s="46">
        <f>AVERAGE(E17,E22,E27,E32,E37)</f>
        <v>0.95204138427041429</v>
      </c>
      <c r="C46" s="46">
        <f>AVERAGE(M17,M22,M27,M32,M37)</f>
        <v>0.96436078748095455</v>
      </c>
      <c r="D46" s="46">
        <f>AVERAGE(U17,U22,U27,U32,U37)</f>
        <v>0.91912043562237355</v>
      </c>
      <c r="E46" s="46">
        <f>AVERAGE(E17,E22,E27,E32,E37,M17,M22,M27,M32,M37,U37,U32,U27,U22,U17)</f>
        <v>0.94517420245791428</v>
      </c>
      <c r="I46" s="7" t="s">
        <v>3</v>
      </c>
      <c r="J46" s="57">
        <f>AVERAGE(E17,M17,U17)</f>
        <v>0.89879673438685648</v>
      </c>
      <c r="K46" s="57">
        <f>AVERAGE(E22,M22,U22)</f>
        <v>0.97215413943355122</v>
      </c>
      <c r="L46" s="57">
        <f>AVERAGE(E27,M27,U27)</f>
        <v>0.98994189373462882</v>
      </c>
      <c r="M46" s="57">
        <f>AVERAGE(E32,M32,U32)</f>
        <v>0.96491301907968563</v>
      </c>
      <c r="N46" s="46">
        <f>AVERAGE(E37,M37,U37)</f>
        <v>0.90006522565484826</v>
      </c>
    </row>
    <row r="47" spans="1:22" x14ac:dyDescent="0.25">
      <c r="A47" s="7" t="s">
        <v>4</v>
      </c>
      <c r="B47" s="46">
        <f>AVERAGE(E18,E23,E28,E33,E38)</f>
        <v>0.99382954041420724</v>
      </c>
      <c r="C47" s="46">
        <f>AVERAGE(M18,M23,M28,M33,M38)</f>
        <v>0.99105956264346984</v>
      </c>
      <c r="D47" s="46">
        <f>AVERAGE(U18,U23,U28,U33,U38)</f>
        <v>0.98407376142744629</v>
      </c>
      <c r="E47" s="46">
        <f>AVERAGE(E18,E23,E28,E33,E38,M18,M23,M28,M33,M38,U38,U33,U28,U23,U18)</f>
        <v>0.98965428816170786</v>
      </c>
      <c r="I47" s="7" t="s">
        <v>4</v>
      </c>
      <c r="J47" s="57">
        <f t="shared" ref="J47:J48" si="27">AVERAGE(E18,M18,U18)</f>
        <v>0.98599158538917575</v>
      </c>
      <c r="K47" s="57">
        <f t="shared" ref="K47:K48" si="28">AVERAGE(E23,M23,U23)</f>
        <v>0.98504976514163933</v>
      </c>
      <c r="L47" s="57">
        <f t="shared" ref="L47:L48" si="29">AVERAGE(E28,M28,U28)</f>
        <v>0.98562926895245828</v>
      </c>
      <c r="M47" s="57">
        <f t="shared" ref="M47:M48" si="30">AVERAGE(E33,M33,U33)</f>
        <v>0.99369725738396619</v>
      </c>
      <c r="N47" s="46">
        <f>AVERAGE(E38,M38,U38)</f>
        <v>0.99790356394129986</v>
      </c>
    </row>
    <row r="48" spans="1:22" ht="15.75" thickBot="1" x14ac:dyDescent="0.3">
      <c r="A48" s="8" t="s">
        <v>5</v>
      </c>
      <c r="B48" s="47">
        <f>AVERAGE(E19,E24,E29,E34,E39)</f>
        <v>0.91900856965020594</v>
      </c>
      <c r="C48" s="47">
        <f>AVERAGE(M19,M24,M29,M34,M39)</f>
        <v>0.90177716172974187</v>
      </c>
      <c r="D48" s="47">
        <f>AVERAGE(U19,U24,U29,U34,U39)</f>
        <v>0.82101474194669899</v>
      </c>
      <c r="E48" s="47">
        <f>AVERAGE(E19,E24,E29,E34,E39,M19,M24,M29,M34,M39,U39,U34,U29,U24,U19)</f>
        <v>0.88060015777554879</v>
      </c>
      <c r="I48" s="8" t="s">
        <v>5</v>
      </c>
      <c r="J48" s="58">
        <f t="shared" si="27"/>
        <v>0.89650344414495364</v>
      </c>
      <c r="K48" s="58">
        <f t="shared" si="28"/>
        <v>0.89038461538461533</v>
      </c>
      <c r="L48" s="58">
        <f t="shared" si="29"/>
        <v>0.94517936611310116</v>
      </c>
      <c r="M48" s="58">
        <f t="shared" si="30"/>
        <v>0.92224544871454572</v>
      </c>
      <c r="N48" s="47">
        <f>AVERAGE(E39,M39,U39)</f>
        <v>0.74868791452052885</v>
      </c>
    </row>
    <row r="49" spans="1:4" x14ac:dyDescent="0.25">
      <c r="A49" s="1"/>
      <c r="B49" s="1"/>
      <c r="D49" s="1"/>
    </row>
    <row r="50" spans="1:4" x14ac:dyDescent="0.25">
      <c r="A50" s="1"/>
      <c r="B50" s="1"/>
      <c r="D50" s="1"/>
    </row>
    <row r="51" spans="1:4" x14ac:dyDescent="0.25">
      <c r="A51" s="1"/>
      <c r="B51" s="1"/>
      <c r="D51" s="1"/>
    </row>
    <row r="52" spans="1:4" x14ac:dyDescent="0.25">
      <c r="A52" s="1"/>
      <c r="B52" s="1"/>
      <c r="D52" s="1"/>
    </row>
    <row r="53" spans="1:4" x14ac:dyDescent="0.25">
      <c r="A53" s="1"/>
      <c r="B53" s="1"/>
      <c r="D53" s="1"/>
    </row>
    <row r="54" spans="1:4" x14ac:dyDescent="0.25">
      <c r="A54" s="1"/>
      <c r="B54" s="1"/>
      <c r="D54" s="1"/>
    </row>
    <row r="55" spans="1:4" x14ac:dyDescent="0.25">
      <c r="A55" s="1"/>
      <c r="B55" s="1"/>
    </row>
    <row r="56" spans="1:4" x14ac:dyDescent="0.25">
      <c r="A56" s="1"/>
      <c r="B56" s="1"/>
    </row>
    <row r="57" spans="1:4" x14ac:dyDescent="0.25">
      <c r="A57" s="1"/>
      <c r="B57" s="1"/>
    </row>
    <row r="58" spans="1:4" x14ac:dyDescent="0.25">
      <c r="A58" s="1"/>
      <c r="B58" s="1"/>
    </row>
    <row r="59" spans="1:4" x14ac:dyDescent="0.25">
      <c r="A59" s="56"/>
      <c r="B59" s="56"/>
    </row>
    <row r="60" spans="1:4" x14ac:dyDescent="0.25">
      <c r="A60" s="1"/>
      <c r="B60" s="1"/>
    </row>
    <row r="61" spans="1:4" x14ac:dyDescent="0.25">
      <c r="A61" s="1"/>
      <c r="B61" s="1"/>
    </row>
    <row r="62" spans="1:4" x14ac:dyDescent="0.25">
      <c r="A62" s="1"/>
      <c r="B62" s="1"/>
    </row>
    <row r="63" spans="1:4" x14ac:dyDescent="0.25">
      <c r="A63" s="1"/>
      <c r="B63" s="1"/>
    </row>
    <row r="64" spans="1:4" x14ac:dyDescent="0.25">
      <c r="A64" s="1"/>
      <c r="B64" s="1"/>
    </row>
    <row r="73" spans="1:3" x14ac:dyDescent="0.25">
      <c r="B73" t="s">
        <v>34</v>
      </c>
    </row>
    <row r="74" spans="1:3" x14ac:dyDescent="0.25">
      <c r="B74" t="s">
        <v>1</v>
      </c>
      <c r="C74" t="s">
        <v>9</v>
      </c>
    </row>
    <row r="75" spans="1:3" x14ac:dyDescent="0.25">
      <c r="A75">
        <v>10</v>
      </c>
    </row>
    <row r="76" spans="1:3" x14ac:dyDescent="0.25">
      <c r="A76">
        <v>5</v>
      </c>
    </row>
    <row r="77" spans="1:3" x14ac:dyDescent="0.25">
      <c r="A77">
        <v>2</v>
      </c>
    </row>
  </sheetData>
  <mergeCells count="3">
    <mergeCell ref="A1:V1"/>
    <mergeCell ref="A41:V41"/>
    <mergeCell ref="A59:B5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Umanzor</dc:creator>
  <cp:lastModifiedBy>David Umanzor</cp:lastModifiedBy>
  <dcterms:created xsi:type="dcterms:W3CDTF">2022-02-12T16:35:16Z</dcterms:created>
  <dcterms:modified xsi:type="dcterms:W3CDTF">2022-02-12T20:56:38Z</dcterms:modified>
</cp:coreProperties>
</file>