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raj/Dev/quran_srs/docs/"/>
    </mc:Choice>
  </mc:AlternateContent>
  <xr:revisionPtr revIDLastSave="0" documentId="13_ncr:1_{5389A0FA-C010-8F4A-A3C2-9E89F5A8C45A}" xr6:coauthVersionLast="45" xr6:coauthVersionMax="45" xr10:uidLastSave="{00000000-0000-0000-0000-000000000000}"/>
  <bookViews>
    <workbookView xWindow="380" yWindow="460" windowWidth="28040" windowHeight="17040" activeTab="1" xr2:uid="{644932B4-87DC-B843-A431-F52003147913}"/>
  </bookViews>
  <sheets>
    <sheet name="Safwan" sheetId="2" r:id="rId1"/>
    <sheet name="Siraj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4" l="1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P16" i="4"/>
  <c r="Q16" i="4" s="1"/>
  <c r="R16" i="4" s="1"/>
  <c r="P17" i="4"/>
  <c r="Q17" i="4" s="1"/>
  <c r="R17" i="4" s="1"/>
  <c r="P18" i="4"/>
  <c r="Q18" i="4" s="1"/>
  <c r="R18" i="4" s="1"/>
  <c r="P19" i="4"/>
  <c r="P20" i="4"/>
  <c r="Q20" i="4" s="1"/>
  <c r="R20" i="4" s="1"/>
  <c r="P21" i="4"/>
  <c r="Q21" i="4" s="1"/>
  <c r="R21" i="4" s="1"/>
  <c r="P22" i="4"/>
  <c r="Q22" i="4" s="1"/>
  <c r="R22" i="4" s="1"/>
  <c r="P23" i="4"/>
  <c r="Q23" i="4" s="1"/>
  <c r="R23" i="4" s="1"/>
  <c r="P24" i="4"/>
  <c r="Q24" i="4" s="1"/>
  <c r="R24" i="4" s="1"/>
  <c r="P25" i="4"/>
  <c r="Q25" i="4" s="1"/>
  <c r="R25" i="4" s="1"/>
  <c r="P26" i="4"/>
  <c r="Q26" i="4" s="1"/>
  <c r="R26" i="4" s="1"/>
  <c r="P27" i="4"/>
  <c r="P28" i="4"/>
  <c r="Q28" i="4" s="1"/>
  <c r="R28" i="4" s="1"/>
  <c r="P29" i="4"/>
  <c r="Q29" i="4" s="1"/>
  <c r="R29" i="4" s="1"/>
  <c r="P30" i="4"/>
  <c r="Q30" i="4" s="1"/>
  <c r="R30" i="4" s="1"/>
  <c r="Q19" i="4"/>
  <c r="R19" i="4" s="1"/>
  <c r="Q27" i="4"/>
  <c r="R27" i="4" s="1"/>
  <c r="H11" i="4"/>
  <c r="H15" i="4"/>
  <c r="J11" i="4"/>
  <c r="J15" i="4"/>
  <c r="K11" i="4"/>
  <c r="K15" i="4"/>
  <c r="L11" i="4"/>
  <c r="L15" i="4"/>
  <c r="M11" i="4"/>
  <c r="M15" i="4"/>
  <c r="N11" i="4"/>
  <c r="N15" i="4"/>
  <c r="P11" i="4"/>
  <c r="Q11" i="4" s="1"/>
  <c r="R11" i="4" s="1"/>
  <c r="P15" i="4"/>
  <c r="Q15" i="4" s="1"/>
  <c r="R15" i="4" s="1"/>
  <c r="P10" i="4"/>
  <c r="Q10" i="4" s="1"/>
  <c r="R10" i="4" s="1"/>
  <c r="N10" i="4"/>
  <c r="M10" i="4"/>
  <c r="L10" i="4"/>
  <c r="K10" i="4"/>
  <c r="J10" i="4"/>
  <c r="H10" i="4"/>
  <c r="P9" i="4"/>
  <c r="Q9" i="4" s="1"/>
  <c r="R9" i="4" s="1"/>
  <c r="N9" i="4"/>
  <c r="M9" i="4"/>
  <c r="L9" i="4"/>
  <c r="K9" i="4"/>
  <c r="J9" i="4"/>
  <c r="H9" i="4"/>
  <c r="P8" i="4"/>
  <c r="Q8" i="4" s="1"/>
  <c r="R8" i="4" s="1"/>
  <c r="N8" i="4"/>
  <c r="M8" i="4"/>
  <c r="L8" i="4"/>
  <c r="K8" i="4"/>
  <c r="J8" i="4"/>
  <c r="H8" i="4"/>
  <c r="P14" i="4"/>
  <c r="Q14" i="4" s="1"/>
  <c r="R14" i="4" s="1"/>
  <c r="N14" i="4"/>
  <c r="M14" i="4"/>
  <c r="L14" i="4"/>
  <c r="K14" i="4"/>
  <c r="J14" i="4"/>
  <c r="H14" i="4"/>
  <c r="P7" i="4"/>
  <c r="Q7" i="4" s="1"/>
  <c r="R7" i="4" s="1"/>
  <c r="N7" i="4"/>
  <c r="M7" i="4"/>
  <c r="L7" i="4"/>
  <c r="K7" i="4"/>
  <c r="J7" i="4"/>
  <c r="H7" i="4"/>
  <c r="P6" i="4"/>
  <c r="Q6" i="4" s="1"/>
  <c r="R6" i="4" s="1"/>
  <c r="N6" i="4"/>
  <c r="M6" i="4"/>
  <c r="L6" i="4"/>
  <c r="K6" i="4"/>
  <c r="J6" i="4"/>
  <c r="H6" i="4"/>
  <c r="P5" i="4"/>
  <c r="Q5" i="4" s="1"/>
  <c r="R5" i="4" s="1"/>
  <c r="N5" i="4"/>
  <c r="M5" i="4"/>
  <c r="L5" i="4"/>
  <c r="K5" i="4"/>
  <c r="J5" i="4"/>
  <c r="H5" i="4"/>
  <c r="P4" i="4"/>
  <c r="Q4" i="4" s="1"/>
  <c r="R4" i="4" s="1"/>
  <c r="N4" i="4"/>
  <c r="M4" i="4"/>
  <c r="L4" i="4"/>
  <c r="K4" i="4"/>
  <c r="J4" i="4"/>
  <c r="H4" i="4"/>
  <c r="P3" i="4"/>
  <c r="Q3" i="4" s="1"/>
  <c r="R3" i="4" s="1"/>
  <c r="N3" i="4"/>
  <c r="M3" i="4"/>
  <c r="L3" i="4"/>
  <c r="K3" i="4"/>
  <c r="J3" i="4"/>
  <c r="H3" i="4"/>
  <c r="P2" i="4"/>
  <c r="Q2" i="4" s="1"/>
  <c r="R2" i="4" s="1"/>
  <c r="N2" i="4"/>
  <c r="M2" i="4"/>
  <c r="L2" i="4"/>
  <c r="K2" i="4"/>
  <c r="J2" i="4"/>
  <c r="H2" i="4"/>
  <c r="P13" i="4"/>
  <c r="Q13" i="4" s="1"/>
  <c r="R13" i="4" s="1"/>
  <c r="N13" i="4"/>
  <c r="M13" i="4"/>
  <c r="L13" i="4"/>
  <c r="K13" i="4"/>
  <c r="J13" i="4"/>
  <c r="H13" i="4"/>
  <c r="P12" i="4"/>
  <c r="Q12" i="4" s="1"/>
  <c r="R12" i="4" s="1"/>
  <c r="N12" i="4"/>
  <c r="M12" i="4"/>
  <c r="L12" i="4"/>
  <c r="K12" i="4"/>
  <c r="J12" i="4"/>
  <c r="H12" i="4"/>
  <c r="I12" i="4" s="1"/>
  <c r="P2" i="2"/>
  <c r="H17" i="2"/>
  <c r="H41" i="2"/>
  <c r="H7" i="2"/>
  <c r="H8" i="2"/>
  <c r="H18" i="2"/>
  <c r="H19" i="2"/>
  <c r="H9" i="2"/>
  <c r="H10" i="2"/>
  <c r="H20" i="2"/>
  <c r="H21" i="2"/>
  <c r="H11" i="2"/>
  <c r="J17" i="2"/>
  <c r="J41" i="2"/>
  <c r="J7" i="2"/>
  <c r="J8" i="2"/>
  <c r="J18" i="2"/>
  <c r="J19" i="2"/>
  <c r="J9" i="2"/>
  <c r="J10" i="2"/>
  <c r="J20" i="2"/>
  <c r="J21" i="2"/>
  <c r="J11" i="2"/>
  <c r="K17" i="2"/>
  <c r="K41" i="2"/>
  <c r="K7" i="2"/>
  <c r="K8" i="2"/>
  <c r="K18" i="2"/>
  <c r="K19" i="2"/>
  <c r="K9" i="2"/>
  <c r="K10" i="2"/>
  <c r="K20" i="2"/>
  <c r="K21" i="2"/>
  <c r="K11" i="2"/>
  <c r="L17" i="2"/>
  <c r="L41" i="2"/>
  <c r="L7" i="2"/>
  <c r="L8" i="2"/>
  <c r="L18" i="2"/>
  <c r="L19" i="2"/>
  <c r="L9" i="2"/>
  <c r="L10" i="2"/>
  <c r="L20" i="2"/>
  <c r="L21" i="2"/>
  <c r="L11" i="2"/>
  <c r="M17" i="2"/>
  <c r="M41" i="2"/>
  <c r="M7" i="2"/>
  <c r="M8" i="2"/>
  <c r="M18" i="2"/>
  <c r="M19" i="2"/>
  <c r="M9" i="2"/>
  <c r="M10" i="2"/>
  <c r="M20" i="2"/>
  <c r="M21" i="2"/>
  <c r="M11" i="2"/>
  <c r="N17" i="2"/>
  <c r="N41" i="2"/>
  <c r="N7" i="2"/>
  <c r="N8" i="2"/>
  <c r="N18" i="2"/>
  <c r="N19" i="2"/>
  <c r="N9" i="2"/>
  <c r="N10" i="2"/>
  <c r="N20" i="2"/>
  <c r="N21" i="2"/>
  <c r="N11" i="2"/>
  <c r="P17" i="2"/>
  <c r="Q17" i="2" s="1"/>
  <c r="R17" i="2" s="1"/>
  <c r="P41" i="2"/>
  <c r="Q41" i="2" s="1"/>
  <c r="R41" i="2" s="1"/>
  <c r="P7" i="2"/>
  <c r="Q7" i="2" s="1"/>
  <c r="R7" i="2" s="1"/>
  <c r="P8" i="2"/>
  <c r="P18" i="2"/>
  <c r="Q18" i="2" s="1"/>
  <c r="R18" i="2" s="1"/>
  <c r="P19" i="2"/>
  <c r="Q19" i="2" s="1"/>
  <c r="R19" i="2" s="1"/>
  <c r="P9" i="2"/>
  <c r="P10" i="2"/>
  <c r="Q10" i="2" s="1"/>
  <c r="R10" i="2" s="1"/>
  <c r="P20" i="2"/>
  <c r="Q20" i="2" s="1"/>
  <c r="R20" i="2" s="1"/>
  <c r="P21" i="2"/>
  <c r="Q21" i="2" s="1"/>
  <c r="R21" i="2" s="1"/>
  <c r="P11" i="2"/>
  <c r="Q11" i="2" s="1"/>
  <c r="Q8" i="2"/>
  <c r="R8" i="2" s="1"/>
  <c r="Q9" i="2"/>
  <c r="R9" i="2" s="1"/>
  <c r="H43" i="2"/>
  <c r="H26" i="2"/>
  <c r="H44" i="2"/>
  <c r="H27" i="2"/>
  <c r="H22" i="2"/>
  <c r="H13" i="2"/>
  <c r="H24" i="2"/>
  <c r="H25" i="2"/>
  <c r="H16" i="2"/>
  <c r="H36" i="2"/>
  <c r="H28" i="2"/>
  <c r="H29" i="2"/>
  <c r="H30" i="2"/>
  <c r="H14" i="2"/>
  <c r="H32" i="2"/>
  <c r="H40" i="2"/>
  <c r="H31" i="2"/>
  <c r="H45" i="2"/>
  <c r="H37" i="2"/>
  <c r="J43" i="2"/>
  <c r="J26" i="2"/>
  <c r="J44" i="2"/>
  <c r="J27" i="2"/>
  <c r="J22" i="2"/>
  <c r="J13" i="2"/>
  <c r="J24" i="2"/>
  <c r="J25" i="2"/>
  <c r="J16" i="2"/>
  <c r="J36" i="2"/>
  <c r="J28" i="2"/>
  <c r="J29" i="2"/>
  <c r="J30" i="2"/>
  <c r="J14" i="2"/>
  <c r="J32" i="2"/>
  <c r="J40" i="2"/>
  <c r="J31" i="2"/>
  <c r="J45" i="2"/>
  <c r="J37" i="2"/>
  <c r="K43" i="2"/>
  <c r="K26" i="2"/>
  <c r="K44" i="2"/>
  <c r="K27" i="2"/>
  <c r="K22" i="2"/>
  <c r="K13" i="2"/>
  <c r="K24" i="2"/>
  <c r="K25" i="2"/>
  <c r="K16" i="2"/>
  <c r="K36" i="2"/>
  <c r="K28" i="2"/>
  <c r="K29" i="2"/>
  <c r="K30" i="2"/>
  <c r="K14" i="2"/>
  <c r="K32" i="2"/>
  <c r="K40" i="2"/>
  <c r="K31" i="2"/>
  <c r="K45" i="2"/>
  <c r="K37" i="2"/>
  <c r="L43" i="2"/>
  <c r="L26" i="2"/>
  <c r="L44" i="2"/>
  <c r="L27" i="2"/>
  <c r="L22" i="2"/>
  <c r="L13" i="2"/>
  <c r="L24" i="2"/>
  <c r="L25" i="2"/>
  <c r="L16" i="2"/>
  <c r="L36" i="2"/>
  <c r="L28" i="2"/>
  <c r="L29" i="2"/>
  <c r="L30" i="2"/>
  <c r="L14" i="2"/>
  <c r="L32" i="2"/>
  <c r="L40" i="2"/>
  <c r="L31" i="2"/>
  <c r="L45" i="2"/>
  <c r="L37" i="2"/>
  <c r="M43" i="2"/>
  <c r="M26" i="2"/>
  <c r="M44" i="2"/>
  <c r="M27" i="2"/>
  <c r="M22" i="2"/>
  <c r="M13" i="2"/>
  <c r="M24" i="2"/>
  <c r="M25" i="2"/>
  <c r="M16" i="2"/>
  <c r="M36" i="2"/>
  <c r="M28" i="2"/>
  <c r="M29" i="2"/>
  <c r="M30" i="2"/>
  <c r="M14" i="2"/>
  <c r="M32" i="2"/>
  <c r="M40" i="2"/>
  <c r="M31" i="2"/>
  <c r="M45" i="2"/>
  <c r="M37" i="2"/>
  <c r="N43" i="2"/>
  <c r="N26" i="2"/>
  <c r="N44" i="2"/>
  <c r="N27" i="2"/>
  <c r="N22" i="2"/>
  <c r="N13" i="2"/>
  <c r="N24" i="2"/>
  <c r="N25" i="2"/>
  <c r="N16" i="2"/>
  <c r="N36" i="2"/>
  <c r="N28" i="2"/>
  <c r="N29" i="2"/>
  <c r="N30" i="2"/>
  <c r="N14" i="2"/>
  <c r="N32" i="2"/>
  <c r="N40" i="2"/>
  <c r="N31" i="2"/>
  <c r="N45" i="2"/>
  <c r="N37" i="2"/>
  <c r="P43" i="2"/>
  <c r="P26" i="2"/>
  <c r="P44" i="2"/>
  <c r="P27" i="2"/>
  <c r="P22" i="2"/>
  <c r="P13" i="2"/>
  <c r="P24" i="2"/>
  <c r="P25" i="2"/>
  <c r="P16" i="2"/>
  <c r="P36" i="2"/>
  <c r="P28" i="2"/>
  <c r="P29" i="2"/>
  <c r="P30" i="2"/>
  <c r="P14" i="2"/>
  <c r="P32" i="2"/>
  <c r="P40" i="2"/>
  <c r="P31" i="2"/>
  <c r="P45" i="2"/>
  <c r="P37" i="2"/>
  <c r="P33" i="2"/>
  <c r="P23" i="2"/>
  <c r="P6" i="2"/>
  <c r="P12" i="2"/>
  <c r="P15" i="2"/>
  <c r="P3" i="2"/>
  <c r="P4" i="2"/>
  <c r="P34" i="2"/>
  <c r="P35" i="2"/>
  <c r="P38" i="2"/>
  <c r="P5" i="2"/>
  <c r="P42" i="2"/>
  <c r="P39" i="2"/>
  <c r="N33" i="2"/>
  <c r="N23" i="2"/>
  <c r="N2" i="2"/>
  <c r="N6" i="2"/>
  <c r="N35" i="2"/>
  <c r="N4" i="2"/>
  <c r="N38" i="2"/>
  <c r="N39" i="2"/>
  <c r="N34" i="2"/>
  <c r="N5" i="2"/>
  <c r="N42" i="2"/>
  <c r="N12" i="2"/>
  <c r="N15" i="2"/>
  <c r="N3" i="2"/>
  <c r="M6" i="2"/>
  <c r="M33" i="2"/>
  <c r="M23" i="2"/>
  <c r="M2" i="2"/>
  <c r="M35" i="2"/>
  <c r="M12" i="2"/>
  <c r="M15" i="2"/>
  <c r="M3" i="2"/>
  <c r="M4" i="2"/>
  <c r="M38" i="2"/>
  <c r="M39" i="2"/>
  <c r="M5" i="2"/>
  <c r="M42" i="2"/>
  <c r="M34" i="2"/>
  <c r="L33" i="2"/>
  <c r="L23" i="2"/>
  <c r="L6" i="2"/>
  <c r="L2" i="2"/>
  <c r="L5" i="2"/>
  <c r="L12" i="2"/>
  <c r="L15" i="2"/>
  <c r="L3" i="2"/>
  <c r="L4" i="2"/>
  <c r="L42" i="2"/>
  <c r="L34" i="2"/>
  <c r="L35" i="2"/>
  <c r="L38" i="2"/>
  <c r="L39" i="2"/>
  <c r="K23" i="2"/>
  <c r="K12" i="2"/>
  <c r="K15" i="2"/>
  <c r="K3" i="2"/>
  <c r="K33" i="2"/>
  <c r="K2" i="2"/>
  <c r="K34" i="2"/>
  <c r="K4" i="2"/>
  <c r="K5" i="2"/>
  <c r="K42" i="2"/>
  <c r="K6" i="2"/>
  <c r="K35" i="2"/>
  <c r="K38" i="2"/>
  <c r="K39" i="2"/>
  <c r="J33" i="2"/>
  <c r="J23" i="2"/>
  <c r="J2" i="2"/>
  <c r="J6" i="2"/>
  <c r="J4" i="2"/>
  <c r="J35" i="2"/>
  <c r="J34" i="2"/>
  <c r="J12" i="2"/>
  <c r="J15" i="2"/>
  <c r="J3" i="2"/>
  <c r="J38" i="2"/>
  <c r="J5" i="2"/>
  <c r="J42" i="2"/>
  <c r="J39" i="2"/>
  <c r="H38" i="2"/>
  <c r="H5" i="2"/>
  <c r="H42" i="2"/>
  <c r="H39" i="2"/>
  <c r="H4" i="2"/>
  <c r="H35" i="2"/>
  <c r="H34" i="2"/>
  <c r="H33" i="2"/>
  <c r="H12" i="2"/>
  <c r="H2" i="2"/>
  <c r="H6" i="2"/>
  <c r="H15" i="2"/>
  <c r="H3" i="2"/>
  <c r="H23" i="2"/>
  <c r="I3" i="4" l="1"/>
  <c r="I10" i="4"/>
  <c r="I23" i="4"/>
  <c r="I2" i="4"/>
  <c r="I9" i="4"/>
  <c r="I30" i="4"/>
  <c r="O30" i="4" s="1"/>
  <c r="I22" i="4"/>
  <c r="O22" i="4" s="1"/>
  <c r="I13" i="4"/>
  <c r="I8" i="4"/>
  <c r="I29" i="4"/>
  <c r="I21" i="4"/>
  <c r="I14" i="4"/>
  <c r="I15" i="4"/>
  <c r="I28" i="4"/>
  <c r="I20" i="4"/>
  <c r="I7" i="4"/>
  <c r="I11" i="4"/>
  <c r="O11" i="4" s="1"/>
  <c r="I27" i="4"/>
  <c r="I19" i="4"/>
  <c r="O19" i="4" s="1"/>
  <c r="I6" i="4"/>
  <c r="I26" i="4"/>
  <c r="I18" i="4"/>
  <c r="I5" i="4"/>
  <c r="I25" i="4"/>
  <c r="I17" i="4"/>
  <c r="O17" i="4" s="1"/>
  <c r="I4" i="4"/>
  <c r="I24" i="4"/>
  <c r="O24" i="4" s="1"/>
  <c r="I16" i="4"/>
  <c r="O16" i="4"/>
  <c r="O25" i="4"/>
  <c r="O18" i="4"/>
  <c r="O23" i="4"/>
  <c r="O29" i="4"/>
  <c r="O21" i="4"/>
  <c r="O28" i="4"/>
  <c r="O20" i="4"/>
  <c r="O27" i="4"/>
  <c r="O26" i="4"/>
  <c r="O15" i="4"/>
  <c r="O8" i="4"/>
  <c r="O7" i="4"/>
  <c r="O5" i="4"/>
  <c r="O3" i="4"/>
  <c r="O12" i="4"/>
  <c r="O10" i="4"/>
  <c r="O13" i="4"/>
  <c r="O4" i="4"/>
  <c r="O2" i="4"/>
  <c r="O9" i="4"/>
  <c r="O6" i="4"/>
  <c r="O14" i="4"/>
  <c r="R11" i="2"/>
  <c r="I18" i="2"/>
  <c r="O18" i="2" s="1"/>
  <c r="I19" i="2"/>
  <c r="O19" i="2" s="1"/>
  <c r="I41" i="2"/>
  <c r="O41" i="2" s="1"/>
  <c r="I17" i="2"/>
  <c r="O17" i="2" s="1"/>
  <c r="I8" i="2"/>
  <c r="O8" i="2" s="1"/>
  <c r="I11" i="2"/>
  <c r="O11" i="2" s="1"/>
  <c r="I7" i="2"/>
  <c r="O7" i="2" s="1"/>
  <c r="I21" i="2"/>
  <c r="O21" i="2" s="1"/>
  <c r="I20" i="2"/>
  <c r="O20" i="2" s="1"/>
  <c r="I10" i="2"/>
  <c r="O10" i="2" s="1"/>
  <c r="I9" i="2"/>
  <c r="O9" i="2" s="1"/>
  <c r="Q6" i="2"/>
  <c r="Q27" i="2"/>
  <c r="Q13" i="2"/>
  <c r="Q22" i="2"/>
  <c r="Q15" i="2"/>
  <c r="Q26" i="2"/>
  <c r="Q12" i="2"/>
  <c r="Q44" i="2"/>
  <c r="Q31" i="2"/>
  <c r="Q39" i="2"/>
  <c r="Q35" i="2"/>
  <c r="Q43" i="2"/>
  <c r="Q40" i="2"/>
  <c r="Q38" i="2"/>
  <c r="Q23" i="2"/>
  <c r="Q42" i="2"/>
  <c r="Q14" i="2"/>
  <c r="Q37" i="2"/>
  <c r="Q34" i="2"/>
  <c r="Q5" i="2"/>
  <c r="Q30" i="2"/>
  <c r="Q36" i="2"/>
  <c r="Q33" i="2"/>
  <c r="Q4" i="2"/>
  <c r="Q29" i="2"/>
  <c r="Q25" i="2"/>
  <c r="Q45" i="2"/>
  <c r="Q3" i="2"/>
  <c r="Q16" i="2"/>
  <c r="Q28" i="2"/>
  <c r="Q24" i="2"/>
  <c r="Q32" i="2"/>
  <c r="Q2" i="2"/>
  <c r="I22" i="2"/>
  <c r="O22" i="2" s="1"/>
  <c r="I40" i="2"/>
  <c r="O40" i="2" s="1"/>
  <c r="I13" i="2"/>
  <c r="O13" i="2" s="1"/>
  <c r="I30" i="2"/>
  <c r="O30" i="2" s="1"/>
  <c r="I37" i="2"/>
  <c r="O37" i="2" s="1"/>
  <c r="I28" i="2"/>
  <c r="O28" i="2" s="1"/>
  <c r="I44" i="2"/>
  <c r="O44" i="2" s="1"/>
  <c r="I29" i="2"/>
  <c r="O29" i="2" s="1"/>
  <c r="I27" i="2"/>
  <c r="O27" i="2" s="1"/>
  <c r="I45" i="2"/>
  <c r="O45" i="2" s="1"/>
  <c r="I36" i="2"/>
  <c r="O36" i="2" s="1"/>
  <c r="I26" i="2"/>
  <c r="O26" i="2" s="1"/>
  <c r="I31" i="2"/>
  <c r="O31" i="2" s="1"/>
  <c r="I16" i="2"/>
  <c r="O16" i="2" s="1"/>
  <c r="I43" i="2"/>
  <c r="O43" i="2" s="1"/>
  <c r="I25" i="2"/>
  <c r="O25" i="2" s="1"/>
  <c r="I32" i="2"/>
  <c r="O32" i="2" s="1"/>
  <c r="I24" i="2"/>
  <c r="O24" i="2" s="1"/>
  <c r="I14" i="2"/>
  <c r="O14" i="2" s="1"/>
  <c r="I23" i="2"/>
  <c r="O23" i="2" s="1"/>
  <c r="I6" i="2"/>
  <c r="O6" i="2" s="1"/>
  <c r="I39" i="2"/>
  <c r="O39" i="2" s="1"/>
  <c r="I2" i="2"/>
  <c r="O2" i="2" s="1"/>
  <c r="I42" i="2"/>
  <c r="O42" i="2" s="1"/>
  <c r="I15" i="2"/>
  <c r="O15" i="2" s="1"/>
  <c r="I35" i="2"/>
  <c r="O35" i="2" s="1"/>
  <c r="I4" i="2"/>
  <c r="O4" i="2" s="1"/>
  <c r="I12" i="2"/>
  <c r="O12" i="2" s="1"/>
  <c r="I33" i="2"/>
  <c r="O33" i="2" s="1"/>
  <c r="I5" i="2"/>
  <c r="O5" i="2" s="1"/>
  <c r="I3" i="2"/>
  <c r="O3" i="2" s="1"/>
  <c r="I34" i="2"/>
  <c r="O34" i="2" s="1"/>
  <c r="I38" i="2"/>
  <c r="O38" i="2" s="1"/>
  <c r="R31" i="2" l="1"/>
  <c r="R4" i="2"/>
  <c r="R44" i="2"/>
  <c r="R25" i="2"/>
  <c r="R12" i="2"/>
  <c r="R14" i="2"/>
  <c r="R23" i="2"/>
  <c r="R28" i="2"/>
  <c r="R36" i="2"/>
  <c r="R38" i="2"/>
  <c r="R26" i="2"/>
  <c r="R39" i="2"/>
  <c r="R2" i="2"/>
  <c r="R6" i="2"/>
  <c r="R32" i="2"/>
  <c r="R42" i="2"/>
  <c r="R24" i="2"/>
  <c r="R16" i="2"/>
  <c r="R30" i="2"/>
  <c r="R40" i="2"/>
  <c r="R15" i="2"/>
  <c r="R3" i="2"/>
  <c r="R5" i="2"/>
  <c r="R43" i="2"/>
  <c r="R22" i="2"/>
  <c r="R37" i="2"/>
  <c r="R27" i="2"/>
  <c r="R29" i="2"/>
  <c r="R33" i="2"/>
  <c r="R45" i="2"/>
  <c r="R34" i="2"/>
  <c r="R35" i="2"/>
  <c r="R13" i="2"/>
</calcChain>
</file>

<file path=xl/sharedStrings.xml><?xml version="1.0" encoding="utf-8"?>
<sst xmlns="http://schemas.openxmlformats.org/spreadsheetml/2006/main" count="38" uniqueCount="20">
  <si>
    <t>Page</t>
  </si>
  <si>
    <t>Interval</t>
  </si>
  <si>
    <t>Revisions</t>
  </si>
  <si>
    <t>Latest Score</t>
  </si>
  <si>
    <t>Rank 1</t>
  </si>
  <si>
    <t>Interval Mod</t>
  </si>
  <si>
    <t>Rank 2</t>
  </si>
  <si>
    <t>Rank 3</t>
  </si>
  <si>
    <t>Rank 4</t>
  </si>
  <si>
    <t>Rank 5</t>
  </si>
  <si>
    <t>Rank 6</t>
  </si>
  <si>
    <t>Rank avg</t>
  </si>
  <si>
    <t>Row</t>
  </si>
  <si>
    <t>Group</t>
  </si>
  <si>
    <t>Sort within Group</t>
  </si>
  <si>
    <t>Sort Value Copied</t>
  </si>
  <si>
    <t>Avg Score</t>
  </si>
  <si>
    <t>Interval / Revision</t>
  </si>
  <si>
    <t>Overdue Days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</si>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</sst>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rgb="FF858796"/>
      <name val="Helvetica Neue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2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858796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5FF06F-D699-3B43-B510-6456547EEE3C}" name="Table1" displayName="Table1" ref="A1:S45" totalsRowShown="0" dataDxfId="25">
  <sortState xmlns:xlrd2="http://schemas.microsoft.com/office/spreadsheetml/2017/richdata2" ref="A2:S45">
    <sortCondition ref="R2"/>
  </sortState>
  <tableColumns count="19">
    <tableColumn id="1" xr3:uid="{04268C7D-CEBF-1841-B080-CF581FFCFB28}" name="Page"/>
    <tableColumn id="2" xr3:uid="{C90D1586-E536-B24E-AF82-BCA7D2D052CA}" name="Interval"/>
    <tableColumn id="3" xr3:uid="{FFAD7AF4-E1FF-AD42-9DC5-E0236157E3D4}" name="Revisions"/>
    <tableColumn id="5" xr3:uid="{ABFB0B80-8041-7B4A-8652-72536A4293CE}" name="Avg Score"/>
    <tableColumn id="6" xr3:uid="{3E2A384F-B41E-AF49-8105-79D0853D321C}" name="Latest Score"/>
    <tableColumn id="7" xr3:uid="{13A3A0A1-994D-B140-8DAB-471E9958100B}" name="Interval / Revision"/>
    <tableColumn id="8" xr3:uid="{ADEAFBE6-7363-6941-BD5E-C0A633289219}" name="Overdue Days"/>
    <tableColumn id="9" xr3:uid="{D9DA39AD-DC3F-F14D-AD22-3415A518C0C2}" name="Interval Mod" dataDxfId="24">
      <calculatedColumnFormula>IF(B2&gt;=30,-1*B2,B2)</calculatedColumnFormula>
    </tableColumn>
    <tableColumn id="10" xr3:uid="{1214051C-7CF6-F74C-B7F4-284F2754B62B}" name="Rank 1" dataDxfId="23">
      <calculatedColumnFormula>_xlfn.RANK.EQ(Table1[[#This Row],[Interval Mod]],Table1[Interval Mod],1)</calculatedColumnFormula>
    </tableColumn>
    <tableColumn id="11" xr3:uid="{0154B31B-8B27-ED4C-BC10-FE98E12954C0}" name="Rank 2" dataDxfId="22">
      <calculatedColumnFormula>_xlfn.RANK.EQ(Table1[[#This Row],[Revisions]],Table1[Revisions],1)</calculatedColumnFormula>
    </tableColumn>
    <tableColumn id="12" xr3:uid="{2F81E3D2-923D-D043-A30F-845B622B5BE9}" name="Rank 3" dataDxfId="21">
      <calculatedColumnFormula>_xlfn.RANK.EQ(Table1[[#This Row],[Avg Score]],Table1[Avg Score],0)</calculatedColumnFormula>
    </tableColumn>
    <tableColumn id="13" xr3:uid="{69C7AFB8-E5EC-F245-8CA4-93A4A4FBB4F1}" name="Rank 4" dataDxfId="20">
      <calculatedColumnFormula>_xlfn.RANK.EQ(Table1[[#This Row],[Latest Score]],Table1[Latest Score],0)</calculatedColumnFormula>
    </tableColumn>
    <tableColumn id="14" xr3:uid="{BF4414ED-1AD6-9544-A829-7B976280A5BD}" name="Rank 5" dataDxfId="19">
      <calculatedColumnFormula>_xlfn.RANK.EQ(Table1[[#This Row],[Interval / Revision]],Table1[Interval / Revision],1)</calculatedColumnFormula>
    </tableColumn>
    <tableColumn id="15" xr3:uid="{689519E3-720B-B24F-8805-B3E946BFB569}" name="Rank 6" dataDxfId="18">
      <calculatedColumnFormula>_xlfn.RANK.EQ(Table1[[#This Row],[Overdue Days]],Table1[Overdue Days],1)</calculatedColumnFormula>
    </tableColumn>
    <tableColumn id="16" xr3:uid="{5A20DBE9-2B4B-C34B-B151-8134393ACB9B}" name="Rank avg" dataDxfId="16">
      <calculatedColumnFormula>ROUND(AVERAGE(Table1[[#This Row],[Rank 1]:[Rank 6]]),2)</calculatedColumnFormula>
    </tableColumn>
    <tableColumn id="17" xr3:uid="{43CC8CD9-4A3C-2342-8336-61D5636D839E}" name="Row" dataDxfId="17">
      <calculatedColumnFormula>ROW(Table1[[#This Row],[Rank avg]])-1</calculatedColumnFormula>
    </tableColumn>
    <tableColumn id="19" xr3:uid="{DE03CF00-A46C-944B-B4AE-95B2C6D5F655}" name="Group" dataDxfId="14">
      <calculatedColumnFormula>_xlfn.CEILING.MATH(Table1[[#This Row],[Row]]/10)</calculatedColumnFormula>
    </tableColumn>
    <tableColumn id="20" xr3:uid="{CAE687BE-BC61-8541-A899-0C0794E36970}" name="Sort within Group" dataDxfId="15">
      <calculatedColumnFormula>Table1[[#This Row],[Group]]+Table1[[#This Row],[Page]]/1000</calculatedColumnFormula>
    </tableColumn>
    <tableColumn id="21" xr3:uid="{DB621B58-2720-3548-BC60-506225D5388B}" name="Sort Value Copied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06E2FA-D720-EC48-895B-1C2CA1465B67}" name="Table13" displayName="Table13" ref="A1:S30" totalsRowShown="0" dataDxfId="12">
  <sortState xmlns:xlrd2="http://schemas.microsoft.com/office/spreadsheetml/2017/richdata2" ref="A2:S30">
    <sortCondition ref="A10"/>
  </sortState>
  <tableColumns count="19">
    <tableColumn id="1" xr3:uid="{8B6A935F-EAC4-F546-86A4-E9CC07AE1CCE}" name="Page"/>
    <tableColumn id="2" xr3:uid="{050B39D0-2064-0041-BAF4-E8409F538E06}" name="Interval"/>
    <tableColumn id="3" xr3:uid="{C66A5AE5-6F74-8F4C-9F02-155F0131A58D}" name="Revisions"/>
    <tableColumn id="5" xr3:uid="{71915193-F366-CD45-A41B-C62580F83BC4}" name="Average Score"/>
    <tableColumn id="6" xr3:uid="{7BA273B2-84E5-084A-A1B1-6DAA1B643A5A}" name="Latest Score"/>
    <tableColumn id="7" xr3:uid="{52F0D496-1D3F-DE4E-9F18-6A57CAC53B94}" name="Interval / Revision"/>
    <tableColumn id="8" xr3:uid="{9E67BCED-1EC5-2A47-A918-F6D8FC5A43F3}" name="Overdue Days"/>
    <tableColumn id="9" xr3:uid="{6530B2BE-6188-7A44-AB86-B0489D74F7BD}" name="Interval Mod" dataDxfId="11">
      <calculatedColumnFormula>IF(B2&gt;=30,-1*B2,B2)</calculatedColumnFormula>
    </tableColumn>
    <tableColumn id="10" xr3:uid="{9924AEE7-A4F6-0C4B-AB35-87643D063632}" name="Rank 1" dataDxfId="0">
      <calculatedColumnFormula>_xlfn.RANK.EQ(Table13[[#This Row],[Interval Mod]],Table13[Interval Mod],1)</calculatedColumnFormula>
    </tableColumn>
    <tableColumn id="11" xr3:uid="{4961E45F-7E00-1048-BD15-2A4BC598A15F}" name="Rank 2" dataDxfId="10">
      <calculatedColumnFormula>_xlfn.RANK.EQ(Table13[[#This Row],[Revisions]],Table13[Revisions],1)</calculatedColumnFormula>
    </tableColumn>
    <tableColumn id="12" xr3:uid="{4E37B59D-C82D-D04E-83F0-12240D227D6B}" name="Rank 3" dataDxfId="9">
      <calculatedColumnFormula>_xlfn.RANK.EQ(Table13[[#This Row],[Average Score]],Table13[Average Score],0)</calculatedColumnFormula>
    </tableColumn>
    <tableColumn id="13" xr3:uid="{9ACECDA0-0294-9043-A174-76A7D8429F60}" name="Rank 4" dataDxfId="8">
      <calculatedColumnFormula>_xlfn.RANK.EQ(Table13[[#This Row],[Latest Score]],Table13[Latest Score],0)</calculatedColumnFormula>
    </tableColumn>
    <tableColumn id="14" xr3:uid="{F2D1E391-F3EE-2D45-AD5E-0EFD1358E821}" name="Rank 5" dataDxfId="7">
      <calculatedColumnFormula>_xlfn.RANK.EQ(Table13[[#This Row],[Interval / Revision]],Table13[Interval / Revision],1)</calculatedColumnFormula>
    </tableColumn>
    <tableColumn id="15" xr3:uid="{00E55C72-91E9-9A48-A725-BEA7957C47F4}" name="Rank 6" dataDxfId="6">
      <calculatedColumnFormula>_xlfn.RANK.EQ(Table13[[#This Row],[Overdue Days]],Table13[Overdue Days],1)</calculatedColumnFormula>
    </tableColumn>
    <tableColumn id="16" xr3:uid="{9DB38FB6-7677-834D-A35A-CF7F8059967A}" name="Rank avg" dataDxfId="5">
      <calculatedColumnFormula>ROUND(AVERAGE(Table13[[#This Row],[Rank 1]:[Rank 6]]),2)</calculatedColumnFormula>
    </tableColumn>
    <tableColumn id="17" xr3:uid="{69CA149B-C2B7-814D-822E-3017241C29DC}" name="Row" dataDxfId="4">
      <calculatedColumnFormula>ROW(Table13[[#This Row],[Rank avg]])-1</calculatedColumnFormula>
    </tableColumn>
    <tableColumn id="19" xr3:uid="{A2B83189-F4D7-B74F-B96E-E3292DA81EEA}" name="Group" dataDxfId="3">
      <calculatedColumnFormula>_xlfn.CEILING.MATH(Table13[[#This Row],[Row]]/10)</calculatedColumnFormula>
    </tableColumn>
    <tableColumn id="20" xr3:uid="{122C2FFB-2250-8F48-98D1-768ED1C41FE2}" name="Sort within Group" dataDxfId="2">
      <calculatedColumnFormula>Table13[[#This Row],[Group]]+Table13[[#This Row],[Page]]/1000</calculatedColumnFormula>
    </tableColumn>
    <tableColumn id="21" xr3:uid="{4749B6EC-C63C-2B42-ADA9-F5BCE850BB35}" name="Sort Value Copie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F81D-520E-854A-8EAB-533F685A7731}">
  <dimension ref="A1:S45"/>
  <sheetViews>
    <sheetView workbookViewId="0">
      <selection activeCell="I2" sqref="I2"/>
    </sheetView>
  </sheetViews>
  <sheetFormatPr baseColWidth="10" defaultColWidth="12.1640625" defaultRowHeight="16" x14ac:dyDescent="0.2"/>
  <cols>
    <col min="1" max="1" width="5.1640625" bestFit="1" customWidth="1"/>
    <col min="2" max="2" width="7.5" bestFit="1" customWidth="1"/>
    <col min="3" max="3" width="9" bestFit="1" customWidth="1"/>
    <col min="4" max="4" width="9.33203125" bestFit="1" customWidth="1"/>
    <col min="5" max="5" width="11.1640625" bestFit="1" customWidth="1"/>
    <col min="6" max="6" width="16.5" bestFit="1" customWidth="1"/>
    <col min="7" max="7" width="9.1640625" bestFit="1" customWidth="1"/>
    <col min="8" max="8" width="11.6640625" bestFit="1" customWidth="1"/>
    <col min="9" max="14" width="6.83203125" bestFit="1" customWidth="1"/>
    <col min="15" max="15" width="8.83203125" style="4" bestFit="1" customWidth="1"/>
    <col min="16" max="16" width="8.1640625" bestFit="1" customWidth="1"/>
    <col min="17" max="17" width="6.1640625" bestFit="1" customWidth="1"/>
    <col min="18" max="19" width="15.6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17</v>
      </c>
      <c r="G1" t="s">
        <v>18</v>
      </c>
      <c r="H1" t="s">
        <v>5</v>
      </c>
      <c r="I1" t="s">
        <v>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s="4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ht="20" x14ac:dyDescent="0.2">
      <c r="A2" s="2">
        <v>14</v>
      </c>
      <c r="B2" s="1">
        <v>-1</v>
      </c>
      <c r="C2" s="2">
        <v>1</v>
      </c>
      <c r="D2" s="1">
        <v>5</v>
      </c>
      <c r="E2" s="1">
        <v>5</v>
      </c>
      <c r="F2" s="1">
        <v>-1</v>
      </c>
      <c r="G2" s="1">
        <v>0</v>
      </c>
      <c r="H2" s="1">
        <f>IF(B2&gt;=30,-1*B2,B2)</f>
        <v>-1</v>
      </c>
      <c r="I2">
        <f>_xlfn.RANK.EQ(Table1[[#This Row],[Interval Mod]],Table1[Interval Mod],1)</f>
        <v>3</v>
      </c>
      <c r="J2" s="1">
        <f>_xlfn.RANK.EQ(Table1[[#This Row],[Revisions]],Table1[Revisions],1)</f>
        <v>1</v>
      </c>
      <c r="K2" s="1">
        <f>_xlfn.RANK.EQ(Table1[[#This Row],[Avg Score]],Table1[Avg Score],0)</f>
        <v>3</v>
      </c>
      <c r="L2" s="1">
        <f>_xlfn.RANK.EQ(Table1[[#This Row],[Latest Score]],Table1[Latest Score],0)</f>
        <v>2</v>
      </c>
      <c r="M2" s="3">
        <f>_xlfn.RANK.EQ(Table1[[#This Row],[Interval / Revision]],Table1[Interval / Revision],1)</f>
        <v>1</v>
      </c>
      <c r="N2" s="3">
        <f>_xlfn.RANK.EQ(Table1[[#This Row],[Overdue Days]],Table1[Overdue Days],1)</f>
        <v>21</v>
      </c>
      <c r="O2" s="5">
        <f>ROUND(AVERAGE(Table1[[#This Row],[Rank 1]:[Rank 6]]),2)</f>
        <v>5.17</v>
      </c>
      <c r="P2" s="5">
        <f>ROW(Table1[[#This Row],[Rank avg]])-1</f>
        <v>1</v>
      </c>
      <c r="Q2" s="3">
        <f>_xlfn.CEILING.MATH(Table1[[#This Row],[Row]]/10)</f>
        <v>1</v>
      </c>
      <c r="R2" s="3">
        <f>Table1[[#This Row],[Group]]+Table1[[#This Row],[Page]]/1000</f>
        <v>1.014</v>
      </c>
      <c r="S2" s="3">
        <v>1.014</v>
      </c>
    </row>
    <row r="3" spans="1:19" ht="20" x14ac:dyDescent="0.2">
      <c r="A3" s="2">
        <v>15</v>
      </c>
      <c r="B3" s="1">
        <v>0</v>
      </c>
      <c r="C3" s="2">
        <v>1</v>
      </c>
      <c r="D3" s="1">
        <v>4</v>
      </c>
      <c r="E3" s="1">
        <v>4</v>
      </c>
      <c r="F3" s="1">
        <v>0</v>
      </c>
      <c r="G3" s="1">
        <v>0</v>
      </c>
      <c r="H3" s="1">
        <f>IF(B3&gt;=30,-1*B3,B3)</f>
        <v>0</v>
      </c>
      <c r="I3">
        <f>_xlfn.RANK.EQ(Table1[[#This Row],[Interval Mod]],Table1[Interval Mod],1)</f>
        <v>5</v>
      </c>
      <c r="J3" s="1">
        <f>_xlfn.RANK.EQ(Table1[[#This Row],[Revisions]],Table1[Revisions],1)</f>
        <v>1</v>
      </c>
      <c r="K3" s="1">
        <f>_xlfn.RANK.EQ(Table1[[#This Row],[Avg Score]],Table1[Avg Score],0)</f>
        <v>6</v>
      </c>
      <c r="L3" s="1">
        <f>_xlfn.RANK.EQ(Table1[[#This Row],[Latest Score]],Table1[Latest Score],0)</f>
        <v>5</v>
      </c>
      <c r="M3" s="3">
        <f>_xlfn.RANK.EQ(Table1[[#This Row],[Interval / Revision]],Table1[Interval / Revision],1)</f>
        <v>5</v>
      </c>
      <c r="N3" s="3">
        <f>_xlfn.RANK.EQ(Table1[[#This Row],[Overdue Days]],Table1[Overdue Days],1)</f>
        <v>21</v>
      </c>
      <c r="O3" s="5">
        <f>ROUND(AVERAGE(Table1[[#This Row],[Rank 1]:[Rank 6]]),2)</f>
        <v>7.17</v>
      </c>
      <c r="P3" s="5">
        <f>ROW(Table1[[#This Row],[Rank avg]])-1</f>
        <v>2</v>
      </c>
      <c r="Q3" s="3">
        <f>_xlfn.CEILING.MATH(Table1[[#This Row],[Row]]/10)</f>
        <v>1</v>
      </c>
      <c r="R3" s="3">
        <f>Table1[[#This Row],[Group]]+Table1[[#This Row],[Page]]/1000</f>
        <v>1.0149999999999999</v>
      </c>
      <c r="S3" s="3">
        <v>1.0149999999999999</v>
      </c>
    </row>
    <row r="4" spans="1:19" ht="20" x14ac:dyDescent="0.2">
      <c r="A4" s="2">
        <v>19</v>
      </c>
      <c r="B4" s="1">
        <v>1</v>
      </c>
      <c r="C4" s="2">
        <v>1</v>
      </c>
      <c r="D4" s="1">
        <v>3</v>
      </c>
      <c r="E4" s="1">
        <v>3</v>
      </c>
      <c r="F4" s="1">
        <v>1</v>
      </c>
      <c r="G4" s="1">
        <v>0</v>
      </c>
      <c r="H4" s="1">
        <f>IF(B4&gt;=30,-1*B4,B4)</f>
        <v>1</v>
      </c>
      <c r="I4">
        <f>_xlfn.RANK.EQ(Table1[[#This Row],[Interval Mod]],Table1[Interval Mod],1)</f>
        <v>9</v>
      </c>
      <c r="J4" s="1">
        <f>_xlfn.RANK.EQ(Table1[[#This Row],[Revisions]],Table1[Revisions],1)</f>
        <v>1</v>
      </c>
      <c r="K4" s="1">
        <f>_xlfn.RANK.EQ(Table1[[#This Row],[Avg Score]],Table1[Avg Score],0)</f>
        <v>11</v>
      </c>
      <c r="L4" s="1">
        <f>_xlfn.RANK.EQ(Table1[[#This Row],[Latest Score]],Table1[Latest Score],0)</f>
        <v>8</v>
      </c>
      <c r="M4" s="3">
        <f>_xlfn.RANK.EQ(Table1[[#This Row],[Interval / Revision]],Table1[Interval / Revision],1)</f>
        <v>20</v>
      </c>
      <c r="N4" s="3">
        <f>_xlfn.RANK.EQ(Table1[[#This Row],[Overdue Days]],Table1[Overdue Days],1)</f>
        <v>21</v>
      </c>
      <c r="O4" s="5">
        <f>ROUND(AVERAGE(Table1[[#This Row],[Rank 1]:[Rank 6]]),2)</f>
        <v>11.67</v>
      </c>
      <c r="P4" s="5">
        <f>ROW(Table1[[#This Row],[Rank avg]])-1</f>
        <v>3</v>
      </c>
      <c r="Q4" s="3">
        <f>_xlfn.CEILING.MATH(Table1[[#This Row],[Row]]/10)</f>
        <v>1</v>
      </c>
      <c r="R4" s="3">
        <f>Table1[[#This Row],[Group]]+Table1[[#This Row],[Page]]/1000</f>
        <v>1.0189999999999999</v>
      </c>
      <c r="S4" s="3">
        <v>1.0189999999999999</v>
      </c>
    </row>
    <row r="5" spans="1:19" ht="20" x14ac:dyDescent="0.2">
      <c r="A5" s="2">
        <v>21</v>
      </c>
      <c r="B5" s="1">
        <v>0</v>
      </c>
      <c r="C5" s="2">
        <v>1</v>
      </c>
      <c r="D5" s="1">
        <v>4</v>
      </c>
      <c r="E5" s="1">
        <v>4</v>
      </c>
      <c r="F5" s="1">
        <v>0</v>
      </c>
      <c r="G5" s="1">
        <v>0</v>
      </c>
      <c r="H5" s="1">
        <f>IF(B5&gt;=30,-1*B5,B5)</f>
        <v>0</v>
      </c>
      <c r="I5">
        <f>_xlfn.RANK.EQ(Table1[[#This Row],[Interval Mod]],Table1[Interval Mod],1)</f>
        <v>5</v>
      </c>
      <c r="J5" s="1">
        <f>_xlfn.RANK.EQ(Table1[[#This Row],[Revisions]],Table1[Revisions],1)</f>
        <v>1</v>
      </c>
      <c r="K5" s="1">
        <f>_xlfn.RANK.EQ(Table1[[#This Row],[Avg Score]],Table1[Avg Score],0)</f>
        <v>6</v>
      </c>
      <c r="L5" s="1">
        <f>_xlfn.RANK.EQ(Table1[[#This Row],[Latest Score]],Table1[Latest Score],0)</f>
        <v>5</v>
      </c>
      <c r="M5" s="3">
        <f>_xlfn.RANK.EQ(Table1[[#This Row],[Interval / Revision]],Table1[Interval / Revision],1)</f>
        <v>5</v>
      </c>
      <c r="N5" s="3">
        <f>_xlfn.RANK.EQ(Table1[[#This Row],[Overdue Days]],Table1[Overdue Days],1)</f>
        <v>21</v>
      </c>
      <c r="O5" s="5">
        <f>ROUND(AVERAGE(Table1[[#This Row],[Rank 1]:[Rank 6]]),2)</f>
        <v>7.17</v>
      </c>
      <c r="P5" s="5">
        <f>ROW(Table1[[#This Row],[Rank avg]])-1</f>
        <v>4</v>
      </c>
      <c r="Q5" s="3">
        <f>_xlfn.CEILING.MATH(Table1[[#This Row],[Row]]/10)</f>
        <v>1</v>
      </c>
      <c r="R5" s="3">
        <f>Table1[[#This Row],[Group]]+Table1[[#This Row],[Page]]/1000</f>
        <v>1.0209999999999999</v>
      </c>
      <c r="S5" s="3">
        <v>1.0209999999999999</v>
      </c>
    </row>
    <row r="6" spans="1:19" ht="20" x14ac:dyDescent="0.2">
      <c r="A6" s="2">
        <v>273</v>
      </c>
      <c r="B6" s="1">
        <v>-2</v>
      </c>
      <c r="C6" s="2">
        <v>2</v>
      </c>
      <c r="D6" s="1">
        <v>6.5</v>
      </c>
      <c r="E6" s="1">
        <v>8</v>
      </c>
      <c r="F6" s="1">
        <v>-1</v>
      </c>
      <c r="G6" s="1">
        <v>-1</v>
      </c>
      <c r="H6" s="1">
        <f>IF(B6&gt;=30,-1*B6,B6)</f>
        <v>-2</v>
      </c>
      <c r="I6">
        <f>_xlfn.RANK.EQ(Table1[[#This Row],[Interval Mod]],Table1[Interval Mod],1)</f>
        <v>1</v>
      </c>
      <c r="J6" s="1">
        <f>_xlfn.RANK.EQ(Table1[[#This Row],[Revisions]],Table1[Revisions],1)</f>
        <v>19</v>
      </c>
      <c r="K6" s="1">
        <f>_xlfn.RANK.EQ(Table1[[#This Row],[Avg Score]],Table1[Avg Score],0)</f>
        <v>2</v>
      </c>
      <c r="L6" s="1">
        <f>_xlfn.RANK.EQ(Table1[[#This Row],[Latest Score]],Table1[Latest Score],0)</f>
        <v>1</v>
      </c>
      <c r="M6" s="3">
        <f>_xlfn.RANK.EQ(Table1[[#This Row],[Interval / Revision]],Table1[Interval / Revision],1)</f>
        <v>1</v>
      </c>
      <c r="N6" s="3">
        <f>_xlfn.RANK.EQ(Table1[[#This Row],[Overdue Days]],Table1[Overdue Days],1)</f>
        <v>2</v>
      </c>
      <c r="O6" s="5">
        <f>ROUND(AVERAGE(Table1[[#This Row],[Rank 1]:[Rank 6]]),2)</f>
        <v>4.33</v>
      </c>
      <c r="P6" s="5">
        <f>ROW(Table1[[#This Row],[Rank avg]])-1</f>
        <v>5</v>
      </c>
      <c r="Q6" s="3">
        <f>_xlfn.CEILING.MATH(Table1[[#This Row],[Row]]/10)</f>
        <v>1</v>
      </c>
      <c r="R6" s="3">
        <f>Table1[[#This Row],[Group]]+Table1[[#This Row],[Page]]/1000</f>
        <v>1.2730000000000001</v>
      </c>
      <c r="S6" s="3">
        <v>1.2730000000000001</v>
      </c>
    </row>
    <row r="7" spans="1:19" ht="20" x14ac:dyDescent="0.2">
      <c r="A7" s="2">
        <v>277</v>
      </c>
      <c r="B7" s="1">
        <v>0</v>
      </c>
      <c r="C7" s="2">
        <v>2</v>
      </c>
      <c r="D7" s="1">
        <v>4.5</v>
      </c>
      <c r="E7" s="1">
        <v>3</v>
      </c>
      <c r="F7" s="1">
        <v>0</v>
      </c>
      <c r="G7" s="1">
        <v>-1</v>
      </c>
      <c r="H7" s="1">
        <f>IF(B7&gt;=30,-1*B7,B7)</f>
        <v>0</v>
      </c>
      <c r="I7" s="6">
        <f>_xlfn.RANK.EQ(Table1[[#This Row],[Interval Mod]],Table1[Interval Mod],1)</f>
        <v>5</v>
      </c>
      <c r="J7" s="3">
        <f>_xlfn.RANK.EQ(Table1[[#This Row],[Revisions]],Table1[Revisions],1)</f>
        <v>19</v>
      </c>
      <c r="K7" s="3">
        <f>_xlfn.RANK.EQ(Table1[[#This Row],[Avg Score]],Table1[Avg Score],0)</f>
        <v>5</v>
      </c>
      <c r="L7" s="3">
        <f>_xlfn.RANK.EQ(Table1[[#This Row],[Latest Score]],Table1[Latest Score],0)</f>
        <v>8</v>
      </c>
      <c r="M7" s="3">
        <f>_xlfn.RANK.EQ(Table1[[#This Row],[Interval / Revision]],Table1[Interval / Revision],1)</f>
        <v>5</v>
      </c>
      <c r="N7" s="3">
        <f>_xlfn.RANK.EQ(Table1[[#This Row],[Overdue Days]],Table1[Overdue Days],1)</f>
        <v>2</v>
      </c>
      <c r="O7" s="5">
        <f>ROUND(AVERAGE(Table1[[#This Row],[Rank 1]:[Rank 6]]),2)</f>
        <v>7.33</v>
      </c>
      <c r="P7" s="5">
        <f>ROW(Table1[[#This Row],[Rank avg]])-1</f>
        <v>6</v>
      </c>
      <c r="Q7" s="3">
        <f>_xlfn.CEILING.MATH(Table1[[#This Row],[Row]]/10)</f>
        <v>1</v>
      </c>
      <c r="R7" s="3">
        <f>Table1[[#This Row],[Group]]+Table1[[#This Row],[Page]]/1000</f>
        <v>1.2770000000000001</v>
      </c>
      <c r="S7" s="3">
        <v>1.2770000000000001</v>
      </c>
    </row>
    <row r="8" spans="1:19" ht="20" x14ac:dyDescent="0.2">
      <c r="A8" s="2">
        <v>278</v>
      </c>
      <c r="B8" s="1">
        <v>-2</v>
      </c>
      <c r="C8" s="2">
        <v>4</v>
      </c>
      <c r="D8" s="1">
        <v>7.25</v>
      </c>
      <c r="E8" s="1">
        <v>5</v>
      </c>
      <c r="F8" s="1">
        <v>-0.5</v>
      </c>
      <c r="G8" s="1">
        <v>-1</v>
      </c>
      <c r="H8" s="1">
        <f>IF(B8&gt;=30,-1*B8,B8)</f>
        <v>-2</v>
      </c>
      <c r="I8" s="6">
        <f>_xlfn.RANK.EQ(Table1[[#This Row],[Interval Mod]],Table1[Interval Mod],1)</f>
        <v>1</v>
      </c>
      <c r="J8" s="3">
        <f>_xlfn.RANK.EQ(Table1[[#This Row],[Revisions]],Table1[Revisions],1)</f>
        <v>33</v>
      </c>
      <c r="K8" s="3">
        <f>_xlfn.RANK.EQ(Table1[[#This Row],[Avg Score]],Table1[Avg Score],0)</f>
        <v>1</v>
      </c>
      <c r="L8" s="3">
        <f>_xlfn.RANK.EQ(Table1[[#This Row],[Latest Score]],Table1[Latest Score],0)</f>
        <v>2</v>
      </c>
      <c r="M8" s="3">
        <f>_xlfn.RANK.EQ(Table1[[#This Row],[Interval / Revision]],Table1[Interval / Revision],1)</f>
        <v>4</v>
      </c>
      <c r="N8" s="3">
        <f>_xlfn.RANK.EQ(Table1[[#This Row],[Overdue Days]],Table1[Overdue Days],1)</f>
        <v>2</v>
      </c>
      <c r="O8" s="5">
        <f>ROUND(AVERAGE(Table1[[#This Row],[Rank 1]:[Rank 6]]),2)</f>
        <v>7.17</v>
      </c>
      <c r="P8" s="5">
        <f>ROW(Table1[[#This Row],[Rank avg]])-1</f>
        <v>7</v>
      </c>
      <c r="Q8" s="3">
        <f>_xlfn.CEILING.MATH(Table1[[#This Row],[Row]]/10)</f>
        <v>1</v>
      </c>
      <c r="R8" s="3">
        <f>Table1[[#This Row],[Group]]+Table1[[#This Row],[Page]]/1000</f>
        <v>1.278</v>
      </c>
      <c r="S8" s="3">
        <v>1.278</v>
      </c>
    </row>
    <row r="9" spans="1:19" ht="20" x14ac:dyDescent="0.2">
      <c r="A9" s="2">
        <v>281</v>
      </c>
      <c r="B9" s="1">
        <v>1</v>
      </c>
      <c r="C9" s="2">
        <v>2</v>
      </c>
      <c r="D9" s="1">
        <v>3</v>
      </c>
      <c r="E9" s="1">
        <v>2</v>
      </c>
      <c r="F9" s="1">
        <v>0.5</v>
      </c>
      <c r="G9" s="1">
        <v>-1</v>
      </c>
      <c r="H9" s="1">
        <f>IF(B9&gt;=30,-1*B9,B9)</f>
        <v>1</v>
      </c>
      <c r="I9" s="6">
        <f>_xlfn.RANK.EQ(Table1[[#This Row],[Interval Mod]],Table1[Interval Mod],1)</f>
        <v>9</v>
      </c>
      <c r="J9" s="3">
        <f>_xlfn.RANK.EQ(Table1[[#This Row],[Revisions]],Table1[Revisions],1)</f>
        <v>19</v>
      </c>
      <c r="K9" s="3">
        <f>_xlfn.RANK.EQ(Table1[[#This Row],[Avg Score]],Table1[Avg Score],0)</f>
        <v>11</v>
      </c>
      <c r="L9" s="3">
        <f>_xlfn.RANK.EQ(Table1[[#This Row],[Latest Score]],Table1[Latest Score],0)</f>
        <v>13</v>
      </c>
      <c r="M9" s="3">
        <f>_xlfn.RANK.EQ(Table1[[#This Row],[Interval / Revision]],Table1[Interval / Revision],1)</f>
        <v>13</v>
      </c>
      <c r="N9" s="3">
        <f>_xlfn.RANK.EQ(Table1[[#This Row],[Overdue Days]],Table1[Overdue Days],1)</f>
        <v>2</v>
      </c>
      <c r="O9" s="5">
        <f>ROUND(AVERAGE(Table1[[#This Row],[Rank 1]:[Rank 6]]),2)</f>
        <v>11.17</v>
      </c>
      <c r="P9" s="5">
        <f>ROW(Table1[[#This Row],[Rank avg]])-1</f>
        <v>8</v>
      </c>
      <c r="Q9" s="3">
        <f>_xlfn.CEILING.MATH(Table1[[#This Row],[Row]]/10)</f>
        <v>1</v>
      </c>
      <c r="R9" s="3">
        <f>Table1[[#This Row],[Group]]+Table1[[#This Row],[Page]]/1000</f>
        <v>1.2810000000000001</v>
      </c>
      <c r="S9" s="3">
        <v>1.2810000000000001</v>
      </c>
    </row>
    <row r="10" spans="1:19" ht="20" x14ac:dyDescent="0.2">
      <c r="A10" s="2">
        <v>285</v>
      </c>
      <c r="B10" s="1">
        <v>-1</v>
      </c>
      <c r="C10" s="2">
        <v>1</v>
      </c>
      <c r="D10" s="1">
        <v>5</v>
      </c>
      <c r="E10" s="1">
        <v>5</v>
      </c>
      <c r="F10" s="1">
        <v>-1</v>
      </c>
      <c r="G10" s="1">
        <v>0</v>
      </c>
      <c r="H10" s="1">
        <f>IF(B10&gt;=30,-1*B10,B10)</f>
        <v>-1</v>
      </c>
      <c r="I10" s="6">
        <f>_xlfn.RANK.EQ(Table1[[#This Row],[Interval Mod]],Table1[Interval Mod],1)</f>
        <v>3</v>
      </c>
      <c r="J10" s="3">
        <f>_xlfn.RANK.EQ(Table1[[#This Row],[Revisions]],Table1[Revisions],1)</f>
        <v>1</v>
      </c>
      <c r="K10" s="3">
        <f>_xlfn.RANK.EQ(Table1[[#This Row],[Avg Score]],Table1[Avg Score],0)</f>
        <v>3</v>
      </c>
      <c r="L10" s="3">
        <f>_xlfn.RANK.EQ(Table1[[#This Row],[Latest Score]],Table1[Latest Score],0)</f>
        <v>2</v>
      </c>
      <c r="M10" s="3">
        <f>_xlfn.RANK.EQ(Table1[[#This Row],[Interval / Revision]],Table1[Interval / Revision],1)</f>
        <v>1</v>
      </c>
      <c r="N10" s="3">
        <f>_xlfn.RANK.EQ(Table1[[#This Row],[Overdue Days]],Table1[Overdue Days],1)</f>
        <v>21</v>
      </c>
      <c r="O10" s="5">
        <f>ROUND(AVERAGE(Table1[[#This Row],[Rank 1]:[Rank 6]]),2)</f>
        <v>5.17</v>
      </c>
      <c r="P10" s="5">
        <f>ROW(Table1[[#This Row],[Rank avg]])-1</f>
        <v>9</v>
      </c>
      <c r="Q10" s="3">
        <f>_xlfn.CEILING.MATH(Table1[[#This Row],[Row]]/10)</f>
        <v>1</v>
      </c>
      <c r="R10" s="3">
        <f>Table1[[#This Row],[Group]]+Table1[[#This Row],[Page]]/1000</f>
        <v>1.2849999999999999</v>
      </c>
      <c r="S10" s="3">
        <v>1.2849999999999999</v>
      </c>
    </row>
    <row r="11" spans="1:19" ht="20" x14ac:dyDescent="0.2">
      <c r="A11" s="2">
        <v>292</v>
      </c>
      <c r="B11" s="1">
        <v>0</v>
      </c>
      <c r="C11" s="2">
        <v>1</v>
      </c>
      <c r="D11" s="1">
        <v>4</v>
      </c>
      <c r="E11" s="1">
        <v>4</v>
      </c>
      <c r="F11" s="1">
        <v>0</v>
      </c>
      <c r="G11" s="1">
        <v>0</v>
      </c>
      <c r="H11" s="1">
        <f>IF(B11&gt;=30,-1*B11,B11)</f>
        <v>0</v>
      </c>
      <c r="I11" s="6">
        <f>_xlfn.RANK.EQ(Table1[[#This Row],[Interval Mod]],Table1[Interval Mod],1)</f>
        <v>5</v>
      </c>
      <c r="J11" s="3">
        <f>_xlfn.RANK.EQ(Table1[[#This Row],[Revisions]],Table1[Revisions],1)</f>
        <v>1</v>
      </c>
      <c r="K11" s="3">
        <f>_xlfn.RANK.EQ(Table1[[#This Row],[Avg Score]],Table1[Avg Score],0)</f>
        <v>6</v>
      </c>
      <c r="L11" s="3">
        <f>_xlfn.RANK.EQ(Table1[[#This Row],[Latest Score]],Table1[Latest Score],0)</f>
        <v>5</v>
      </c>
      <c r="M11" s="3">
        <f>_xlfn.RANK.EQ(Table1[[#This Row],[Interval / Revision]],Table1[Interval / Revision],1)</f>
        <v>5</v>
      </c>
      <c r="N11" s="3">
        <f>_xlfn.RANK.EQ(Table1[[#This Row],[Overdue Days]],Table1[Overdue Days],1)</f>
        <v>21</v>
      </c>
      <c r="O11" s="5">
        <f>ROUND(AVERAGE(Table1[[#This Row],[Rank 1]:[Rank 6]]),2)</f>
        <v>7.17</v>
      </c>
      <c r="P11" s="5">
        <f>ROW(Table1[[#This Row],[Rank avg]])-1</f>
        <v>10</v>
      </c>
      <c r="Q11" s="3">
        <f>_xlfn.CEILING.MATH(Table1[[#This Row],[Row]]/10)</f>
        <v>1</v>
      </c>
      <c r="R11" s="3">
        <f>Table1[[#This Row],[Group]]+Table1[[#This Row],[Page]]/1000</f>
        <v>1.292</v>
      </c>
      <c r="S11" s="3">
        <v>1.292</v>
      </c>
    </row>
    <row r="12" spans="1:19" ht="20" x14ac:dyDescent="0.2">
      <c r="A12" s="2">
        <v>213</v>
      </c>
      <c r="B12" s="1">
        <v>2</v>
      </c>
      <c r="C12" s="2">
        <v>8</v>
      </c>
      <c r="D12" s="1">
        <v>2.88</v>
      </c>
      <c r="E12" s="1">
        <v>3</v>
      </c>
      <c r="F12" s="1">
        <v>0.2</v>
      </c>
      <c r="G12" s="1">
        <v>0</v>
      </c>
      <c r="H12" s="1">
        <f>IF(B12&gt;=30,-1*B12,B12)</f>
        <v>2</v>
      </c>
      <c r="I12">
        <f>_xlfn.RANK.EQ(Table1[[#This Row],[Interval Mod]],Table1[Interval Mod],1)</f>
        <v>14</v>
      </c>
      <c r="J12" s="1">
        <f>_xlfn.RANK.EQ(Table1[[#This Row],[Revisions]],Table1[Revisions],1)</f>
        <v>44</v>
      </c>
      <c r="K12" s="1">
        <f>_xlfn.RANK.EQ(Table1[[#This Row],[Avg Score]],Table1[Avg Score],0)</f>
        <v>13</v>
      </c>
      <c r="L12" s="1">
        <f>_xlfn.RANK.EQ(Table1[[#This Row],[Latest Score]],Table1[Latest Score],0)</f>
        <v>8</v>
      </c>
      <c r="M12" s="3">
        <f>_xlfn.RANK.EQ(Table1[[#This Row],[Interval / Revision]],Table1[Interval / Revision],1)</f>
        <v>9</v>
      </c>
      <c r="N12" s="3">
        <f>_xlfn.RANK.EQ(Table1[[#This Row],[Overdue Days]],Table1[Overdue Days],1)</f>
        <v>21</v>
      </c>
      <c r="O12" s="5">
        <f>ROUND(AVERAGE(Table1[[#This Row],[Rank 1]:[Rank 6]]),2)</f>
        <v>18.170000000000002</v>
      </c>
      <c r="P12" s="5">
        <f>ROW(Table1[[#This Row],[Rank avg]])-1</f>
        <v>11</v>
      </c>
      <c r="Q12" s="3">
        <f>_xlfn.CEILING.MATH(Table1[[#This Row],[Row]]/10)</f>
        <v>2</v>
      </c>
      <c r="R12" s="3">
        <f>Table1[[#This Row],[Group]]+Table1[[#This Row],[Page]]/1000</f>
        <v>2.2130000000000001</v>
      </c>
      <c r="S12" s="3">
        <v>2.2130000000000001</v>
      </c>
    </row>
    <row r="13" spans="1:19" ht="20" x14ac:dyDescent="0.2">
      <c r="A13" s="2">
        <v>214</v>
      </c>
      <c r="B13" s="1">
        <v>2</v>
      </c>
      <c r="C13" s="2">
        <v>7</v>
      </c>
      <c r="D13" s="1">
        <v>3.14</v>
      </c>
      <c r="E13" s="1">
        <v>0</v>
      </c>
      <c r="F13" s="1">
        <v>0.3</v>
      </c>
      <c r="G13" s="1">
        <v>-1</v>
      </c>
      <c r="H13" s="1">
        <f>IF(B13&gt;=30,-1*B13,B13)</f>
        <v>2</v>
      </c>
      <c r="I13" s="6">
        <f>_xlfn.RANK.EQ(Table1[[#This Row],[Interval Mod]],Table1[Interval Mod],1)</f>
        <v>14</v>
      </c>
      <c r="J13" s="3">
        <f>_xlfn.RANK.EQ(Table1[[#This Row],[Revisions]],Table1[Revisions],1)</f>
        <v>42</v>
      </c>
      <c r="K13" s="3">
        <f>_xlfn.RANK.EQ(Table1[[#This Row],[Avg Score]],Table1[Avg Score],0)</f>
        <v>10</v>
      </c>
      <c r="L13" s="3">
        <f>_xlfn.RANK.EQ(Table1[[#This Row],[Latest Score]],Table1[Latest Score],0)</f>
        <v>26</v>
      </c>
      <c r="M13" s="3">
        <f>_xlfn.RANK.EQ(Table1[[#This Row],[Interval / Revision]],Table1[Interval / Revision],1)</f>
        <v>10</v>
      </c>
      <c r="N13" s="3">
        <f>_xlfn.RANK.EQ(Table1[[#This Row],[Overdue Days]],Table1[Overdue Days],1)</f>
        <v>2</v>
      </c>
      <c r="O13" s="5">
        <f>ROUND(AVERAGE(Table1[[#This Row],[Rank 1]:[Rank 6]]),2)</f>
        <v>17.329999999999998</v>
      </c>
      <c r="P13" s="5">
        <f>ROW(Table1[[#This Row],[Rank avg]])-1</f>
        <v>12</v>
      </c>
      <c r="Q13" s="3">
        <f>_xlfn.CEILING.MATH(Table1[[#This Row],[Row]]/10)</f>
        <v>2</v>
      </c>
      <c r="R13" s="3">
        <f>Table1[[#This Row],[Group]]+Table1[[#This Row],[Page]]/1000</f>
        <v>2.214</v>
      </c>
      <c r="S13" s="3">
        <v>2.214</v>
      </c>
    </row>
    <row r="14" spans="1:19" ht="20" x14ac:dyDescent="0.2">
      <c r="A14" s="2">
        <v>269</v>
      </c>
      <c r="B14" s="1">
        <v>1</v>
      </c>
      <c r="C14" s="2">
        <v>3</v>
      </c>
      <c r="D14" s="1">
        <v>3.67</v>
      </c>
      <c r="E14" s="1">
        <v>0</v>
      </c>
      <c r="F14" s="1">
        <v>0.3</v>
      </c>
      <c r="G14" s="1">
        <v>-1</v>
      </c>
      <c r="H14" s="1">
        <f>IF(B14&gt;=30,-1*B14,B14)</f>
        <v>1</v>
      </c>
      <c r="I14" s="6">
        <f>_xlfn.RANK.EQ(Table1[[#This Row],[Interval Mod]],Table1[Interval Mod],1)</f>
        <v>9</v>
      </c>
      <c r="J14" s="3">
        <f>_xlfn.RANK.EQ(Table1[[#This Row],[Revisions]],Table1[Revisions],1)</f>
        <v>24</v>
      </c>
      <c r="K14" s="3">
        <f>_xlfn.RANK.EQ(Table1[[#This Row],[Avg Score]],Table1[Avg Score],0)</f>
        <v>9</v>
      </c>
      <c r="L14" s="3">
        <f>_xlfn.RANK.EQ(Table1[[#This Row],[Latest Score]],Table1[Latest Score],0)</f>
        <v>26</v>
      </c>
      <c r="M14" s="3">
        <f>_xlfn.RANK.EQ(Table1[[#This Row],[Interval / Revision]],Table1[Interval / Revision],1)</f>
        <v>10</v>
      </c>
      <c r="N14" s="3">
        <f>_xlfn.RANK.EQ(Table1[[#This Row],[Overdue Days]],Table1[Overdue Days],1)</f>
        <v>2</v>
      </c>
      <c r="O14" s="5">
        <f>ROUND(AVERAGE(Table1[[#This Row],[Rank 1]:[Rank 6]]),2)</f>
        <v>13.33</v>
      </c>
      <c r="P14" s="5">
        <f>ROW(Table1[[#This Row],[Rank avg]])-1</f>
        <v>13</v>
      </c>
      <c r="Q14" s="3">
        <f>_xlfn.CEILING.MATH(Table1[[#This Row],[Row]]/10)</f>
        <v>2</v>
      </c>
      <c r="R14" s="3">
        <f>Table1[[#This Row],[Group]]+Table1[[#This Row],[Page]]/1000</f>
        <v>2.2690000000000001</v>
      </c>
      <c r="S14" s="3">
        <v>2.2690000000000001</v>
      </c>
    </row>
    <row r="15" spans="1:19" ht="20" x14ac:dyDescent="0.2">
      <c r="A15" s="2">
        <v>272</v>
      </c>
      <c r="B15" s="1">
        <v>2</v>
      </c>
      <c r="C15" s="2">
        <v>2</v>
      </c>
      <c r="D15" s="1">
        <v>2.5</v>
      </c>
      <c r="E15" s="1">
        <v>3</v>
      </c>
      <c r="F15" s="1">
        <v>1</v>
      </c>
      <c r="G15" s="1">
        <v>0</v>
      </c>
      <c r="H15" s="1">
        <f>IF(B15&gt;=30,-1*B15,B15)</f>
        <v>2</v>
      </c>
      <c r="I15">
        <f>_xlfn.RANK.EQ(Table1[[#This Row],[Interval Mod]],Table1[Interval Mod],1)</f>
        <v>14</v>
      </c>
      <c r="J15" s="1">
        <f>_xlfn.RANK.EQ(Table1[[#This Row],[Revisions]],Table1[Revisions],1)</f>
        <v>19</v>
      </c>
      <c r="K15" s="1">
        <f>_xlfn.RANK.EQ(Table1[[#This Row],[Avg Score]],Table1[Avg Score],0)</f>
        <v>14</v>
      </c>
      <c r="L15" s="1">
        <f>_xlfn.RANK.EQ(Table1[[#This Row],[Latest Score]],Table1[Latest Score],0)</f>
        <v>8</v>
      </c>
      <c r="M15" s="3">
        <f>_xlfn.RANK.EQ(Table1[[#This Row],[Interval / Revision]],Table1[Interval / Revision],1)</f>
        <v>20</v>
      </c>
      <c r="N15" s="3">
        <f>_xlfn.RANK.EQ(Table1[[#This Row],[Overdue Days]],Table1[Overdue Days],1)</f>
        <v>21</v>
      </c>
      <c r="O15" s="5">
        <f>ROUND(AVERAGE(Table1[[#This Row],[Rank 1]:[Rank 6]]),2)</f>
        <v>16</v>
      </c>
      <c r="P15" s="5">
        <f>ROW(Table1[[#This Row],[Rank avg]])-1</f>
        <v>14</v>
      </c>
      <c r="Q15" s="3">
        <f>_xlfn.CEILING.MATH(Table1[[#This Row],[Row]]/10)</f>
        <v>2</v>
      </c>
      <c r="R15" s="3">
        <f>Table1[[#This Row],[Group]]+Table1[[#This Row],[Page]]/1000</f>
        <v>2.2720000000000002</v>
      </c>
      <c r="S15" s="3">
        <v>2.2720000000000002</v>
      </c>
    </row>
    <row r="16" spans="1:19" ht="20" x14ac:dyDescent="0.2">
      <c r="A16" s="2">
        <v>274</v>
      </c>
      <c r="B16" s="1">
        <v>2</v>
      </c>
      <c r="C16" s="2">
        <v>1</v>
      </c>
      <c r="D16" s="1">
        <v>1</v>
      </c>
      <c r="E16" s="1">
        <v>1</v>
      </c>
      <c r="F16" s="1">
        <v>2</v>
      </c>
      <c r="G16" s="1">
        <v>-1</v>
      </c>
      <c r="H16" s="1">
        <f>IF(B16&gt;=30,-1*B16,B16)</f>
        <v>2</v>
      </c>
      <c r="I16" s="6">
        <f>_xlfn.RANK.EQ(Table1[[#This Row],[Interval Mod]],Table1[Interval Mod],1)</f>
        <v>14</v>
      </c>
      <c r="J16" s="3">
        <f>_xlfn.RANK.EQ(Table1[[#This Row],[Revisions]],Table1[Revisions],1)</f>
        <v>1</v>
      </c>
      <c r="K16" s="3">
        <f>_xlfn.RANK.EQ(Table1[[#This Row],[Avg Score]],Table1[Avg Score],0)</f>
        <v>27</v>
      </c>
      <c r="L16" s="3">
        <f>_xlfn.RANK.EQ(Table1[[#This Row],[Latest Score]],Table1[Latest Score],0)</f>
        <v>18</v>
      </c>
      <c r="M16" s="3">
        <f>_xlfn.RANK.EQ(Table1[[#This Row],[Interval / Revision]],Table1[Interval / Revision],1)</f>
        <v>32</v>
      </c>
      <c r="N16" s="3">
        <f>_xlfn.RANK.EQ(Table1[[#This Row],[Overdue Days]],Table1[Overdue Days],1)</f>
        <v>2</v>
      </c>
      <c r="O16" s="5">
        <f>ROUND(AVERAGE(Table1[[#This Row],[Rank 1]:[Rank 6]]),2)</f>
        <v>15.67</v>
      </c>
      <c r="P16" s="5">
        <f>ROW(Table1[[#This Row],[Rank avg]])-1</f>
        <v>15</v>
      </c>
      <c r="Q16" s="3">
        <f>_xlfn.CEILING.MATH(Table1[[#This Row],[Row]]/10)</f>
        <v>2</v>
      </c>
      <c r="R16" s="3">
        <f>Table1[[#This Row],[Group]]+Table1[[#This Row],[Page]]/1000</f>
        <v>2.274</v>
      </c>
      <c r="S16" s="3">
        <v>2.274</v>
      </c>
    </row>
    <row r="17" spans="1:19" ht="20" x14ac:dyDescent="0.2">
      <c r="A17" s="2">
        <v>275</v>
      </c>
      <c r="B17" s="1">
        <v>2</v>
      </c>
      <c r="C17" s="2">
        <v>1</v>
      </c>
      <c r="D17" s="1">
        <v>1</v>
      </c>
      <c r="E17" s="1">
        <v>1</v>
      </c>
      <c r="F17" s="1">
        <v>2</v>
      </c>
      <c r="G17" s="1">
        <v>-1</v>
      </c>
      <c r="H17" s="1">
        <f>IF(B17&gt;=30,-1*B17,B17)</f>
        <v>2</v>
      </c>
      <c r="I17" s="6">
        <f>_xlfn.RANK.EQ(Table1[[#This Row],[Interval Mod]],Table1[Interval Mod],1)</f>
        <v>14</v>
      </c>
      <c r="J17" s="3">
        <f>_xlfn.RANK.EQ(Table1[[#This Row],[Revisions]],Table1[Revisions],1)</f>
        <v>1</v>
      </c>
      <c r="K17" s="3">
        <f>_xlfn.RANK.EQ(Table1[[#This Row],[Avg Score]],Table1[Avg Score],0)</f>
        <v>27</v>
      </c>
      <c r="L17" s="3">
        <f>_xlfn.RANK.EQ(Table1[[#This Row],[Latest Score]],Table1[Latest Score],0)</f>
        <v>18</v>
      </c>
      <c r="M17" s="3">
        <f>_xlfn.RANK.EQ(Table1[[#This Row],[Interval / Revision]],Table1[Interval / Revision],1)</f>
        <v>32</v>
      </c>
      <c r="N17" s="3">
        <f>_xlfn.RANK.EQ(Table1[[#This Row],[Overdue Days]],Table1[Overdue Days],1)</f>
        <v>2</v>
      </c>
      <c r="O17" s="5">
        <f>ROUND(AVERAGE(Table1[[#This Row],[Rank 1]:[Rank 6]]),2)</f>
        <v>15.67</v>
      </c>
      <c r="P17" s="5">
        <f>ROW(Table1[[#This Row],[Rank avg]])-1</f>
        <v>16</v>
      </c>
      <c r="Q17" s="3">
        <f>_xlfn.CEILING.MATH(Table1[[#This Row],[Row]]/10)</f>
        <v>2</v>
      </c>
      <c r="R17" s="3">
        <f>Table1[[#This Row],[Group]]+Table1[[#This Row],[Page]]/1000</f>
        <v>2.2749999999999999</v>
      </c>
      <c r="S17" s="3">
        <v>2.2749999999999999</v>
      </c>
    </row>
    <row r="18" spans="1:19" ht="20" x14ac:dyDescent="0.2">
      <c r="A18" s="2">
        <v>279</v>
      </c>
      <c r="B18" s="1">
        <v>2</v>
      </c>
      <c r="C18" s="2">
        <v>1</v>
      </c>
      <c r="D18" s="1">
        <v>1</v>
      </c>
      <c r="E18" s="1">
        <v>1</v>
      </c>
      <c r="F18" s="1">
        <v>2</v>
      </c>
      <c r="G18" s="1">
        <v>-1</v>
      </c>
      <c r="H18" s="1">
        <f>IF(B18&gt;=30,-1*B18,B18)</f>
        <v>2</v>
      </c>
      <c r="I18" s="6">
        <f>_xlfn.RANK.EQ(Table1[[#This Row],[Interval Mod]],Table1[Interval Mod],1)</f>
        <v>14</v>
      </c>
      <c r="J18" s="3">
        <f>_xlfn.RANK.EQ(Table1[[#This Row],[Revisions]],Table1[Revisions],1)</f>
        <v>1</v>
      </c>
      <c r="K18" s="3">
        <f>_xlfn.RANK.EQ(Table1[[#This Row],[Avg Score]],Table1[Avg Score],0)</f>
        <v>27</v>
      </c>
      <c r="L18" s="3">
        <f>_xlfn.RANK.EQ(Table1[[#This Row],[Latest Score]],Table1[Latest Score],0)</f>
        <v>18</v>
      </c>
      <c r="M18" s="3">
        <f>_xlfn.RANK.EQ(Table1[[#This Row],[Interval / Revision]],Table1[Interval / Revision],1)</f>
        <v>32</v>
      </c>
      <c r="N18" s="3">
        <f>_xlfn.RANK.EQ(Table1[[#This Row],[Overdue Days]],Table1[Overdue Days],1)</f>
        <v>2</v>
      </c>
      <c r="O18" s="5">
        <f>ROUND(AVERAGE(Table1[[#This Row],[Rank 1]:[Rank 6]]),2)</f>
        <v>15.67</v>
      </c>
      <c r="P18" s="5">
        <f>ROW(Table1[[#This Row],[Rank avg]])-1</f>
        <v>17</v>
      </c>
      <c r="Q18" s="3">
        <f>_xlfn.CEILING.MATH(Table1[[#This Row],[Row]]/10)</f>
        <v>2</v>
      </c>
      <c r="R18" s="3">
        <f>Table1[[#This Row],[Group]]+Table1[[#This Row],[Page]]/1000</f>
        <v>2.2789999999999999</v>
      </c>
      <c r="S18" s="3">
        <v>2.2789999999999999</v>
      </c>
    </row>
    <row r="19" spans="1:19" ht="20" x14ac:dyDescent="0.2">
      <c r="A19" s="2">
        <v>280</v>
      </c>
      <c r="B19" s="1">
        <v>2</v>
      </c>
      <c r="C19" s="2">
        <v>1</v>
      </c>
      <c r="D19" s="1">
        <v>1</v>
      </c>
      <c r="E19" s="1">
        <v>1</v>
      </c>
      <c r="F19" s="1">
        <v>2</v>
      </c>
      <c r="G19" s="1">
        <v>-1</v>
      </c>
      <c r="H19" s="1">
        <f>IF(B19&gt;=30,-1*B19,B19)</f>
        <v>2</v>
      </c>
      <c r="I19" s="6">
        <f>_xlfn.RANK.EQ(Table1[[#This Row],[Interval Mod]],Table1[Interval Mod],1)</f>
        <v>14</v>
      </c>
      <c r="J19" s="3">
        <f>_xlfn.RANK.EQ(Table1[[#This Row],[Revisions]],Table1[Revisions],1)</f>
        <v>1</v>
      </c>
      <c r="K19" s="3">
        <f>_xlfn.RANK.EQ(Table1[[#This Row],[Avg Score]],Table1[Avg Score],0)</f>
        <v>27</v>
      </c>
      <c r="L19" s="3">
        <f>_xlfn.RANK.EQ(Table1[[#This Row],[Latest Score]],Table1[Latest Score],0)</f>
        <v>18</v>
      </c>
      <c r="M19" s="3">
        <f>_xlfn.RANK.EQ(Table1[[#This Row],[Interval / Revision]],Table1[Interval / Revision],1)</f>
        <v>32</v>
      </c>
      <c r="N19" s="3">
        <f>_xlfn.RANK.EQ(Table1[[#This Row],[Overdue Days]],Table1[Overdue Days],1)</f>
        <v>2</v>
      </c>
      <c r="O19" s="5">
        <f>ROUND(AVERAGE(Table1[[#This Row],[Rank 1]:[Rank 6]]),2)</f>
        <v>15.67</v>
      </c>
      <c r="P19" s="5">
        <f>ROW(Table1[[#This Row],[Rank avg]])-1</f>
        <v>18</v>
      </c>
      <c r="Q19" s="3">
        <f>_xlfn.CEILING.MATH(Table1[[#This Row],[Row]]/10)</f>
        <v>2</v>
      </c>
      <c r="R19" s="3">
        <f>Table1[[#This Row],[Group]]+Table1[[#This Row],[Page]]/1000</f>
        <v>2.2800000000000002</v>
      </c>
      <c r="S19" s="3">
        <v>2.2800000000000002</v>
      </c>
    </row>
    <row r="20" spans="1:19" ht="20" x14ac:dyDescent="0.2">
      <c r="A20" s="2">
        <v>287</v>
      </c>
      <c r="B20" s="1">
        <v>1</v>
      </c>
      <c r="C20" s="2">
        <v>1</v>
      </c>
      <c r="D20" s="1">
        <v>2</v>
      </c>
      <c r="E20" s="1">
        <v>2</v>
      </c>
      <c r="F20" s="1">
        <v>1</v>
      </c>
      <c r="G20" s="1">
        <v>0</v>
      </c>
      <c r="H20" s="1">
        <f>IF(B20&gt;=30,-1*B20,B20)</f>
        <v>1</v>
      </c>
      <c r="I20" s="6">
        <f>_xlfn.RANK.EQ(Table1[[#This Row],[Interval Mod]],Table1[Interval Mod],1)</f>
        <v>9</v>
      </c>
      <c r="J20" s="3">
        <f>_xlfn.RANK.EQ(Table1[[#This Row],[Revisions]],Table1[Revisions],1)</f>
        <v>1</v>
      </c>
      <c r="K20" s="3">
        <f>_xlfn.RANK.EQ(Table1[[#This Row],[Avg Score]],Table1[Avg Score],0)</f>
        <v>15</v>
      </c>
      <c r="L20" s="3">
        <f>_xlfn.RANK.EQ(Table1[[#This Row],[Latest Score]],Table1[Latest Score],0)</f>
        <v>13</v>
      </c>
      <c r="M20" s="3">
        <f>_xlfn.RANK.EQ(Table1[[#This Row],[Interval / Revision]],Table1[Interval / Revision],1)</f>
        <v>20</v>
      </c>
      <c r="N20" s="3">
        <f>_xlfn.RANK.EQ(Table1[[#This Row],[Overdue Days]],Table1[Overdue Days],1)</f>
        <v>21</v>
      </c>
      <c r="O20" s="5">
        <f>ROUND(AVERAGE(Table1[[#This Row],[Rank 1]:[Rank 6]]),2)</f>
        <v>13.17</v>
      </c>
      <c r="P20" s="5">
        <f>ROW(Table1[[#This Row],[Rank avg]])-1</f>
        <v>19</v>
      </c>
      <c r="Q20" s="3">
        <f>_xlfn.CEILING.MATH(Table1[[#This Row],[Row]]/10)</f>
        <v>2</v>
      </c>
      <c r="R20" s="3">
        <f>Table1[[#This Row],[Group]]+Table1[[#This Row],[Page]]/1000</f>
        <v>2.2869999999999999</v>
      </c>
      <c r="S20" s="3">
        <v>2.2869999999999999</v>
      </c>
    </row>
    <row r="21" spans="1:19" ht="20" x14ac:dyDescent="0.2">
      <c r="A21" s="2">
        <v>290</v>
      </c>
      <c r="B21" s="1">
        <v>1</v>
      </c>
      <c r="C21" s="2">
        <v>1</v>
      </c>
      <c r="D21" s="1">
        <v>2</v>
      </c>
      <c r="E21" s="1">
        <v>2</v>
      </c>
      <c r="F21" s="1">
        <v>1</v>
      </c>
      <c r="G21" s="1">
        <v>0</v>
      </c>
      <c r="H21" s="1">
        <f>IF(B21&gt;=30,-1*B21,B21)</f>
        <v>1</v>
      </c>
      <c r="I21" s="6">
        <f>_xlfn.RANK.EQ(Table1[[#This Row],[Interval Mod]],Table1[Interval Mod],1)</f>
        <v>9</v>
      </c>
      <c r="J21" s="3">
        <f>_xlfn.RANK.EQ(Table1[[#This Row],[Revisions]],Table1[Revisions],1)</f>
        <v>1</v>
      </c>
      <c r="K21" s="3">
        <f>_xlfn.RANK.EQ(Table1[[#This Row],[Avg Score]],Table1[Avg Score],0)</f>
        <v>15</v>
      </c>
      <c r="L21" s="3">
        <f>_xlfn.RANK.EQ(Table1[[#This Row],[Latest Score]],Table1[Latest Score],0)</f>
        <v>13</v>
      </c>
      <c r="M21" s="3">
        <f>_xlfn.RANK.EQ(Table1[[#This Row],[Interval / Revision]],Table1[Interval / Revision],1)</f>
        <v>20</v>
      </c>
      <c r="N21" s="3">
        <f>_xlfn.RANK.EQ(Table1[[#This Row],[Overdue Days]],Table1[Overdue Days],1)</f>
        <v>21</v>
      </c>
      <c r="O21" s="5">
        <f>ROUND(AVERAGE(Table1[[#This Row],[Rank 1]:[Rank 6]]),2)</f>
        <v>13.17</v>
      </c>
      <c r="P21" s="5">
        <f>ROW(Table1[[#This Row],[Rank avg]])-1</f>
        <v>20</v>
      </c>
      <c r="Q21" s="3">
        <f>_xlfn.CEILING.MATH(Table1[[#This Row],[Row]]/10)</f>
        <v>2</v>
      </c>
      <c r="R21" s="3">
        <f>Table1[[#This Row],[Group]]+Table1[[#This Row],[Page]]/1000</f>
        <v>2.29</v>
      </c>
      <c r="S21" s="3">
        <v>2.29</v>
      </c>
    </row>
    <row r="22" spans="1:19" ht="20" x14ac:dyDescent="0.2">
      <c r="A22" s="2">
        <v>189</v>
      </c>
      <c r="B22" s="1">
        <v>3</v>
      </c>
      <c r="C22" s="2">
        <v>5</v>
      </c>
      <c r="D22" s="1">
        <v>1.6</v>
      </c>
      <c r="E22" s="1">
        <v>0</v>
      </c>
      <c r="F22" s="1">
        <v>0.6</v>
      </c>
      <c r="G22" s="1">
        <v>-2</v>
      </c>
      <c r="H22" s="1">
        <f>IF(B22&gt;=30,-1*B22,B22)</f>
        <v>3</v>
      </c>
      <c r="I22" s="6">
        <f>_xlfn.RANK.EQ(Table1[[#This Row],[Interval Mod]],Table1[Interval Mod],1)</f>
        <v>25</v>
      </c>
      <c r="J22" s="3">
        <f>_xlfn.RANK.EQ(Table1[[#This Row],[Revisions]],Table1[Revisions],1)</f>
        <v>39</v>
      </c>
      <c r="K22" s="3">
        <f>_xlfn.RANK.EQ(Table1[[#This Row],[Avg Score]],Table1[Avg Score],0)</f>
        <v>22</v>
      </c>
      <c r="L22" s="3">
        <f>_xlfn.RANK.EQ(Table1[[#This Row],[Latest Score]],Table1[Latest Score],0)</f>
        <v>26</v>
      </c>
      <c r="M22" s="3">
        <f>_xlfn.RANK.EQ(Table1[[#This Row],[Interval / Revision]],Table1[Interval / Revision],1)</f>
        <v>16</v>
      </c>
      <c r="N22" s="3">
        <f>_xlfn.RANK.EQ(Table1[[#This Row],[Overdue Days]],Table1[Overdue Days],1)</f>
        <v>1</v>
      </c>
      <c r="O22" s="5">
        <f>ROUND(AVERAGE(Table1[[#This Row],[Rank 1]:[Rank 6]]),2)</f>
        <v>21.5</v>
      </c>
      <c r="P22" s="5">
        <f>ROW(Table1[[#This Row],[Rank avg]])-1</f>
        <v>21</v>
      </c>
      <c r="Q22" s="3">
        <f>_xlfn.CEILING.MATH(Table1[[#This Row],[Row]]/10)</f>
        <v>3</v>
      </c>
      <c r="R22" s="3">
        <f>Table1[[#This Row],[Group]]+Table1[[#This Row],[Page]]/1000</f>
        <v>3.1890000000000001</v>
      </c>
      <c r="S22" s="3">
        <v>3.1890000000000001</v>
      </c>
    </row>
    <row r="23" spans="1:19" ht="20" x14ac:dyDescent="0.2">
      <c r="A23" s="2">
        <v>210</v>
      </c>
      <c r="B23" s="1">
        <v>4</v>
      </c>
      <c r="C23" s="2">
        <v>3</v>
      </c>
      <c r="D23" s="1">
        <v>2</v>
      </c>
      <c r="E23" s="1">
        <v>3</v>
      </c>
      <c r="F23" s="1">
        <v>1.3</v>
      </c>
      <c r="G23" s="1">
        <v>-1</v>
      </c>
      <c r="H23" s="1">
        <f>IF(B23&gt;=30,-1*B23,B23)</f>
        <v>4</v>
      </c>
      <c r="I23">
        <f>_xlfn.RANK.EQ(Table1[[#This Row],[Interval Mod]],Table1[Interval Mod],1)</f>
        <v>35</v>
      </c>
      <c r="J23" s="1">
        <f>_xlfn.RANK.EQ(Table1[[#This Row],[Revisions]],Table1[Revisions],1)</f>
        <v>24</v>
      </c>
      <c r="K23" s="1">
        <f>_xlfn.RANK.EQ(Table1[[#This Row],[Avg Score]],Table1[Avg Score],0)</f>
        <v>15</v>
      </c>
      <c r="L23" s="1">
        <f>_xlfn.RANK.EQ(Table1[[#This Row],[Latest Score]],Table1[Latest Score],0)</f>
        <v>8</v>
      </c>
      <c r="M23" s="3">
        <f>_xlfn.RANK.EQ(Table1[[#This Row],[Interval / Revision]],Table1[Interval / Revision],1)</f>
        <v>28</v>
      </c>
      <c r="N23" s="3">
        <f>_xlfn.RANK.EQ(Table1[[#This Row],[Overdue Days]],Table1[Overdue Days],1)</f>
        <v>2</v>
      </c>
      <c r="O23" s="5">
        <f>ROUND(AVERAGE(Table1[[#This Row],[Rank 1]:[Rank 6]]),2)</f>
        <v>18.670000000000002</v>
      </c>
      <c r="P23" s="5">
        <f>ROW(Table1[[#This Row],[Rank avg]])-1</f>
        <v>22</v>
      </c>
      <c r="Q23" s="3">
        <f>_xlfn.CEILING.MATH(Table1[[#This Row],[Row]]/10)</f>
        <v>3</v>
      </c>
      <c r="R23" s="3">
        <f>Table1[[#This Row],[Group]]+Table1[[#This Row],[Page]]/1000</f>
        <v>3.21</v>
      </c>
      <c r="S23" s="3">
        <v>3.21</v>
      </c>
    </row>
    <row r="24" spans="1:19" ht="20" x14ac:dyDescent="0.2">
      <c r="A24" s="2">
        <v>215</v>
      </c>
      <c r="B24" s="1">
        <v>3</v>
      </c>
      <c r="C24" s="2">
        <v>6</v>
      </c>
      <c r="D24" s="1">
        <v>1.33</v>
      </c>
      <c r="E24" s="1">
        <v>1</v>
      </c>
      <c r="F24" s="1">
        <v>0.5</v>
      </c>
      <c r="G24" s="1">
        <v>-1</v>
      </c>
      <c r="H24" s="1">
        <f>IF(B24&gt;=30,-1*B24,B24)</f>
        <v>3</v>
      </c>
      <c r="I24" s="6">
        <f>_xlfn.RANK.EQ(Table1[[#This Row],[Interval Mod]],Table1[Interval Mod],1)</f>
        <v>25</v>
      </c>
      <c r="J24" s="3">
        <f>_xlfn.RANK.EQ(Table1[[#This Row],[Revisions]],Table1[Revisions],1)</f>
        <v>41</v>
      </c>
      <c r="K24" s="3">
        <f>_xlfn.RANK.EQ(Table1[[#This Row],[Avg Score]],Table1[Avg Score],0)</f>
        <v>24</v>
      </c>
      <c r="L24" s="3">
        <f>_xlfn.RANK.EQ(Table1[[#This Row],[Latest Score]],Table1[Latest Score],0)</f>
        <v>18</v>
      </c>
      <c r="M24" s="3">
        <f>_xlfn.RANK.EQ(Table1[[#This Row],[Interval / Revision]],Table1[Interval / Revision],1)</f>
        <v>13</v>
      </c>
      <c r="N24" s="3">
        <f>_xlfn.RANK.EQ(Table1[[#This Row],[Overdue Days]],Table1[Overdue Days],1)</f>
        <v>2</v>
      </c>
      <c r="O24" s="5">
        <f>ROUND(AVERAGE(Table1[[#This Row],[Rank 1]:[Rank 6]]),2)</f>
        <v>20.5</v>
      </c>
      <c r="P24" s="5">
        <f>ROW(Table1[[#This Row],[Rank avg]])-1</f>
        <v>23</v>
      </c>
      <c r="Q24" s="3">
        <f>_xlfn.CEILING.MATH(Table1[[#This Row],[Row]]/10)</f>
        <v>3</v>
      </c>
      <c r="R24" s="3">
        <f>Table1[[#This Row],[Group]]+Table1[[#This Row],[Page]]/1000</f>
        <v>3.2149999999999999</v>
      </c>
      <c r="S24" s="3">
        <v>3.2149999999999999</v>
      </c>
    </row>
    <row r="25" spans="1:19" ht="20" x14ac:dyDescent="0.2">
      <c r="A25" s="2">
        <v>216</v>
      </c>
      <c r="B25" s="1">
        <v>2</v>
      </c>
      <c r="C25" s="2">
        <v>7</v>
      </c>
      <c r="D25" s="1">
        <v>2</v>
      </c>
      <c r="E25" s="1">
        <v>0</v>
      </c>
      <c r="F25" s="1">
        <v>0.3</v>
      </c>
      <c r="G25" s="1">
        <v>-1</v>
      </c>
      <c r="H25" s="1">
        <f>IF(B25&gt;=30,-1*B25,B25)</f>
        <v>2</v>
      </c>
      <c r="I25" s="6">
        <f>_xlfn.RANK.EQ(Table1[[#This Row],[Interval Mod]],Table1[Interval Mod],1)</f>
        <v>14</v>
      </c>
      <c r="J25" s="3">
        <f>_xlfn.RANK.EQ(Table1[[#This Row],[Revisions]],Table1[Revisions],1)</f>
        <v>42</v>
      </c>
      <c r="K25" s="3">
        <f>_xlfn.RANK.EQ(Table1[[#This Row],[Avg Score]],Table1[Avg Score],0)</f>
        <v>15</v>
      </c>
      <c r="L25" s="3">
        <f>_xlfn.RANK.EQ(Table1[[#This Row],[Latest Score]],Table1[Latest Score],0)</f>
        <v>26</v>
      </c>
      <c r="M25" s="3">
        <f>_xlfn.RANK.EQ(Table1[[#This Row],[Interval / Revision]],Table1[Interval / Revision],1)</f>
        <v>10</v>
      </c>
      <c r="N25" s="3">
        <f>_xlfn.RANK.EQ(Table1[[#This Row],[Overdue Days]],Table1[Overdue Days],1)</f>
        <v>2</v>
      </c>
      <c r="O25" s="5">
        <f>ROUND(AVERAGE(Table1[[#This Row],[Rank 1]:[Rank 6]]),2)</f>
        <v>18.170000000000002</v>
      </c>
      <c r="P25" s="5">
        <f>ROW(Table1[[#This Row],[Rank avg]])-1</f>
        <v>24</v>
      </c>
      <c r="Q25" s="3">
        <f>_xlfn.CEILING.MATH(Table1[[#This Row],[Row]]/10)</f>
        <v>3</v>
      </c>
      <c r="R25" s="3">
        <f>Table1[[#This Row],[Group]]+Table1[[#This Row],[Page]]/1000</f>
        <v>3.2160000000000002</v>
      </c>
      <c r="S25" s="3">
        <v>3.2160000000000002</v>
      </c>
    </row>
    <row r="26" spans="1:19" ht="20" x14ac:dyDescent="0.2">
      <c r="A26" s="2">
        <v>262</v>
      </c>
      <c r="B26" s="1">
        <v>3</v>
      </c>
      <c r="C26" s="2">
        <v>1</v>
      </c>
      <c r="D26" s="1">
        <v>0</v>
      </c>
      <c r="E26" s="1">
        <v>0</v>
      </c>
      <c r="F26" s="1">
        <v>3</v>
      </c>
      <c r="G26" s="1">
        <v>-1</v>
      </c>
      <c r="H26" s="1">
        <f>IF(B26&gt;=30,-1*B26,B26)</f>
        <v>3</v>
      </c>
      <c r="I26" s="6">
        <f>_xlfn.RANK.EQ(Table1[[#This Row],[Interval Mod]],Table1[Interval Mod],1)</f>
        <v>25</v>
      </c>
      <c r="J26" s="3">
        <f>_xlfn.RANK.EQ(Table1[[#This Row],[Revisions]],Table1[Revisions],1)</f>
        <v>1</v>
      </c>
      <c r="K26" s="3">
        <f>_xlfn.RANK.EQ(Table1[[#This Row],[Avg Score]],Table1[Avg Score],0)</f>
        <v>36</v>
      </c>
      <c r="L26" s="3">
        <f>_xlfn.RANK.EQ(Table1[[#This Row],[Latest Score]],Table1[Latest Score],0)</f>
        <v>26</v>
      </c>
      <c r="M26" s="3">
        <f>_xlfn.RANK.EQ(Table1[[#This Row],[Interval / Revision]],Table1[Interval / Revision],1)</f>
        <v>39</v>
      </c>
      <c r="N26" s="3">
        <f>_xlfn.RANK.EQ(Table1[[#This Row],[Overdue Days]],Table1[Overdue Days],1)</f>
        <v>2</v>
      </c>
      <c r="O26" s="5">
        <f>ROUND(AVERAGE(Table1[[#This Row],[Rank 1]:[Rank 6]]),2)</f>
        <v>21.5</v>
      </c>
      <c r="P26" s="5">
        <f>ROW(Table1[[#This Row],[Rank avg]])-1</f>
        <v>25</v>
      </c>
      <c r="Q26" s="3">
        <f>_xlfn.CEILING.MATH(Table1[[#This Row],[Row]]/10)</f>
        <v>3</v>
      </c>
      <c r="R26" s="3">
        <f>Table1[[#This Row],[Group]]+Table1[[#This Row],[Page]]/1000</f>
        <v>3.262</v>
      </c>
      <c r="S26" s="3">
        <v>3.262</v>
      </c>
    </row>
    <row r="27" spans="1:19" ht="20" x14ac:dyDescent="0.2">
      <c r="A27" s="2">
        <v>263</v>
      </c>
      <c r="B27" s="1">
        <v>3</v>
      </c>
      <c r="C27" s="2">
        <v>1</v>
      </c>
      <c r="D27" s="1">
        <v>0</v>
      </c>
      <c r="E27" s="1">
        <v>0</v>
      </c>
      <c r="F27" s="1">
        <v>3</v>
      </c>
      <c r="G27" s="1">
        <v>-1</v>
      </c>
      <c r="H27" s="1">
        <f>IF(B27&gt;=30,-1*B27,B27)</f>
        <v>3</v>
      </c>
      <c r="I27" s="6">
        <f>_xlfn.RANK.EQ(Table1[[#This Row],[Interval Mod]],Table1[Interval Mod],1)</f>
        <v>25</v>
      </c>
      <c r="J27" s="3">
        <f>_xlfn.RANK.EQ(Table1[[#This Row],[Revisions]],Table1[Revisions],1)</f>
        <v>1</v>
      </c>
      <c r="K27" s="3">
        <f>_xlfn.RANK.EQ(Table1[[#This Row],[Avg Score]],Table1[Avg Score],0)</f>
        <v>36</v>
      </c>
      <c r="L27" s="3">
        <f>_xlfn.RANK.EQ(Table1[[#This Row],[Latest Score]],Table1[Latest Score],0)</f>
        <v>26</v>
      </c>
      <c r="M27" s="3">
        <f>_xlfn.RANK.EQ(Table1[[#This Row],[Interval / Revision]],Table1[Interval / Revision],1)</f>
        <v>39</v>
      </c>
      <c r="N27" s="3">
        <f>_xlfn.RANK.EQ(Table1[[#This Row],[Overdue Days]],Table1[Overdue Days],1)</f>
        <v>2</v>
      </c>
      <c r="O27" s="5">
        <f>ROUND(AVERAGE(Table1[[#This Row],[Rank 1]:[Rank 6]]),2)</f>
        <v>21.5</v>
      </c>
      <c r="P27" s="5">
        <f>ROW(Table1[[#This Row],[Rank avg]])-1</f>
        <v>26</v>
      </c>
      <c r="Q27" s="3">
        <f>_xlfn.CEILING.MATH(Table1[[#This Row],[Row]]/10)</f>
        <v>3</v>
      </c>
      <c r="R27" s="3">
        <f>Table1[[#This Row],[Group]]+Table1[[#This Row],[Page]]/1000</f>
        <v>3.2629999999999999</v>
      </c>
      <c r="S27" s="3">
        <v>3.2629999999999999</v>
      </c>
    </row>
    <row r="28" spans="1:19" ht="20" x14ac:dyDescent="0.2">
      <c r="A28" s="2">
        <v>264</v>
      </c>
      <c r="B28" s="1">
        <v>3</v>
      </c>
      <c r="C28" s="2">
        <v>1</v>
      </c>
      <c r="D28" s="1">
        <v>0</v>
      </c>
      <c r="E28" s="1">
        <v>0</v>
      </c>
      <c r="F28" s="1">
        <v>3</v>
      </c>
      <c r="G28" s="1">
        <v>-1</v>
      </c>
      <c r="H28" s="1">
        <f>IF(B28&gt;=30,-1*B28,B28)</f>
        <v>3</v>
      </c>
      <c r="I28" s="6">
        <f>_xlfn.RANK.EQ(Table1[[#This Row],[Interval Mod]],Table1[Interval Mod],1)</f>
        <v>25</v>
      </c>
      <c r="J28" s="3">
        <f>_xlfn.RANK.EQ(Table1[[#This Row],[Revisions]],Table1[Revisions],1)</f>
        <v>1</v>
      </c>
      <c r="K28" s="3">
        <f>_xlfn.RANK.EQ(Table1[[#This Row],[Avg Score]],Table1[Avg Score],0)</f>
        <v>36</v>
      </c>
      <c r="L28" s="3">
        <f>_xlfn.RANK.EQ(Table1[[#This Row],[Latest Score]],Table1[Latest Score],0)</f>
        <v>26</v>
      </c>
      <c r="M28" s="3">
        <f>_xlfn.RANK.EQ(Table1[[#This Row],[Interval / Revision]],Table1[Interval / Revision],1)</f>
        <v>39</v>
      </c>
      <c r="N28" s="3">
        <f>_xlfn.RANK.EQ(Table1[[#This Row],[Overdue Days]],Table1[Overdue Days],1)</f>
        <v>2</v>
      </c>
      <c r="O28" s="5">
        <f>ROUND(AVERAGE(Table1[[#This Row],[Rank 1]:[Rank 6]]),2)</f>
        <v>21.5</v>
      </c>
      <c r="P28" s="5">
        <f>ROW(Table1[[#This Row],[Rank avg]])-1</f>
        <v>27</v>
      </c>
      <c r="Q28" s="3">
        <f>_xlfn.CEILING.MATH(Table1[[#This Row],[Row]]/10)</f>
        <v>3</v>
      </c>
      <c r="R28" s="3">
        <f>Table1[[#This Row],[Group]]+Table1[[#This Row],[Page]]/1000</f>
        <v>3.2640000000000002</v>
      </c>
      <c r="S28" s="3">
        <v>3.2640000000000002</v>
      </c>
    </row>
    <row r="29" spans="1:19" ht="20" x14ac:dyDescent="0.2">
      <c r="A29" s="2">
        <v>266</v>
      </c>
      <c r="B29" s="1">
        <v>2</v>
      </c>
      <c r="C29" s="2">
        <v>3</v>
      </c>
      <c r="D29" s="1">
        <v>1.67</v>
      </c>
      <c r="E29" s="1">
        <v>0</v>
      </c>
      <c r="F29" s="1">
        <v>0.7</v>
      </c>
      <c r="G29" s="1">
        <v>0</v>
      </c>
      <c r="H29" s="1">
        <f>IF(B29&gt;=30,-1*B29,B29)</f>
        <v>2</v>
      </c>
      <c r="I29" s="6">
        <f>_xlfn.RANK.EQ(Table1[[#This Row],[Interval Mod]],Table1[Interval Mod],1)</f>
        <v>14</v>
      </c>
      <c r="J29" s="3">
        <f>_xlfn.RANK.EQ(Table1[[#This Row],[Revisions]],Table1[Revisions],1)</f>
        <v>24</v>
      </c>
      <c r="K29" s="3">
        <f>_xlfn.RANK.EQ(Table1[[#This Row],[Avg Score]],Table1[Avg Score],0)</f>
        <v>20</v>
      </c>
      <c r="L29" s="3">
        <f>_xlfn.RANK.EQ(Table1[[#This Row],[Latest Score]],Table1[Latest Score],0)</f>
        <v>26</v>
      </c>
      <c r="M29" s="3">
        <f>_xlfn.RANK.EQ(Table1[[#This Row],[Interval / Revision]],Table1[Interval / Revision],1)</f>
        <v>18</v>
      </c>
      <c r="N29" s="3">
        <f>_xlfn.RANK.EQ(Table1[[#This Row],[Overdue Days]],Table1[Overdue Days],1)</f>
        <v>21</v>
      </c>
      <c r="O29" s="5">
        <f>ROUND(AVERAGE(Table1[[#This Row],[Rank 1]:[Rank 6]]),2)</f>
        <v>20.5</v>
      </c>
      <c r="P29" s="5">
        <f>ROW(Table1[[#This Row],[Rank avg]])-1</f>
        <v>28</v>
      </c>
      <c r="Q29" s="3">
        <f>_xlfn.CEILING.MATH(Table1[[#This Row],[Row]]/10)</f>
        <v>3</v>
      </c>
      <c r="R29" s="3">
        <f>Table1[[#This Row],[Group]]+Table1[[#This Row],[Page]]/1000</f>
        <v>3.266</v>
      </c>
      <c r="S29" s="3">
        <v>3.266</v>
      </c>
    </row>
    <row r="30" spans="1:19" ht="20" x14ac:dyDescent="0.2">
      <c r="A30" s="2">
        <v>267</v>
      </c>
      <c r="B30" s="1">
        <v>3</v>
      </c>
      <c r="C30" s="2">
        <v>1</v>
      </c>
      <c r="D30" s="1">
        <v>0</v>
      </c>
      <c r="E30" s="1">
        <v>0</v>
      </c>
      <c r="F30" s="1">
        <v>3</v>
      </c>
      <c r="G30" s="1">
        <v>-1</v>
      </c>
      <c r="H30" s="1">
        <f>IF(B30&gt;=30,-1*B30,B30)</f>
        <v>3</v>
      </c>
      <c r="I30" s="6">
        <f>_xlfn.RANK.EQ(Table1[[#This Row],[Interval Mod]],Table1[Interval Mod],1)</f>
        <v>25</v>
      </c>
      <c r="J30" s="3">
        <f>_xlfn.RANK.EQ(Table1[[#This Row],[Revisions]],Table1[Revisions],1)</f>
        <v>1</v>
      </c>
      <c r="K30" s="3">
        <f>_xlfn.RANK.EQ(Table1[[#This Row],[Avg Score]],Table1[Avg Score],0)</f>
        <v>36</v>
      </c>
      <c r="L30" s="3">
        <f>_xlfn.RANK.EQ(Table1[[#This Row],[Latest Score]],Table1[Latest Score],0)</f>
        <v>26</v>
      </c>
      <c r="M30" s="3">
        <f>_xlfn.RANK.EQ(Table1[[#This Row],[Interval / Revision]],Table1[Interval / Revision],1)</f>
        <v>39</v>
      </c>
      <c r="N30" s="3">
        <f>_xlfn.RANK.EQ(Table1[[#This Row],[Overdue Days]],Table1[Overdue Days],1)</f>
        <v>2</v>
      </c>
      <c r="O30" s="5">
        <f>ROUND(AVERAGE(Table1[[#This Row],[Rank 1]:[Rank 6]]),2)</f>
        <v>21.5</v>
      </c>
      <c r="P30" s="5">
        <f>ROW(Table1[[#This Row],[Rank avg]])-1</f>
        <v>29</v>
      </c>
      <c r="Q30" s="3">
        <f>_xlfn.CEILING.MATH(Table1[[#This Row],[Row]]/10)</f>
        <v>3</v>
      </c>
      <c r="R30" s="3">
        <f>Table1[[#This Row],[Group]]+Table1[[#This Row],[Page]]/1000</f>
        <v>3.2669999999999999</v>
      </c>
      <c r="S30" s="3">
        <v>3.2669999999999999</v>
      </c>
    </row>
    <row r="31" spans="1:19" ht="20" x14ac:dyDescent="0.2">
      <c r="A31" s="2">
        <v>271</v>
      </c>
      <c r="B31" s="1">
        <v>2</v>
      </c>
      <c r="C31" s="2">
        <v>3</v>
      </c>
      <c r="D31" s="1">
        <v>1.67</v>
      </c>
      <c r="E31" s="1">
        <v>1</v>
      </c>
      <c r="F31" s="1">
        <v>0.7</v>
      </c>
      <c r="G31" s="1">
        <v>0</v>
      </c>
      <c r="H31" s="1">
        <f>IF(B31&gt;=30,-1*B31,B31)</f>
        <v>2</v>
      </c>
      <c r="I31" s="6">
        <f>_xlfn.RANK.EQ(Table1[[#This Row],[Interval Mod]],Table1[Interval Mod],1)</f>
        <v>14</v>
      </c>
      <c r="J31" s="3">
        <f>_xlfn.RANK.EQ(Table1[[#This Row],[Revisions]],Table1[Revisions],1)</f>
        <v>24</v>
      </c>
      <c r="K31" s="3">
        <f>_xlfn.RANK.EQ(Table1[[#This Row],[Avg Score]],Table1[Avg Score],0)</f>
        <v>20</v>
      </c>
      <c r="L31" s="3">
        <f>_xlfn.RANK.EQ(Table1[[#This Row],[Latest Score]],Table1[Latest Score],0)</f>
        <v>18</v>
      </c>
      <c r="M31" s="3">
        <f>_xlfn.RANK.EQ(Table1[[#This Row],[Interval / Revision]],Table1[Interval / Revision],1)</f>
        <v>18</v>
      </c>
      <c r="N31" s="3">
        <f>_xlfn.RANK.EQ(Table1[[#This Row],[Overdue Days]],Table1[Overdue Days],1)</f>
        <v>21</v>
      </c>
      <c r="O31" s="5">
        <f>ROUND(AVERAGE(Table1[[#This Row],[Rank 1]:[Rank 6]]),2)</f>
        <v>19.170000000000002</v>
      </c>
      <c r="P31" s="5">
        <f>ROW(Table1[[#This Row],[Rank avg]])-1</f>
        <v>30</v>
      </c>
      <c r="Q31" s="3">
        <f>_xlfn.CEILING.MATH(Table1[[#This Row],[Row]]/10)</f>
        <v>3</v>
      </c>
      <c r="R31" s="3">
        <f>Table1[[#This Row],[Group]]+Table1[[#This Row],[Page]]/1000</f>
        <v>3.2709999999999999</v>
      </c>
      <c r="S31" s="3">
        <v>3.2709999999999999</v>
      </c>
    </row>
    <row r="32" spans="1:19" ht="20" x14ac:dyDescent="0.2">
      <c r="A32" s="2">
        <v>199</v>
      </c>
      <c r="B32" s="1">
        <v>4</v>
      </c>
      <c r="C32" s="2">
        <v>4</v>
      </c>
      <c r="D32" s="1">
        <v>0.5</v>
      </c>
      <c r="E32" s="1">
        <v>0</v>
      </c>
      <c r="F32" s="1">
        <v>1</v>
      </c>
      <c r="G32" s="1">
        <v>-1</v>
      </c>
      <c r="H32" s="1">
        <f>IF(B32&gt;=30,-1*B32,B32)</f>
        <v>4</v>
      </c>
      <c r="I32" s="6">
        <f>_xlfn.RANK.EQ(Table1[[#This Row],[Interval Mod]],Table1[Interval Mod],1)</f>
        <v>35</v>
      </c>
      <c r="J32" s="3">
        <f>_xlfn.RANK.EQ(Table1[[#This Row],[Revisions]],Table1[Revisions],1)</f>
        <v>33</v>
      </c>
      <c r="K32" s="3">
        <f>_xlfn.RANK.EQ(Table1[[#This Row],[Avg Score]],Table1[Avg Score],0)</f>
        <v>34</v>
      </c>
      <c r="L32" s="3">
        <f>_xlfn.RANK.EQ(Table1[[#This Row],[Latest Score]],Table1[Latest Score],0)</f>
        <v>26</v>
      </c>
      <c r="M32" s="3">
        <f>_xlfn.RANK.EQ(Table1[[#This Row],[Interval / Revision]],Table1[Interval / Revision],1)</f>
        <v>20</v>
      </c>
      <c r="N32" s="3">
        <f>_xlfn.RANK.EQ(Table1[[#This Row],[Overdue Days]],Table1[Overdue Days],1)</f>
        <v>2</v>
      </c>
      <c r="O32" s="5">
        <f>ROUND(AVERAGE(Table1[[#This Row],[Rank 1]:[Rank 6]]),2)</f>
        <v>25</v>
      </c>
      <c r="P32" s="5">
        <f>ROW(Table1[[#This Row],[Rank avg]])-1</f>
        <v>31</v>
      </c>
      <c r="Q32" s="3">
        <f>_xlfn.CEILING.MATH(Table1[[#This Row],[Row]]/10)</f>
        <v>4</v>
      </c>
      <c r="R32" s="3">
        <f>Table1[[#This Row],[Group]]+Table1[[#This Row],[Page]]/1000</f>
        <v>4.1989999999999998</v>
      </c>
      <c r="S32" s="3">
        <v>4.1989999999999998</v>
      </c>
    </row>
    <row r="33" spans="1:19" ht="20" x14ac:dyDescent="0.2">
      <c r="A33" s="2">
        <v>205</v>
      </c>
      <c r="B33" s="1">
        <v>4</v>
      </c>
      <c r="C33" s="2">
        <v>3</v>
      </c>
      <c r="D33" s="1">
        <v>0.67</v>
      </c>
      <c r="E33" s="1">
        <v>2</v>
      </c>
      <c r="F33" s="1">
        <v>1.3</v>
      </c>
      <c r="G33" s="1">
        <v>0</v>
      </c>
      <c r="H33" s="1">
        <f>IF(B33&gt;=30,-1*B33,B33)</f>
        <v>4</v>
      </c>
      <c r="I33">
        <f>_xlfn.RANK.EQ(Table1[[#This Row],[Interval Mod]],Table1[Interval Mod],1)</f>
        <v>35</v>
      </c>
      <c r="J33" s="1">
        <f>_xlfn.RANK.EQ(Table1[[#This Row],[Revisions]],Table1[Revisions],1)</f>
        <v>24</v>
      </c>
      <c r="K33" s="1">
        <f>_xlfn.RANK.EQ(Table1[[#This Row],[Avg Score]],Table1[Avg Score],0)</f>
        <v>32</v>
      </c>
      <c r="L33" s="1">
        <f>_xlfn.RANK.EQ(Table1[[#This Row],[Latest Score]],Table1[Latest Score],0)</f>
        <v>13</v>
      </c>
      <c r="M33" s="3">
        <f>_xlfn.RANK.EQ(Table1[[#This Row],[Interval / Revision]],Table1[Interval / Revision],1)</f>
        <v>28</v>
      </c>
      <c r="N33" s="3">
        <f>_xlfn.RANK.EQ(Table1[[#This Row],[Overdue Days]],Table1[Overdue Days],1)</f>
        <v>21</v>
      </c>
      <c r="O33" s="5">
        <f>ROUND(AVERAGE(Table1[[#This Row],[Rank 1]:[Rank 6]]),2)</f>
        <v>25.5</v>
      </c>
      <c r="P33" s="5">
        <f>ROW(Table1[[#This Row],[Rank avg]])-1</f>
        <v>32</v>
      </c>
      <c r="Q33" s="3">
        <f>_xlfn.CEILING.MATH(Table1[[#This Row],[Row]]/10)</f>
        <v>4</v>
      </c>
      <c r="R33" s="3">
        <f>Table1[[#This Row],[Group]]+Table1[[#This Row],[Page]]/1000</f>
        <v>4.2050000000000001</v>
      </c>
      <c r="S33" s="3">
        <v>4.2050000000000001</v>
      </c>
    </row>
    <row r="34" spans="1:19" ht="20" x14ac:dyDescent="0.2">
      <c r="A34" s="2">
        <v>208</v>
      </c>
      <c r="B34" s="1">
        <v>5</v>
      </c>
      <c r="C34" s="2">
        <v>4</v>
      </c>
      <c r="D34" s="1">
        <v>1.25</v>
      </c>
      <c r="E34" s="1">
        <v>0</v>
      </c>
      <c r="F34" s="1">
        <v>1.2</v>
      </c>
      <c r="G34" s="1">
        <v>0</v>
      </c>
      <c r="H34" s="1">
        <f>IF(B34&gt;=30,-1*B34,B34)</f>
        <v>5</v>
      </c>
      <c r="I34">
        <f>_xlfn.RANK.EQ(Table1[[#This Row],[Interval Mod]],Table1[Interval Mod],1)</f>
        <v>40</v>
      </c>
      <c r="J34" s="1">
        <f>_xlfn.RANK.EQ(Table1[[#This Row],[Revisions]],Table1[Revisions],1)</f>
        <v>33</v>
      </c>
      <c r="K34" s="1">
        <f>_xlfn.RANK.EQ(Table1[[#This Row],[Avg Score]],Table1[Avg Score],0)</f>
        <v>25</v>
      </c>
      <c r="L34" s="1">
        <f>_xlfn.RANK.EQ(Table1[[#This Row],[Latest Score]],Table1[Latest Score],0)</f>
        <v>26</v>
      </c>
      <c r="M34" s="3">
        <f>_xlfn.RANK.EQ(Table1[[#This Row],[Interval / Revision]],Table1[Interval / Revision],1)</f>
        <v>26</v>
      </c>
      <c r="N34" s="3">
        <f>_xlfn.RANK.EQ(Table1[[#This Row],[Overdue Days]],Table1[Overdue Days],1)</f>
        <v>21</v>
      </c>
      <c r="O34" s="5">
        <f>ROUND(AVERAGE(Table1[[#This Row],[Rank 1]:[Rank 6]]),2)</f>
        <v>28.5</v>
      </c>
      <c r="P34" s="5">
        <f>ROW(Table1[[#This Row],[Rank avg]])-1</f>
        <v>33</v>
      </c>
      <c r="Q34" s="3">
        <f>_xlfn.CEILING.MATH(Table1[[#This Row],[Row]]/10)</f>
        <v>4</v>
      </c>
      <c r="R34" s="3">
        <f>Table1[[#This Row],[Group]]+Table1[[#This Row],[Page]]/1000</f>
        <v>4.2080000000000002</v>
      </c>
      <c r="S34" s="3">
        <v>4.2080000000000002</v>
      </c>
    </row>
    <row r="35" spans="1:19" ht="20" x14ac:dyDescent="0.2">
      <c r="A35" s="2">
        <v>212</v>
      </c>
      <c r="B35" s="1">
        <v>3</v>
      </c>
      <c r="C35" s="2">
        <v>5</v>
      </c>
      <c r="D35" s="1">
        <v>1.8</v>
      </c>
      <c r="E35" s="1">
        <v>1</v>
      </c>
      <c r="F35" s="1">
        <v>0.6</v>
      </c>
      <c r="G35" s="1">
        <v>0</v>
      </c>
      <c r="H35" s="1">
        <f>IF(B35&gt;=30,-1*B35,B35)</f>
        <v>3</v>
      </c>
      <c r="I35">
        <f>_xlfn.RANK.EQ(Table1[[#This Row],[Interval Mod]],Table1[Interval Mod],1)</f>
        <v>25</v>
      </c>
      <c r="J35" s="1">
        <f>_xlfn.RANK.EQ(Table1[[#This Row],[Revisions]],Table1[Revisions],1)</f>
        <v>39</v>
      </c>
      <c r="K35" s="1">
        <f>_xlfn.RANK.EQ(Table1[[#This Row],[Avg Score]],Table1[Avg Score],0)</f>
        <v>19</v>
      </c>
      <c r="L35" s="1">
        <f>_xlfn.RANK.EQ(Table1[[#This Row],[Latest Score]],Table1[Latest Score],0)</f>
        <v>18</v>
      </c>
      <c r="M35" s="3">
        <f>_xlfn.RANK.EQ(Table1[[#This Row],[Interval / Revision]],Table1[Interval / Revision],1)</f>
        <v>16</v>
      </c>
      <c r="N35" s="3">
        <f>_xlfn.RANK.EQ(Table1[[#This Row],[Overdue Days]],Table1[Overdue Days],1)</f>
        <v>21</v>
      </c>
      <c r="O35" s="5">
        <f>ROUND(AVERAGE(Table1[[#This Row],[Rank 1]:[Rank 6]]),2)</f>
        <v>23</v>
      </c>
      <c r="P35" s="5">
        <f>ROW(Table1[[#This Row],[Rank avg]])-1</f>
        <v>34</v>
      </c>
      <c r="Q35" s="3">
        <f>_xlfn.CEILING.MATH(Table1[[#This Row],[Row]]/10)</f>
        <v>4</v>
      </c>
      <c r="R35" s="3">
        <f>Table1[[#This Row],[Group]]+Table1[[#This Row],[Page]]/1000</f>
        <v>4.2119999999999997</v>
      </c>
      <c r="S35" s="3">
        <v>4.2119999999999997</v>
      </c>
    </row>
    <row r="36" spans="1:19" ht="20" x14ac:dyDescent="0.2">
      <c r="A36" s="2">
        <v>231</v>
      </c>
      <c r="B36" s="1">
        <v>4</v>
      </c>
      <c r="C36" s="2">
        <v>3</v>
      </c>
      <c r="D36" s="1">
        <v>0.67</v>
      </c>
      <c r="E36" s="1">
        <v>1</v>
      </c>
      <c r="F36" s="1">
        <v>1.3</v>
      </c>
      <c r="G36" s="1">
        <v>0</v>
      </c>
      <c r="H36" s="1">
        <f>IF(B36&gt;=30,-1*B36,B36)</f>
        <v>4</v>
      </c>
      <c r="I36" s="6">
        <f>_xlfn.RANK.EQ(Table1[[#This Row],[Interval Mod]],Table1[Interval Mod],1)</f>
        <v>35</v>
      </c>
      <c r="J36" s="3">
        <f>_xlfn.RANK.EQ(Table1[[#This Row],[Revisions]],Table1[Revisions],1)</f>
        <v>24</v>
      </c>
      <c r="K36" s="3">
        <f>_xlfn.RANK.EQ(Table1[[#This Row],[Avg Score]],Table1[Avg Score],0)</f>
        <v>32</v>
      </c>
      <c r="L36" s="3">
        <f>_xlfn.RANK.EQ(Table1[[#This Row],[Latest Score]],Table1[Latest Score],0)</f>
        <v>18</v>
      </c>
      <c r="M36" s="3">
        <f>_xlfn.RANK.EQ(Table1[[#This Row],[Interval / Revision]],Table1[Interval / Revision],1)</f>
        <v>28</v>
      </c>
      <c r="N36" s="3">
        <f>_xlfn.RANK.EQ(Table1[[#This Row],[Overdue Days]],Table1[Overdue Days],1)</f>
        <v>21</v>
      </c>
      <c r="O36" s="5">
        <f>ROUND(AVERAGE(Table1[[#This Row],[Rank 1]:[Rank 6]]),2)</f>
        <v>26.33</v>
      </c>
      <c r="P36" s="5">
        <f>ROW(Table1[[#This Row],[Rank avg]])-1</f>
        <v>35</v>
      </c>
      <c r="Q36" s="3">
        <f>_xlfn.CEILING.MATH(Table1[[#This Row],[Row]]/10)</f>
        <v>4</v>
      </c>
      <c r="R36" s="3">
        <f>Table1[[#This Row],[Group]]+Table1[[#This Row],[Page]]/1000</f>
        <v>4.2309999999999999</v>
      </c>
      <c r="S36" s="3">
        <v>4.2309999999999999</v>
      </c>
    </row>
    <row r="37" spans="1:19" ht="20" x14ac:dyDescent="0.2">
      <c r="A37" s="2">
        <v>232</v>
      </c>
      <c r="B37" s="1">
        <v>4</v>
      </c>
      <c r="C37" s="2">
        <v>4</v>
      </c>
      <c r="D37" s="1">
        <v>0.75</v>
      </c>
      <c r="E37" s="1">
        <v>0</v>
      </c>
      <c r="F37" s="1">
        <v>1</v>
      </c>
      <c r="G37" s="1">
        <v>0</v>
      </c>
      <c r="H37" s="1">
        <f>IF(B37&gt;=30,-1*B37,B37)</f>
        <v>4</v>
      </c>
      <c r="I37" s="6">
        <f>_xlfn.RANK.EQ(Table1[[#This Row],[Interval Mod]],Table1[Interval Mod],1)</f>
        <v>35</v>
      </c>
      <c r="J37" s="3">
        <f>_xlfn.RANK.EQ(Table1[[#This Row],[Revisions]],Table1[Revisions],1)</f>
        <v>33</v>
      </c>
      <c r="K37" s="3">
        <f>_xlfn.RANK.EQ(Table1[[#This Row],[Avg Score]],Table1[Avg Score],0)</f>
        <v>31</v>
      </c>
      <c r="L37" s="3">
        <f>_xlfn.RANK.EQ(Table1[[#This Row],[Latest Score]],Table1[Latest Score],0)</f>
        <v>26</v>
      </c>
      <c r="M37" s="3">
        <f>_xlfn.RANK.EQ(Table1[[#This Row],[Interval / Revision]],Table1[Interval / Revision],1)</f>
        <v>20</v>
      </c>
      <c r="N37" s="3">
        <f>_xlfn.RANK.EQ(Table1[[#This Row],[Overdue Days]],Table1[Overdue Days],1)</f>
        <v>21</v>
      </c>
      <c r="O37" s="5">
        <f>ROUND(AVERAGE(Table1[[#This Row],[Rank 1]:[Rank 6]]),2)</f>
        <v>27.67</v>
      </c>
      <c r="P37" s="5">
        <f>ROW(Table1[[#This Row],[Rank avg]])-1</f>
        <v>36</v>
      </c>
      <c r="Q37" s="3">
        <f>_xlfn.CEILING.MATH(Table1[[#This Row],[Row]]/10)</f>
        <v>4</v>
      </c>
      <c r="R37" s="3">
        <f>Table1[[#This Row],[Group]]+Table1[[#This Row],[Page]]/1000</f>
        <v>4.2320000000000002</v>
      </c>
      <c r="S37" s="3">
        <v>4.2320000000000002</v>
      </c>
    </row>
    <row r="38" spans="1:19" ht="20" x14ac:dyDescent="0.2">
      <c r="A38" s="2">
        <v>252</v>
      </c>
      <c r="B38" s="1">
        <v>2</v>
      </c>
      <c r="C38" s="2">
        <v>4</v>
      </c>
      <c r="D38" s="1">
        <v>1.25</v>
      </c>
      <c r="E38" s="1">
        <v>0</v>
      </c>
      <c r="F38" s="1">
        <v>0.5</v>
      </c>
      <c r="G38" s="1">
        <v>0</v>
      </c>
      <c r="H38" s="1">
        <f>IF(B38&gt;=30,-1*B38,B38)</f>
        <v>2</v>
      </c>
      <c r="I38">
        <f>_xlfn.RANK.EQ(Table1[[#This Row],[Interval Mod]],Table1[Interval Mod],1)</f>
        <v>14</v>
      </c>
      <c r="J38" s="1">
        <f>_xlfn.RANK.EQ(Table1[[#This Row],[Revisions]],Table1[Revisions],1)</f>
        <v>33</v>
      </c>
      <c r="K38" s="1">
        <f>_xlfn.RANK.EQ(Table1[[#This Row],[Avg Score]],Table1[Avg Score],0)</f>
        <v>25</v>
      </c>
      <c r="L38" s="1">
        <f>_xlfn.RANK.EQ(Table1[[#This Row],[Latest Score]],Table1[Latest Score],0)</f>
        <v>26</v>
      </c>
      <c r="M38" s="3">
        <f>_xlfn.RANK.EQ(Table1[[#This Row],[Interval / Revision]],Table1[Interval / Revision],1)</f>
        <v>13</v>
      </c>
      <c r="N38" s="3">
        <f>_xlfn.RANK.EQ(Table1[[#This Row],[Overdue Days]],Table1[Overdue Days],1)</f>
        <v>21</v>
      </c>
      <c r="O38" s="5">
        <f>ROUND(AVERAGE(Table1[[#This Row],[Rank 1]:[Rank 6]]),2)</f>
        <v>22</v>
      </c>
      <c r="P38" s="5">
        <f>ROW(Table1[[#This Row],[Rank avg]])-1</f>
        <v>37</v>
      </c>
      <c r="Q38" s="3">
        <f>_xlfn.CEILING.MATH(Table1[[#This Row],[Row]]/10)</f>
        <v>4</v>
      </c>
      <c r="R38" s="3">
        <f>Table1[[#This Row],[Group]]+Table1[[#This Row],[Page]]/1000</f>
        <v>4.2519999999999998</v>
      </c>
      <c r="S38" s="3">
        <v>4.2519999999999998</v>
      </c>
    </row>
    <row r="39" spans="1:19" ht="20" x14ac:dyDescent="0.2">
      <c r="A39" s="2">
        <v>255</v>
      </c>
      <c r="B39" s="1">
        <v>3</v>
      </c>
      <c r="C39" s="2">
        <v>2</v>
      </c>
      <c r="D39" s="1">
        <v>1.5</v>
      </c>
      <c r="E39" s="1">
        <v>2</v>
      </c>
      <c r="F39" s="1">
        <v>1.5</v>
      </c>
      <c r="G39" s="1">
        <v>0</v>
      </c>
      <c r="H39" s="1">
        <f>IF(B39&gt;=30,-1*B39,B39)</f>
        <v>3</v>
      </c>
      <c r="I39">
        <f>_xlfn.RANK.EQ(Table1[[#This Row],[Interval Mod]],Table1[Interval Mod],1)</f>
        <v>25</v>
      </c>
      <c r="J39" s="1">
        <f>_xlfn.RANK.EQ(Table1[[#This Row],[Revisions]],Table1[Revisions],1)</f>
        <v>19</v>
      </c>
      <c r="K39" s="1">
        <f>_xlfn.RANK.EQ(Table1[[#This Row],[Avg Score]],Table1[Avg Score],0)</f>
        <v>23</v>
      </c>
      <c r="L39" s="1">
        <f>_xlfn.RANK.EQ(Table1[[#This Row],[Latest Score]],Table1[Latest Score],0)</f>
        <v>13</v>
      </c>
      <c r="M39" s="3">
        <f>_xlfn.RANK.EQ(Table1[[#This Row],[Interval / Revision]],Table1[Interval / Revision],1)</f>
        <v>31</v>
      </c>
      <c r="N39" s="3">
        <f>_xlfn.RANK.EQ(Table1[[#This Row],[Overdue Days]],Table1[Overdue Days],1)</f>
        <v>21</v>
      </c>
      <c r="O39" s="5">
        <f>ROUND(AVERAGE(Table1[[#This Row],[Rank 1]:[Rank 6]]),2)</f>
        <v>22</v>
      </c>
      <c r="P39" s="5">
        <f>ROW(Table1[[#This Row],[Rank avg]])-1</f>
        <v>38</v>
      </c>
      <c r="Q39" s="3">
        <f>_xlfn.CEILING.MATH(Table1[[#This Row],[Row]]/10)</f>
        <v>4</v>
      </c>
      <c r="R39" s="3">
        <f>Table1[[#This Row],[Group]]+Table1[[#This Row],[Page]]/1000</f>
        <v>4.2549999999999999</v>
      </c>
      <c r="S39" s="3">
        <v>4.2549999999999999</v>
      </c>
    </row>
    <row r="40" spans="1:19" ht="20" x14ac:dyDescent="0.2">
      <c r="A40" s="2">
        <v>270</v>
      </c>
      <c r="B40" s="1">
        <v>3</v>
      </c>
      <c r="C40" s="2">
        <v>1</v>
      </c>
      <c r="D40" s="1">
        <v>0</v>
      </c>
      <c r="E40" s="1">
        <v>0</v>
      </c>
      <c r="F40" s="1">
        <v>3</v>
      </c>
      <c r="G40" s="1">
        <v>-1</v>
      </c>
      <c r="H40" s="1">
        <f>IF(B40&gt;=30,-1*B40,B40)</f>
        <v>3</v>
      </c>
      <c r="I40" s="6">
        <f>_xlfn.RANK.EQ(Table1[[#This Row],[Interval Mod]],Table1[Interval Mod],1)</f>
        <v>25</v>
      </c>
      <c r="J40" s="3">
        <f>_xlfn.RANK.EQ(Table1[[#This Row],[Revisions]],Table1[Revisions],1)</f>
        <v>1</v>
      </c>
      <c r="K40" s="3">
        <f>_xlfn.RANK.EQ(Table1[[#This Row],[Avg Score]],Table1[Avg Score],0)</f>
        <v>36</v>
      </c>
      <c r="L40" s="3">
        <f>_xlfn.RANK.EQ(Table1[[#This Row],[Latest Score]],Table1[Latest Score],0)</f>
        <v>26</v>
      </c>
      <c r="M40" s="3">
        <f>_xlfn.RANK.EQ(Table1[[#This Row],[Interval / Revision]],Table1[Interval / Revision],1)</f>
        <v>39</v>
      </c>
      <c r="N40" s="3">
        <f>_xlfn.RANK.EQ(Table1[[#This Row],[Overdue Days]],Table1[Overdue Days],1)</f>
        <v>2</v>
      </c>
      <c r="O40" s="5">
        <f>ROUND(AVERAGE(Table1[[#This Row],[Rank 1]:[Rank 6]]),2)</f>
        <v>21.5</v>
      </c>
      <c r="P40" s="5">
        <f>ROW(Table1[[#This Row],[Rank avg]])-1</f>
        <v>39</v>
      </c>
      <c r="Q40" s="3">
        <f>_xlfn.CEILING.MATH(Table1[[#This Row],[Row]]/10)</f>
        <v>4</v>
      </c>
      <c r="R40" s="3">
        <f>Table1[[#This Row],[Group]]+Table1[[#This Row],[Page]]/1000</f>
        <v>4.2699999999999996</v>
      </c>
      <c r="S40" s="3">
        <v>4.2699999999999996</v>
      </c>
    </row>
    <row r="41" spans="1:19" ht="20" x14ac:dyDescent="0.2">
      <c r="A41" s="2">
        <v>276</v>
      </c>
      <c r="B41" s="1">
        <v>3</v>
      </c>
      <c r="C41" s="2">
        <v>1</v>
      </c>
      <c r="D41" s="1">
        <v>0</v>
      </c>
      <c r="E41" s="1">
        <v>0</v>
      </c>
      <c r="F41" s="1">
        <v>3</v>
      </c>
      <c r="G41" s="1">
        <v>0</v>
      </c>
      <c r="H41" s="1">
        <f>IF(B41&gt;=30,-1*B41,B41)</f>
        <v>3</v>
      </c>
      <c r="I41" s="6">
        <f>_xlfn.RANK.EQ(Table1[[#This Row],[Interval Mod]],Table1[Interval Mod],1)</f>
        <v>25</v>
      </c>
      <c r="J41" s="3">
        <f>_xlfn.RANK.EQ(Table1[[#This Row],[Revisions]],Table1[Revisions],1)</f>
        <v>1</v>
      </c>
      <c r="K41" s="3">
        <f>_xlfn.RANK.EQ(Table1[[#This Row],[Avg Score]],Table1[Avg Score],0)</f>
        <v>36</v>
      </c>
      <c r="L41" s="3">
        <f>_xlfn.RANK.EQ(Table1[[#This Row],[Latest Score]],Table1[Latest Score],0)</f>
        <v>26</v>
      </c>
      <c r="M41" s="3">
        <f>_xlfn.RANK.EQ(Table1[[#This Row],[Interval / Revision]],Table1[Interval / Revision],1)</f>
        <v>39</v>
      </c>
      <c r="N41" s="3">
        <f>_xlfn.RANK.EQ(Table1[[#This Row],[Overdue Days]],Table1[Overdue Days],1)</f>
        <v>21</v>
      </c>
      <c r="O41" s="5">
        <f>ROUND(AVERAGE(Table1[[#This Row],[Rank 1]:[Rank 6]]),2)</f>
        <v>24.67</v>
      </c>
      <c r="P41" s="5">
        <f>ROW(Table1[[#This Row],[Rank avg]])-1</f>
        <v>40</v>
      </c>
      <c r="Q41" s="3">
        <f>_xlfn.CEILING.MATH(Table1[[#This Row],[Row]]/10)</f>
        <v>4</v>
      </c>
      <c r="R41" s="3">
        <f>Table1[[#This Row],[Group]]+Table1[[#This Row],[Page]]/1000</f>
        <v>4.2759999999999998</v>
      </c>
      <c r="S41" s="3">
        <v>4.2759999999999998</v>
      </c>
    </row>
    <row r="42" spans="1:19" ht="20" x14ac:dyDescent="0.2">
      <c r="A42" s="2">
        <v>184</v>
      </c>
      <c r="B42" s="1">
        <v>6</v>
      </c>
      <c r="C42" s="2">
        <v>3</v>
      </c>
      <c r="D42" s="1">
        <v>0</v>
      </c>
      <c r="E42" s="1">
        <v>0</v>
      </c>
      <c r="F42" s="1">
        <v>2</v>
      </c>
      <c r="G42" s="1">
        <v>0</v>
      </c>
      <c r="H42" s="1">
        <f>IF(B42&gt;=30,-1*B42,B42)</f>
        <v>6</v>
      </c>
      <c r="I42">
        <f>_xlfn.RANK.EQ(Table1[[#This Row],[Interval Mod]],Table1[Interval Mod],1)</f>
        <v>42</v>
      </c>
      <c r="J42" s="1">
        <f>_xlfn.RANK.EQ(Table1[[#This Row],[Revisions]],Table1[Revisions],1)</f>
        <v>24</v>
      </c>
      <c r="K42" s="1">
        <f>_xlfn.RANK.EQ(Table1[[#This Row],[Avg Score]],Table1[Avg Score],0)</f>
        <v>36</v>
      </c>
      <c r="L42" s="1">
        <f>_xlfn.RANK.EQ(Table1[[#This Row],[Latest Score]],Table1[Latest Score],0)</f>
        <v>26</v>
      </c>
      <c r="M42" s="3">
        <f>_xlfn.RANK.EQ(Table1[[#This Row],[Interval / Revision]],Table1[Interval / Revision],1)</f>
        <v>32</v>
      </c>
      <c r="N42" s="3">
        <f>_xlfn.RANK.EQ(Table1[[#This Row],[Overdue Days]],Table1[Overdue Days],1)</f>
        <v>21</v>
      </c>
      <c r="O42" s="5">
        <f>ROUND(AVERAGE(Table1[[#This Row],[Rank 1]:[Rank 6]]),2)</f>
        <v>30.17</v>
      </c>
      <c r="P42" s="5">
        <f>ROW(Table1[[#This Row],[Rank avg]])-1</f>
        <v>41</v>
      </c>
      <c r="Q42" s="3">
        <f>_xlfn.CEILING.MATH(Table1[[#This Row],[Row]]/10)</f>
        <v>5</v>
      </c>
      <c r="R42" s="3">
        <f>Table1[[#This Row],[Group]]+Table1[[#This Row],[Page]]/1000</f>
        <v>5.1840000000000002</v>
      </c>
      <c r="S42" s="3">
        <v>5.1840000000000002</v>
      </c>
    </row>
    <row r="43" spans="1:19" ht="20" x14ac:dyDescent="0.2">
      <c r="A43" s="2">
        <v>187</v>
      </c>
      <c r="B43" s="1">
        <v>6</v>
      </c>
      <c r="C43" s="2">
        <v>3</v>
      </c>
      <c r="D43" s="1">
        <v>0</v>
      </c>
      <c r="E43" s="1">
        <v>0</v>
      </c>
      <c r="F43" s="1">
        <v>2</v>
      </c>
      <c r="G43" s="1">
        <v>0</v>
      </c>
      <c r="H43" s="1">
        <f>IF(B43&gt;=30,-1*B43,B43)</f>
        <v>6</v>
      </c>
      <c r="I43" s="6">
        <f>_xlfn.RANK.EQ(Table1[[#This Row],[Interval Mod]],Table1[Interval Mod],1)</f>
        <v>42</v>
      </c>
      <c r="J43" s="3">
        <f>_xlfn.RANK.EQ(Table1[[#This Row],[Revisions]],Table1[Revisions],1)</f>
        <v>24</v>
      </c>
      <c r="K43" s="3">
        <f>_xlfn.RANK.EQ(Table1[[#This Row],[Avg Score]],Table1[Avg Score],0)</f>
        <v>36</v>
      </c>
      <c r="L43" s="3">
        <f>_xlfn.RANK.EQ(Table1[[#This Row],[Latest Score]],Table1[Latest Score],0)</f>
        <v>26</v>
      </c>
      <c r="M43" s="3">
        <f>_xlfn.RANK.EQ(Table1[[#This Row],[Interval / Revision]],Table1[Interval / Revision],1)</f>
        <v>32</v>
      </c>
      <c r="N43" s="3">
        <f>_xlfn.RANK.EQ(Table1[[#This Row],[Overdue Days]],Table1[Overdue Days],1)</f>
        <v>21</v>
      </c>
      <c r="O43" s="5">
        <f>ROUND(AVERAGE(Table1[[#This Row],[Rank 1]:[Rank 6]]),2)</f>
        <v>30.17</v>
      </c>
      <c r="P43" s="5">
        <f>ROW(Table1[[#This Row],[Rank avg]])-1</f>
        <v>42</v>
      </c>
      <c r="Q43" s="3">
        <f>_xlfn.CEILING.MATH(Table1[[#This Row],[Row]]/10)</f>
        <v>5</v>
      </c>
      <c r="R43" s="3">
        <f>Table1[[#This Row],[Group]]+Table1[[#This Row],[Page]]/1000</f>
        <v>5.1870000000000003</v>
      </c>
      <c r="S43" s="3">
        <v>5.1870000000000003</v>
      </c>
    </row>
    <row r="44" spans="1:19" ht="20" x14ac:dyDescent="0.2">
      <c r="A44" s="2">
        <v>188</v>
      </c>
      <c r="B44" s="1">
        <v>6</v>
      </c>
      <c r="C44" s="2">
        <v>3</v>
      </c>
      <c r="D44" s="1">
        <v>0</v>
      </c>
      <c r="E44" s="1">
        <v>0</v>
      </c>
      <c r="F44" s="1">
        <v>2</v>
      </c>
      <c r="G44" s="1">
        <v>0</v>
      </c>
      <c r="H44" s="1">
        <f>IF(B44&gt;=30,-1*B44,B44)</f>
        <v>6</v>
      </c>
      <c r="I44" s="6">
        <f>_xlfn.RANK.EQ(Table1[[#This Row],[Interval Mod]],Table1[Interval Mod],1)</f>
        <v>42</v>
      </c>
      <c r="J44" s="3">
        <f>_xlfn.RANK.EQ(Table1[[#This Row],[Revisions]],Table1[Revisions],1)</f>
        <v>24</v>
      </c>
      <c r="K44" s="3">
        <f>_xlfn.RANK.EQ(Table1[[#This Row],[Avg Score]],Table1[Avg Score],0)</f>
        <v>36</v>
      </c>
      <c r="L44" s="3">
        <f>_xlfn.RANK.EQ(Table1[[#This Row],[Latest Score]],Table1[Latest Score],0)</f>
        <v>26</v>
      </c>
      <c r="M44" s="3">
        <f>_xlfn.RANK.EQ(Table1[[#This Row],[Interval / Revision]],Table1[Interval / Revision],1)</f>
        <v>32</v>
      </c>
      <c r="N44" s="3">
        <f>_xlfn.RANK.EQ(Table1[[#This Row],[Overdue Days]],Table1[Overdue Days],1)</f>
        <v>21</v>
      </c>
      <c r="O44" s="5">
        <f>ROUND(AVERAGE(Table1[[#This Row],[Rank 1]:[Rank 6]]),2)</f>
        <v>30.17</v>
      </c>
      <c r="P44" s="5">
        <f>ROW(Table1[[#This Row],[Rank avg]])-1</f>
        <v>43</v>
      </c>
      <c r="Q44" s="3">
        <f>_xlfn.CEILING.MATH(Table1[[#This Row],[Row]]/10)</f>
        <v>5</v>
      </c>
      <c r="R44" s="3">
        <f>Table1[[#This Row],[Group]]+Table1[[#This Row],[Page]]/1000</f>
        <v>5.1879999999999997</v>
      </c>
      <c r="S44" s="3">
        <v>5.1879999999999997</v>
      </c>
    </row>
    <row r="45" spans="1:19" ht="20" x14ac:dyDescent="0.2">
      <c r="A45" s="2">
        <v>200</v>
      </c>
      <c r="B45" s="1">
        <v>5</v>
      </c>
      <c r="C45" s="2">
        <v>4</v>
      </c>
      <c r="D45" s="1">
        <v>0.25</v>
      </c>
      <c r="E45" s="1">
        <v>0</v>
      </c>
      <c r="F45" s="1">
        <v>1.2</v>
      </c>
      <c r="G45" s="1">
        <v>0</v>
      </c>
      <c r="H45" s="1">
        <f>IF(B45&gt;=30,-1*B45,B45)</f>
        <v>5</v>
      </c>
      <c r="I45" s="6">
        <f>_xlfn.RANK.EQ(Table1[[#This Row],[Interval Mod]],Table1[Interval Mod],1)</f>
        <v>40</v>
      </c>
      <c r="J45" s="3">
        <f>_xlfn.RANK.EQ(Table1[[#This Row],[Revisions]],Table1[Revisions],1)</f>
        <v>33</v>
      </c>
      <c r="K45" s="3">
        <f>_xlfn.RANK.EQ(Table1[[#This Row],[Avg Score]],Table1[Avg Score],0)</f>
        <v>35</v>
      </c>
      <c r="L45" s="3">
        <f>_xlfn.RANK.EQ(Table1[[#This Row],[Latest Score]],Table1[Latest Score],0)</f>
        <v>26</v>
      </c>
      <c r="M45" s="3">
        <f>_xlfn.RANK.EQ(Table1[[#This Row],[Interval / Revision]],Table1[Interval / Revision],1)</f>
        <v>26</v>
      </c>
      <c r="N45" s="3">
        <f>_xlfn.RANK.EQ(Table1[[#This Row],[Overdue Days]],Table1[Overdue Days],1)</f>
        <v>21</v>
      </c>
      <c r="O45" s="5">
        <f>ROUND(AVERAGE(Table1[[#This Row],[Rank 1]:[Rank 6]]),2)</f>
        <v>30.17</v>
      </c>
      <c r="P45" s="5">
        <f>ROW(Table1[[#This Row],[Rank avg]])-1</f>
        <v>44</v>
      </c>
      <c r="Q45" s="3">
        <f>_xlfn.CEILING.MATH(Table1[[#This Row],[Row]]/10)</f>
        <v>5</v>
      </c>
      <c r="R45" s="3">
        <f>Table1[[#This Row],[Group]]+Table1[[#This Row],[Page]]/1000</f>
        <v>5.2</v>
      </c>
      <c r="S45" s="3">
        <v>5.2</v>
      </c>
    </row>
  </sheetData>
  <phoneticPr fontId="3" type="noConversion"/>
  <conditionalFormatting sqref="I2:N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D975-A60C-284F-BF49-F48140AB3051}">
  <dimension ref="A1:S30"/>
  <sheetViews>
    <sheetView tabSelected="1" workbookViewId="0">
      <selection activeCell="E6" sqref="E6"/>
    </sheetView>
  </sheetViews>
  <sheetFormatPr baseColWidth="10" defaultColWidth="12.1640625" defaultRowHeight="16" x14ac:dyDescent="0.2"/>
  <cols>
    <col min="1" max="1" width="5.1640625" bestFit="1" customWidth="1"/>
    <col min="2" max="2" width="7.5" bestFit="1" customWidth="1"/>
    <col min="3" max="3" width="9" bestFit="1" customWidth="1"/>
    <col min="4" max="4" width="13" bestFit="1" customWidth="1"/>
    <col min="5" max="5" width="11.1640625" bestFit="1" customWidth="1"/>
    <col min="6" max="6" width="16.5" bestFit="1" customWidth="1"/>
    <col min="7" max="7" width="12.83203125" bestFit="1" customWidth="1"/>
    <col min="8" max="8" width="11.6640625" bestFit="1" customWidth="1"/>
    <col min="9" max="14" width="6.83203125" bestFit="1" customWidth="1"/>
    <col min="15" max="15" width="8.83203125" style="4" bestFit="1" customWidth="1"/>
    <col min="16" max="16" width="8.1640625" bestFit="1" customWidth="1"/>
    <col min="17" max="17" width="6.1640625" bestFit="1" customWidth="1"/>
    <col min="18" max="19" width="15.6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19</v>
      </c>
      <c r="E1" t="s">
        <v>3</v>
      </c>
      <c r="F1" t="s">
        <v>17</v>
      </c>
      <c r="G1" t="s">
        <v>18</v>
      </c>
      <c r="H1" t="s">
        <v>5</v>
      </c>
      <c r="I1" t="s">
        <v>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s="4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ht="20" x14ac:dyDescent="0.2">
      <c r="A2" s="2">
        <v>12</v>
      </c>
      <c r="B2" s="1">
        <v>17</v>
      </c>
      <c r="C2" s="2">
        <v>7</v>
      </c>
      <c r="D2" s="1">
        <v>0</v>
      </c>
      <c r="E2" s="1">
        <v>0</v>
      </c>
      <c r="F2" s="1">
        <v>2.4</v>
      </c>
      <c r="G2" s="1">
        <v>0</v>
      </c>
      <c r="H2" s="1">
        <f>IF(B2&gt;=30,-1*B2,B2)</f>
        <v>17</v>
      </c>
      <c r="I2">
        <f>_xlfn.RANK.EQ(Table13[[#This Row],[Interval Mod]],Table13[Interval Mod],1)</f>
        <v>24</v>
      </c>
      <c r="J2" s="1">
        <f>_xlfn.RANK.EQ(Table13[[#This Row],[Revisions]],Table13[Revisions],1)</f>
        <v>21</v>
      </c>
      <c r="K2" s="1">
        <f>_xlfn.RANK.EQ(Table13[[#This Row],[Average Score]],Table13[Average Score],0)</f>
        <v>26</v>
      </c>
      <c r="L2" s="1">
        <f>_xlfn.RANK.EQ(Table13[[#This Row],[Latest Score]],Table13[Latest Score],0)</f>
        <v>19</v>
      </c>
      <c r="M2" s="3">
        <f>_xlfn.RANK.EQ(Table13[[#This Row],[Interval / Revision]],Table13[Interval / Revision],1)</f>
        <v>16</v>
      </c>
      <c r="N2" s="3">
        <f>_xlfn.RANK.EQ(Table13[[#This Row],[Overdue Days]],Table13[Overdue Days],1)</f>
        <v>1</v>
      </c>
      <c r="O2" s="5">
        <f>ROUND(AVERAGE(Table13[[#This Row],[Rank 1]:[Rank 6]]),2)</f>
        <v>17.829999999999998</v>
      </c>
      <c r="P2" s="5">
        <f>ROW(Table13[[#This Row],[Rank avg]])-1</f>
        <v>1</v>
      </c>
      <c r="Q2" s="3">
        <f>_xlfn.CEILING.MATH(Table13[[#This Row],[Row]]/10)</f>
        <v>1</v>
      </c>
      <c r="R2" s="3">
        <f>Table13[[#This Row],[Group]]+Table13[[#This Row],[Page]]/1000</f>
        <v>1.012</v>
      </c>
      <c r="S2" s="3">
        <v>1.0529999999999999</v>
      </c>
    </row>
    <row r="3" spans="1:19" ht="20" x14ac:dyDescent="0.2">
      <c r="A3" s="2">
        <v>16</v>
      </c>
      <c r="B3" s="1">
        <v>16</v>
      </c>
      <c r="C3" s="2">
        <v>8</v>
      </c>
      <c r="D3" s="1">
        <v>0.88</v>
      </c>
      <c r="E3" s="1">
        <v>0</v>
      </c>
      <c r="F3" s="1">
        <v>2</v>
      </c>
      <c r="G3" s="1">
        <v>1</v>
      </c>
      <c r="H3" s="1">
        <f>IF(B3&gt;=30,-1*B3,B3)</f>
        <v>16</v>
      </c>
      <c r="I3">
        <f>_xlfn.RANK.EQ(Table13[[#This Row],[Interval Mod]],Table13[Interval Mod],1)</f>
        <v>22</v>
      </c>
      <c r="J3" s="1">
        <f>_xlfn.RANK.EQ(Table13[[#This Row],[Revisions]],Table13[Revisions],1)</f>
        <v>22</v>
      </c>
      <c r="K3" s="1">
        <f>_xlfn.RANK.EQ(Table13[[#This Row],[Average Score]],Table13[Average Score],0)</f>
        <v>23</v>
      </c>
      <c r="L3" s="1">
        <f>_xlfn.RANK.EQ(Table13[[#This Row],[Latest Score]],Table13[Latest Score],0)</f>
        <v>19</v>
      </c>
      <c r="M3" s="3">
        <f>_xlfn.RANK.EQ(Table13[[#This Row],[Interval / Revision]],Table13[Interval / Revision],1)</f>
        <v>10</v>
      </c>
      <c r="N3" s="3">
        <f>_xlfn.RANK.EQ(Table13[[#This Row],[Overdue Days]],Table13[Overdue Days],1)</f>
        <v>16</v>
      </c>
      <c r="O3" s="5">
        <f>ROUND(AVERAGE(Table13[[#This Row],[Rank 1]:[Rank 6]]),2)</f>
        <v>18.670000000000002</v>
      </c>
      <c r="P3" s="5">
        <f>ROW(Table13[[#This Row],[Rank avg]])-1</f>
        <v>2</v>
      </c>
      <c r="Q3" s="3">
        <f>_xlfn.CEILING.MATH(Table13[[#This Row],[Row]]/10)</f>
        <v>1</v>
      </c>
      <c r="R3" s="3">
        <f>Table13[[#This Row],[Group]]+Table13[[#This Row],[Page]]/1000</f>
        <v>1.016</v>
      </c>
      <c r="S3" s="3">
        <v>1.0609999999999999</v>
      </c>
    </row>
    <row r="4" spans="1:19" ht="20" x14ac:dyDescent="0.2">
      <c r="A4" s="2">
        <v>17</v>
      </c>
      <c r="B4" s="1">
        <v>16</v>
      </c>
      <c r="C4" s="2">
        <v>8</v>
      </c>
      <c r="D4" s="1">
        <v>1.38</v>
      </c>
      <c r="E4" s="1">
        <v>0</v>
      </c>
      <c r="F4" s="1">
        <v>2</v>
      </c>
      <c r="G4" s="1">
        <v>1</v>
      </c>
      <c r="H4" s="1">
        <f>IF(B4&gt;=30,-1*B4,B4)</f>
        <v>16</v>
      </c>
      <c r="I4">
        <f>_xlfn.RANK.EQ(Table13[[#This Row],[Interval Mod]],Table13[Interval Mod],1)</f>
        <v>22</v>
      </c>
      <c r="J4" s="1">
        <f>_xlfn.RANK.EQ(Table13[[#This Row],[Revisions]],Table13[Revisions],1)</f>
        <v>22</v>
      </c>
      <c r="K4" s="1">
        <f>_xlfn.RANK.EQ(Table13[[#This Row],[Average Score]],Table13[Average Score],0)</f>
        <v>20</v>
      </c>
      <c r="L4" s="1">
        <f>_xlfn.RANK.EQ(Table13[[#This Row],[Latest Score]],Table13[Latest Score],0)</f>
        <v>19</v>
      </c>
      <c r="M4" s="3">
        <f>_xlfn.RANK.EQ(Table13[[#This Row],[Interval / Revision]],Table13[Interval / Revision],1)</f>
        <v>10</v>
      </c>
      <c r="N4" s="3">
        <f>_xlfn.RANK.EQ(Table13[[#This Row],[Overdue Days]],Table13[Overdue Days],1)</f>
        <v>16</v>
      </c>
      <c r="O4" s="5">
        <f>ROUND(AVERAGE(Table13[[#This Row],[Rank 1]:[Rank 6]]),2)</f>
        <v>18.170000000000002</v>
      </c>
      <c r="P4" s="5">
        <f>ROW(Table13[[#This Row],[Rank avg]])-1</f>
        <v>3</v>
      </c>
      <c r="Q4" s="3">
        <f>_xlfn.CEILING.MATH(Table13[[#This Row],[Row]]/10)</f>
        <v>1</v>
      </c>
      <c r="R4" s="3">
        <f>Table13[[#This Row],[Group]]+Table13[[#This Row],[Page]]/1000</f>
        <v>1.0169999999999999</v>
      </c>
      <c r="S4" s="3">
        <v>1.069</v>
      </c>
    </row>
    <row r="5" spans="1:19" ht="20" x14ac:dyDescent="0.2">
      <c r="A5" s="2">
        <v>27</v>
      </c>
      <c r="B5" s="1">
        <v>11</v>
      </c>
      <c r="C5" s="2">
        <v>5</v>
      </c>
      <c r="D5" s="1">
        <v>0.2</v>
      </c>
      <c r="E5" s="1">
        <v>1</v>
      </c>
      <c r="F5" s="1">
        <v>2.2000000000000002</v>
      </c>
      <c r="G5" s="1">
        <v>0</v>
      </c>
      <c r="H5" s="1">
        <f>IF(B5&gt;=30,-1*B5,B5)</f>
        <v>11</v>
      </c>
      <c r="I5" s="6">
        <f>_xlfn.RANK.EQ(Table13[[#This Row],[Interval Mod]],Table13[Interval Mod],1)</f>
        <v>13</v>
      </c>
      <c r="J5" s="3">
        <f>_xlfn.RANK.EQ(Table13[[#This Row],[Revisions]],Table13[Revisions],1)</f>
        <v>12</v>
      </c>
      <c r="K5" s="3">
        <f>_xlfn.RANK.EQ(Table13[[#This Row],[Average Score]],Table13[Average Score],0)</f>
        <v>25</v>
      </c>
      <c r="L5" s="3">
        <f>_xlfn.RANK.EQ(Table13[[#This Row],[Latest Score]],Table13[Latest Score],0)</f>
        <v>11</v>
      </c>
      <c r="M5" s="3">
        <f>_xlfn.RANK.EQ(Table13[[#This Row],[Interval / Revision]],Table13[Interval / Revision],1)</f>
        <v>13</v>
      </c>
      <c r="N5" s="3">
        <f>_xlfn.RANK.EQ(Table13[[#This Row],[Overdue Days]],Table13[Overdue Days],1)</f>
        <v>1</v>
      </c>
      <c r="O5" s="5">
        <f>ROUND(AVERAGE(Table13[[#This Row],[Rank 1]:[Rank 6]]),2)</f>
        <v>12.5</v>
      </c>
      <c r="P5" s="5">
        <f>ROW(Table13[[#This Row],[Rank avg]])-1</f>
        <v>4</v>
      </c>
      <c r="Q5" s="3">
        <f>_xlfn.CEILING.MATH(Table13[[#This Row],[Row]]/10)</f>
        <v>1</v>
      </c>
      <c r="R5" s="3">
        <f>Table13[[#This Row],[Group]]+Table13[[#This Row],[Page]]/1000</f>
        <v>1.0269999999999999</v>
      </c>
      <c r="S5" s="3">
        <v>1.071</v>
      </c>
    </row>
    <row r="6" spans="1:19" ht="20" x14ac:dyDescent="0.2">
      <c r="A6" s="2">
        <v>30</v>
      </c>
      <c r="B6" s="1">
        <v>12</v>
      </c>
      <c r="C6" s="2">
        <v>4</v>
      </c>
      <c r="D6" s="1">
        <v>0</v>
      </c>
      <c r="E6" s="1">
        <v>0</v>
      </c>
      <c r="F6" s="1">
        <v>3</v>
      </c>
      <c r="G6" s="1">
        <v>0</v>
      </c>
      <c r="H6" s="1">
        <f>IF(B6&gt;=30,-1*B6,B6)</f>
        <v>12</v>
      </c>
      <c r="I6" s="6">
        <f>_xlfn.RANK.EQ(Table13[[#This Row],[Interval Mod]],Table13[Interval Mod],1)</f>
        <v>14</v>
      </c>
      <c r="J6" s="3">
        <f>_xlfn.RANK.EQ(Table13[[#This Row],[Revisions]],Table13[Revisions],1)</f>
        <v>7</v>
      </c>
      <c r="K6" s="3">
        <f>_xlfn.RANK.EQ(Table13[[#This Row],[Average Score]],Table13[Average Score],0)</f>
        <v>26</v>
      </c>
      <c r="L6" s="3">
        <f>_xlfn.RANK.EQ(Table13[[#This Row],[Latest Score]],Table13[Latest Score],0)</f>
        <v>19</v>
      </c>
      <c r="M6" s="3">
        <f>_xlfn.RANK.EQ(Table13[[#This Row],[Interval / Revision]],Table13[Interval / Revision],1)</f>
        <v>19</v>
      </c>
      <c r="N6" s="3">
        <f>_xlfn.RANK.EQ(Table13[[#This Row],[Overdue Days]],Table13[Overdue Days],1)</f>
        <v>1</v>
      </c>
      <c r="O6" s="5">
        <f>ROUND(AVERAGE(Table13[[#This Row],[Rank 1]:[Rank 6]]),2)</f>
        <v>14.33</v>
      </c>
      <c r="P6" s="5">
        <f>ROW(Table13[[#This Row],[Rank avg]])-1</f>
        <v>5</v>
      </c>
      <c r="Q6" s="3">
        <f>_xlfn.CEILING.MATH(Table13[[#This Row],[Row]]/10)</f>
        <v>1</v>
      </c>
      <c r="R6" s="3">
        <f>Table13[[#This Row],[Group]]+Table13[[#This Row],[Page]]/1000</f>
        <v>1.03</v>
      </c>
      <c r="S6" s="3">
        <v>1.151</v>
      </c>
    </row>
    <row r="7" spans="1:19" ht="20" x14ac:dyDescent="0.2">
      <c r="A7" s="2">
        <v>39</v>
      </c>
      <c r="B7" s="1">
        <v>7</v>
      </c>
      <c r="C7" s="2">
        <v>8</v>
      </c>
      <c r="D7" s="1">
        <v>2.62</v>
      </c>
      <c r="E7" s="1">
        <v>4</v>
      </c>
      <c r="F7" s="1">
        <v>0.9</v>
      </c>
      <c r="G7" s="1">
        <v>0</v>
      </c>
      <c r="H7" s="1">
        <f>IF(B7&gt;=30,-1*B7,B7)</f>
        <v>7</v>
      </c>
      <c r="I7" s="6">
        <f>_xlfn.RANK.EQ(Table13[[#This Row],[Interval Mod]],Table13[Interval Mod],1)</f>
        <v>10</v>
      </c>
      <c r="J7" s="3">
        <f>_xlfn.RANK.EQ(Table13[[#This Row],[Revisions]],Table13[Revisions],1)</f>
        <v>22</v>
      </c>
      <c r="K7" s="3">
        <f>_xlfn.RANK.EQ(Table13[[#This Row],[Average Score]],Table13[Average Score],0)</f>
        <v>16</v>
      </c>
      <c r="L7" s="3">
        <f>_xlfn.RANK.EQ(Table13[[#This Row],[Latest Score]],Table13[Latest Score],0)</f>
        <v>7</v>
      </c>
      <c r="M7" s="3">
        <f>_xlfn.RANK.EQ(Table13[[#This Row],[Interval / Revision]],Table13[Interval / Revision],1)</f>
        <v>4</v>
      </c>
      <c r="N7" s="3">
        <f>_xlfn.RANK.EQ(Table13[[#This Row],[Overdue Days]],Table13[Overdue Days],1)</f>
        <v>1</v>
      </c>
      <c r="O7" s="5">
        <f>ROUND(AVERAGE(Table13[[#This Row],[Rank 1]:[Rank 6]]),2)</f>
        <v>10</v>
      </c>
      <c r="P7" s="5">
        <f>ROW(Table13[[#This Row],[Rank avg]])-1</f>
        <v>6</v>
      </c>
      <c r="Q7" s="3">
        <f>_xlfn.CEILING.MATH(Table13[[#This Row],[Row]]/10)</f>
        <v>1</v>
      </c>
      <c r="R7" s="3">
        <f>Table13[[#This Row],[Group]]+Table13[[#This Row],[Page]]/1000</f>
        <v>1.0389999999999999</v>
      </c>
      <c r="S7" s="3">
        <v>1.155</v>
      </c>
    </row>
    <row r="8" spans="1:19" ht="20" x14ac:dyDescent="0.2">
      <c r="A8" s="2">
        <v>41</v>
      </c>
      <c r="B8" s="1">
        <v>9</v>
      </c>
      <c r="C8" s="2">
        <v>4</v>
      </c>
      <c r="D8" s="1">
        <v>0</v>
      </c>
      <c r="E8" s="1">
        <v>0</v>
      </c>
      <c r="F8" s="1">
        <v>2.2000000000000002</v>
      </c>
      <c r="G8" s="1">
        <v>0</v>
      </c>
      <c r="H8" s="1">
        <f>IF(B8&gt;=30,-1*B8,B8)</f>
        <v>9</v>
      </c>
      <c r="I8" s="6">
        <f>_xlfn.RANK.EQ(Table13[[#This Row],[Interval Mod]],Table13[Interval Mod],1)</f>
        <v>12</v>
      </c>
      <c r="J8" s="3">
        <f>_xlfn.RANK.EQ(Table13[[#This Row],[Revisions]],Table13[Revisions],1)</f>
        <v>7</v>
      </c>
      <c r="K8" s="3">
        <f>_xlfn.RANK.EQ(Table13[[#This Row],[Average Score]],Table13[Average Score],0)</f>
        <v>26</v>
      </c>
      <c r="L8" s="3">
        <f>_xlfn.RANK.EQ(Table13[[#This Row],[Latest Score]],Table13[Latest Score],0)</f>
        <v>19</v>
      </c>
      <c r="M8" s="3">
        <f>_xlfn.RANK.EQ(Table13[[#This Row],[Interval / Revision]],Table13[Interval / Revision],1)</f>
        <v>13</v>
      </c>
      <c r="N8" s="3">
        <f>_xlfn.RANK.EQ(Table13[[#This Row],[Overdue Days]],Table13[Overdue Days],1)</f>
        <v>1</v>
      </c>
      <c r="O8" s="5">
        <f>ROUND(AVERAGE(Table13[[#This Row],[Rank 1]:[Rank 6]]),2)</f>
        <v>13</v>
      </c>
      <c r="P8" s="5">
        <f>ROW(Table13[[#This Row],[Rank avg]])-1</f>
        <v>7</v>
      </c>
      <c r="Q8" s="3">
        <f>_xlfn.CEILING.MATH(Table13[[#This Row],[Row]]/10)</f>
        <v>1</v>
      </c>
      <c r="R8" s="3">
        <f>Table13[[#This Row],[Group]]+Table13[[#This Row],[Page]]/1000</f>
        <v>1.0409999999999999</v>
      </c>
      <c r="S8" s="3">
        <v>1.419</v>
      </c>
    </row>
    <row r="9" spans="1:19" ht="20" x14ac:dyDescent="0.2">
      <c r="A9" s="2">
        <v>53</v>
      </c>
      <c r="B9" s="1">
        <v>6</v>
      </c>
      <c r="C9" s="2">
        <v>6</v>
      </c>
      <c r="D9" s="1">
        <v>2.33</v>
      </c>
      <c r="E9" s="1">
        <v>0</v>
      </c>
      <c r="F9" s="1">
        <v>1</v>
      </c>
      <c r="G9" s="1">
        <v>1</v>
      </c>
      <c r="H9" s="1">
        <f>IF(B9&gt;=30,-1*B9,B9)</f>
        <v>6</v>
      </c>
      <c r="I9">
        <f>_xlfn.RANK.EQ(Table13[[#This Row],[Interval Mod]],Table13[Interval Mod],1)</f>
        <v>9</v>
      </c>
      <c r="J9" s="1">
        <f>_xlfn.RANK.EQ(Table13[[#This Row],[Revisions]],Table13[Revisions],1)</f>
        <v>17</v>
      </c>
      <c r="K9" s="1">
        <f>_xlfn.RANK.EQ(Table13[[#This Row],[Average Score]],Table13[Average Score],0)</f>
        <v>18</v>
      </c>
      <c r="L9" s="1">
        <f>_xlfn.RANK.EQ(Table13[[#This Row],[Latest Score]],Table13[Latest Score],0)</f>
        <v>19</v>
      </c>
      <c r="M9" s="3">
        <f>_xlfn.RANK.EQ(Table13[[#This Row],[Interval / Revision]],Table13[Interval / Revision],1)</f>
        <v>5</v>
      </c>
      <c r="N9" s="3">
        <f>_xlfn.RANK.EQ(Table13[[#This Row],[Overdue Days]],Table13[Overdue Days],1)</f>
        <v>16</v>
      </c>
      <c r="O9" s="5">
        <f>ROUND(AVERAGE(Table13[[#This Row],[Rank 1]:[Rank 6]]),2)</f>
        <v>14</v>
      </c>
      <c r="P9" s="5">
        <f>ROW(Table13[[#This Row],[Rank avg]])-1</f>
        <v>8</v>
      </c>
      <c r="Q9" s="3">
        <f>_xlfn.CEILING.MATH(Table13[[#This Row],[Row]]/10)</f>
        <v>1</v>
      </c>
      <c r="R9" s="3">
        <f>Table13[[#This Row],[Group]]+Table13[[#This Row],[Page]]/1000</f>
        <v>1.0529999999999999</v>
      </c>
      <c r="S9" s="3">
        <v>1.4370000000000001</v>
      </c>
    </row>
    <row r="10" spans="1:19" ht="20" x14ac:dyDescent="0.2">
      <c r="A10" s="2">
        <v>61</v>
      </c>
      <c r="B10" s="1">
        <v>-7</v>
      </c>
      <c r="C10" s="2">
        <v>5</v>
      </c>
      <c r="D10" s="1">
        <v>23.8</v>
      </c>
      <c r="E10" s="1">
        <v>100</v>
      </c>
      <c r="F10" s="1">
        <v>-1.4</v>
      </c>
      <c r="G10" s="1">
        <v>1</v>
      </c>
      <c r="H10" s="1">
        <f>IF(B10&gt;=30,-1*B10,B10)</f>
        <v>-7</v>
      </c>
      <c r="I10" s="6">
        <f>_xlfn.RANK.EQ(Table13[[#This Row],[Interval Mod]],Table13[Interval Mod],1)</f>
        <v>5</v>
      </c>
      <c r="J10" s="3">
        <f>_xlfn.RANK.EQ(Table13[[#This Row],[Revisions]],Table13[Revisions],1)</f>
        <v>12</v>
      </c>
      <c r="K10" s="3">
        <f>_xlfn.RANK.EQ(Table13[[#This Row],[Average Score]],Table13[Average Score],0)</f>
        <v>1</v>
      </c>
      <c r="L10" s="3">
        <f>_xlfn.RANK.EQ(Table13[[#This Row],[Latest Score]],Table13[Latest Score],0)</f>
        <v>1</v>
      </c>
      <c r="M10" s="3">
        <f>_xlfn.RANK.EQ(Table13[[#This Row],[Interval / Revision]],Table13[Interval / Revision],1)</f>
        <v>1</v>
      </c>
      <c r="N10" s="3">
        <f>_xlfn.RANK.EQ(Table13[[#This Row],[Overdue Days]],Table13[Overdue Days],1)</f>
        <v>16</v>
      </c>
      <c r="O10" s="5">
        <f>ROUND(AVERAGE(Table13[[#This Row],[Rank 1]:[Rank 6]]),2)</f>
        <v>6</v>
      </c>
      <c r="P10" s="5">
        <f>ROW(Table13[[#This Row],[Rank avg]])-1</f>
        <v>9</v>
      </c>
      <c r="Q10" s="3">
        <f>_xlfn.CEILING.MATH(Table13[[#This Row],[Row]]/10)</f>
        <v>1</v>
      </c>
      <c r="R10" s="3">
        <f>Table13[[#This Row],[Group]]+Table13[[#This Row],[Page]]/1000</f>
        <v>1.0609999999999999</v>
      </c>
      <c r="S10" s="3">
        <v>1.4430000000000001</v>
      </c>
    </row>
    <row r="11" spans="1:19" ht="20" x14ac:dyDescent="0.2">
      <c r="A11" s="2">
        <v>62</v>
      </c>
      <c r="B11" s="1">
        <v>2</v>
      </c>
      <c r="C11" s="2">
        <v>4</v>
      </c>
      <c r="D11" s="1">
        <v>2.75</v>
      </c>
      <c r="E11" s="1">
        <v>9</v>
      </c>
      <c r="F11" s="1">
        <v>0.5</v>
      </c>
      <c r="G11" s="1">
        <v>0</v>
      </c>
      <c r="H11" s="1">
        <f>IF(B11&gt;=30,-1*B11,B11)</f>
        <v>2</v>
      </c>
      <c r="I11" s="6">
        <f>_xlfn.RANK.EQ(Table13[[#This Row],[Interval Mod]],Table13[Interval Mod],1)</f>
        <v>7</v>
      </c>
      <c r="J11" s="3">
        <f>_xlfn.RANK.EQ(Table13[[#This Row],[Revisions]],Table13[Revisions],1)</f>
        <v>7</v>
      </c>
      <c r="K11" s="3">
        <f>_xlfn.RANK.EQ(Table13[[#This Row],[Average Score]],Table13[Average Score],0)</f>
        <v>15</v>
      </c>
      <c r="L11" s="3">
        <f>_xlfn.RANK.EQ(Table13[[#This Row],[Latest Score]],Table13[Latest Score],0)</f>
        <v>3</v>
      </c>
      <c r="M11" s="3">
        <f>_xlfn.RANK.EQ(Table13[[#This Row],[Interval / Revision]],Table13[Interval / Revision],1)</f>
        <v>3</v>
      </c>
      <c r="N11" s="3">
        <f>_xlfn.RANK.EQ(Table13[[#This Row],[Overdue Days]],Table13[Overdue Days],1)</f>
        <v>1</v>
      </c>
      <c r="O11" s="5">
        <f>ROUND(AVERAGE(Table13[[#This Row],[Rank 1]:[Rank 6]]),2)</f>
        <v>6</v>
      </c>
      <c r="P11" s="5">
        <f>ROW(Table13[[#This Row],[Rank avg]])-1</f>
        <v>10</v>
      </c>
      <c r="Q11" s="3">
        <f>_xlfn.CEILING.MATH(Table13[[#This Row],[Row]]/10)</f>
        <v>1</v>
      </c>
      <c r="R11" s="3">
        <f>Table13[[#This Row],[Group]]+Table13[[#This Row],[Page]]/1000</f>
        <v>1.0620000000000001</v>
      </c>
      <c r="S11" s="3">
        <v>1.4689999999999999</v>
      </c>
    </row>
    <row r="12" spans="1:19" ht="20" x14ac:dyDescent="0.2">
      <c r="A12" s="2">
        <v>69</v>
      </c>
      <c r="B12" s="1">
        <v>2</v>
      </c>
      <c r="C12" s="2">
        <v>2</v>
      </c>
      <c r="D12" s="1">
        <v>2.5</v>
      </c>
      <c r="E12" s="1">
        <v>5</v>
      </c>
      <c r="F12" s="1">
        <v>1</v>
      </c>
      <c r="G12" s="1">
        <v>1</v>
      </c>
      <c r="H12" s="1">
        <f>IF(B12&gt;=30,-1*B12,B12)</f>
        <v>2</v>
      </c>
      <c r="I12">
        <f>_xlfn.RANK.EQ(Table13[[#This Row],[Interval Mod]],Table13[Interval Mod],1)</f>
        <v>7</v>
      </c>
      <c r="J12" s="1">
        <f>_xlfn.RANK.EQ(Table13[[#This Row],[Revisions]],Table13[Revisions],1)</f>
        <v>3</v>
      </c>
      <c r="K12" s="1">
        <f>_xlfn.RANK.EQ(Table13[[#This Row],[Average Score]],Table13[Average Score],0)</f>
        <v>17</v>
      </c>
      <c r="L12" s="1">
        <f>_xlfn.RANK.EQ(Table13[[#This Row],[Latest Score]],Table13[Latest Score],0)</f>
        <v>6</v>
      </c>
      <c r="M12" s="3">
        <f>_xlfn.RANK.EQ(Table13[[#This Row],[Interval / Revision]],Table13[Interval / Revision],1)</f>
        <v>5</v>
      </c>
      <c r="N12" s="3">
        <f>_xlfn.RANK.EQ(Table13[[#This Row],[Overdue Days]],Table13[Overdue Days],1)</f>
        <v>16</v>
      </c>
      <c r="O12" s="5">
        <f>ROUND(AVERAGE(Table13[[#This Row],[Rank 1]:[Rank 6]]),2)</f>
        <v>9</v>
      </c>
      <c r="P12" s="5">
        <f>ROW(Table13[[#This Row],[Rank avg]])-1</f>
        <v>11</v>
      </c>
      <c r="Q12" s="3">
        <f>_xlfn.CEILING.MATH(Table13[[#This Row],[Row]]/10)</f>
        <v>2</v>
      </c>
      <c r="R12" s="3">
        <f>Table13[[#This Row],[Group]]+Table13[[#This Row],[Page]]/1000</f>
        <v>2.069</v>
      </c>
      <c r="S12" s="3">
        <v>2.016</v>
      </c>
    </row>
    <row r="13" spans="1:19" ht="20" x14ac:dyDescent="0.2">
      <c r="A13" s="2">
        <v>71</v>
      </c>
      <c r="B13" s="1">
        <v>0</v>
      </c>
      <c r="C13" s="2">
        <v>4</v>
      </c>
      <c r="D13" s="1">
        <v>8.25</v>
      </c>
      <c r="E13" s="1">
        <v>0</v>
      </c>
      <c r="F13" s="1">
        <v>0</v>
      </c>
      <c r="G13" s="1">
        <v>1</v>
      </c>
      <c r="H13" s="1">
        <f>IF(B13&gt;=30,-1*B13,B13)</f>
        <v>0</v>
      </c>
      <c r="I13">
        <f>_xlfn.RANK.EQ(Table13[[#This Row],[Interval Mod]],Table13[Interval Mod],1)</f>
        <v>6</v>
      </c>
      <c r="J13" s="1">
        <f>_xlfn.RANK.EQ(Table13[[#This Row],[Revisions]],Table13[Revisions],1)</f>
        <v>7</v>
      </c>
      <c r="K13" s="1">
        <f>_xlfn.RANK.EQ(Table13[[#This Row],[Average Score]],Table13[Average Score],0)</f>
        <v>6</v>
      </c>
      <c r="L13" s="1">
        <f>_xlfn.RANK.EQ(Table13[[#This Row],[Latest Score]],Table13[Latest Score],0)</f>
        <v>19</v>
      </c>
      <c r="M13" s="3">
        <f>_xlfn.RANK.EQ(Table13[[#This Row],[Interval / Revision]],Table13[Interval / Revision],1)</f>
        <v>2</v>
      </c>
      <c r="N13" s="3">
        <f>_xlfn.RANK.EQ(Table13[[#This Row],[Overdue Days]],Table13[Overdue Days],1)</f>
        <v>16</v>
      </c>
      <c r="O13" s="5">
        <f>ROUND(AVERAGE(Table13[[#This Row],[Rank 1]:[Rank 6]]),2)</f>
        <v>9.33</v>
      </c>
      <c r="P13" s="5">
        <f>ROW(Table13[[#This Row],[Rank avg]])-1</f>
        <v>12</v>
      </c>
      <c r="Q13" s="3">
        <f>_xlfn.CEILING.MATH(Table13[[#This Row],[Row]]/10)</f>
        <v>2</v>
      </c>
      <c r="R13" s="3">
        <f>Table13[[#This Row],[Group]]+Table13[[#This Row],[Page]]/1000</f>
        <v>2.0710000000000002</v>
      </c>
      <c r="S13" s="3">
        <v>2.0169999999999999</v>
      </c>
    </row>
    <row r="14" spans="1:19" ht="20" x14ac:dyDescent="0.2">
      <c r="A14" s="2">
        <v>151</v>
      </c>
      <c r="B14" s="1">
        <v>33</v>
      </c>
      <c r="C14" s="2">
        <v>2</v>
      </c>
      <c r="D14" s="1">
        <v>1.5</v>
      </c>
      <c r="E14" s="1">
        <v>2</v>
      </c>
      <c r="F14" s="1">
        <v>16.5</v>
      </c>
      <c r="G14" s="1">
        <v>1</v>
      </c>
      <c r="H14" s="1">
        <f>IF(B14&gt;=30,-1*B14,B14)</f>
        <v>-33</v>
      </c>
      <c r="I14" s="6">
        <f>_xlfn.RANK.EQ(Table13[[#This Row],[Interval Mod]],Table13[Interval Mod],1)</f>
        <v>3</v>
      </c>
      <c r="J14" s="3">
        <f>_xlfn.RANK.EQ(Table13[[#This Row],[Revisions]],Table13[Revisions],1)</f>
        <v>3</v>
      </c>
      <c r="K14" s="3">
        <f>_xlfn.RANK.EQ(Table13[[#This Row],[Average Score]],Table13[Average Score],0)</f>
        <v>19</v>
      </c>
      <c r="L14" s="3">
        <f>_xlfn.RANK.EQ(Table13[[#This Row],[Latest Score]],Table13[Latest Score],0)</f>
        <v>9</v>
      </c>
      <c r="M14" s="3">
        <f>_xlfn.RANK.EQ(Table13[[#This Row],[Interval / Revision]],Table13[Interval / Revision],1)</f>
        <v>27</v>
      </c>
      <c r="N14" s="3">
        <f>_xlfn.RANK.EQ(Table13[[#This Row],[Overdue Days]],Table13[Overdue Days],1)</f>
        <v>16</v>
      </c>
      <c r="O14" s="5">
        <f>ROUND(AVERAGE(Table13[[#This Row],[Rank 1]:[Rank 6]]),2)</f>
        <v>12.83</v>
      </c>
      <c r="P14" s="5">
        <f>ROW(Table13[[#This Row],[Rank avg]])-1</f>
        <v>13</v>
      </c>
      <c r="Q14" s="3">
        <f>_xlfn.CEILING.MATH(Table13[[#This Row],[Row]]/10)</f>
        <v>2</v>
      </c>
      <c r="R14" s="3">
        <f>Table13[[#This Row],[Group]]+Table13[[#This Row],[Page]]/1000</f>
        <v>2.1509999999999998</v>
      </c>
      <c r="S14" s="3">
        <v>2.173</v>
      </c>
    </row>
    <row r="15" spans="1:19" ht="20" x14ac:dyDescent="0.2">
      <c r="A15" s="2">
        <v>155</v>
      </c>
      <c r="B15" s="1">
        <v>15</v>
      </c>
      <c r="C15" s="2">
        <v>4</v>
      </c>
      <c r="D15" s="1">
        <v>9</v>
      </c>
      <c r="E15" s="1">
        <v>1</v>
      </c>
      <c r="F15" s="1">
        <v>3.8</v>
      </c>
      <c r="G15" s="1">
        <v>2</v>
      </c>
      <c r="H15" s="1">
        <f>IF(B15&gt;=30,-1*B15,B15)</f>
        <v>15</v>
      </c>
      <c r="I15" s="6">
        <f>_xlfn.RANK.EQ(Table13[[#This Row],[Interval Mod]],Table13[Interval Mod],1)</f>
        <v>20</v>
      </c>
      <c r="J15" s="3">
        <f>_xlfn.RANK.EQ(Table13[[#This Row],[Revisions]],Table13[Revisions],1)</f>
        <v>7</v>
      </c>
      <c r="K15" s="3">
        <f>_xlfn.RANK.EQ(Table13[[#This Row],[Average Score]],Table13[Average Score],0)</f>
        <v>5</v>
      </c>
      <c r="L15" s="3">
        <f>_xlfn.RANK.EQ(Table13[[#This Row],[Latest Score]],Table13[Latest Score],0)</f>
        <v>11</v>
      </c>
      <c r="M15" s="3">
        <f>_xlfn.RANK.EQ(Table13[[#This Row],[Interval / Revision]],Table13[Interval / Revision],1)</f>
        <v>21</v>
      </c>
      <c r="N15" s="3">
        <f>_xlfn.RANK.EQ(Table13[[#This Row],[Overdue Days]],Table13[Overdue Days],1)</f>
        <v>29</v>
      </c>
      <c r="O15" s="5">
        <f>ROUND(AVERAGE(Table13[[#This Row],[Rank 1]:[Rank 6]]),2)</f>
        <v>15.5</v>
      </c>
      <c r="P15" s="5">
        <f>ROW(Table13[[#This Row],[Rank avg]])-1</f>
        <v>14</v>
      </c>
      <c r="Q15" s="3">
        <f>_xlfn.CEILING.MATH(Table13[[#This Row],[Row]]/10)</f>
        <v>2</v>
      </c>
      <c r="R15" s="3">
        <f>Table13[[#This Row],[Group]]+Table13[[#This Row],[Page]]/1000</f>
        <v>2.1549999999999998</v>
      </c>
      <c r="S15" s="3">
        <v>2.4769999999999999</v>
      </c>
    </row>
    <row r="16" spans="1:19" ht="20" x14ac:dyDescent="0.2">
      <c r="A16" s="2">
        <v>159</v>
      </c>
      <c r="B16" s="1">
        <v>13</v>
      </c>
      <c r="C16" s="2">
        <v>5</v>
      </c>
      <c r="D16" s="1">
        <v>5.8</v>
      </c>
      <c r="E16" s="1">
        <v>1</v>
      </c>
      <c r="F16" s="1">
        <v>2.6</v>
      </c>
      <c r="G16" s="1">
        <v>0</v>
      </c>
      <c r="H16" s="1">
        <f>IF(B16&gt;=30,-1*B16,B16)</f>
        <v>13</v>
      </c>
      <c r="I16" s="6">
        <f>_xlfn.RANK.EQ(Table13[[#This Row],[Interval Mod]],Table13[Interval Mod],1)</f>
        <v>15</v>
      </c>
      <c r="J16" s="3">
        <f>_xlfn.RANK.EQ(Table13[[#This Row],[Revisions]],Table13[Revisions],1)</f>
        <v>12</v>
      </c>
      <c r="K16" s="3">
        <f>_xlfn.RANK.EQ(Table13[[#This Row],[Average Score]],Table13[Average Score],0)</f>
        <v>9</v>
      </c>
      <c r="L16" s="3">
        <f>_xlfn.RANK.EQ(Table13[[#This Row],[Latest Score]],Table13[Latest Score],0)</f>
        <v>11</v>
      </c>
      <c r="M16" s="3">
        <f>_xlfn.RANK.EQ(Table13[[#This Row],[Interval / Revision]],Table13[Interval / Revision],1)</f>
        <v>17</v>
      </c>
      <c r="N16" s="3">
        <f>_xlfn.RANK.EQ(Table13[[#This Row],[Overdue Days]],Table13[Overdue Days],1)</f>
        <v>1</v>
      </c>
      <c r="O16" s="5">
        <f>ROUND(AVERAGE(Table13[[#This Row],[Rank 1]:[Rank 6]]),2)</f>
        <v>10.83</v>
      </c>
      <c r="P16" s="5">
        <f>ROW(Table13[[#This Row],[Rank avg]])-1</f>
        <v>15</v>
      </c>
      <c r="Q16" s="3">
        <f>_xlfn.CEILING.MATH(Table13[[#This Row],[Row]]/10)</f>
        <v>2</v>
      </c>
      <c r="R16" s="3">
        <f>Table13[[#This Row],[Group]]+Table13[[#This Row],[Page]]/1000</f>
        <v>2.1589999999999998</v>
      </c>
      <c r="S16" s="3"/>
    </row>
    <row r="17" spans="1:19" ht="20" x14ac:dyDescent="0.2">
      <c r="A17" s="2">
        <v>162</v>
      </c>
      <c r="B17" s="1">
        <v>15</v>
      </c>
      <c r="C17" s="2">
        <v>5</v>
      </c>
      <c r="D17" s="1">
        <v>5</v>
      </c>
      <c r="E17" s="1">
        <v>1</v>
      </c>
      <c r="F17" s="1">
        <v>3</v>
      </c>
      <c r="G17" s="1">
        <v>0</v>
      </c>
      <c r="H17" s="1">
        <f>IF(B17&gt;=30,-1*B17,B17)</f>
        <v>15</v>
      </c>
      <c r="I17" s="6">
        <f>_xlfn.RANK.EQ(Table13[[#This Row],[Interval Mod]],Table13[Interval Mod],1)</f>
        <v>20</v>
      </c>
      <c r="J17" s="3">
        <f>_xlfn.RANK.EQ(Table13[[#This Row],[Revisions]],Table13[Revisions],1)</f>
        <v>12</v>
      </c>
      <c r="K17" s="3">
        <f>_xlfn.RANK.EQ(Table13[[#This Row],[Average Score]],Table13[Average Score],0)</f>
        <v>12</v>
      </c>
      <c r="L17" s="3">
        <f>_xlfn.RANK.EQ(Table13[[#This Row],[Latest Score]],Table13[Latest Score],0)</f>
        <v>11</v>
      </c>
      <c r="M17" s="3">
        <f>_xlfn.RANK.EQ(Table13[[#This Row],[Interval / Revision]],Table13[Interval / Revision],1)</f>
        <v>19</v>
      </c>
      <c r="N17" s="3">
        <f>_xlfn.RANK.EQ(Table13[[#This Row],[Overdue Days]],Table13[Overdue Days],1)</f>
        <v>1</v>
      </c>
      <c r="O17" s="5">
        <f>ROUND(AVERAGE(Table13[[#This Row],[Rank 1]:[Rank 6]]),2)</f>
        <v>12.5</v>
      </c>
      <c r="P17" s="5">
        <f>ROW(Table13[[#This Row],[Rank avg]])-1</f>
        <v>16</v>
      </c>
      <c r="Q17" s="3">
        <f>_xlfn.CEILING.MATH(Table13[[#This Row],[Row]]/10)</f>
        <v>2</v>
      </c>
      <c r="R17" s="3">
        <f>Table13[[#This Row],[Group]]+Table13[[#This Row],[Page]]/1000</f>
        <v>2.1619999999999999</v>
      </c>
      <c r="S17" s="3"/>
    </row>
    <row r="18" spans="1:19" ht="20" x14ac:dyDescent="0.2">
      <c r="A18" s="2">
        <v>168</v>
      </c>
      <c r="B18" s="1">
        <v>14</v>
      </c>
      <c r="C18" s="2">
        <v>3</v>
      </c>
      <c r="D18" s="1">
        <v>10</v>
      </c>
      <c r="E18" s="1">
        <v>1</v>
      </c>
      <c r="F18" s="1">
        <v>4.7</v>
      </c>
      <c r="G18" s="1">
        <v>0</v>
      </c>
      <c r="H18" s="1">
        <f>IF(B18&gt;=30,-1*B18,B18)</f>
        <v>14</v>
      </c>
      <c r="I18" s="6">
        <f>_xlfn.RANK.EQ(Table13[[#This Row],[Interval Mod]],Table13[Interval Mod],1)</f>
        <v>18</v>
      </c>
      <c r="J18" s="3">
        <f>_xlfn.RANK.EQ(Table13[[#This Row],[Revisions]],Table13[Revisions],1)</f>
        <v>5</v>
      </c>
      <c r="K18" s="3">
        <f>_xlfn.RANK.EQ(Table13[[#This Row],[Average Score]],Table13[Average Score],0)</f>
        <v>3</v>
      </c>
      <c r="L18" s="3">
        <f>_xlfn.RANK.EQ(Table13[[#This Row],[Latest Score]],Table13[Latest Score],0)</f>
        <v>11</v>
      </c>
      <c r="M18" s="3">
        <f>_xlfn.RANK.EQ(Table13[[#This Row],[Interval / Revision]],Table13[Interval / Revision],1)</f>
        <v>24</v>
      </c>
      <c r="N18" s="3">
        <f>_xlfn.RANK.EQ(Table13[[#This Row],[Overdue Days]],Table13[Overdue Days],1)</f>
        <v>1</v>
      </c>
      <c r="O18" s="5">
        <f>ROUND(AVERAGE(Table13[[#This Row],[Rank 1]:[Rank 6]]),2)</f>
        <v>10.33</v>
      </c>
      <c r="P18" s="5">
        <f>ROW(Table13[[#This Row],[Rank avg]])-1</f>
        <v>17</v>
      </c>
      <c r="Q18" s="3">
        <f>_xlfn.CEILING.MATH(Table13[[#This Row],[Row]]/10)</f>
        <v>2</v>
      </c>
      <c r="R18" s="3">
        <f>Table13[[#This Row],[Group]]+Table13[[#This Row],[Page]]/1000</f>
        <v>2.1680000000000001</v>
      </c>
      <c r="S18" s="3"/>
    </row>
    <row r="19" spans="1:19" ht="20" x14ac:dyDescent="0.2">
      <c r="A19" s="2">
        <v>173</v>
      </c>
      <c r="B19" s="1">
        <v>8</v>
      </c>
      <c r="C19" s="2">
        <v>3</v>
      </c>
      <c r="D19" s="1">
        <v>0.33</v>
      </c>
      <c r="E19" s="1">
        <v>0</v>
      </c>
      <c r="F19" s="1">
        <v>2.7</v>
      </c>
      <c r="G19" s="1">
        <v>1</v>
      </c>
      <c r="H19" s="1">
        <f>IF(B19&gt;=30,-1*B19,B19)</f>
        <v>8</v>
      </c>
      <c r="I19" s="6">
        <f>_xlfn.RANK.EQ(Table13[[#This Row],[Interval Mod]],Table13[Interval Mod],1)</f>
        <v>11</v>
      </c>
      <c r="J19" s="3">
        <f>_xlfn.RANK.EQ(Table13[[#This Row],[Revisions]],Table13[Revisions],1)</f>
        <v>5</v>
      </c>
      <c r="K19" s="3">
        <f>_xlfn.RANK.EQ(Table13[[#This Row],[Average Score]],Table13[Average Score],0)</f>
        <v>24</v>
      </c>
      <c r="L19" s="3">
        <f>_xlfn.RANK.EQ(Table13[[#This Row],[Latest Score]],Table13[Latest Score],0)</f>
        <v>19</v>
      </c>
      <c r="M19" s="3">
        <f>_xlfn.RANK.EQ(Table13[[#This Row],[Interval / Revision]],Table13[Interval / Revision],1)</f>
        <v>18</v>
      </c>
      <c r="N19" s="3">
        <f>_xlfn.RANK.EQ(Table13[[#This Row],[Overdue Days]],Table13[Overdue Days],1)</f>
        <v>16</v>
      </c>
      <c r="O19" s="5">
        <f>ROUND(AVERAGE(Table13[[#This Row],[Rank 1]:[Rank 6]]),2)</f>
        <v>15.5</v>
      </c>
      <c r="P19" s="5">
        <f>ROW(Table13[[#This Row],[Rank avg]])-1</f>
        <v>18</v>
      </c>
      <c r="Q19" s="3">
        <f>_xlfn.CEILING.MATH(Table13[[#This Row],[Row]]/10)</f>
        <v>2</v>
      </c>
      <c r="R19" s="3">
        <f>Table13[[#This Row],[Group]]+Table13[[#This Row],[Page]]/1000</f>
        <v>2.173</v>
      </c>
      <c r="S19" s="3"/>
    </row>
    <row r="20" spans="1:19" ht="20" x14ac:dyDescent="0.2">
      <c r="A20" s="2">
        <v>419</v>
      </c>
      <c r="B20" s="1">
        <v>32</v>
      </c>
      <c r="C20" s="2">
        <v>5</v>
      </c>
      <c r="D20" s="1">
        <v>5.8</v>
      </c>
      <c r="E20" s="1">
        <v>1</v>
      </c>
      <c r="F20" s="1">
        <v>6.4</v>
      </c>
      <c r="G20" s="1">
        <v>1</v>
      </c>
      <c r="H20" s="1">
        <f>IF(B20&gt;=30,-1*B20,B20)</f>
        <v>-32</v>
      </c>
      <c r="I20" s="6">
        <f>_xlfn.RANK.EQ(Table13[[#This Row],[Interval Mod]],Table13[Interval Mod],1)</f>
        <v>4</v>
      </c>
      <c r="J20" s="3">
        <f>_xlfn.RANK.EQ(Table13[[#This Row],[Revisions]],Table13[Revisions],1)</f>
        <v>12</v>
      </c>
      <c r="K20" s="3">
        <f>_xlfn.RANK.EQ(Table13[[#This Row],[Average Score]],Table13[Average Score],0)</f>
        <v>9</v>
      </c>
      <c r="L20" s="3">
        <f>_xlfn.RANK.EQ(Table13[[#This Row],[Latest Score]],Table13[Latest Score],0)</f>
        <v>11</v>
      </c>
      <c r="M20" s="3">
        <f>_xlfn.RANK.EQ(Table13[[#This Row],[Interval / Revision]],Table13[Interval / Revision],1)</f>
        <v>26</v>
      </c>
      <c r="N20" s="3">
        <f>_xlfn.RANK.EQ(Table13[[#This Row],[Overdue Days]],Table13[Overdue Days],1)</f>
        <v>16</v>
      </c>
      <c r="O20" s="5">
        <f>ROUND(AVERAGE(Table13[[#This Row],[Rank 1]:[Rank 6]]),2)</f>
        <v>13</v>
      </c>
      <c r="P20" s="5">
        <f>ROW(Table13[[#This Row],[Rank avg]])-1</f>
        <v>19</v>
      </c>
      <c r="Q20" s="3">
        <f>_xlfn.CEILING.MATH(Table13[[#This Row],[Row]]/10)</f>
        <v>2</v>
      </c>
      <c r="R20" s="3">
        <f>Table13[[#This Row],[Group]]+Table13[[#This Row],[Page]]/1000</f>
        <v>2.419</v>
      </c>
      <c r="S20" s="3"/>
    </row>
    <row r="21" spans="1:19" ht="20" x14ac:dyDescent="0.2">
      <c r="A21" s="2">
        <v>425</v>
      </c>
      <c r="B21" s="1">
        <v>23</v>
      </c>
      <c r="C21" s="2">
        <v>6</v>
      </c>
      <c r="D21" s="1">
        <v>6.33</v>
      </c>
      <c r="E21" s="1">
        <v>3</v>
      </c>
      <c r="F21" s="1">
        <v>3.8</v>
      </c>
      <c r="G21" s="1">
        <v>0</v>
      </c>
      <c r="H21" s="1">
        <f>IF(B21&gt;=30,-1*B21,B21)</f>
        <v>23</v>
      </c>
      <c r="I21" s="6">
        <f>_xlfn.RANK.EQ(Table13[[#This Row],[Interval Mod]],Table13[Interval Mod],1)</f>
        <v>25</v>
      </c>
      <c r="J21" s="3">
        <f>_xlfn.RANK.EQ(Table13[[#This Row],[Revisions]],Table13[Revisions],1)</f>
        <v>17</v>
      </c>
      <c r="K21" s="3">
        <f>_xlfn.RANK.EQ(Table13[[#This Row],[Average Score]],Table13[Average Score],0)</f>
        <v>8</v>
      </c>
      <c r="L21" s="3">
        <f>_xlfn.RANK.EQ(Table13[[#This Row],[Latest Score]],Table13[Latest Score],0)</f>
        <v>8</v>
      </c>
      <c r="M21" s="3">
        <f>_xlfn.RANK.EQ(Table13[[#This Row],[Interval / Revision]],Table13[Interval / Revision],1)</f>
        <v>21</v>
      </c>
      <c r="N21" s="3">
        <f>_xlfn.RANK.EQ(Table13[[#This Row],[Overdue Days]],Table13[Overdue Days],1)</f>
        <v>1</v>
      </c>
      <c r="O21" s="5">
        <f>ROUND(AVERAGE(Table13[[#This Row],[Rank 1]:[Rank 6]]),2)</f>
        <v>13.33</v>
      </c>
      <c r="P21" s="5">
        <f>ROW(Table13[[#This Row],[Rank avg]])-1</f>
        <v>20</v>
      </c>
      <c r="Q21" s="3">
        <f>_xlfn.CEILING.MATH(Table13[[#This Row],[Row]]/10)</f>
        <v>2</v>
      </c>
      <c r="R21" s="3">
        <f>Table13[[#This Row],[Group]]+Table13[[#This Row],[Page]]/1000</f>
        <v>2.4249999999999998</v>
      </c>
      <c r="S21" s="3"/>
    </row>
    <row r="22" spans="1:19" ht="20" x14ac:dyDescent="0.2">
      <c r="A22" s="2">
        <v>437</v>
      </c>
      <c r="B22" s="1">
        <v>13</v>
      </c>
      <c r="C22" s="2">
        <v>10</v>
      </c>
      <c r="D22" s="1">
        <v>6.4</v>
      </c>
      <c r="E22" s="1">
        <v>9</v>
      </c>
      <c r="F22" s="1">
        <v>1.3</v>
      </c>
      <c r="G22" s="1">
        <v>1</v>
      </c>
      <c r="H22" s="1">
        <f>IF(B22&gt;=30,-1*B22,B22)</f>
        <v>13</v>
      </c>
      <c r="I22" s="6">
        <f>_xlfn.RANK.EQ(Table13[[#This Row],[Interval Mod]],Table13[Interval Mod],1)</f>
        <v>15</v>
      </c>
      <c r="J22" s="3">
        <f>_xlfn.RANK.EQ(Table13[[#This Row],[Revisions]],Table13[Revisions],1)</f>
        <v>26</v>
      </c>
      <c r="K22" s="3">
        <f>_xlfn.RANK.EQ(Table13[[#This Row],[Average Score]],Table13[Average Score],0)</f>
        <v>7</v>
      </c>
      <c r="L22" s="3">
        <f>_xlfn.RANK.EQ(Table13[[#This Row],[Latest Score]],Table13[Latest Score],0)</f>
        <v>3</v>
      </c>
      <c r="M22" s="3">
        <f>_xlfn.RANK.EQ(Table13[[#This Row],[Interval / Revision]],Table13[Interval / Revision],1)</f>
        <v>8</v>
      </c>
      <c r="N22" s="3">
        <f>_xlfn.RANK.EQ(Table13[[#This Row],[Overdue Days]],Table13[Overdue Days],1)</f>
        <v>16</v>
      </c>
      <c r="O22" s="5">
        <f>ROUND(AVERAGE(Table13[[#This Row],[Rank 1]:[Rank 6]]),2)</f>
        <v>12.5</v>
      </c>
      <c r="P22" s="5">
        <f>ROW(Table13[[#This Row],[Rank avg]])-1</f>
        <v>21</v>
      </c>
      <c r="Q22" s="3">
        <f>_xlfn.CEILING.MATH(Table13[[#This Row],[Row]]/10)</f>
        <v>3</v>
      </c>
      <c r="R22" s="3">
        <f>Table13[[#This Row],[Group]]+Table13[[#This Row],[Page]]/1000</f>
        <v>3.4369999999999998</v>
      </c>
      <c r="S22" s="3"/>
    </row>
    <row r="23" spans="1:19" ht="20" x14ac:dyDescent="0.2">
      <c r="A23" s="2">
        <v>441</v>
      </c>
      <c r="B23" s="1">
        <v>103</v>
      </c>
      <c r="C23" s="2">
        <v>1</v>
      </c>
      <c r="D23" s="1">
        <v>0</v>
      </c>
      <c r="E23" s="1">
        <v>0</v>
      </c>
      <c r="F23" s="1">
        <v>103</v>
      </c>
      <c r="G23" s="1">
        <v>0</v>
      </c>
      <c r="H23" s="1">
        <f>IF(B23&gt;=30,-1*B23,B23)</f>
        <v>-103</v>
      </c>
      <c r="I23" s="6">
        <f>_xlfn.RANK.EQ(Table13[[#This Row],[Interval Mod]],Table13[Interval Mod],1)</f>
        <v>1</v>
      </c>
      <c r="J23" s="3">
        <f>_xlfn.RANK.EQ(Table13[[#This Row],[Revisions]],Table13[Revisions],1)</f>
        <v>1</v>
      </c>
      <c r="K23" s="3">
        <f>_xlfn.RANK.EQ(Table13[[#This Row],[Average Score]],Table13[Average Score],0)</f>
        <v>26</v>
      </c>
      <c r="L23" s="3">
        <f>_xlfn.RANK.EQ(Table13[[#This Row],[Latest Score]],Table13[Latest Score],0)</f>
        <v>19</v>
      </c>
      <c r="M23" s="3">
        <f>_xlfn.RANK.EQ(Table13[[#This Row],[Interval / Revision]],Table13[Interval / Revision],1)</f>
        <v>29</v>
      </c>
      <c r="N23" s="3">
        <f>_xlfn.RANK.EQ(Table13[[#This Row],[Overdue Days]],Table13[Overdue Days],1)</f>
        <v>1</v>
      </c>
      <c r="O23" s="5">
        <f>ROUND(AVERAGE(Table13[[#This Row],[Rank 1]:[Rank 6]]),2)</f>
        <v>12.83</v>
      </c>
      <c r="P23" s="5">
        <f>ROW(Table13[[#This Row],[Rank avg]])-1</f>
        <v>22</v>
      </c>
      <c r="Q23" s="3">
        <f>_xlfn.CEILING.MATH(Table13[[#This Row],[Row]]/10)</f>
        <v>3</v>
      </c>
      <c r="R23" s="3">
        <f>Table13[[#This Row],[Group]]+Table13[[#This Row],[Page]]/1000</f>
        <v>3.4409999999999998</v>
      </c>
      <c r="S23" s="3"/>
    </row>
    <row r="24" spans="1:19" ht="20" x14ac:dyDescent="0.2">
      <c r="A24" s="2">
        <v>443</v>
      </c>
      <c r="B24" s="1">
        <v>102</v>
      </c>
      <c r="C24" s="2">
        <v>1</v>
      </c>
      <c r="D24" s="1">
        <v>1</v>
      </c>
      <c r="E24" s="1">
        <v>1</v>
      </c>
      <c r="F24" s="1">
        <v>102</v>
      </c>
      <c r="G24" s="1">
        <v>1</v>
      </c>
      <c r="H24" s="1">
        <f>IF(B24&gt;=30,-1*B24,B24)</f>
        <v>-102</v>
      </c>
      <c r="I24" s="6">
        <f>_xlfn.RANK.EQ(Table13[[#This Row],[Interval Mod]],Table13[Interval Mod],1)</f>
        <v>2</v>
      </c>
      <c r="J24" s="3">
        <f>_xlfn.RANK.EQ(Table13[[#This Row],[Revisions]],Table13[Revisions],1)</f>
        <v>1</v>
      </c>
      <c r="K24" s="3">
        <f>_xlfn.RANK.EQ(Table13[[#This Row],[Average Score]],Table13[Average Score],0)</f>
        <v>22</v>
      </c>
      <c r="L24" s="3">
        <f>_xlfn.RANK.EQ(Table13[[#This Row],[Latest Score]],Table13[Latest Score],0)</f>
        <v>11</v>
      </c>
      <c r="M24" s="3">
        <f>_xlfn.RANK.EQ(Table13[[#This Row],[Interval / Revision]],Table13[Interval / Revision],1)</f>
        <v>28</v>
      </c>
      <c r="N24" s="3">
        <f>_xlfn.RANK.EQ(Table13[[#This Row],[Overdue Days]],Table13[Overdue Days],1)</f>
        <v>16</v>
      </c>
      <c r="O24" s="5">
        <f>ROUND(AVERAGE(Table13[[#This Row],[Rank 1]:[Rank 6]]),2)</f>
        <v>13.33</v>
      </c>
      <c r="P24" s="5">
        <f>ROW(Table13[[#This Row],[Rank avg]])-1</f>
        <v>23</v>
      </c>
      <c r="Q24" s="3">
        <f>_xlfn.CEILING.MATH(Table13[[#This Row],[Row]]/10)</f>
        <v>3</v>
      </c>
      <c r="R24" s="3">
        <f>Table13[[#This Row],[Group]]+Table13[[#This Row],[Page]]/1000</f>
        <v>3.4430000000000001</v>
      </c>
      <c r="S24" s="3"/>
    </row>
    <row r="25" spans="1:19" ht="20" x14ac:dyDescent="0.2">
      <c r="A25" s="2">
        <v>448</v>
      </c>
      <c r="B25" s="1">
        <v>24</v>
      </c>
      <c r="C25" s="2">
        <v>6</v>
      </c>
      <c r="D25" s="1">
        <v>4.17</v>
      </c>
      <c r="E25" s="1">
        <v>0</v>
      </c>
      <c r="F25" s="1">
        <v>4</v>
      </c>
      <c r="G25" s="1">
        <v>0</v>
      </c>
      <c r="H25" s="1">
        <f>IF(B25&gt;=30,-1*B25,B25)</f>
        <v>24</v>
      </c>
      <c r="I25" s="6">
        <f>_xlfn.RANK.EQ(Table13[[#This Row],[Interval Mod]],Table13[Interval Mod],1)</f>
        <v>27</v>
      </c>
      <c r="J25" s="3">
        <f>_xlfn.RANK.EQ(Table13[[#This Row],[Revisions]],Table13[Revisions],1)</f>
        <v>17</v>
      </c>
      <c r="K25" s="3">
        <f>_xlfn.RANK.EQ(Table13[[#This Row],[Average Score]],Table13[Average Score],0)</f>
        <v>13</v>
      </c>
      <c r="L25" s="3">
        <f>_xlfn.RANK.EQ(Table13[[#This Row],[Latest Score]],Table13[Latest Score],0)</f>
        <v>19</v>
      </c>
      <c r="M25" s="3">
        <f>_xlfn.RANK.EQ(Table13[[#This Row],[Interval / Revision]],Table13[Interval / Revision],1)</f>
        <v>23</v>
      </c>
      <c r="N25" s="3">
        <f>_xlfn.RANK.EQ(Table13[[#This Row],[Overdue Days]],Table13[Overdue Days],1)</f>
        <v>1</v>
      </c>
      <c r="O25" s="5">
        <f>ROUND(AVERAGE(Table13[[#This Row],[Rank 1]:[Rank 6]]),2)</f>
        <v>16.670000000000002</v>
      </c>
      <c r="P25" s="5">
        <f>ROW(Table13[[#This Row],[Rank avg]])-1</f>
        <v>24</v>
      </c>
      <c r="Q25" s="3">
        <f>_xlfn.CEILING.MATH(Table13[[#This Row],[Row]]/10)</f>
        <v>3</v>
      </c>
      <c r="R25" s="3">
        <f>Table13[[#This Row],[Group]]+Table13[[#This Row],[Page]]/1000</f>
        <v>3.448</v>
      </c>
      <c r="S25" s="3"/>
    </row>
    <row r="26" spans="1:19" ht="20" x14ac:dyDescent="0.2">
      <c r="A26" s="2">
        <v>454</v>
      </c>
      <c r="B26" s="1">
        <v>28</v>
      </c>
      <c r="C26" s="2">
        <v>6</v>
      </c>
      <c r="D26" s="1">
        <v>1.33</v>
      </c>
      <c r="E26" s="1">
        <v>1</v>
      </c>
      <c r="F26" s="1">
        <v>4.7</v>
      </c>
      <c r="G26" s="1">
        <v>0</v>
      </c>
      <c r="H26" s="1">
        <f>IF(B26&gt;=30,-1*B26,B26)</f>
        <v>28</v>
      </c>
      <c r="I26" s="6">
        <f>_xlfn.RANK.EQ(Table13[[#This Row],[Interval Mod]],Table13[Interval Mod],1)</f>
        <v>29</v>
      </c>
      <c r="J26" s="3">
        <f>_xlfn.RANK.EQ(Table13[[#This Row],[Revisions]],Table13[Revisions],1)</f>
        <v>17</v>
      </c>
      <c r="K26" s="3">
        <f>_xlfn.RANK.EQ(Table13[[#This Row],[Average Score]],Table13[Average Score],0)</f>
        <v>21</v>
      </c>
      <c r="L26" s="3">
        <f>_xlfn.RANK.EQ(Table13[[#This Row],[Latest Score]],Table13[Latest Score],0)</f>
        <v>11</v>
      </c>
      <c r="M26" s="3">
        <f>_xlfn.RANK.EQ(Table13[[#This Row],[Interval / Revision]],Table13[Interval / Revision],1)</f>
        <v>24</v>
      </c>
      <c r="N26" s="3">
        <f>_xlfn.RANK.EQ(Table13[[#This Row],[Overdue Days]],Table13[Overdue Days],1)</f>
        <v>1</v>
      </c>
      <c r="O26" s="5">
        <f>ROUND(AVERAGE(Table13[[#This Row],[Rank 1]:[Rank 6]]),2)</f>
        <v>17.170000000000002</v>
      </c>
      <c r="P26" s="5">
        <f>ROW(Table13[[#This Row],[Rank avg]])-1</f>
        <v>25</v>
      </c>
      <c r="Q26" s="3">
        <f>_xlfn.CEILING.MATH(Table13[[#This Row],[Row]]/10)</f>
        <v>3</v>
      </c>
      <c r="R26" s="3">
        <f>Table13[[#This Row],[Group]]+Table13[[#This Row],[Page]]/1000</f>
        <v>3.4540000000000002</v>
      </c>
      <c r="S26" s="3"/>
    </row>
    <row r="27" spans="1:19" ht="20" x14ac:dyDescent="0.2">
      <c r="A27" s="2">
        <v>464</v>
      </c>
      <c r="B27" s="1">
        <v>14</v>
      </c>
      <c r="C27" s="2">
        <v>8</v>
      </c>
      <c r="D27" s="1">
        <v>9.75</v>
      </c>
      <c r="E27" s="1">
        <v>13</v>
      </c>
      <c r="F27" s="1">
        <v>1.8</v>
      </c>
      <c r="G27" s="1">
        <v>0</v>
      </c>
      <c r="H27" s="1">
        <f>IF(B27&gt;=30,-1*B27,B27)</f>
        <v>14</v>
      </c>
      <c r="I27" s="6">
        <f>_xlfn.RANK.EQ(Table13[[#This Row],[Interval Mod]],Table13[Interval Mod],1)</f>
        <v>18</v>
      </c>
      <c r="J27" s="3">
        <f>_xlfn.RANK.EQ(Table13[[#This Row],[Revisions]],Table13[Revisions],1)</f>
        <v>22</v>
      </c>
      <c r="K27" s="3">
        <f>_xlfn.RANK.EQ(Table13[[#This Row],[Average Score]],Table13[Average Score],0)</f>
        <v>4</v>
      </c>
      <c r="L27" s="3">
        <f>_xlfn.RANK.EQ(Table13[[#This Row],[Latest Score]],Table13[Latest Score],0)</f>
        <v>2</v>
      </c>
      <c r="M27" s="3">
        <f>_xlfn.RANK.EQ(Table13[[#This Row],[Interval / Revision]],Table13[Interval / Revision],1)</f>
        <v>9</v>
      </c>
      <c r="N27" s="3">
        <f>_xlfn.RANK.EQ(Table13[[#This Row],[Overdue Days]],Table13[Overdue Days],1)</f>
        <v>1</v>
      </c>
      <c r="O27" s="5">
        <f>ROUND(AVERAGE(Table13[[#This Row],[Rank 1]:[Rank 6]]),2)</f>
        <v>9.33</v>
      </c>
      <c r="P27" s="5">
        <f>ROW(Table13[[#This Row],[Rank avg]])-1</f>
        <v>26</v>
      </c>
      <c r="Q27" s="3">
        <f>_xlfn.CEILING.MATH(Table13[[#This Row],[Row]]/10)</f>
        <v>3</v>
      </c>
      <c r="R27" s="3">
        <f>Table13[[#This Row],[Group]]+Table13[[#This Row],[Page]]/1000</f>
        <v>3.464</v>
      </c>
      <c r="S27" s="3"/>
    </row>
    <row r="28" spans="1:19" ht="20" x14ac:dyDescent="0.2">
      <c r="A28" s="2">
        <v>469</v>
      </c>
      <c r="B28" s="1">
        <v>13</v>
      </c>
      <c r="C28" s="2">
        <v>13</v>
      </c>
      <c r="D28" s="1">
        <v>3.46</v>
      </c>
      <c r="E28" s="1">
        <v>2</v>
      </c>
      <c r="F28" s="1">
        <v>1</v>
      </c>
      <c r="G28" s="1">
        <v>1</v>
      </c>
      <c r="H28" s="1">
        <f>IF(B28&gt;=30,-1*B28,B28)</f>
        <v>13</v>
      </c>
      <c r="I28" s="6">
        <f>_xlfn.RANK.EQ(Table13[[#This Row],[Interval Mod]],Table13[Interval Mod],1)</f>
        <v>15</v>
      </c>
      <c r="J28" s="3">
        <f>_xlfn.RANK.EQ(Table13[[#This Row],[Revisions]],Table13[Revisions],1)</f>
        <v>29</v>
      </c>
      <c r="K28" s="3">
        <f>_xlfn.RANK.EQ(Table13[[#This Row],[Average Score]],Table13[Average Score],0)</f>
        <v>14</v>
      </c>
      <c r="L28" s="3">
        <f>_xlfn.RANK.EQ(Table13[[#This Row],[Latest Score]],Table13[Latest Score],0)</f>
        <v>9</v>
      </c>
      <c r="M28" s="3">
        <f>_xlfn.RANK.EQ(Table13[[#This Row],[Interval / Revision]],Table13[Interval / Revision],1)</f>
        <v>5</v>
      </c>
      <c r="N28" s="3">
        <f>_xlfn.RANK.EQ(Table13[[#This Row],[Overdue Days]],Table13[Overdue Days],1)</f>
        <v>16</v>
      </c>
      <c r="O28" s="5">
        <f>ROUND(AVERAGE(Table13[[#This Row],[Rank 1]:[Rank 6]]),2)</f>
        <v>14.67</v>
      </c>
      <c r="P28" s="5">
        <f>ROW(Table13[[#This Row],[Rank avg]])-1</f>
        <v>27</v>
      </c>
      <c r="Q28" s="3">
        <f>_xlfn.CEILING.MATH(Table13[[#This Row],[Row]]/10)</f>
        <v>3</v>
      </c>
      <c r="R28" s="3">
        <f>Table13[[#This Row],[Group]]+Table13[[#This Row],[Page]]/1000</f>
        <v>3.4689999999999999</v>
      </c>
      <c r="S28" s="3"/>
    </row>
    <row r="29" spans="1:19" ht="20" x14ac:dyDescent="0.2">
      <c r="A29" s="2">
        <v>474</v>
      </c>
      <c r="B29" s="1">
        <v>25</v>
      </c>
      <c r="C29" s="2">
        <v>12</v>
      </c>
      <c r="D29" s="1">
        <v>11.17</v>
      </c>
      <c r="E29" s="1">
        <v>0</v>
      </c>
      <c r="F29" s="1">
        <v>2.1</v>
      </c>
      <c r="G29" s="1">
        <v>0</v>
      </c>
      <c r="H29" s="1">
        <f>IF(B29&gt;=30,-1*B29,B29)</f>
        <v>25</v>
      </c>
      <c r="I29" s="6">
        <f>_xlfn.RANK.EQ(Table13[[#This Row],[Interval Mod]],Table13[Interval Mod],1)</f>
        <v>28</v>
      </c>
      <c r="J29" s="3">
        <f>_xlfn.RANK.EQ(Table13[[#This Row],[Revisions]],Table13[Revisions],1)</f>
        <v>28</v>
      </c>
      <c r="K29" s="3">
        <f>_xlfn.RANK.EQ(Table13[[#This Row],[Average Score]],Table13[Average Score],0)</f>
        <v>2</v>
      </c>
      <c r="L29" s="3">
        <f>_xlfn.RANK.EQ(Table13[[#This Row],[Latest Score]],Table13[Latest Score],0)</f>
        <v>19</v>
      </c>
      <c r="M29" s="3">
        <f>_xlfn.RANK.EQ(Table13[[#This Row],[Interval / Revision]],Table13[Interval / Revision],1)</f>
        <v>12</v>
      </c>
      <c r="N29" s="3">
        <f>_xlfn.RANK.EQ(Table13[[#This Row],[Overdue Days]],Table13[Overdue Days],1)</f>
        <v>1</v>
      </c>
      <c r="O29" s="5">
        <f>ROUND(AVERAGE(Table13[[#This Row],[Rank 1]:[Rank 6]]),2)</f>
        <v>15</v>
      </c>
      <c r="P29" s="5">
        <f>ROW(Table13[[#This Row],[Rank avg]])-1</f>
        <v>28</v>
      </c>
      <c r="Q29" s="3">
        <f>_xlfn.CEILING.MATH(Table13[[#This Row],[Row]]/10)</f>
        <v>3</v>
      </c>
      <c r="R29" s="3">
        <f>Table13[[#This Row],[Group]]+Table13[[#This Row],[Page]]/1000</f>
        <v>3.4740000000000002</v>
      </c>
      <c r="S29" s="3"/>
    </row>
    <row r="30" spans="1:19" ht="20" x14ac:dyDescent="0.2">
      <c r="A30" s="2">
        <v>477</v>
      </c>
      <c r="B30" s="1">
        <v>23</v>
      </c>
      <c r="C30" s="2">
        <v>10</v>
      </c>
      <c r="D30" s="1">
        <v>5.2</v>
      </c>
      <c r="E30" s="1">
        <v>6</v>
      </c>
      <c r="F30" s="1">
        <v>2.2999999999999998</v>
      </c>
      <c r="G30" s="1">
        <v>1</v>
      </c>
      <c r="H30" s="1">
        <f>IF(B30&gt;=30,-1*B30,B30)</f>
        <v>23</v>
      </c>
      <c r="I30" s="6">
        <f>_xlfn.RANK.EQ(Table13[[#This Row],[Interval Mod]],Table13[Interval Mod],1)</f>
        <v>25</v>
      </c>
      <c r="J30" s="3">
        <f>_xlfn.RANK.EQ(Table13[[#This Row],[Revisions]],Table13[Revisions],1)</f>
        <v>26</v>
      </c>
      <c r="K30" s="3">
        <f>_xlfn.RANK.EQ(Table13[[#This Row],[Average Score]],Table13[Average Score],0)</f>
        <v>11</v>
      </c>
      <c r="L30" s="3">
        <f>_xlfn.RANK.EQ(Table13[[#This Row],[Latest Score]],Table13[Latest Score],0)</f>
        <v>5</v>
      </c>
      <c r="M30" s="3">
        <f>_xlfn.RANK.EQ(Table13[[#This Row],[Interval / Revision]],Table13[Interval / Revision],1)</f>
        <v>15</v>
      </c>
      <c r="N30" s="3">
        <f>_xlfn.RANK.EQ(Table13[[#This Row],[Overdue Days]],Table13[Overdue Days],1)</f>
        <v>16</v>
      </c>
      <c r="O30" s="5">
        <f>ROUND(AVERAGE(Table13[[#This Row],[Rank 1]:[Rank 6]]),2)</f>
        <v>16.329999999999998</v>
      </c>
      <c r="P30" s="5">
        <f>ROW(Table13[[#This Row],[Rank avg]])-1</f>
        <v>29</v>
      </c>
      <c r="Q30" s="3">
        <f>_xlfn.CEILING.MATH(Table13[[#This Row],[Row]]/10)</f>
        <v>3</v>
      </c>
      <c r="R30" s="3">
        <f>Table13[[#This Row],[Group]]+Table13[[#This Row],[Page]]/1000</f>
        <v>3.4769999999999999</v>
      </c>
      <c r="S30" s="3"/>
    </row>
  </sheetData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N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Safwan</vt:lpstr>
      <vt:lpstr>Siraj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Siraj Samsudeen</dc:creator>
  <cp:lastModifiedBy>Siraj Samsudeen</cp:lastModifiedBy>
  <dcterms:created xsi:type="dcterms:W3CDTF">2020-03-28T06:25:52Z</dcterms:created>
  <dcterms:modified xsi:type="dcterms:W3CDTF">2020-03-30T04:13:46Z</dcterms:modified>
</cp:coreProperties>
</file>