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<sst xmlns="http://schemas.openxmlformats.org/spreadsheetml/2006/main" count="18" uniqueCount="12">
  <si>
    <t>1 пункт:</t>
  </si>
  <si>
    <t>1/T</t>
  </si>
  <si>
    <t>T, K</t>
  </si>
  <si>
    <t>T, °C</t>
  </si>
  <si>
    <t>ΔP, см</t>
  </si>
  <si>
    <t>ΔP, Па</t>
  </si>
  <si>
    <t>lnP</t>
  </si>
  <si>
    <t>7,5 см</t>
  </si>
  <si>
    <t>5,8 см</t>
  </si>
  <si>
    <t>23,43°C</t>
  </si>
  <si>
    <t>σP=0,05mm</t>
  </si>
  <si>
    <t>σT=0,01°C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</si>
</sst>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I1" s="1" t="s">
        <v>1</v>
      </c>
      <c r="J1" s="1" t="s">
        <v>2</v>
      </c>
      <c r="K1" s="2" t="s">
        <v>3</v>
      </c>
      <c r="L1" s="2" t="s">
        <v>4</v>
      </c>
      <c r="M1" s="2" t="s">
        <v>5</v>
      </c>
      <c r="N1" s="1" t="s">
        <v>6</v>
      </c>
    </row>
    <row r="2">
      <c r="A2" s="1" t="s">
        <v>7</v>
      </c>
      <c r="B2" s="3">
        <f t="shared" ref="B2:B18" si="1">1/C2</f>
        <v>0.003366323302</v>
      </c>
      <c r="C2" s="3">
        <f t="shared" ref="C2:C18" si="2">D2+273</f>
        <v>297.06</v>
      </c>
      <c r="D2" s="2">
        <v>24.06</v>
      </c>
      <c r="E2" s="4">
        <f>7.6-5.8</f>
        <v>1.8</v>
      </c>
      <c r="F2" s="3">
        <f t="shared" ref="F2:F18" si="3">ROUND(13600*9.81*E2*0.01,2)</f>
        <v>2401.49</v>
      </c>
      <c r="G2" s="3">
        <f t="shared" ref="G2:G18" si="4">ln(F2)</f>
        <v>7.783844657</v>
      </c>
      <c r="I2" s="3">
        <f t="shared" ref="I2:I9" si="5">1/J2</f>
        <v>0.003215330697</v>
      </c>
      <c r="J2" s="3">
        <f t="shared" ref="J2:J9" si="6">K2+273</f>
        <v>311.01</v>
      </c>
      <c r="K2" s="2">
        <v>38.01</v>
      </c>
      <c r="L2" s="4">
        <f>9-4.4</f>
        <v>4.6</v>
      </c>
      <c r="M2" s="3">
        <f t="shared" ref="M2:M9" si="7">ROUND(13600*9.81*L2*0.01,2)</f>
        <v>6137.14</v>
      </c>
      <c r="N2" s="3">
        <f t="shared" ref="N2:N9" si="8">ln(M2)</f>
        <v>8.722114115</v>
      </c>
    </row>
    <row r="3">
      <c r="A3" s="1" t="s">
        <v>8</v>
      </c>
      <c r="B3" s="3">
        <f t="shared" si="1"/>
        <v>0.003355592094</v>
      </c>
      <c r="C3" s="3">
        <f t="shared" si="2"/>
        <v>298.01</v>
      </c>
      <c r="D3" s="2">
        <v>25.01</v>
      </c>
      <c r="E3" s="4">
        <f>7.6-5.7</f>
        <v>1.9</v>
      </c>
      <c r="F3" s="3">
        <f t="shared" si="3"/>
        <v>2534.9</v>
      </c>
      <c r="G3" s="3">
        <f t="shared" si="4"/>
        <v>7.837909468</v>
      </c>
      <c r="I3" s="3">
        <f t="shared" si="5"/>
        <v>0.003236560184</v>
      </c>
      <c r="J3" s="3">
        <f t="shared" si="6"/>
        <v>308.97</v>
      </c>
      <c r="K3" s="2">
        <v>35.97</v>
      </c>
      <c r="L3" s="4">
        <f>8.7-4.6</f>
        <v>4.1</v>
      </c>
      <c r="M3" s="3">
        <f t="shared" si="7"/>
        <v>5470.06</v>
      </c>
      <c r="N3" s="3">
        <f t="shared" si="8"/>
        <v>8.607044864</v>
      </c>
    </row>
    <row r="4">
      <c r="A4" s="1" t="s">
        <v>9</v>
      </c>
      <c r="B4" s="3">
        <f t="shared" si="1"/>
        <v>0.003343587</v>
      </c>
      <c r="C4" s="3">
        <f t="shared" si="2"/>
        <v>299.08</v>
      </c>
      <c r="D4" s="2">
        <v>26.08</v>
      </c>
      <c r="E4" s="4">
        <f t="shared" ref="E4:E5" si="9">7.7-5.6</f>
        <v>2.1</v>
      </c>
      <c r="F4" s="3">
        <f t="shared" si="3"/>
        <v>2801.74</v>
      </c>
      <c r="G4" s="3">
        <f t="shared" si="4"/>
        <v>7.937995932</v>
      </c>
      <c r="I4" s="3">
        <f t="shared" si="5"/>
        <v>0.003257541208</v>
      </c>
      <c r="J4" s="3">
        <f t="shared" si="6"/>
        <v>306.98</v>
      </c>
      <c r="K4" s="2">
        <v>33.98</v>
      </c>
      <c r="L4" s="4">
        <f>8.6-4.8</f>
        <v>3.8</v>
      </c>
      <c r="M4" s="3">
        <f t="shared" si="7"/>
        <v>5069.81</v>
      </c>
      <c r="N4" s="3">
        <f t="shared" si="8"/>
        <v>8.531058621</v>
      </c>
    </row>
    <row r="5">
      <c r="B5" s="3">
        <f t="shared" si="1"/>
        <v>0.00333277787</v>
      </c>
      <c r="C5" s="3">
        <f t="shared" si="2"/>
        <v>300.05</v>
      </c>
      <c r="D5" s="2">
        <v>27.05</v>
      </c>
      <c r="E5" s="4">
        <f t="shared" si="9"/>
        <v>2.1</v>
      </c>
      <c r="F5" s="3">
        <f t="shared" si="3"/>
        <v>2801.74</v>
      </c>
      <c r="G5" s="3">
        <f t="shared" si="4"/>
        <v>7.937995932</v>
      </c>
      <c r="I5" s="3">
        <f t="shared" si="5"/>
        <v>0.003279118573</v>
      </c>
      <c r="J5" s="3">
        <f t="shared" si="6"/>
        <v>304.96</v>
      </c>
      <c r="K5" s="2">
        <v>31.96</v>
      </c>
      <c r="L5" s="4">
        <f>8.3-5</f>
        <v>3.3</v>
      </c>
      <c r="M5" s="3">
        <f t="shared" si="7"/>
        <v>4402.73</v>
      </c>
      <c r="N5" s="3">
        <f t="shared" si="8"/>
        <v>8.389980082</v>
      </c>
    </row>
    <row r="6">
      <c r="A6" s="1" t="s">
        <v>10</v>
      </c>
      <c r="B6" s="3">
        <f t="shared" si="1"/>
        <v>0.003321928047</v>
      </c>
      <c r="C6" s="3">
        <f t="shared" si="2"/>
        <v>301.03</v>
      </c>
      <c r="D6" s="2">
        <v>28.03</v>
      </c>
      <c r="E6" s="4">
        <f>7.8-5.5</f>
        <v>2.3</v>
      </c>
      <c r="F6" s="3">
        <f t="shared" si="3"/>
        <v>3068.57</v>
      </c>
      <c r="G6" s="3">
        <f t="shared" si="4"/>
        <v>8.028966934</v>
      </c>
      <c r="I6" s="3">
        <f t="shared" si="5"/>
        <v>0.003301201637</v>
      </c>
      <c r="J6" s="3">
        <f t="shared" si="6"/>
        <v>302.92</v>
      </c>
      <c r="K6" s="2">
        <v>29.92</v>
      </c>
      <c r="L6" s="4">
        <f>8.1-5.2</f>
        <v>2.9</v>
      </c>
      <c r="M6" s="3">
        <f t="shared" si="7"/>
        <v>3869.06</v>
      </c>
      <c r="N6" s="3">
        <f t="shared" si="8"/>
        <v>8.260766862</v>
      </c>
    </row>
    <row r="7">
      <c r="A7" s="1" t="s">
        <v>11</v>
      </c>
      <c r="B7" s="3">
        <f t="shared" si="1"/>
        <v>0.003311148637</v>
      </c>
      <c r="C7" s="3">
        <f t="shared" si="2"/>
        <v>302.01</v>
      </c>
      <c r="D7" s="2">
        <v>29.01</v>
      </c>
      <c r="E7" s="4">
        <f>7.9-5.4</f>
        <v>2.5</v>
      </c>
      <c r="F7" s="3">
        <f t="shared" si="3"/>
        <v>3335.4</v>
      </c>
      <c r="G7" s="3">
        <f t="shared" si="4"/>
        <v>8.112347891</v>
      </c>
      <c r="I7" s="3">
        <f t="shared" si="5"/>
        <v>0.003321597024</v>
      </c>
      <c r="J7" s="3">
        <f t="shared" si="6"/>
        <v>301.06</v>
      </c>
      <c r="K7" s="2">
        <v>28.06</v>
      </c>
      <c r="L7" s="4">
        <f>8-5.4</f>
        <v>2.6</v>
      </c>
      <c r="M7" s="3">
        <f t="shared" si="7"/>
        <v>3468.82</v>
      </c>
      <c r="N7" s="3">
        <f t="shared" si="8"/>
        <v>8.151569757</v>
      </c>
    </row>
    <row r="8">
      <c r="B8" s="3">
        <f t="shared" si="1"/>
        <v>0.003300112204</v>
      </c>
      <c r="C8" s="3">
        <f t="shared" si="2"/>
        <v>303.02</v>
      </c>
      <c r="D8" s="2">
        <v>30.02</v>
      </c>
      <c r="E8" s="2">
        <f>8-5.4</f>
        <v>2.6</v>
      </c>
      <c r="F8" s="3">
        <f t="shared" si="3"/>
        <v>3468.82</v>
      </c>
      <c r="G8" s="3">
        <f t="shared" si="4"/>
        <v>8.151569757</v>
      </c>
      <c r="I8" s="3">
        <f t="shared" si="5"/>
        <v>0.003343922421</v>
      </c>
      <c r="J8" s="3">
        <f t="shared" si="6"/>
        <v>299.05</v>
      </c>
      <c r="K8" s="2">
        <v>26.05</v>
      </c>
      <c r="L8" s="4">
        <f>7.8-5.6</f>
        <v>2.2</v>
      </c>
      <c r="M8" s="3">
        <f t="shared" si="7"/>
        <v>2935.15</v>
      </c>
      <c r="N8" s="3">
        <f t="shared" si="8"/>
        <v>7.984513838</v>
      </c>
    </row>
    <row r="9">
      <c r="B9" s="3">
        <f t="shared" si="1"/>
        <v>0.003289040916</v>
      </c>
      <c r="C9" s="3">
        <f t="shared" si="2"/>
        <v>304.04</v>
      </c>
      <c r="D9" s="2">
        <v>31.04</v>
      </c>
      <c r="E9" s="4">
        <f>8.2-5.3</f>
        <v>2.9</v>
      </c>
      <c r="F9" s="3">
        <f t="shared" si="3"/>
        <v>3869.06</v>
      </c>
      <c r="G9" s="3">
        <f t="shared" si="4"/>
        <v>8.260766862</v>
      </c>
      <c r="I9" s="3">
        <f t="shared" si="5"/>
        <v>0.003366323302</v>
      </c>
      <c r="J9" s="3">
        <f t="shared" si="6"/>
        <v>297.06</v>
      </c>
      <c r="K9" s="2">
        <v>24.06</v>
      </c>
      <c r="L9" s="4">
        <f>7.6-5.7</f>
        <v>1.9</v>
      </c>
      <c r="M9" s="3">
        <f t="shared" si="7"/>
        <v>2534.9</v>
      </c>
      <c r="N9" s="3">
        <f t="shared" si="8"/>
        <v>7.837909468</v>
      </c>
    </row>
    <row r="10">
      <c r="B10" s="3">
        <f t="shared" si="1"/>
        <v>0.003278258589</v>
      </c>
      <c r="C10" s="3">
        <f t="shared" si="2"/>
        <v>305.04</v>
      </c>
      <c r="D10" s="2">
        <v>32.04</v>
      </c>
      <c r="E10" s="4">
        <f>8.3-5.2</f>
        <v>3.1</v>
      </c>
      <c r="F10" s="3">
        <f t="shared" si="3"/>
        <v>4135.9</v>
      </c>
      <c r="G10" s="3">
        <f t="shared" si="4"/>
        <v>8.327460238</v>
      </c>
    </row>
    <row r="11">
      <c r="B11" s="3">
        <f t="shared" si="1"/>
        <v>0.003267867063</v>
      </c>
      <c r="C11" s="3">
        <f t="shared" si="2"/>
        <v>306.01</v>
      </c>
      <c r="D11" s="2">
        <v>33.01</v>
      </c>
      <c r="E11" s="4">
        <f>8.3-5.1</f>
        <v>3.2</v>
      </c>
      <c r="F11" s="3">
        <f t="shared" si="3"/>
        <v>4269.31</v>
      </c>
      <c r="G11" s="3">
        <f t="shared" si="4"/>
        <v>8.359207501</v>
      </c>
    </row>
    <row r="12">
      <c r="B12" s="3">
        <f t="shared" si="1"/>
        <v>0.003257010716</v>
      </c>
      <c r="C12" s="3">
        <f t="shared" si="2"/>
        <v>307.03</v>
      </c>
      <c r="D12" s="2">
        <v>34.03</v>
      </c>
      <c r="E12" s="4">
        <f>8.5-5</f>
        <v>3.5</v>
      </c>
      <c r="F12" s="3">
        <f t="shared" si="3"/>
        <v>4669.56</v>
      </c>
      <c r="G12" s="3">
        <f t="shared" si="4"/>
        <v>8.448820128</v>
      </c>
    </row>
    <row r="13">
      <c r="B13" s="3">
        <f t="shared" si="1"/>
        <v>0.003246647836</v>
      </c>
      <c r="C13" s="3">
        <f t="shared" si="2"/>
        <v>308.01</v>
      </c>
      <c r="D13" s="2">
        <v>35.01</v>
      </c>
      <c r="E13" s="4">
        <f>8.6-4.8</f>
        <v>3.8</v>
      </c>
      <c r="F13" s="3">
        <f t="shared" si="3"/>
        <v>5069.81</v>
      </c>
      <c r="G13" s="3">
        <f t="shared" si="4"/>
        <v>8.531058621</v>
      </c>
    </row>
    <row r="14">
      <c r="B14" s="3">
        <f t="shared" si="1"/>
        <v>0.003235931787</v>
      </c>
      <c r="C14" s="3">
        <f t="shared" si="2"/>
        <v>309.03</v>
      </c>
      <c r="D14" s="2">
        <v>36.03</v>
      </c>
      <c r="E14" s="4">
        <f>8.7-4.7</f>
        <v>4</v>
      </c>
      <c r="F14" s="3">
        <f t="shared" si="3"/>
        <v>5336.64</v>
      </c>
      <c r="G14" s="3">
        <f t="shared" si="4"/>
        <v>8.58235152</v>
      </c>
    </row>
    <row r="15">
      <c r="B15" s="3">
        <f t="shared" si="1"/>
        <v>0.003225390272</v>
      </c>
      <c r="C15" s="3">
        <f t="shared" si="2"/>
        <v>310.04</v>
      </c>
      <c r="D15" s="2">
        <v>37.04</v>
      </c>
      <c r="E15" s="4">
        <f>8.8-4.6</f>
        <v>4.2</v>
      </c>
      <c r="F15" s="3">
        <f t="shared" si="3"/>
        <v>5603.47</v>
      </c>
      <c r="G15" s="3">
        <f t="shared" si="4"/>
        <v>8.631141328</v>
      </c>
    </row>
    <row r="16">
      <c r="B16" s="3">
        <f t="shared" si="1"/>
        <v>0.003215123943</v>
      </c>
      <c r="C16" s="3">
        <f t="shared" si="2"/>
        <v>311.03</v>
      </c>
      <c r="D16" s="2">
        <v>38.03</v>
      </c>
      <c r="E16" s="4">
        <f>8.9-4.5</f>
        <v>4.4</v>
      </c>
      <c r="F16" s="3">
        <f t="shared" si="3"/>
        <v>5870.3</v>
      </c>
      <c r="G16" s="3">
        <f t="shared" si="4"/>
        <v>8.677661019</v>
      </c>
    </row>
    <row r="17">
      <c r="B17" s="3">
        <f t="shared" si="1"/>
        <v>0.003204717344</v>
      </c>
      <c r="C17" s="3">
        <f t="shared" si="2"/>
        <v>312.04</v>
      </c>
      <c r="D17" s="2">
        <v>39.04</v>
      </c>
      <c r="E17" s="4">
        <f>9.1-4.4</f>
        <v>4.7</v>
      </c>
      <c r="F17" s="3">
        <f t="shared" si="3"/>
        <v>6270.55</v>
      </c>
      <c r="G17" s="3">
        <f t="shared" si="4"/>
        <v>8.743619349</v>
      </c>
    </row>
    <row r="18">
      <c r="B18" s="3">
        <f t="shared" si="1"/>
        <v>0.003194479939</v>
      </c>
      <c r="C18" s="3">
        <f t="shared" si="2"/>
        <v>313.04</v>
      </c>
      <c r="D18" s="2">
        <v>40.04</v>
      </c>
      <c r="E18" s="4">
        <f>9.2-4.3</f>
        <v>4.9</v>
      </c>
      <c r="F18" s="3">
        <f t="shared" si="3"/>
        <v>6537.38</v>
      </c>
      <c r="G18" s="3">
        <f t="shared" si="4"/>
        <v>8.785291753</v>
      </c>
    </row>
  </sheetData>
  <drawing r:id="rId1"/>
</worksheet>
</file>