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<sst xmlns="http://schemas.openxmlformats.org/spreadsheetml/2006/main" count="53" uniqueCount="31">
  <si>
    <t>dP=0</t>
  </si>
  <si>
    <t>T=20°C</t>
  </si>
  <si>
    <t>ΔP, бар</t>
  </si>
  <si>
    <t>ΔV, мкВ</t>
  </si>
  <si>
    <t>добавлял А2</t>
  </si>
  <si>
    <t>В комнате</t>
  </si>
  <si>
    <t>V=0,004mV</t>
  </si>
  <si>
    <t>Значения вольтметра отрицательные, поэтому А2 прибавляем</t>
  </si>
  <si>
    <t>Цена деления монометра</t>
  </si>
  <si>
    <t>Погрешность термостата</t>
  </si>
  <si>
    <t>0,01 °C</t>
  </si>
  <si>
    <t>0,1 bar</t>
  </si>
  <si>
    <t>манометра</t>
  </si>
  <si>
    <t>0,05 бар</t>
  </si>
  <si>
    <t>Класс точности 1</t>
  </si>
  <si>
    <t>Температура термостата как комнатная температура</t>
  </si>
  <si>
    <t>.</t>
  </si>
  <si>
    <t>20,16С</t>
  </si>
  <si>
    <t>ОТ 20,02</t>
  </si>
  <si>
    <t>ДО 20,26</t>
  </si>
  <si>
    <t>T=35°C</t>
  </si>
  <si>
    <t>ΔT ?</t>
  </si>
  <si>
    <t xml:space="preserve">t </t>
  </si>
  <si>
    <t xml:space="preserve"> &lt;&lt; для температуры инверсии!</t>
  </si>
  <si>
    <t>T=45°C</t>
  </si>
  <si>
    <t>t °C</t>
  </si>
  <si>
    <t>T=55°C</t>
  </si>
  <si>
    <t>0.97</t>
  </si>
  <si>
    <t>0.98</t>
  </si>
  <si>
    <t>0.77</t>
  </si>
  <si>
    <t>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</si>
</sst>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>
        <v>21.7</v>
      </c>
    </row>
    <row r="2">
      <c r="A2" s="1" t="s">
        <v>6</v>
      </c>
      <c r="C2" s="1" t="s">
        <v>7</v>
      </c>
      <c r="D2" s="1">
        <v>4.05</v>
      </c>
      <c r="E2" s="1">
        <v>121.0</v>
      </c>
      <c r="F2" s="2">
        <f t="shared" ref="F2:F7" si="1">E2+4</f>
        <v>125</v>
      </c>
      <c r="G2" s="2">
        <f t="shared" ref="G2:G7" si="2">ROUND(F2/40.7,2)</f>
        <v>3.07</v>
      </c>
    </row>
    <row r="3">
      <c r="A3" s="1" t="s">
        <v>8</v>
      </c>
      <c r="D3" s="1">
        <v>3.6</v>
      </c>
      <c r="E3" s="1">
        <v>100.0</v>
      </c>
      <c r="F3" s="2">
        <f t="shared" si="1"/>
        <v>104</v>
      </c>
      <c r="G3" s="2">
        <f t="shared" si="2"/>
        <v>2.56</v>
      </c>
      <c r="H3" s="1" t="s">
        <v>9</v>
      </c>
      <c r="J3" s="1" t="s">
        <v>10</v>
      </c>
      <c r="K3" s="1" t="s">
        <v>1</v>
      </c>
      <c r="L3" s="1" t="s">
        <v>2</v>
      </c>
      <c r="M3" s="1" t="s">
        <v>3</v>
      </c>
      <c r="N3" s="1" t="s">
        <v>4</v>
      </c>
    </row>
    <row r="4">
      <c r="A4" s="1" t="s">
        <v>11</v>
      </c>
      <c r="D4" s="1">
        <v>3.0</v>
      </c>
      <c r="E4" s="1">
        <v>77.0</v>
      </c>
      <c r="F4" s="2">
        <f t="shared" si="1"/>
        <v>81</v>
      </c>
      <c r="G4" s="2">
        <f t="shared" si="2"/>
        <v>1.99</v>
      </c>
      <c r="H4" s="1" t="s">
        <v>12</v>
      </c>
      <c r="J4" s="1" t="s">
        <v>13</v>
      </c>
      <c r="K4" s="1" t="s">
        <v>7</v>
      </c>
      <c r="L4" s="1">
        <v>4.05</v>
      </c>
      <c r="M4" s="1">
        <v>121.0</v>
      </c>
      <c r="N4" s="2">
        <f t="shared" ref="N4:N9" si="3">M4+4</f>
        <v>125</v>
      </c>
      <c r="O4" s="2">
        <f t="shared" ref="O4:O9" si="4">ROUND(N4/40.7,2)</f>
        <v>3.07</v>
      </c>
      <c r="R4" s="3"/>
    </row>
    <row r="5">
      <c r="A5" s="1" t="s">
        <v>14</v>
      </c>
      <c r="D5" s="1">
        <v>2.5</v>
      </c>
      <c r="E5" s="1">
        <v>57.0</v>
      </c>
      <c r="F5" s="2">
        <f t="shared" si="1"/>
        <v>61</v>
      </c>
      <c r="G5" s="2">
        <f t="shared" si="2"/>
        <v>1.5</v>
      </c>
      <c r="L5" s="1">
        <v>3.6</v>
      </c>
      <c r="M5" s="1">
        <v>100.0</v>
      </c>
      <c r="N5" s="2">
        <f t="shared" si="3"/>
        <v>104</v>
      </c>
      <c r="O5" s="2">
        <f t="shared" si="4"/>
        <v>2.56</v>
      </c>
      <c r="R5" s="3"/>
    </row>
    <row r="6">
      <c r="D6" s="1">
        <v>2.0</v>
      </c>
      <c r="E6" s="1">
        <v>38.0</v>
      </c>
      <c r="F6" s="2">
        <f t="shared" si="1"/>
        <v>42</v>
      </c>
      <c r="G6" s="2">
        <f t="shared" si="2"/>
        <v>1.03</v>
      </c>
      <c r="L6" s="1">
        <v>3.0</v>
      </c>
      <c r="M6" s="1">
        <v>77.0</v>
      </c>
      <c r="N6" s="2">
        <f t="shared" si="3"/>
        <v>81</v>
      </c>
      <c r="O6" s="2">
        <f t="shared" si="4"/>
        <v>1.99</v>
      </c>
      <c r="R6" s="3"/>
    </row>
    <row r="7">
      <c r="A7" s="1" t="s">
        <v>15</v>
      </c>
      <c r="B7" s="1" t="s">
        <v>16</v>
      </c>
      <c r="D7" s="1">
        <v>1.55</v>
      </c>
      <c r="E7" s="1">
        <v>22.0</v>
      </c>
      <c r="F7" s="2">
        <f t="shared" si="1"/>
        <v>26</v>
      </c>
      <c r="G7" s="2">
        <f t="shared" si="2"/>
        <v>0.64</v>
      </c>
      <c r="L7" s="1">
        <v>2.5</v>
      </c>
      <c r="M7" s="1">
        <v>57.0</v>
      </c>
      <c r="N7" s="2">
        <f t="shared" si="3"/>
        <v>61</v>
      </c>
      <c r="O7" s="2">
        <f t="shared" si="4"/>
        <v>1.5</v>
      </c>
      <c r="R7" s="3"/>
    </row>
    <row r="8">
      <c r="A8" s="1" t="s">
        <v>17</v>
      </c>
      <c r="L8" s="1">
        <v>2.0</v>
      </c>
      <c r="M8" s="1">
        <v>38.0</v>
      </c>
      <c r="N8" s="2">
        <f t="shared" si="3"/>
        <v>42</v>
      </c>
      <c r="O8" s="2">
        <f t="shared" si="4"/>
        <v>1.03</v>
      </c>
      <c r="R8" s="3"/>
    </row>
    <row r="9">
      <c r="A9" s="1" t="s">
        <v>18</v>
      </c>
      <c r="B9" s="1" t="s">
        <v>19</v>
      </c>
      <c r="L9" s="1">
        <v>1.55</v>
      </c>
      <c r="M9" s="1">
        <v>22.0</v>
      </c>
      <c r="N9" s="2">
        <f t="shared" si="3"/>
        <v>26</v>
      </c>
      <c r="O9" s="2">
        <f t="shared" si="4"/>
        <v>0.64</v>
      </c>
      <c r="R9" s="3"/>
    </row>
    <row r="10">
      <c r="R10" s="4"/>
      <c r="S10" s="4"/>
    </row>
    <row r="11">
      <c r="A11" s="1" t="s">
        <v>20</v>
      </c>
      <c r="R11" s="4"/>
      <c r="S11" s="4"/>
    </row>
    <row r="12">
      <c r="A12" s="5" t="s">
        <v>2</v>
      </c>
      <c r="B12" s="1">
        <v>4.0</v>
      </c>
      <c r="C12" s="1">
        <v>3.6</v>
      </c>
      <c r="D12" s="1">
        <v>3.0</v>
      </c>
      <c r="E12" s="1">
        <v>2.5</v>
      </c>
      <c r="F12" s="1">
        <v>2.2</v>
      </c>
      <c r="G12" s="1">
        <v>1.7</v>
      </c>
      <c r="K12" s="2" t="str">
        <f t="array" ref="K12:P18">TRANSPOSE(A11:G16)</f>
        <v>T=35°C</v>
      </c>
      <c r="L12" s="2" t="s">
        <v>2</v>
      </c>
      <c r="M12" s="2" t="s">
        <v>3</v>
      </c>
      <c r="N12" s="2"/>
      <c r="O12" s="2" t="s">
        <v>21</v>
      </c>
      <c r="P12" s="2" t="s">
        <v>22</v>
      </c>
      <c r="R12" s="4"/>
      <c r="S12" s="4"/>
    </row>
    <row r="13">
      <c r="A13" s="1" t="s">
        <v>3</v>
      </c>
      <c r="B13" s="1">
        <v>120.0</v>
      </c>
      <c r="C13" s="1">
        <v>93.0</v>
      </c>
      <c r="D13" s="1">
        <v>66.0</v>
      </c>
      <c r="E13" s="1">
        <v>47.0</v>
      </c>
      <c r="F13" s="1">
        <v>40.0</v>
      </c>
      <c r="G13" s="1">
        <v>25.0</v>
      </c>
      <c r="K13" s="2"/>
      <c r="L13" s="2">
        <v>4.0</v>
      </c>
      <c r="M13" s="2">
        <v>120.0</v>
      </c>
      <c r="N13" s="2">
        <v>124.0</v>
      </c>
      <c r="O13" s="2">
        <v>2.99</v>
      </c>
      <c r="P13" s="2">
        <v>35.04</v>
      </c>
      <c r="R13" s="4"/>
      <c r="S13" s="4">
        <f t="shared" ref="S13:S18" si="6">L13*L13</f>
        <v>16</v>
      </c>
      <c r="T13" s="2">
        <f t="shared" ref="T13:T18" si="7">O13*O13</f>
        <v>8.9401</v>
      </c>
    </row>
    <row r="14">
      <c r="A14" s="1"/>
      <c r="B14" s="1">
        <f t="shared" ref="B14:G14" si="5">B13+4</f>
        <v>124</v>
      </c>
      <c r="C14" s="1">
        <f t="shared" si="5"/>
        <v>97</v>
      </c>
      <c r="D14" s="1">
        <f t="shared" si="5"/>
        <v>70</v>
      </c>
      <c r="E14" s="1">
        <f t="shared" si="5"/>
        <v>51</v>
      </c>
      <c r="F14" s="1">
        <f t="shared" si="5"/>
        <v>44</v>
      </c>
      <c r="G14" s="1">
        <f t="shared" si="5"/>
        <v>29</v>
      </c>
      <c r="K14" s="2"/>
      <c r="L14" s="2">
        <v>3.6</v>
      </c>
      <c r="M14" s="2">
        <v>93.0</v>
      </c>
      <c r="N14" s="2">
        <v>97.0</v>
      </c>
      <c r="O14" s="2">
        <v>2.34</v>
      </c>
      <c r="P14" s="2">
        <v>35.23</v>
      </c>
      <c r="R14" s="4"/>
      <c r="S14" s="4">
        <f t="shared" si="6"/>
        <v>12.96</v>
      </c>
      <c r="T14" s="2">
        <f t="shared" si="7"/>
        <v>5.4756</v>
      </c>
    </row>
    <row r="15">
      <c r="A15" s="1" t="s">
        <v>21</v>
      </c>
      <c r="B15" s="1">
        <f t="shared" ref="B15:G15" si="8">ROUND(B14/41.5,2)</f>
        <v>2.99</v>
      </c>
      <c r="C15" s="1">
        <f t="shared" si="8"/>
        <v>2.34</v>
      </c>
      <c r="D15" s="1">
        <f t="shared" si="8"/>
        <v>1.69</v>
      </c>
      <c r="E15" s="1">
        <f t="shared" si="8"/>
        <v>1.23</v>
      </c>
      <c r="F15" s="1">
        <f t="shared" si="8"/>
        <v>1.06</v>
      </c>
      <c r="G15" s="1">
        <f t="shared" si="8"/>
        <v>0.7</v>
      </c>
      <c r="K15" s="2"/>
      <c r="L15" s="2">
        <v>3.0</v>
      </c>
      <c r="M15" s="2">
        <v>66.0</v>
      </c>
      <c r="N15" s="2">
        <v>70.0</v>
      </c>
      <c r="O15" s="2">
        <v>1.69</v>
      </c>
      <c r="P15" s="2">
        <v>35.25</v>
      </c>
      <c r="R15" s="4"/>
      <c r="S15" s="4">
        <f t="shared" si="6"/>
        <v>9</v>
      </c>
      <c r="T15" s="2">
        <f t="shared" si="7"/>
        <v>2.8561</v>
      </c>
    </row>
    <row r="16">
      <c r="A16" s="1" t="s">
        <v>22</v>
      </c>
      <c r="B16" s="1">
        <v>35.04</v>
      </c>
      <c r="C16" s="1">
        <v>35.23</v>
      </c>
      <c r="D16" s="1">
        <v>35.25</v>
      </c>
      <c r="E16" s="1">
        <v>35.23</v>
      </c>
      <c r="F16" s="1">
        <v>35.2</v>
      </c>
      <c r="G16" s="1">
        <v>35.19</v>
      </c>
      <c r="H16" s="1" t="s">
        <v>23</v>
      </c>
      <c r="K16" s="2"/>
      <c r="L16" s="2">
        <v>2.5</v>
      </c>
      <c r="M16" s="2">
        <v>47.0</v>
      </c>
      <c r="N16" s="2">
        <v>51.0</v>
      </c>
      <c r="O16" s="2">
        <v>1.23</v>
      </c>
      <c r="P16" s="2">
        <v>35.23</v>
      </c>
      <c r="R16" s="4"/>
      <c r="S16" s="4">
        <f t="shared" si="6"/>
        <v>6.25</v>
      </c>
      <c r="T16" s="2">
        <f t="shared" si="7"/>
        <v>1.5129</v>
      </c>
    </row>
    <row r="17">
      <c r="K17" s="2"/>
      <c r="L17" s="2">
        <v>2.2</v>
      </c>
      <c r="M17" s="2">
        <v>40.0</v>
      </c>
      <c r="N17" s="2">
        <v>44.0</v>
      </c>
      <c r="O17" s="2">
        <v>1.06</v>
      </c>
      <c r="P17" s="2">
        <v>35.2</v>
      </c>
      <c r="R17" s="4"/>
      <c r="S17" s="4">
        <f t="shared" si="6"/>
        <v>4.84</v>
      </c>
      <c r="T17" s="2">
        <f t="shared" si="7"/>
        <v>1.1236</v>
      </c>
    </row>
    <row r="18">
      <c r="A18" s="1" t="s">
        <v>24</v>
      </c>
      <c r="K18" s="2"/>
      <c r="L18" s="2">
        <v>1.7</v>
      </c>
      <c r="M18" s="2">
        <v>25.0</v>
      </c>
      <c r="N18" s="2">
        <v>29.0</v>
      </c>
      <c r="O18" s="2">
        <v>0.7</v>
      </c>
      <c r="P18" s="2">
        <v>35.19</v>
      </c>
      <c r="R18" s="4"/>
      <c r="S18" s="4">
        <f t="shared" si="6"/>
        <v>2.89</v>
      </c>
      <c r="T18" s="2">
        <f t="shared" si="7"/>
        <v>0.49</v>
      </c>
    </row>
    <row r="19">
      <c r="A19" s="5" t="s">
        <v>2</v>
      </c>
      <c r="B19" s="1">
        <v>4.0</v>
      </c>
      <c r="C19" s="1">
        <v>3.5</v>
      </c>
      <c r="D19" s="1">
        <v>3.0</v>
      </c>
      <c r="E19" s="1">
        <v>2.5</v>
      </c>
      <c r="F19" s="1">
        <v>2.0</v>
      </c>
      <c r="G19" s="1">
        <v>1.65</v>
      </c>
      <c r="R19" s="4"/>
      <c r="S19" s="4"/>
    </row>
    <row r="20">
      <c r="A20" s="1" t="s">
        <v>3</v>
      </c>
      <c r="B20" s="1">
        <v>97.0</v>
      </c>
      <c r="C20" s="1">
        <v>81.0</v>
      </c>
      <c r="D20" s="1">
        <v>60.0</v>
      </c>
      <c r="E20" s="1">
        <v>45.0</v>
      </c>
      <c r="F20" s="1">
        <v>30.0</v>
      </c>
      <c r="G20" s="1">
        <v>21.0</v>
      </c>
      <c r="K20" s="2" t="str">
        <f t="array" ref="K20:P26">TRANSPOSE(A18:G23)</f>
        <v>T=45°C</v>
      </c>
      <c r="L20" s="2" t="s">
        <v>2</v>
      </c>
      <c r="M20" s="2" t="s">
        <v>3</v>
      </c>
      <c r="N20" s="2"/>
      <c r="O20" s="2"/>
      <c r="P20" s="2" t="s">
        <v>25</v>
      </c>
      <c r="R20" s="4"/>
      <c r="S20" s="4"/>
    </row>
    <row r="21">
      <c r="A21" s="1"/>
      <c r="B21" s="1">
        <f t="shared" ref="B21:G21" si="9">B20+4</f>
        <v>101</v>
      </c>
      <c r="C21" s="1">
        <f t="shared" si="9"/>
        <v>85</v>
      </c>
      <c r="D21" s="1">
        <f t="shared" si="9"/>
        <v>64</v>
      </c>
      <c r="E21" s="1">
        <f t="shared" si="9"/>
        <v>49</v>
      </c>
      <c r="F21" s="1">
        <f t="shared" si="9"/>
        <v>34</v>
      </c>
      <c r="G21" s="1">
        <f t="shared" si="9"/>
        <v>25</v>
      </c>
      <c r="K21" s="2"/>
      <c r="L21" s="2">
        <v>4.0</v>
      </c>
      <c r="M21" s="2">
        <v>97.0</v>
      </c>
      <c r="N21" s="2">
        <v>101.0</v>
      </c>
      <c r="O21" s="2">
        <v>2.38</v>
      </c>
      <c r="P21" s="2">
        <v>45.05</v>
      </c>
      <c r="R21" s="4"/>
      <c r="S21" s="4"/>
    </row>
    <row r="22">
      <c r="A22" s="1"/>
      <c r="B22" s="1">
        <f t="shared" ref="B22:G22" si="10">ROUND(B21/42.4,2)</f>
        <v>2.38</v>
      </c>
      <c r="C22" s="1">
        <f t="shared" si="10"/>
        <v>2</v>
      </c>
      <c r="D22" s="1">
        <f t="shared" si="10"/>
        <v>1.51</v>
      </c>
      <c r="E22" s="1">
        <f t="shared" si="10"/>
        <v>1.16</v>
      </c>
      <c r="F22" s="1">
        <f t="shared" si="10"/>
        <v>0.8</v>
      </c>
      <c r="G22" s="1">
        <f t="shared" si="10"/>
        <v>0.59</v>
      </c>
      <c r="K22" s="2"/>
      <c r="L22" s="2">
        <v>3.5</v>
      </c>
      <c r="M22" s="2">
        <v>81.0</v>
      </c>
      <c r="N22" s="2">
        <v>85.0</v>
      </c>
      <c r="O22" s="2">
        <v>2.0</v>
      </c>
      <c r="P22" s="2">
        <v>45.03</v>
      </c>
      <c r="R22" s="4"/>
      <c r="S22" s="4"/>
    </row>
    <row r="23">
      <c r="A23" s="1" t="s">
        <v>25</v>
      </c>
      <c r="B23" s="1">
        <v>45.05</v>
      </c>
      <c r="C23" s="1">
        <v>45.03</v>
      </c>
      <c r="D23" s="1">
        <v>45.01</v>
      </c>
      <c r="E23" s="1">
        <v>45.0</v>
      </c>
      <c r="F23" s="1">
        <v>45.0</v>
      </c>
      <c r="G23" s="1">
        <v>45.0</v>
      </c>
      <c r="K23" s="2"/>
      <c r="L23" s="2">
        <v>3.0</v>
      </c>
      <c r="M23" s="2">
        <v>60.0</v>
      </c>
      <c r="N23" s="2">
        <v>64.0</v>
      </c>
      <c r="O23" s="2">
        <v>1.51</v>
      </c>
      <c r="P23" s="2">
        <v>45.01</v>
      </c>
      <c r="R23" s="4"/>
      <c r="S23" s="4"/>
    </row>
    <row r="24">
      <c r="K24" s="2"/>
      <c r="L24" s="2">
        <v>2.5</v>
      </c>
      <c r="M24" s="2">
        <v>45.0</v>
      </c>
      <c r="N24" s="2">
        <v>49.0</v>
      </c>
      <c r="O24" s="2">
        <v>1.16</v>
      </c>
      <c r="P24" s="2">
        <v>45.0</v>
      </c>
      <c r="R24" s="4"/>
      <c r="S24" s="4"/>
    </row>
    <row r="25">
      <c r="A25" s="1" t="s">
        <v>26</v>
      </c>
      <c r="K25" s="2"/>
      <c r="L25" s="2">
        <v>2.0</v>
      </c>
      <c r="M25" s="2">
        <v>30.0</v>
      </c>
      <c r="N25" s="2">
        <v>34.0</v>
      </c>
      <c r="O25" s="2">
        <v>0.8</v>
      </c>
      <c r="P25" s="2">
        <v>45.0</v>
      </c>
      <c r="R25" s="4"/>
      <c r="S25" s="4"/>
    </row>
    <row r="26">
      <c r="A26" s="5" t="s">
        <v>2</v>
      </c>
      <c r="B26" s="1">
        <v>4.0</v>
      </c>
      <c r="C26" s="1">
        <v>3.5</v>
      </c>
      <c r="D26" s="1">
        <v>2.8</v>
      </c>
      <c r="E26" s="1">
        <v>2.3</v>
      </c>
      <c r="F26" s="1">
        <v>1.8</v>
      </c>
      <c r="G26" s="1">
        <v>1.5</v>
      </c>
      <c r="K26" s="2"/>
      <c r="L26" s="2">
        <v>1.65</v>
      </c>
      <c r="M26" s="2">
        <v>21.0</v>
      </c>
      <c r="N26" s="2">
        <v>25.0</v>
      </c>
      <c r="O26" s="2">
        <v>0.59</v>
      </c>
      <c r="P26" s="2">
        <v>45.0</v>
      </c>
      <c r="R26" s="4"/>
      <c r="S26" s="4"/>
    </row>
    <row r="27">
      <c r="A27" s="1" t="s">
        <v>3</v>
      </c>
      <c r="B27" s="1">
        <v>93.0</v>
      </c>
      <c r="C27" s="1">
        <v>74.0</v>
      </c>
      <c r="D27" s="1">
        <v>50.0</v>
      </c>
      <c r="E27" s="1">
        <v>36.0</v>
      </c>
      <c r="F27" s="1">
        <v>20.0</v>
      </c>
      <c r="G27" s="1">
        <v>12.0</v>
      </c>
      <c r="R27" s="4"/>
      <c r="S27" s="4"/>
    </row>
    <row r="28">
      <c r="A28" s="1"/>
      <c r="B28" s="1">
        <f t="shared" ref="B28:G28" si="11">B27+4</f>
        <v>97</v>
      </c>
      <c r="C28" s="1">
        <f t="shared" si="11"/>
        <v>78</v>
      </c>
      <c r="D28" s="1">
        <f t="shared" si="11"/>
        <v>54</v>
      </c>
      <c r="E28" s="1">
        <f t="shared" si="11"/>
        <v>40</v>
      </c>
      <c r="F28" s="1">
        <f t="shared" si="11"/>
        <v>24</v>
      </c>
      <c r="G28" s="1">
        <f t="shared" si="11"/>
        <v>16</v>
      </c>
      <c r="K28" s="2" t="str">
        <f t="array" ref="K28:P34">TRANSPOSE(A25:G30)</f>
        <v>T=55°C</v>
      </c>
      <c r="L28" s="2" t="s">
        <v>2</v>
      </c>
      <c r="M28" s="2" t="s">
        <v>3</v>
      </c>
      <c r="N28" s="2"/>
      <c r="O28" s="2"/>
      <c r="P28" s="2" t="s">
        <v>25</v>
      </c>
      <c r="R28" s="4"/>
      <c r="S28" s="4"/>
    </row>
    <row r="29">
      <c r="A29" s="1"/>
      <c r="B29" s="1">
        <f t="shared" ref="B29:G29" si="12">ROUND(B28/43.2,2)</f>
        <v>2.25</v>
      </c>
      <c r="C29" s="1">
        <f t="shared" si="12"/>
        <v>1.81</v>
      </c>
      <c r="D29" s="1">
        <f t="shared" si="12"/>
        <v>1.25</v>
      </c>
      <c r="E29" s="1">
        <f t="shared" si="12"/>
        <v>0.93</v>
      </c>
      <c r="F29" s="1">
        <f t="shared" si="12"/>
        <v>0.56</v>
      </c>
      <c r="G29" s="1">
        <f t="shared" si="12"/>
        <v>0.37</v>
      </c>
      <c r="K29" s="2"/>
      <c r="L29" s="2">
        <v>4.0</v>
      </c>
      <c r="M29" s="2">
        <v>93.0</v>
      </c>
      <c r="N29" s="2">
        <v>97.0</v>
      </c>
      <c r="O29" s="2">
        <v>2.25</v>
      </c>
      <c r="P29" s="2">
        <v>54.96</v>
      </c>
      <c r="R29" s="4"/>
      <c r="S29" s="4"/>
    </row>
    <row r="30">
      <c r="A30" s="1" t="s">
        <v>25</v>
      </c>
      <c r="B30" s="1">
        <v>54.96</v>
      </c>
      <c r="C30" s="1">
        <v>54.91</v>
      </c>
      <c r="D30" s="1">
        <v>54.94</v>
      </c>
      <c r="E30" s="1">
        <v>54.96</v>
      </c>
      <c r="F30" s="1">
        <v>54.99</v>
      </c>
      <c r="G30" s="1">
        <v>55.0</v>
      </c>
      <c r="K30" s="2"/>
      <c r="L30" s="2">
        <v>3.5</v>
      </c>
      <c r="M30" s="2">
        <v>74.0</v>
      </c>
      <c r="N30" s="2">
        <v>78.0</v>
      </c>
      <c r="O30" s="2">
        <v>1.81</v>
      </c>
      <c r="P30" s="2">
        <v>54.91</v>
      </c>
      <c r="R30" s="4"/>
      <c r="S30" s="4"/>
    </row>
    <row r="31">
      <c r="K31" s="2"/>
      <c r="L31" s="2">
        <v>2.8</v>
      </c>
      <c r="M31" s="2">
        <v>50.0</v>
      </c>
      <c r="N31" s="2">
        <v>54.0</v>
      </c>
      <c r="O31" s="2">
        <v>1.25</v>
      </c>
      <c r="P31" s="2">
        <v>54.94</v>
      </c>
    </row>
    <row r="32">
      <c r="K32" s="2"/>
      <c r="L32" s="2">
        <v>2.3</v>
      </c>
      <c r="M32" s="2">
        <v>36.0</v>
      </c>
      <c r="N32" s="2">
        <v>40.0</v>
      </c>
      <c r="O32" s="2">
        <v>0.93</v>
      </c>
      <c r="P32" s="2">
        <v>54.96</v>
      </c>
    </row>
    <row r="33">
      <c r="A33" s="5"/>
      <c r="K33" s="2"/>
      <c r="L33" s="2">
        <v>1.8</v>
      </c>
      <c r="M33" s="2">
        <v>20.0</v>
      </c>
      <c r="N33" s="2">
        <v>24.0</v>
      </c>
      <c r="O33" s="2">
        <v>0.56</v>
      </c>
      <c r="P33" s="2">
        <v>54.99</v>
      </c>
    </row>
    <row r="34">
      <c r="B34" s="2">
        <f>1/(273+20)</f>
        <v>0.003412969283</v>
      </c>
      <c r="C34" s="1" t="s">
        <v>27</v>
      </c>
      <c r="K34" s="2"/>
      <c r="L34" s="2">
        <v>1.5</v>
      </c>
      <c r="M34" s="2">
        <v>12.0</v>
      </c>
      <c r="N34" s="2">
        <v>16.0</v>
      </c>
      <c r="O34" s="2">
        <v>0.37</v>
      </c>
      <c r="P34" s="2">
        <v>55.0</v>
      </c>
    </row>
    <row r="35">
      <c r="B35" s="2">
        <f>1/(273+35)</f>
        <v>0.003246753247</v>
      </c>
      <c r="C35" s="1" t="s">
        <v>28</v>
      </c>
    </row>
    <row r="36">
      <c r="B36" s="2">
        <f>1/(273+45)</f>
        <v>0.003144654088</v>
      </c>
      <c r="C36" s="1" t="s">
        <v>29</v>
      </c>
    </row>
    <row r="37">
      <c r="B37" s="2">
        <f>1/(273+55)</f>
        <v>0.003048780488</v>
      </c>
      <c r="C37" s="1" t="s">
        <v>30</v>
      </c>
    </row>
  </sheetData>
  <drawing r:id="rId1"/>
</worksheet>
</file>