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<sst xmlns="http://schemas.openxmlformats.org/spreadsheetml/2006/main" count="32" uniqueCount="28">
  <si>
    <t>масса общ</t>
  </si>
  <si>
    <t>масса палки</t>
  </si>
  <si>
    <t>груз 1</t>
  </si>
  <si>
    <t>груз 2</t>
  </si>
  <si>
    <t>призма 1</t>
  </si>
  <si>
    <t>призма 2</t>
  </si>
  <si>
    <t>масса суммы</t>
  </si>
  <si>
    <t>погрешность</t>
  </si>
  <si>
    <t>г</t>
  </si>
  <si>
    <t>колво колеб</t>
  </si>
  <si>
    <t>первое время</t>
  </si>
  <si>
    <t>второе время</t>
  </si>
  <si>
    <t>ампл 5 град</t>
  </si>
  <si>
    <t>betta</t>
  </si>
  <si>
    <t>L1, cm</t>
  </si>
  <si>
    <t>L2, cm</t>
  </si>
  <si>
    <t>Отношение, lambda</t>
  </si>
  <si>
    <t>L0, cm</t>
  </si>
  <si>
    <t>L0, m</t>
  </si>
  <si>
    <t>Разница</t>
  </si>
  <si>
    <t>L1, m</t>
  </si>
  <si>
    <t>L2, m</t>
  </si>
  <si>
    <t>delta L</t>
  </si>
  <si>
    <t>Относ погреш</t>
  </si>
  <si>
    <t>g0</t>
  </si>
  <si>
    <t>9 формула</t>
  </si>
  <si>
    <t>sigma g0</t>
  </si>
  <si>
    <t>15 формула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</si>
</sst>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>
      <c r="A2" s="1" t="s">
        <v>8</v>
      </c>
      <c r="B2" s="1">
        <v>4017.5</v>
      </c>
      <c r="C2" s="1">
        <v>868.3</v>
      </c>
      <c r="D2" s="1">
        <v>1507.9</v>
      </c>
      <c r="E2" s="1">
        <v>1483.7</v>
      </c>
      <c r="F2" s="1">
        <v>79.6</v>
      </c>
      <c r="G2" s="1">
        <v>78.3</v>
      </c>
      <c r="H2" s="1">
        <v>4017.8</v>
      </c>
      <c r="I2" s="2">
        <f>1 - ROUND(B2/H2,10)</f>
        <v>0.0000746677</v>
      </c>
    </row>
    <row r="4">
      <c r="A4" s="1" t="s">
        <v>9</v>
      </c>
      <c r="B4" s="1" t="s">
        <v>10</v>
      </c>
      <c r="C4" s="1" t="s">
        <v>11</v>
      </c>
    </row>
    <row r="5">
      <c r="A5" s="1">
        <v>20.0</v>
      </c>
      <c r="B5" s="1">
        <v>29.25</v>
      </c>
      <c r="C5" s="1">
        <v>27.4</v>
      </c>
      <c r="D5" s="1" t="s">
        <v>12</v>
      </c>
    </row>
    <row r="6">
      <c r="B6" s="1">
        <v>1.4625</v>
      </c>
      <c r="C6" s="1">
        <v>1.37</v>
      </c>
    </row>
    <row r="8">
      <c r="B8" s="2">
        <f>0.09/1.46</f>
        <v>0.06164383562</v>
      </c>
      <c r="D8" s="2">
        <f>B6-C6</f>
        <v>0.0925</v>
      </c>
      <c r="H8" s="1" t="s">
        <v>13</v>
      </c>
    </row>
    <row r="9">
      <c r="H9" s="2">
        <f>F12 / (G12 - F12)</f>
        <v>0.5801526718</v>
      </c>
    </row>
    <row r="10">
      <c r="A10" s="1" t="s">
        <v>9</v>
      </c>
      <c r="B10" s="1" t="s">
        <v>10</v>
      </c>
      <c r="C10" s="1" t="s">
        <v>11</v>
      </c>
    </row>
    <row r="11">
      <c r="A11" s="1">
        <v>20.0</v>
      </c>
      <c r="B11" s="1">
        <v>29.26</v>
      </c>
      <c r="C11" s="1">
        <v>27.42</v>
      </c>
      <c r="D11" s="1" t="s">
        <v>12</v>
      </c>
      <c r="F11" s="1" t="s">
        <v>14</v>
      </c>
      <c r="G11" s="1" t="s">
        <v>15</v>
      </c>
      <c r="H11" s="1" t="s">
        <v>16</v>
      </c>
      <c r="J11" s="1" t="s">
        <v>17</v>
      </c>
      <c r="K11" s="1" t="s">
        <v>18</v>
      </c>
    </row>
    <row r="12">
      <c r="B12" s="2">
        <f t="shared" ref="B12:C12" si="1">B11/20</f>
        <v>1.463</v>
      </c>
      <c r="C12" s="2">
        <f t="shared" si="1"/>
        <v>1.371</v>
      </c>
      <c r="F12" s="1">
        <v>15.2</v>
      </c>
      <c r="G12" s="1">
        <v>41.4</v>
      </c>
      <c r="H12" s="1">
        <v>2.72</v>
      </c>
      <c r="J12" s="2">
        <f>G12+F12</f>
        <v>56.6</v>
      </c>
      <c r="K12" s="2">
        <f>J12/100</f>
        <v>0.566</v>
      </c>
    </row>
    <row r="13">
      <c r="D13" s="1" t="s">
        <v>19</v>
      </c>
      <c r="F13" s="1" t="s">
        <v>20</v>
      </c>
      <c r="G13" s="1" t="s">
        <v>21</v>
      </c>
      <c r="H13" s="1" t="s">
        <v>22</v>
      </c>
    </row>
    <row r="14">
      <c r="A14" s="1" t="s">
        <v>23</v>
      </c>
      <c r="B14" s="2">
        <f>0.092/1.463</f>
        <v>0.06288448394</v>
      </c>
      <c r="D14" s="2">
        <f>B12-C12</f>
        <v>0.092</v>
      </c>
      <c r="F14" s="1">
        <v>0.152</v>
      </c>
      <c r="G14" s="1">
        <v>0.414</v>
      </c>
      <c r="H14" s="2">
        <f>0.414-0.152</f>
        <v>0.262</v>
      </c>
    </row>
    <row r="16">
      <c r="F16" s="1" t="s">
        <v>24</v>
      </c>
      <c r="G16" s="2">
        <f>4*3.14*3.14*(0.152*0.152 - 0.414*0.414) / (C12*C12*F14 - B12*B12*G14)</f>
        <v>9.740719145</v>
      </c>
    </row>
    <row r="17">
      <c r="F17" s="1" t="s">
        <v>25</v>
      </c>
    </row>
    <row r="18">
      <c r="F18" s="1" t="s">
        <v>26</v>
      </c>
      <c r="G18" s="1">
        <v>0.1721102</v>
      </c>
    </row>
    <row r="19">
      <c r="F19" s="1" t="s">
        <v>27</v>
      </c>
    </row>
  </sheetData>
  <drawing r:id="rId1"/>
</worksheet>
</file>