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Informatyka\Excel\"/>
    </mc:Choice>
  </mc:AlternateContent>
  <xr:revisionPtr revIDLastSave="0" documentId="8_{9BAAE143-06FB-4A77-A17B-858F5A78D750}" xr6:coauthVersionLast="47" xr6:coauthVersionMax="47" xr10:uidLastSave="{00000000-0000-0000-0000-000000000000}"/>
  <bookViews>
    <workbookView xWindow="-26085" yWindow="5775" windowWidth="25530" windowHeight="8850" activeTab="1" xr2:uid="{E2391884-7C9E-4D0A-B61B-781F335C3D92}"/>
  </bookViews>
  <sheets>
    <sheet name="Arkusz2" sheetId="3" r:id="rId1"/>
    <sheet name="statek" sheetId="2" r:id="rId2"/>
    <sheet name="Arkusz1" sheetId="1" r:id="rId3"/>
  </sheets>
  <definedNames>
    <definedName name="ExternalData_1" localSheetId="1" hidden="1">statek!$A$1:$F$203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V2" i="2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O4" i="2"/>
  <c r="O5" i="2"/>
  <c r="O6" i="2"/>
  <c r="O7" i="2" s="1"/>
  <c r="O8" i="2"/>
  <c r="O9" i="2"/>
  <c r="O10" i="2"/>
  <c r="O11" i="2"/>
  <c r="O12" i="2"/>
  <c r="O13" i="2"/>
  <c r="O14" i="2"/>
  <c r="O15" i="2"/>
  <c r="O16" i="2" s="1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 s="1"/>
  <c r="O44" i="2"/>
  <c r="O45" i="2"/>
  <c r="O46" i="2"/>
  <c r="O47" i="2" s="1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 s="1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 s="1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 s="1"/>
  <c r="O115" i="2"/>
  <c r="O116" i="2"/>
  <c r="O117" i="2"/>
  <c r="O118" i="2"/>
  <c r="O119" i="2"/>
  <c r="O120" i="2"/>
  <c r="O121" i="2"/>
  <c r="O122" i="2"/>
  <c r="O123" i="2" s="1"/>
  <c r="O124" i="2"/>
  <c r="O125" i="2" s="1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 s="1"/>
  <c r="O141" i="2"/>
  <c r="O142" i="2"/>
  <c r="O143" i="2"/>
  <c r="O144" i="2"/>
  <c r="O145" i="2"/>
  <c r="O146" i="2"/>
  <c r="O147" i="2"/>
  <c r="O148" i="2"/>
  <c r="O149" i="2"/>
  <c r="O150" i="2"/>
  <c r="O151" i="2" s="1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 s="1"/>
  <c r="O197" i="2"/>
  <c r="O198" i="2"/>
  <c r="O199" i="2"/>
  <c r="O200" i="2"/>
  <c r="O201" i="2"/>
  <c r="O202" i="2"/>
  <c r="O203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3" i="2"/>
  <c r="Q3" i="2" s="1"/>
  <c r="R3" i="2"/>
  <c r="P3" i="2"/>
  <c r="P4" i="2"/>
  <c r="Q4" i="2" s="1"/>
  <c r="Q5" i="2" s="1"/>
  <c r="P5" i="2"/>
  <c r="P6" i="2"/>
  <c r="P7" i="2"/>
  <c r="P8" i="2"/>
  <c r="P9" i="2"/>
  <c r="P10" i="2"/>
  <c r="P11" i="2"/>
  <c r="P12" i="2"/>
  <c r="P13" i="2"/>
  <c r="P14" i="2"/>
  <c r="P15" i="2"/>
  <c r="Q16" i="2" s="1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M3" i="2"/>
  <c r="M4" i="2" s="1"/>
  <c r="M5" i="2" s="1"/>
  <c r="M6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3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R4" i="2" l="1"/>
  <c r="R5" i="2" s="1"/>
  <c r="R6" i="2" s="1"/>
  <c r="R7" i="2" s="1"/>
  <c r="R8" i="2" s="1"/>
  <c r="R9" i="2" s="1"/>
  <c r="R10" i="2" s="1"/>
  <c r="R11" i="2" s="1"/>
  <c r="R160" i="2"/>
  <c r="R161" i="2" s="1"/>
  <c r="R162" i="2" s="1"/>
  <c r="R121" i="2"/>
  <c r="R122" i="2" s="1"/>
  <c r="R59" i="2"/>
  <c r="R60" i="2" s="1"/>
  <c r="R61" i="2" s="1"/>
  <c r="R62" i="2" s="1"/>
  <c r="R63" i="2" s="1"/>
  <c r="R64" i="2" s="1"/>
  <c r="R65" i="2" s="1"/>
  <c r="R69" i="2"/>
  <c r="R70" i="2" s="1"/>
  <c r="R71" i="2" s="1"/>
  <c r="R72" i="2" s="1"/>
  <c r="R73" i="2" s="1"/>
  <c r="R74" i="2" s="1"/>
  <c r="R75" i="2" s="1"/>
  <c r="R76" i="2" s="1"/>
  <c r="R56" i="2"/>
  <c r="R57" i="2" s="1"/>
  <c r="R58" i="2" s="1"/>
  <c r="R156" i="2"/>
  <c r="R157" i="2" s="1"/>
  <c r="R158" i="2" s="1"/>
  <c r="R159" i="2" s="1"/>
  <c r="R106" i="2"/>
  <c r="R107" i="2" s="1"/>
  <c r="R108" i="2" s="1"/>
  <c r="R109" i="2" s="1"/>
  <c r="R110" i="2" s="1"/>
  <c r="R111" i="2" s="1"/>
  <c r="R112" i="2" s="1"/>
  <c r="R46" i="2"/>
  <c r="R47" i="2" s="1"/>
  <c r="R48" i="2" s="1"/>
  <c r="R49" i="2" s="1"/>
  <c r="R50" i="2" s="1"/>
  <c r="R51" i="2" s="1"/>
  <c r="R52" i="2" s="1"/>
  <c r="R53" i="2" s="1"/>
  <c r="R54" i="2" s="1"/>
  <c r="R55" i="2" s="1"/>
  <c r="R113" i="2"/>
  <c r="R114" i="2" s="1"/>
  <c r="R115" i="2" s="1"/>
  <c r="R116" i="2" s="1"/>
  <c r="R117" i="2" s="1"/>
  <c r="R118" i="2" s="1"/>
  <c r="R119" i="2" s="1"/>
  <c r="R120" i="2" s="1"/>
  <c r="R199" i="2"/>
  <c r="R200" i="2" s="1"/>
  <c r="R201" i="2" s="1"/>
  <c r="R202" i="2" s="1"/>
  <c r="R203" i="2" s="1"/>
  <c r="R151" i="2"/>
  <c r="R152" i="2" s="1"/>
  <c r="R153" i="2" s="1"/>
  <c r="R154" i="2" s="1"/>
  <c r="R155" i="2" s="1"/>
  <c r="R101" i="2"/>
  <c r="R102" i="2" s="1"/>
  <c r="R103" i="2" s="1"/>
  <c r="R104" i="2" s="1"/>
  <c r="R105" i="2" s="1"/>
  <c r="R43" i="2"/>
  <c r="R44" i="2" s="1"/>
  <c r="R45" i="2" s="1"/>
  <c r="R163" i="2"/>
  <c r="R164" i="2" s="1"/>
  <c r="R165" i="2" s="1"/>
  <c r="R166" i="2" s="1"/>
  <c r="R167" i="2" s="1"/>
  <c r="R168" i="2" s="1"/>
  <c r="R194" i="2"/>
  <c r="R195" i="2" s="1"/>
  <c r="R196" i="2" s="1"/>
  <c r="R197" i="2" s="1"/>
  <c r="R198" i="2" s="1"/>
  <c r="R146" i="2"/>
  <c r="R147" i="2" s="1"/>
  <c r="R148" i="2" s="1"/>
  <c r="R149" i="2" s="1"/>
  <c r="R150" i="2" s="1"/>
  <c r="R91" i="2"/>
  <c r="R92" i="2" s="1"/>
  <c r="R93" i="2" s="1"/>
  <c r="R94" i="2" s="1"/>
  <c r="R95" i="2" s="1"/>
  <c r="R96" i="2" s="1"/>
  <c r="R97" i="2" s="1"/>
  <c r="R98" i="2" s="1"/>
  <c r="R99" i="2" s="1"/>
  <c r="R100" i="2" s="1"/>
  <c r="R191" i="2"/>
  <c r="R192" i="2" s="1"/>
  <c r="R193" i="2" s="1"/>
  <c r="R135" i="2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86" i="2"/>
  <c r="R87" i="2" s="1"/>
  <c r="R88" i="2" s="1"/>
  <c r="R89" i="2" s="1"/>
  <c r="R90" i="2" s="1"/>
  <c r="R37" i="2"/>
  <c r="R38" i="2" s="1"/>
  <c r="R39" i="2" s="1"/>
  <c r="R40" i="2" s="1"/>
  <c r="R41" i="2" s="1"/>
  <c r="R42" i="2" s="1"/>
  <c r="R169" i="2"/>
  <c r="R170" i="2" s="1"/>
  <c r="R171" i="2" s="1"/>
  <c r="R172" i="2" s="1"/>
  <c r="R173" i="2" s="1"/>
  <c r="R182" i="2"/>
  <c r="R183" i="2" s="1"/>
  <c r="R184" i="2" s="1"/>
  <c r="R185" i="2" s="1"/>
  <c r="R186" i="2" s="1"/>
  <c r="R187" i="2" s="1"/>
  <c r="R188" i="2" s="1"/>
  <c r="R189" i="2" s="1"/>
  <c r="R190" i="2" s="1"/>
  <c r="R83" i="2"/>
  <c r="R84" i="2" s="1"/>
  <c r="R85" i="2" s="1"/>
  <c r="R28" i="2"/>
  <c r="R29" i="2" s="1"/>
  <c r="R30" i="2" s="1"/>
  <c r="R31" i="2" s="1"/>
  <c r="R32" i="2" s="1"/>
  <c r="R33" i="2" s="1"/>
  <c r="R34" i="2" s="1"/>
  <c r="R35" i="2" s="1"/>
  <c r="R36" i="2" s="1"/>
  <c r="R66" i="2"/>
  <c r="R67" i="2" s="1"/>
  <c r="R68" i="2" s="1"/>
  <c r="R77" i="2"/>
  <c r="R78" i="2" s="1"/>
  <c r="R79" i="2" s="1"/>
  <c r="R80" i="2" s="1"/>
  <c r="R81" i="2" s="1"/>
  <c r="R82" i="2" s="1"/>
  <c r="R26" i="2"/>
  <c r="R27" i="2" s="1"/>
  <c r="R123" i="2"/>
  <c r="R124" i="2" s="1"/>
  <c r="R12" i="2"/>
  <c r="R13" i="2" s="1"/>
  <c r="R14" i="2" s="1"/>
  <c r="R15" i="2" s="1"/>
  <c r="R174" i="2"/>
  <c r="R175" i="2" s="1"/>
  <c r="R176" i="2" s="1"/>
  <c r="R177" i="2" s="1"/>
  <c r="R178" i="2" s="1"/>
  <c r="R179" i="2" s="1"/>
  <c r="R180" i="2" s="1"/>
  <c r="R181" i="2" s="1"/>
  <c r="R132" i="2"/>
  <c r="R133" i="2" s="1"/>
  <c r="R134" i="2" s="1"/>
  <c r="R20" i="2"/>
  <c r="R21" i="2" s="1"/>
  <c r="R22" i="2" s="1"/>
  <c r="R23" i="2" s="1"/>
  <c r="R24" i="2" s="1"/>
  <c r="R25" i="2" s="1"/>
  <c r="R125" i="2"/>
  <c r="R126" i="2" s="1"/>
  <c r="R127" i="2" s="1"/>
  <c r="R128" i="2" s="1"/>
  <c r="R129" i="2" s="1"/>
  <c r="R130" i="2" s="1"/>
  <c r="R131" i="2" s="1"/>
  <c r="R16" i="2"/>
  <c r="R17" i="2" s="1"/>
  <c r="R18" i="2" s="1"/>
  <c r="R19" i="2" s="1"/>
  <c r="Q37" i="2"/>
  <c r="Q38" i="2" s="1"/>
  <c r="Q39" i="2" s="1"/>
  <c r="Q40" i="2" s="1"/>
  <c r="Q194" i="2"/>
  <c r="Q195" i="2" s="1"/>
  <c r="Q196" i="2" s="1"/>
  <c r="Q101" i="2"/>
  <c r="Q102" i="2" s="1"/>
  <c r="Q103" i="2" s="1"/>
  <c r="Q104" i="2" s="1"/>
  <c r="Q28" i="2"/>
  <c r="Q29" i="2" s="1"/>
  <c r="Q146" i="2"/>
  <c r="Q147" i="2" s="1"/>
  <c r="Q148" i="2" s="1"/>
  <c r="Q163" i="2"/>
  <c r="Q164" i="2" s="1"/>
  <c r="Q165" i="2" s="1"/>
  <c r="Q166" i="2" s="1"/>
  <c r="Q160" i="2"/>
  <c r="Q161" i="2" s="1"/>
  <c r="Q162" i="2" s="1"/>
  <c r="Q132" i="2"/>
  <c r="Q133" i="2" s="1"/>
  <c r="Q134" i="2" s="1"/>
  <c r="Q77" i="2"/>
  <c r="Q78" i="2" s="1"/>
  <c r="Q79" i="2" s="1"/>
  <c r="Q80" i="2" s="1"/>
  <c r="Q69" i="2"/>
  <c r="Q70" i="2" s="1"/>
  <c r="Q71" i="2" s="1"/>
  <c r="Q91" i="2"/>
  <c r="Q92" i="2" s="1"/>
  <c r="Q93" i="2" s="1"/>
  <c r="Q94" i="2" s="1"/>
  <c r="Q26" i="2"/>
  <c r="Q27" i="2" s="1"/>
  <c r="Q135" i="2"/>
  <c r="Q136" i="2" s="1"/>
  <c r="Q191" i="2"/>
  <c r="Q192" i="2" s="1"/>
  <c r="Q193" i="2" s="1"/>
  <c r="Q125" i="2"/>
  <c r="Q126" i="2" s="1"/>
  <c r="Q127" i="2" s="1"/>
  <c r="Q20" i="2"/>
  <c r="Q21" i="2" s="1"/>
  <c r="Q106" i="2"/>
  <c r="Q107" i="2" s="1"/>
  <c r="Q108" i="2" s="1"/>
  <c r="Q66" i="2"/>
  <c r="Q67" i="2" s="1"/>
  <c r="Q123" i="2"/>
  <c r="Q124" i="2" s="1"/>
  <c r="Q86" i="2"/>
  <c r="Q87" i="2" s="1"/>
  <c r="Q88" i="2" s="1"/>
  <c r="Q89" i="2" s="1"/>
  <c r="Q59" i="2"/>
  <c r="Q60" i="2" s="1"/>
  <c r="Q61" i="2" s="1"/>
  <c r="Q62" i="2" s="1"/>
  <c r="Q63" i="2" s="1"/>
  <c r="Q64" i="2" s="1"/>
  <c r="Q65" i="2" s="1"/>
  <c r="Q17" i="2"/>
  <c r="Q18" i="2" s="1"/>
  <c r="Q199" i="2"/>
  <c r="Q200" i="2" s="1"/>
  <c r="Q201" i="2" s="1"/>
  <c r="Q202" i="2" s="1"/>
  <c r="Q182" i="2"/>
  <c r="Q183" i="2" s="1"/>
  <c r="Q184" i="2" s="1"/>
  <c r="Q185" i="2" s="1"/>
  <c r="Q156" i="2"/>
  <c r="Q157" i="2" s="1"/>
  <c r="Q158" i="2" s="1"/>
  <c r="Q159" i="2" s="1"/>
  <c r="Q56" i="2"/>
  <c r="Q57" i="2" s="1"/>
  <c r="Q174" i="2"/>
  <c r="Q175" i="2" s="1"/>
  <c r="Q121" i="2"/>
  <c r="Q122" i="2" s="1"/>
  <c r="Q46" i="2"/>
  <c r="Q47" i="2" s="1"/>
  <c r="Q48" i="2" s="1"/>
  <c r="Q169" i="2"/>
  <c r="Q170" i="2" s="1"/>
  <c r="Q171" i="2" s="1"/>
  <c r="Q172" i="2" s="1"/>
  <c r="Q173" i="2" s="1"/>
  <c r="Q151" i="2"/>
  <c r="Q152" i="2" s="1"/>
  <c r="Q153" i="2" s="1"/>
  <c r="Q154" i="2" s="1"/>
  <c r="Q83" i="2"/>
  <c r="Q84" i="2" s="1"/>
  <c r="Q85" i="2" s="1"/>
  <c r="Q113" i="2"/>
  <c r="Q114" i="2" s="1"/>
  <c r="Q115" i="2" s="1"/>
  <c r="Q116" i="2" s="1"/>
  <c r="Q43" i="2"/>
  <c r="Q44" i="2" s="1"/>
  <c r="Q45" i="2" s="1"/>
  <c r="Q12" i="2"/>
  <c r="Q13" i="2" s="1"/>
  <c r="Q14" i="2" s="1"/>
  <c r="Q15" i="2" s="1"/>
  <c r="Q68" i="2"/>
  <c r="Q128" i="2"/>
  <c r="Q22" i="2"/>
  <c r="Q137" i="2"/>
  <c r="Q58" i="2"/>
  <c r="Q176" i="2"/>
  <c r="Q30" i="2"/>
  <c r="Q197" i="2"/>
  <c r="Q149" i="2"/>
  <c r="Q109" i="2"/>
  <c r="Q41" i="2"/>
  <c r="Q6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Q90" i="2" l="1"/>
  <c r="Q19" i="2"/>
  <c r="Q167" i="2"/>
  <c r="Q105" i="2"/>
  <c r="Q49" i="2"/>
  <c r="Q150" i="2"/>
  <c r="Q129" i="2"/>
  <c r="Q155" i="2"/>
  <c r="Q177" i="2"/>
  <c r="Q72" i="2"/>
  <c r="Q95" i="2"/>
  <c r="Q110" i="2"/>
  <c r="Q81" i="2"/>
  <c r="Q7" i="2"/>
  <c r="Q198" i="2"/>
  <c r="Q138" i="2"/>
  <c r="Q31" i="2"/>
  <c r="Q117" i="2"/>
  <c r="Q23" i="2"/>
  <c r="Q203" i="2"/>
  <c r="Q186" i="2"/>
  <c r="Q42" i="2"/>
  <c r="Q32" i="2" l="1"/>
  <c r="Q178" i="2"/>
  <c r="Q168" i="2"/>
  <c r="Q118" i="2"/>
  <c r="Q50" i="2"/>
  <c r="Q139" i="2"/>
  <c r="Q187" i="2"/>
  <c r="Q111" i="2"/>
  <c r="Q96" i="2"/>
  <c r="Q8" i="2"/>
  <c r="Q24" i="2"/>
  <c r="Q82" i="2"/>
  <c r="Q130" i="2"/>
  <c r="Q73" i="2"/>
  <c r="Q25" i="2" l="1"/>
  <c r="Q119" i="2"/>
  <c r="Q179" i="2"/>
  <c r="Q9" i="2"/>
  <c r="Q112" i="2"/>
  <c r="Q97" i="2"/>
  <c r="Q74" i="2"/>
  <c r="Q188" i="2"/>
  <c r="Q33" i="2"/>
  <c r="Q140" i="2"/>
  <c r="Q51" i="2"/>
  <c r="Q131" i="2"/>
  <c r="Q10" i="2" l="1"/>
  <c r="Q52" i="2"/>
  <c r="Q120" i="2"/>
  <c r="Q141" i="2"/>
  <c r="Q34" i="2"/>
  <c r="Q98" i="2"/>
  <c r="Q75" i="2"/>
  <c r="Q180" i="2"/>
  <c r="Q189" i="2"/>
  <c r="Q35" i="2" l="1"/>
  <c r="Q190" i="2"/>
  <c r="Q53" i="2"/>
  <c r="Q11" i="2"/>
  <c r="Q99" i="2"/>
  <c r="Q142" i="2"/>
  <c r="Q181" i="2"/>
  <c r="Q76" i="2"/>
  <c r="Q143" i="2" l="1"/>
  <c r="Q100" i="2"/>
  <c r="Q54" i="2"/>
  <c r="Q36" i="2"/>
  <c r="Q55" i="2" l="1"/>
  <c r="Q144" i="2"/>
  <c r="Q14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143038-B464-45A8-AAE0-D22AC3069E92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</connections>
</file>

<file path=xl/sharedStrings.xml><?xml version="1.0" encoding="utf-8"?>
<sst xmlns="http://schemas.openxmlformats.org/spreadsheetml/2006/main" count="656" uniqueCount="59">
  <si>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</si>
  <si>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</si>
  <si>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</si>
  <si>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</si>
  <si>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</si>
  <si>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</si>
  <si>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</si>
  <si>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</si>
  <si>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</si>
  <si>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</si>
  <si>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</si>
  <si>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</si>
  <si>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</si>
  <si>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</si>
  <si>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</si>
  <si>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</si>
  <si>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</si>
  <si>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</si>
  <si>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</si>
  <si>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</si>
  <si>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</si>
  <si>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</si>
  <si>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</si>
  <si>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</si>
  <si>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Suma końcowa</t>
  </si>
  <si>
    <t>Liczba z Z/W</t>
  </si>
  <si>
    <t>Ile ton T4</t>
  </si>
  <si>
    <t>6_1</t>
  </si>
  <si>
    <t>905 Ton</t>
  </si>
  <si>
    <t>6_2</t>
  </si>
  <si>
    <t>22 Dni</t>
  </si>
  <si>
    <t>6_3</t>
  </si>
  <si>
    <t>Czy &gt;20dni</t>
  </si>
  <si>
    <t>Ile T1</t>
  </si>
  <si>
    <t>Ile T2</t>
  </si>
  <si>
    <t>Ile T3</t>
  </si>
  <si>
    <t xml:space="preserve">Ile T4 </t>
  </si>
  <si>
    <t>Ile T5</t>
  </si>
  <si>
    <t>Max 48 T2</t>
  </si>
  <si>
    <t>Max 125 T5</t>
  </si>
  <si>
    <t>Min 3 T1</t>
  </si>
  <si>
    <t>Min 24 T4</t>
  </si>
  <si>
    <t>Załadunek T5</t>
  </si>
  <si>
    <t>Wyładunek T5</t>
  </si>
  <si>
    <t>Miesiąc</t>
  </si>
  <si>
    <t>Wyładunek</t>
  </si>
  <si>
    <t>Załadunek</t>
  </si>
  <si>
    <t>Data:</t>
  </si>
  <si>
    <t>2016.01</t>
  </si>
  <si>
    <t>2016.02</t>
  </si>
  <si>
    <t>2016.03</t>
  </si>
  <si>
    <t>2016.04</t>
  </si>
  <si>
    <t>2016.05</t>
  </si>
  <si>
    <t>2016.06</t>
  </si>
  <si>
    <t>6_4</t>
  </si>
  <si>
    <t>Kasa</t>
  </si>
  <si>
    <t>6_5</t>
  </si>
  <si>
    <t>Pod koniec</t>
  </si>
  <si>
    <t>Zaczyna od: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</si>
</sst>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4892.883093402779" createdVersion="8" refreshedVersion="8" minRefreshableVersion="3" recordCount="202" xr:uid="{49D77841-81AE-4350-AA33-73AB1D06ED37}">
  <cacheSource type="worksheet">
    <worksheetSource name="statek"/>
  </cacheSource>
  <cacheFields count="6">
    <cacheField name="data" numFmtId="14">
      <sharedItems containsSemiMixedTypes="0" containsNonDate="0" containsDate="1" containsString="0" minDate="2016-01-01T00:00:00" maxDate="2018-12-19T00:00:00"/>
    </cacheField>
    <cacheField name="port" numFmtId="0">
      <sharedItems/>
    </cacheField>
    <cacheField name="towar" numFmtId="0">
      <sharedItems count="5">
        <s v="T4"/>
        <s v="T5"/>
        <s v="T1"/>
        <s v="T2"/>
        <s v="T3"/>
      </sharedItems>
    </cacheField>
    <cacheField name="Z/W" numFmtId="0">
      <sharedItems/>
    </cacheField>
    <cacheField name="ile ton" numFmtId="0">
      <sharedItems containsSemiMixedTypes="0" containsString="0" containsNumber="1" containsInteger="1" minValue="1" maxValue="192"/>
    </cacheField>
    <cacheField name="cena za tone w talarach" numFmtId="0">
      <sharedItems containsSemiMixedTypes="0" containsString="0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d v="2016-01-01T00:00:00"/>
    <s v="Algier"/>
    <x v="0"/>
    <s v="Z"/>
    <n v="3"/>
    <n v="80"/>
  </r>
  <r>
    <d v="2016-01-01T00:00:00"/>
    <s v="Algier"/>
    <x v="1"/>
    <s v="Z"/>
    <n v="32"/>
    <n v="50"/>
  </r>
  <r>
    <d v="2016-01-01T00:00:00"/>
    <s v="Algier"/>
    <x v="2"/>
    <s v="Z"/>
    <n v="38"/>
    <n v="10"/>
  </r>
  <r>
    <d v="2016-01-01T00:00:00"/>
    <s v="Algier"/>
    <x v="3"/>
    <s v="Z"/>
    <n v="33"/>
    <n v="30"/>
  </r>
  <r>
    <d v="2016-01-01T00:00:00"/>
    <s v="Algier"/>
    <x v="4"/>
    <s v="Z"/>
    <n v="43"/>
    <n v="25"/>
  </r>
  <r>
    <d v="2016-01-16T00:00:00"/>
    <s v="Tunis"/>
    <x v="1"/>
    <s v="W"/>
    <n v="32"/>
    <n v="58"/>
  </r>
  <r>
    <d v="2016-01-16T00:00:00"/>
    <s v="Tunis"/>
    <x v="3"/>
    <s v="Z"/>
    <n v="14"/>
    <n v="26"/>
  </r>
  <r>
    <d v="2016-01-24T00:00:00"/>
    <s v="Benghazi"/>
    <x v="1"/>
    <s v="Z"/>
    <n v="44"/>
    <n v="46"/>
  </r>
  <r>
    <d v="2016-01-24T00:00:00"/>
    <s v="Benghazi"/>
    <x v="3"/>
    <s v="Z"/>
    <n v="1"/>
    <n v="28"/>
  </r>
  <r>
    <d v="2016-01-24T00:00:00"/>
    <s v="Benghazi"/>
    <x v="0"/>
    <s v="Z"/>
    <n v="21"/>
    <n v="74"/>
  </r>
  <r>
    <d v="2016-02-19T00:00:00"/>
    <s v="Aleksandria"/>
    <x v="4"/>
    <s v="W"/>
    <n v="43"/>
    <n v="32"/>
  </r>
  <r>
    <d v="2016-02-19T00:00:00"/>
    <s v="Aleksandria"/>
    <x v="2"/>
    <s v="W"/>
    <n v="38"/>
    <n v="13"/>
  </r>
  <r>
    <d v="2016-02-19T00:00:00"/>
    <s v="Aleksandria"/>
    <x v="0"/>
    <s v="Z"/>
    <n v="9"/>
    <n v="59"/>
  </r>
  <r>
    <d v="2016-02-19T00:00:00"/>
    <s v="Aleksandria"/>
    <x v="1"/>
    <s v="Z"/>
    <n v="8"/>
    <n v="37"/>
  </r>
  <r>
    <d v="2016-03-11T00:00:00"/>
    <s v="Bejrut"/>
    <x v="1"/>
    <s v="W"/>
    <n v="50"/>
    <n v="61"/>
  </r>
  <r>
    <d v="2016-03-11T00:00:00"/>
    <s v="Bejrut"/>
    <x v="4"/>
    <s v="Z"/>
    <n v="32"/>
    <n v="20"/>
  </r>
  <r>
    <d v="2016-03-11T00:00:00"/>
    <s v="Bejrut"/>
    <x v="2"/>
    <s v="Z"/>
    <n v="7"/>
    <n v="8"/>
  </r>
  <r>
    <d v="2016-03-11T00:00:00"/>
    <s v="Bejrut"/>
    <x v="3"/>
    <s v="Z"/>
    <n v="10"/>
    <n v="24"/>
  </r>
  <r>
    <d v="2016-04-04T00:00:00"/>
    <s v="Palermo"/>
    <x v="2"/>
    <s v="W"/>
    <n v="7"/>
    <n v="12"/>
  </r>
  <r>
    <d v="2016-04-04T00:00:00"/>
    <s v="Palermo"/>
    <x v="4"/>
    <s v="Z"/>
    <n v="25"/>
    <n v="19"/>
  </r>
  <r>
    <d v="2016-04-04T00:00:00"/>
    <s v="Palermo"/>
    <x v="1"/>
    <s v="Z"/>
    <n v="33"/>
    <n v="38"/>
  </r>
  <r>
    <d v="2016-04-22T00:00:00"/>
    <s v="Neapol"/>
    <x v="3"/>
    <s v="W"/>
    <n v="36"/>
    <n v="35"/>
  </r>
  <r>
    <d v="2016-04-22T00:00:00"/>
    <s v="Neapol"/>
    <x v="0"/>
    <s v="Z"/>
    <n v="5"/>
    <n v="66"/>
  </r>
  <r>
    <d v="2016-04-22T00:00:00"/>
    <s v="Neapol"/>
    <x v="1"/>
    <s v="Z"/>
    <n v="35"/>
    <n v="41"/>
  </r>
  <r>
    <d v="2016-05-14T00:00:00"/>
    <s v="Monako"/>
    <x v="0"/>
    <s v="W"/>
    <n v="38"/>
    <n v="98"/>
  </r>
  <r>
    <d v="2016-05-14T00:00:00"/>
    <s v="Monako"/>
    <x v="3"/>
    <s v="Z"/>
    <n v="10"/>
    <n v="23"/>
  </r>
  <r>
    <d v="2016-06-08T00:00:00"/>
    <s v="Barcelona"/>
    <x v="3"/>
    <s v="W"/>
    <n v="4"/>
    <n v="38"/>
  </r>
  <r>
    <d v="2016-06-08T00:00:00"/>
    <s v="Barcelona"/>
    <x v="0"/>
    <s v="Z"/>
    <n v="42"/>
    <n v="60"/>
  </r>
  <r>
    <d v="2016-06-08T00:00:00"/>
    <s v="Barcelona"/>
    <x v="2"/>
    <s v="Z"/>
    <n v="28"/>
    <n v="8"/>
  </r>
  <r>
    <d v="2016-06-08T00:00:00"/>
    <s v="Barcelona"/>
    <x v="4"/>
    <s v="Z"/>
    <n v="19"/>
    <n v="19"/>
  </r>
  <r>
    <d v="2016-06-21T00:00:00"/>
    <s v="Walencja"/>
    <x v="4"/>
    <s v="W"/>
    <n v="72"/>
    <n v="28"/>
  </r>
  <r>
    <d v="2016-06-21T00:00:00"/>
    <s v="Walencja"/>
    <x v="0"/>
    <s v="W"/>
    <n v="42"/>
    <n v="90"/>
  </r>
  <r>
    <d v="2016-06-21T00:00:00"/>
    <s v="Walencja"/>
    <x v="1"/>
    <s v="Z"/>
    <n v="42"/>
    <n v="44"/>
  </r>
  <r>
    <d v="2016-06-21T00:00:00"/>
    <s v="Walencja"/>
    <x v="3"/>
    <s v="Z"/>
    <n v="33"/>
    <n v="26"/>
  </r>
  <r>
    <d v="2016-06-21T00:00:00"/>
    <s v="Walencja"/>
    <x v="2"/>
    <s v="Z"/>
    <n v="9"/>
    <n v="9"/>
  </r>
  <r>
    <d v="2016-07-08T00:00:00"/>
    <s v="Algier"/>
    <x v="4"/>
    <s v="W"/>
    <n v="4"/>
    <n v="29"/>
  </r>
  <r>
    <d v="2016-07-08T00:00:00"/>
    <s v="Algier"/>
    <x v="2"/>
    <s v="W"/>
    <n v="37"/>
    <n v="12"/>
  </r>
  <r>
    <d v="2016-07-08T00:00:00"/>
    <s v="Algier"/>
    <x v="1"/>
    <s v="Z"/>
    <n v="35"/>
    <n v="42"/>
  </r>
  <r>
    <d v="2016-07-08T00:00:00"/>
    <s v="Algier"/>
    <x v="0"/>
    <s v="Z"/>
    <n v="32"/>
    <n v="66"/>
  </r>
  <r>
    <d v="2016-07-23T00:00:00"/>
    <s v="Tunis"/>
    <x v="0"/>
    <s v="W"/>
    <n v="32"/>
    <n v="92"/>
  </r>
  <r>
    <d v="2016-07-23T00:00:00"/>
    <s v="Tunis"/>
    <x v="1"/>
    <s v="Z"/>
    <n v="48"/>
    <n v="43"/>
  </r>
  <r>
    <d v="2016-08-11T00:00:00"/>
    <s v="Benghazi"/>
    <x v="1"/>
    <s v="W"/>
    <n v="191"/>
    <n v="60"/>
  </r>
  <r>
    <d v="2016-08-11T00:00:00"/>
    <s v="Benghazi"/>
    <x v="3"/>
    <s v="Z"/>
    <n v="9"/>
    <n v="24"/>
  </r>
  <r>
    <d v="2016-08-11T00:00:00"/>
    <s v="Benghazi"/>
    <x v="0"/>
    <s v="Z"/>
    <n v="36"/>
    <n v="65"/>
  </r>
  <r>
    <d v="2016-09-06T00:00:00"/>
    <s v="Aleksandria"/>
    <x v="2"/>
    <s v="Z"/>
    <n v="47"/>
    <n v="7"/>
  </r>
  <r>
    <d v="2016-09-06T00:00:00"/>
    <s v="Aleksandria"/>
    <x v="1"/>
    <s v="W"/>
    <n v="4"/>
    <n v="63"/>
  </r>
  <r>
    <d v="2016-09-06T00:00:00"/>
    <s v="Aleksandria"/>
    <x v="4"/>
    <s v="Z"/>
    <n v="8"/>
    <n v="19"/>
  </r>
  <r>
    <d v="2016-09-06T00:00:00"/>
    <s v="Aleksandria"/>
    <x v="3"/>
    <s v="Z"/>
    <n v="3"/>
    <n v="22"/>
  </r>
  <r>
    <d v="2016-09-06T00:00:00"/>
    <s v="Aleksandria"/>
    <x v="0"/>
    <s v="Z"/>
    <n v="41"/>
    <n v="59"/>
  </r>
  <r>
    <d v="2016-09-27T00:00:00"/>
    <s v="Bejrut"/>
    <x v="1"/>
    <s v="Z"/>
    <n v="44"/>
    <n v="40"/>
  </r>
  <r>
    <d v="2016-09-27T00:00:00"/>
    <s v="Bejrut"/>
    <x v="2"/>
    <s v="W"/>
    <n v="45"/>
    <n v="12"/>
  </r>
  <r>
    <d v="2016-09-27T00:00:00"/>
    <s v="Bejrut"/>
    <x v="4"/>
    <s v="Z"/>
    <n v="40"/>
    <n v="20"/>
  </r>
  <r>
    <d v="2016-09-27T00:00:00"/>
    <s v="Bejrut"/>
    <x v="0"/>
    <s v="Z"/>
    <n v="3"/>
    <n v="63"/>
  </r>
  <r>
    <d v="2016-09-27T00:00:00"/>
    <s v="Bejrut"/>
    <x v="3"/>
    <s v="Z"/>
    <n v="17"/>
    <n v="24"/>
  </r>
  <r>
    <d v="2016-10-21T00:00:00"/>
    <s v="Palermo"/>
    <x v="2"/>
    <s v="W"/>
    <n v="2"/>
    <n v="12"/>
  </r>
  <r>
    <d v="2016-10-21T00:00:00"/>
    <s v="Palermo"/>
    <x v="4"/>
    <s v="Z"/>
    <n v="14"/>
    <n v="19"/>
  </r>
  <r>
    <d v="2016-10-21T00:00:00"/>
    <s v="Palermo"/>
    <x v="3"/>
    <s v="Z"/>
    <n v="23"/>
    <n v="23"/>
  </r>
  <r>
    <d v="2016-11-08T00:00:00"/>
    <s v="Neapol"/>
    <x v="2"/>
    <s v="Z"/>
    <n v="11"/>
    <n v="8"/>
  </r>
  <r>
    <d v="2016-11-08T00:00:00"/>
    <s v="Neapol"/>
    <x v="0"/>
    <s v="Z"/>
    <n v="17"/>
    <n v="66"/>
  </r>
  <r>
    <d v="2016-11-08T00:00:00"/>
    <s v="Neapol"/>
    <x v="1"/>
    <s v="Z"/>
    <n v="30"/>
    <n v="41"/>
  </r>
  <r>
    <d v="2016-11-30T00:00:00"/>
    <s v="Monako"/>
    <x v="0"/>
    <s v="W"/>
    <n v="97"/>
    <n v="98"/>
  </r>
  <r>
    <d v="2016-11-30T00:00:00"/>
    <s v="Monako"/>
    <x v="2"/>
    <s v="W"/>
    <n v="11"/>
    <n v="12"/>
  </r>
  <r>
    <d v="2016-11-30T00:00:00"/>
    <s v="Monako"/>
    <x v="4"/>
    <s v="Z"/>
    <n v="17"/>
    <n v="20"/>
  </r>
  <r>
    <d v="2016-11-30T00:00:00"/>
    <s v="Monako"/>
    <x v="3"/>
    <s v="Z"/>
    <n v="4"/>
    <n v="23"/>
  </r>
  <r>
    <d v="2016-12-25T00:00:00"/>
    <s v="Barcelona"/>
    <x v="4"/>
    <s v="W"/>
    <n v="79"/>
    <n v="31"/>
  </r>
  <r>
    <d v="2016-12-25T00:00:00"/>
    <s v="Barcelona"/>
    <x v="0"/>
    <s v="Z"/>
    <n v="33"/>
    <n v="60"/>
  </r>
  <r>
    <d v="2016-12-25T00:00:00"/>
    <s v="Barcelona"/>
    <x v="3"/>
    <s v="Z"/>
    <n v="26"/>
    <n v="23"/>
  </r>
  <r>
    <d v="2017-01-07T00:00:00"/>
    <s v="Walencja"/>
    <x v="4"/>
    <s v="Z"/>
    <n v="40"/>
    <n v="22"/>
  </r>
  <r>
    <d v="2017-01-07T00:00:00"/>
    <s v="Walencja"/>
    <x v="2"/>
    <s v="Z"/>
    <n v="42"/>
    <n v="9"/>
  </r>
  <r>
    <d v="2017-01-07T00:00:00"/>
    <s v="Walencja"/>
    <x v="3"/>
    <s v="Z"/>
    <n v="42"/>
    <n v="26"/>
  </r>
  <r>
    <d v="2017-01-07T00:00:00"/>
    <s v="Walencja"/>
    <x v="0"/>
    <s v="Z"/>
    <n v="9"/>
    <n v="70"/>
  </r>
  <r>
    <d v="2017-01-07T00:00:00"/>
    <s v="Walencja"/>
    <x v="1"/>
    <s v="Z"/>
    <n v="39"/>
    <n v="44"/>
  </r>
  <r>
    <d v="2017-01-24T00:00:00"/>
    <s v="Algier"/>
    <x v="1"/>
    <s v="W"/>
    <n v="112"/>
    <n v="59"/>
  </r>
  <r>
    <d v="2017-01-24T00:00:00"/>
    <s v="Algier"/>
    <x v="0"/>
    <s v="Z"/>
    <n v="34"/>
    <n v="66"/>
  </r>
  <r>
    <d v="2017-01-24T00:00:00"/>
    <s v="Algier"/>
    <x v="4"/>
    <s v="Z"/>
    <n v="5"/>
    <n v="21"/>
  </r>
  <r>
    <d v="2017-02-08T00:00:00"/>
    <s v="Tunis"/>
    <x v="0"/>
    <s v="W"/>
    <n v="74"/>
    <n v="92"/>
  </r>
  <r>
    <d v="2017-02-08T00:00:00"/>
    <s v="Tunis"/>
    <x v="3"/>
    <s v="Z"/>
    <n v="14"/>
    <n v="26"/>
  </r>
  <r>
    <d v="2017-02-27T00:00:00"/>
    <s v="Benghazi"/>
    <x v="1"/>
    <s v="W"/>
    <n v="1"/>
    <n v="60"/>
  </r>
  <r>
    <d v="2017-02-27T00:00:00"/>
    <s v="Benghazi"/>
    <x v="3"/>
    <s v="W"/>
    <n v="43"/>
    <n v="36"/>
  </r>
  <r>
    <d v="2017-02-27T00:00:00"/>
    <s v="Benghazi"/>
    <x v="2"/>
    <s v="Z"/>
    <n v="30"/>
    <n v="8"/>
  </r>
  <r>
    <d v="2017-02-27T00:00:00"/>
    <s v="Benghazi"/>
    <x v="4"/>
    <s v="Z"/>
    <n v="14"/>
    <n v="20"/>
  </r>
  <r>
    <d v="2017-03-25T00:00:00"/>
    <s v="Aleksandria"/>
    <x v="3"/>
    <s v="W"/>
    <n v="33"/>
    <n v="38"/>
  </r>
  <r>
    <d v="2017-03-25T00:00:00"/>
    <s v="Aleksandria"/>
    <x v="1"/>
    <s v="Z"/>
    <n v="35"/>
    <n v="37"/>
  </r>
  <r>
    <d v="2017-03-25T00:00:00"/>
    <s v="Aleksandria"/>
    <x v="4"/>
    <s v="Z"/>
    <n v="40"/>
    <n v="19"/>
  </r>
  <r>
    <d v="2017-04-15T00:00:00"/>
    <s v="Bejrut"/>
    <x v="3"/>
    <s v="W"/>
    <n v="21"/>
    <n v="36"/>
  </r>
  <r>
    <d v="2017-04-15T00:00:00"/>
    <s v="Bejrut"/>
    <x v="0"/>
    <s v="W"/>
    <n v="2"/>
    <n v="97"/>
  </r>
  <r>
    <d v="2017-04-15T00:00:00"/>
    <s v="Bejrut"/>
    <x v="4"/>
    <s v="Z"/>
    <n v="12"/>
    <n v="20"/>
  </r>
  <r>
    <d v="2017-04-15T00:00:00"/>
    <s v="Bejrut"/>
    <x v="2"/>
    <s v="Z"/>
    <n v="15"/>
    <n v="8"/>
  </r>
  <r>
    <d v="2017-04-15T00:00:00"/>
    <s v="Bejrut"/>
    <x v="1"/>
    <s v="Z"/>
    <n v="1"/>
    <n v="40"/>
  </r>
  <r>
    <d v="2017-05-09T00:00:00"/>
    <s v="Palermo"/>
    <x v="2"/>
    <s v="W"/>
    <n v="86"/>
    <n v="12"/>
  </r>
  <r>
    <d v="2017-05-09T00:00:00"/>
    <s v="Palermo"/>
    <x v="4"/>
    <s v="W"/>
    <n v="110"/>
    <n v="31"/>
  </r>
  <r>
    <d v="2017-05-09T00:00:00"/>
    <s v="Palermo"/>
    <x v="1"/>
    <s v="Z"/>
    <n v="33"/>
    <n v="38"/>
  </r>
  <r>
    <d v="2017-05-09T00:00:00"/>
    <s v="Palermo"/>
    <x v="3"/>
    <s v="Z"/>
    <n v="13"/>
    <n v="23"/>
  </r>
  <r>
    <d v="2017-05-09T00:00:00"/>
    <s v="Palermo"/>
    <x v="0"/>
    <s v="Z"/>
    <n v="37"/>
    <n v="61"/>
  </r>
  <r>
    <d v="2017-05-27T00:00:00"/>
    <s v="Neapol"/>
    <x v="2"/>
    <s v="W"/>
    <n v="1"/>
    <n v="12"/>
  </r>
  <r>
    <d v="2017-05-27T00:00:00"/>
    <s v="Neapol"/>
    <x v="1"/>
    <s v="W"/>
    <n v="68"/>
    <n v="59"/>
  </r>
  <r>
    <d v="2017-05-27T00:00:00"/>
    <s v="Neapol"/>
    <x v="0"/>
    <s v="Z"/>
    <n v="35"/>
    <n v="66"/>
  </r>
  <r>
    <d v="2017-05-27T00:00:00"/>
    <s v="Neapol"/>
    <x v="4"/>
    <s v="Z"/>
    <n v="25"/>
    <n v="21"/>
  </r>
  <r>
    <d v="2017-05-27T00:00:00"/>
    <s v="Neapol"/>
    <x v="3"/>
    <s v="Z"/>
    <n v="10"/>
    <n v="25"/>
  </r>
  <r>
    <d v="2017-06-18T00:00:00"/>
    <s v="Monako"/>
    <x v="3"/>
    <s v="W"/>
    <n v="38"/>
    <n v="37"/>
  </r>
  <r>
    <d v="2017-06-18T00:00:00"/>
    <s v="Monako"/>
    <x v="2"/>
    <s v="Z"/>
    <n v="22"/>
    <n v="8"/>
  </r>
  <r>
    <d v="2017-06-18T00:00:00"/>
    <s v="Monako"/>
    <x v="4"/>
    <s v="Z"/>
    <n v="25"/>
    <n v="20"/>
  </r>
  <r>
    <d v="2017-06-18T00:00:00"/>
    <s v="Monako"/>
    <x v="1"/>
    <s v="Z"/>
    <n v="8"/>
    <n v="39"/>
  </r>
  <r>
    <d v="2017-06-18T00:00:00"/>
    <s v="Monako"/>
    <x v="0"/>
    <s v="Z"/>
    <n v="45"/>
    <n v="62"/>
  </r>
  <r>
    <d v="2017-07-13T00:00:00"/>
    <s v="Barcelona"/>
    <x v="0"/>
    <s v="W"/>
    <n v="116"/>
    <n v="100"/>
  </r>
  <r>
    <d v="2017-07-13T00:00:00"/>
    <s v="Barcelona"/>
    <x v="4"/>
    <s v="Z"/>
    <n v="29"/>
    <n v="19"/>
  </r>
  <r>
    <d v="2017-07-26T00:00:00"/>
    <s v="Walencja"/>
    <x v="3"/>
    <s v="W"/>
    <n v="5"/>
    <n v="34"/>
  </r>
  <r>
    <d v="2017-07-26T00:00:00"/>
    <s v="Walencja"/>
    <x v="2"/>
    <s v="W"/>
    <n v="22"/>
    <n v="11"/>
  </r>
  <r>
    <d v="2017-07-26T00:00:00"/>
    <s v="Walencja"/>
    <x v="4"/>
    <s v="Z"/>
    <n v="37"/>
    <n v="22"/>
  </r>
  <r>
    <d v="2017-07-26T00:00:00"/>
    <s v="Walencja"/>
    <x v="0"/>
    <s v="Z"/>
    <n v="10"/>
    <n v="70"/>
  </r>
  <r>
    <d v="2017-07-26T00:00:00"/>
    <s v="Walencja"/>
    <x v="1"/>
    <s v="Z"/>
    <n v="42"/>
    <n v="44"/>
  </r>
  <r>
    <d v="2017-08-12T00:00:00"/>
    <s v="Algier"/>
    <x v="0"/>
    <s v="W"/>
    <n v="11"/>
    <n v="94"/>
  </r>
  <r>
    <d v="2017-08-12T00:00:00"/>
    <s v="Algier"/>
    <x v="1"/>
    <s v="W"/>
    <n v="48"/>
    <n v="59"/>
  </r>
  <r>
    <d v="2017-08-12T00:00:00"/>
    <s v="Algier"/>
    <x v="4"/>
    <s v="Z"/>
    <n v="20"/>
    <n v="21"/>
  </r>
  <r>
    <d v="2017-08-12T00:00:00"/>
    <s v="Algier"/>
    <x v="3"/>
    <s v="Z"/>
    <n v="26"/>
    <n v="25"/>
  </r>
  <r>
    <d v="2017-08-27T00:00:00"/>
    <s v="Tunis"/>
    <x v="2"/>
    <s v="Z"/>
    <n v="24"/>
    <n v="9"/>
  </r>
  <r>
    <d v="2017-08-27T00:00:00"/>
    <s v="Tunis"/>
    <x v="0"/>
    <s v="Z"/>
    <n v="38"/>
    <n v="68"/>
  </r>
  <r>
    <d v="2017-08-27T00:00:00"/>
    <s v="Tunis"/>
    <x v="4"/>
    <s v="Z"/>
    <n v="14"/>
    <n v="21"/>
  </r>
  <r>
    <d v="2017-08-27T00:00:00"/>
    <s v="Tunis"/>
    <x v="1"/>
    <s v="Z"/>
    <n v="4"/>
    <n v="43"/>
  </r>
  <r>
    <d v="2017-09-15T00:00:00"/>
    <s v="Benghazi"/>
    <x v="3"/>
    <s v="W"/>
    <n v="19"/>
    <n v="36"/>
  </r>
  <r>
    <d v="2017-09-15T00:00:00"/>
    <s v="Benghazi"/>
    <x v="0"/>
    <s v="Z"/>
    <n v="30"/>
    <n v="65"/>
  </r>
  <r>
    <d v="2017-10-11T00:00:00"/>
    <s v="Aleksandria"/>
    <x v="1"/>
    <s v="W"/>
    <n v="6"/>
    <n v="63"/>
  </r>
  <r>
    <d v="2017-10-11T00:00:00"/>
    <s v="Aleksandria"/>
    <x v="0"/>
    <s v="Z"/>
    <n v="43"/>
    <n v="59"/>
  </r>
  <r>
    <d v="2017-11-01T00:00:00"/>
    <s v="Bejrut"/>
    <x v="1"/>
    <s v="W"/>
    <n v="1"/>
    <n v="61"/>
  </r>
  <r>
    <d v="2017-11-01T00:00:00"/>
    <s v="Bejrut"/>
    <x v="4"/>
    <s v="W"/>
    <n v="147"/>
    <n v="30"/>
  </r>
  <r>
    <d v="2017-11-01T00:00:00"/>
    <s v="Bejrut"/>
    <x v="2"/>
    <s v="Z"/>
    <n v="15"/>
    <n v="8"/>
  </r>
  <r>
    <d v="2017-11-01T00:00:00"/>
    <s v="Bejrut"/>
    <x v="0"/>
    <s v="Z"/>
    <n v="24"/>
    <n v="63"/>
  </r>
  <r>
    <d v="2017-11-01T00:00:00"/>
    <s v="Bejrut"/>
    <x v="3"/>
    <s v="Z"/>
    <n v="19"/>
    <n v="24"/>
  </r>
  <r>
    <d v="2017-11-25T00:00:00"/>
    <s v="Palermo"/>
    <x v="0"/>
    <s v="W"/>
    <n v="134"/>
    <n v="99"/>
  </r>
  <r>
    <d v="2017-11-25T00:00:00"/>
    <s v="Palermo"/>
    <x v="1"/>
    <s v="Z"/>
    <n v="12"/>
    <n v="38"/>
  </r>
  <r>
    <d v="2017-12-13T00:00:00"/>
    <s v="Neapol"/>
    <x v="4"/>
    <s v="W"/>
    <n v="4"/>
    <n v="30"/>
  </r>
  <r>
    <d v="2017-12-13T00:00:00"/>
    <s v="Neapol"/>
    <x v="2"/>
    <s v="Z"/>
    <n v="26"/>
    <n v="8"/>
  </r>
  <r>
    <d v="2017-12-13T00:00:00"/>
    <s v="Neapol"/>
    <x v="0"/>
    <s v="Z"/>
    <n v="38"/>
    <n v="66"/>
  </r>
  <r>
    <d v="2018-01-04T00:00:00"/>
    <s v="Monako"/>
    <x v="0"/>
    <s v="W"/>
    <n v="38"/>
    <n v="98"/>
  </r>
  <r>
    <d v="2018-01-04T00:00:00"/>
    <s v="Monako"/>
    <x v="3"/>
    <s v="W"/>
    <n v="44"/>
    <n v="37"/>
  </r>
  <r>
    <d v="2018-01-04T00:00:00"/>
    <s v="Monako"/>
    <x v="2"/>
    <s v="Z"/>
    <n v="21"/>
    <n v="8"/>
  </r>
  <r>
    <d v="2018-01-04T00:00:00"/>
    <s v="Monako"/>
    <x v="1"/>
    <s v="Z"/>
    <n v="10"/>
    <n v="39"/>
  </r>
  <r>
    <d v="2018-01-29T00:00:00"/>
    <s v="Barcelona"/>
    <x v="3"/>
    <s v="W"/>
    <n v="15"/>
    <n v="38"/>
  </r>
  <r>
    <d v="2018-01-29T00:00:00"/>
    <s v="Barcelona"/>
    <x v="1"/>
    <s v="W"/>
    <n v="22"/>
    <n v="63"/>
  </r>
  <r>
    <d v="2018-01-29T00:00:00"/>
    <s v="Barcelona"/>
    <x v="0"/>
    <s v="Z"/>
    <n v="9"/>
    <n v="60"/>
  </r>
  <r>
    <d v="2018-01-29T00:00:00"/>
    <s v="Barcelona"/>
    <x v="4"/>
    <s v="Z"/>
    <n v="6"/>
    <n v="19"/>
  </r>
  <r>
    <d v="2018-01-29T00:00:00"/>
    <s v="Barcelona"/>
    <x v="2"/>
    <s v="Z"/>
    <n v="4"/>
    <n v="8"/>
  </r>
  <r>
    <d v="2018-01-30T00:00:00"/>
    <s v="Walencja"/>
    <x v="4"/>
    <s v="W"/>
    <n v="6"/>
    <n v="25"/>
  </r>
  <r>
    <d v="2018-01-30T00:00:00"/>
    <s v="Walencja"/>
    <x v="0"/>
    <s v="Z"/>
    <n v="48"/>
    <n v="79"/>
  </r>
  <r>
    <d v="2018-02-16T00:00:00"/>
    <s v="Algier"/>
    <x v="1"/>
    <s v="Z"/>
    <n v="34"/>
    <n v="42"/>
  </r>
  <r>
    <d v="2018-02-16T00:00:00"/>
    <s v="Algier"/>
    <x v="3"/>
    <s v="W"/>
    <n v="49"/>
    <n v="35"/>
  </r>
  <r>
    <d v="2018-02-16T00:00:00"/>
    <s v="Algier"/>
    <x v="2"/>
    <s v="Z"/>
    <n v="10"/>
    <n v="8"/>
  </r>
  <r>
    <d v="2018-02-16T00:00:00"/>
    <s v="Algier"/>
    <x v="4"/>
    <s v="Z"/>
    <n v="47"/>
    <n v="21"/>
  </r>
  <r>
    <d v="2018-02-16T00:00:00"/>
    <s v="Algier"/>
    <x v="0"/>
    <s v="Z"/>
    <n v="48"/>
    <n v="66"/>
  </r>
  <r>
    <d v="2018-03-03T00:00:00"/>
    <s v="Tunis"/>
    <x v="1"/>
    <s v="W"/>
    <n v="34"/>
    <n v="58"/>
  </r>
  <r>
    <d v="2018-03-03T00:00:00"/>
    <s v="Tunis"/>
    <x v="2"/>
    <s v="Z"/>
    <n v="5"/>
    <n v="9"/>
  </r>
  <r>
    <d v="2018-03-22T00:00:00"/>
    <s v="Benghazi"/>
    <x v="4"/>
    <s v="W"/>
    <n v="46"/>
    <n v="30"/>
  </r>
  <r>
    <d v="2018-03-22T00:00:00"/>
    <s v="Benghazi"/>
    <x v="0"/>
    <s v="Z"/>
    <n v="49"/>
    <n v="65"/>
  </r>
  <r>
    <d v="2018-03-22T00:00:00"/>
    <s v="Benghazi"/>
    <x v="2"/>
    <s v="Z"/>
    <n v="16"/>
    <n v="8"/>
  </r>
  <r>
    <d v="2018-04-17T00:00:00"/>
    <s v="Aleksandria"/>
    <x v="1"/>
    <s v="Z"/>
    <n v="5"/>
    <n v="37"/>
  </r>
  <r>
    <d v="2018-04-17T00:00:00"/>
    <s v="Aleksandria"/>
    <x v="4"/>
    <s v="W"/>
    <n v="1"/>
    <n v="32"/>
  </r>
  <r>
    <d v="2018-04-17T00:00:00"/>
    <s v="Aleksandria"/>
    <x v="2"/>
    <s v="Z"/>
    <n v="34"/>
    <n v="7"/>
  </r>
  <r>
    <d v="2018-04-17T00:00:00"/>
    <s v="Aleksandria"/>
    <x v="0"/>
    <s v="Z"/>
    <n v="29"/>
    <n v="59"/>
  </r>
  <r>
    <d v="2018-05-08T00:00:00"/>
    <s v="Bejrut"/>
    <x v="3"/>
    <s v="Z"/>
    <n v="34"/>
    <n v="24"/>
  </r>
  <r>
    <d v="2018-05-08T00:00:00"/>
    <s v="Bejrut"/>
    <x v="4"/>
    <s v="Z"/>
    <n v="27"/>
    <n v="20"/>
  </r>
  <r>
    <d v="2018-05-08T00:00:00"/>
    <s v="Bejrut"/>
    <x v="2"/>
    <s v="Z"/>
    <n v="40"/>
    <n v="8"/>
  </r>
  <r>
    <d v="2018-06-01T00:00:00"/>
    <s v="Palermo"/>
    <x v="0"/>
    <s v="W"/>
    <n v="184"/>
    <n v="99"/>
  </r>
  <r>
    <d v="2018-06-01T00:00:00"/>
    <s v="Palermo"/>
    <x v="1"/>
    <s v="Z"/>
    <n v="48"/>
    <n v="38"/>
  </r>
  <r>
    <d v="2018-06-01T00:00:00"/>
    <s v="Palermo"/>
    <x v="3"/>
    <s v="Z"/>
    <n v="21"/>
    <n v="23"/>
  </r>
  <r>
    <d v="2018-06-19T00:00:00"/>
    <s v="Neapol"/>
    <x v="0"/>
    <s v="Z"/>
    <n v="47"/>
    <n v="66"/>
  </r>
  <r>
    <d v="2018-06-19T00:00:00"/>
    <s v="Neapol"/>
    <x v="3"/>
    <s v="Z"/>
    <n v="6"/>
    <n v="25"/>
  </r>
  <r>
    <d v="2018-06-19T00:00:00"/>
    <s v="Neapol"/>
    <x v="1"/>
    <s v="Z"/>
    <n v="47"/>
    <n v="41"/>
  </r>
  <r>
    <d v="2018-07-11T00:00:00"/>
    <s v="Monako"/>
    <x v="2"/>
    <s v="W"/>
    <n v="192"/>
    <n v="12"/>
  </r>
  <r>
    <d v="2018-07-11T00:00:00"/>
    <s v="Monako"/>
    <x v="3"/>
    <s v="W"/>
    <n v="48"/>
    <n v="37"/>
  </r>
  <r>
    <d v="2018-07-11T00:00:00"/>
    <s v="Monako"/>
    <x v="0"/>
    <s v="Z"/>
    <n v="18"/>
    <n v="62"/>
  </r>
  <r>
    <d v="2018-07-11T00:00:00"/>
    <s v="Monako"/>
    <x v="1"/>
    <s v="Z"/>
    <n v="25"/>
    <n v="39"/>
  </r>
  <r>
    <d v="2018-07-11T00:00:00"/>
    <s v="Monako"/>
    <x v="4"/>
    <s v="Z"/>
    <n v="2"/>
    <n v="20"/>
  </r>
  <r>
    <d v="2018-08-05T00:00:00"/>
    <s v="Barcelona"/>
    <x v="3"/>
    <s v="W"/>
    <n v="13"/>
    <n v="38"/>
  </r>
  <r>
    <d v="2018-08-05T00:00:00"/>
    <s v="Barcelona"/>
    <x v="1"/>
    <s v="W"/>
    <n v="121"/>
    <n v="63"/>
  </r>
  <r>
    <d v="2018-08-05T00:00:00"/>
    <s v="Barcelona"/>
    <x v="4"/>
    <s v="Z"/>
    <n v="30"/>
    <n v="19"/>
  </r>
  <r>
    <d v="2018-08-05T00:00:00"/>
    <s v="Barcelona"/>
    <x v="2"/>
    <s v="Z"/>
    <n v="46"/>
    <n v="8"/>
  </r>
  <r>
    <d v="2018-08-18T00:00:00"/>
    <s v="Walencja"/>
    <x v="2"/>
    <s v="W"/>
    <n v="49"/>
    <n v="11"/>
  </r>
  <r>
    <d v="2018-08-18T00:00:00"/>
    <s v="Walencja"/>
    <x v="0"/>
    <s v="W"/>
    <n v="61"/>
    <n v="90"/>
  </r>
  <r>
    <d v="2018-08-18T00:00:00"/>
    <s v="Walencja"/>
    <x v="4"/>
    <s v="Z"/>
    <n v="19"/>
    <n v="22"/>
  </r>
  <r>
    <d v="2018-08-18T00:00:00"/>
    <s v="Walencja"/>
    <x v="1"/>
    <s v="Z"/>
    <n v="22"/>
    <n v="44"/>
  </r>
  <r>
    <d v="2018-09-04T00:00:00"/>
    <s v="Algier"/>
    <x v="3"/>
    <s v="Z"/>
    <n v="9"/>
    <n v="25"/>
  </r>
  <r>
    <d v="2018-09-04T00:00:00"/>
    <s v="Algier"/>
    <x v="0"/>
    <s v="W"/>
    <n v="4"/>
    <n v="94"/>
  </r>
  <r>
    <d v="2018-09-04T00:00:00"/>
    <s v="Algier"/>
    <x v="4"/>
    <s v="Z"/>
    <n v="8"/>
    <n v="21"/>
  </r>
  <r>
    <d v="2018-09-04T00:00:00"/>
    <s v="Algier"/>
    <x v="2"/>
    <s v="Z"/>
    <n v="47"/>
    <n v="8"/>
  </r>
  <r>
    <d v="2018-09-19T00:00:00"/>
    <s v="Tunis"/>
    <x v="4"/>
    <s v="W"/>
    <n v="82"/>
    <n v="29"/>
  </r>
  <r>
    <d v="2018-09-19T00:00:00"/>
    <s v="Tunis"/>
    <x v="1"/>
    <s v="W"/>
    <n v="26"/>
    <n v="58"/>
  </r>
  <r>
    <d v="2018-09-19T00:00:00"/>
    <s v="Tunis"/>
    <x v="2"/>
    <s v="Z"/>
    <n v="24"/>
    <n v="9"/>
  </r>
  <r>
    <d v="2018-09-19T00:00:00"/>
    <s v="Tunis"/>
    <x v="3"/>
    <s v="Z"/>
    <n v="36"/>
    <n v="26"/>
  </r>
  <r>
    <d v="2018-09-19T00:00:00"/>
    <s v="Tunis"/>
    <x v="0"/>
    <s v="Z"/>
    <n v="6"/>
    <n v="68"/>
  </r>
  <r>
    <d v="2018-10-08T00:00:00"/>
    <s v="Benghazi"/>
    <x v="3"/>
    <s v="W"/>
    <n v="45"/>
    <n v="36"/>
  </r>
  <r>
    <d v="2018-10-08T00:00:00"/>
    <s v="Benghazi"/>
    <x v="2"/>
    <s v="Z"/>
    <n v="18"/>
    <n v="8"/>
  </r>
  <r>
    <d v="2018-10-08T00:00:00"/>
    <s v="Benghazi"/>
    <x v="1"/>
    <s v="Z"/>
    <n v="20"/>
    <n v="41"/>
  </r>
  <r>
    <d v="2018-11-03T00:00:00"/>
    <s v="Aleksandria"/>
    <x v="4"/>
    <s v="W"/>
    <n v="4"/>
    <n v="32"/>
  </r>
  <r>
    <d v="2018-11-03T00:00:00"/>
    <s v="Aleksandria"/>
    <x v="1"/>
    <s v="Z"/>
    <n v="48"/>
    <n v="37"/>
  </r>
  <r>
    <d v="2018-11-24T00:00:00"/>
    <s v="Bejrut"/>
    <x v="1"/>
    <s v="W"/>
    <n v="64"/>
    <n v="61"/>
  </r>
  <r>
    <d v="2018-11-24T00:00:00"/>
    <s v="Bejrut"/>
    <x v="0"/>
    <s v="Z"/>
    <n v="43"/>
    <n v="63"/>
  </r>
  <r>
    <d v="2018-11-24T00:00:00"/>
    <s v="Bejrut"/>
    <x v="3"/>
    <s v="Z"/>
    <n v="24"/>
    <n v="24"/>
  </r>
  <r>
    <d v="2018-12-18T00:00:00"/>
    <s v="Palermo"/>
    <x v="1"/>
    <s v="W"/>
    <n v="4"/>
    <n v="62"/>
  </r>
  <r>
    <d v="2018-12-18T00:00:00"/>
    <s v="Palermo"/>
    <x v="4"/>
    <s v="Z"/>
    <n v="35"/>
    <n v="19"/>
  </r>
  <r>
    <d v="2018-12-18T00:00:00"/>
    <s v="Palermo"/>
    <x v="2"/>
    <s v="Z"/>
    <n v="41"/>
    <n v="8"/>
  </r>
  <r>
    <d v="2018-12-18T00:00:00"/>
    <s v="Palermo"/>
    <x v="0"/>
    <s v="Z"/>
    <n v="23"/>
    <n v="61"/>
  </r>
  <r>
    <d v="2018-12-18T00:00:00"/>
    <s v="Palermo"/>
    <x v="3"/>
    <s v="Z"/>
    <n v="46"/>
    <n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0162A-6299-439B-AAE3-A3920D5F6858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" firstHeaderRow="1" firstDataRow="1" firstDataCol="1"/>
  <pivotFields count="6">
    <pivotField numFmtId="14"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Z/W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21F5B6-4786-4C98-BC4D-C1BBEF79AE7D}" autoFormatId="16" applyNumberFormats="0" applyBorderFormats="0" applyFontFormats="0" applyPatternFormats="0" applyAlignmentFormats="0" applyWidthHeightFormats="0">
  <queryTableRefresh nextId="21" unboundColumnsRight="13">
    <queryTableFields count="19">
      <queryTableField id="1" name="data" tableColumnId="1"/>
      <queryTableField id="2" name="port" tableColumnId="2"/>
      <queryTableField id="3" name="towar" tableColumnId="3"/>
      <queryTableField id="4" name="Z/W" tableColumnId="4"/>
      <queryTableField id="5" name="ile ton" tableColumnId="5"/>
      <queryTableField id="6" name="cena za tone w talarach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8" dataBound="0" tableColumnId="18"/>
      <queryTableField id="19" dataBound="0" tableColumnId="19"/>
      <queryTableField id="20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176134-843A-44AD-BCD2-2922E4ECAA39}" name="statek" displayName="statek" ref="A1:S203" tableType="queryTable" totalsRowShown="0">
  <autoFilter ref="A1:S203" xr:uid="{E1176134-843A-44AD-BCD2-2922E4ECAA39}"/>
  <tableColumns count="19">
    <tableColumn id="1" xr3:uid="{AD2A28AF-F2C6-4F40-A4D4-40344C6E271A}" uniqueName="1" name="data" queryTableFieldId="1" dataDxfId="16"/>
    <tableColumn id="2" xr3:uid="{BB9D0E71-1175-4E0C-8E53-D65FAD6B538C}" uniqueName="2" name="port" queryTableFieldId="2" dataDxfId="15"/>
    <tableColumn id="3" xr3:uid="{170BC6A0-DE86-4A41-BD35-69E967A81A99}" uniqueName="3" name="towar" queryTableFieldId="3" dataDxfId="14"/>
    <tableColumn id="4" xr3:uid="{D9837B3A-B447-4CA4-86E3-6C053926A2F8}" uniqueName="4" name="Z/W" queryTableFieldId="4" dataDxfId="13"/>
    <tableColumn id="5" xr3:uid="{99B9C589-4838-455E-9CE9-23A1766976A1}" uniqueName="5" name="ile ton" queryTableFieldId="5"/>
    <tableColumn id="6" xr3:uid="{E301E488-DB7E-4304-BA67-661FB316FBEE}" uniqueName="6" name="cena za tone w talarach" queryTableFieldId="6"/>
    <tableColumn id="7" xr3:uid="{12AF50ED-55F1-400D-880C-B982153392B1}" uniqueName="7" name="Ile ton T4" queryTableFieldId="7" dataDxfId="12"/>
    <tableColumn id="8" xr3:uid="{6B050B50-EB70-4A34-9BD0-3426583C2086}" uniqueName="8" name="Czy &gt;20dni" queryTableFieldId="8" dataDxfId="11">
      <calculatedColumnFormula>A9-A3</calculatedColumnFormula>
    </tableColumn>
    <tableColumn id="9" xr3:uid="{A26A300E-D730-45E5-8828-3391A4A0C9ED}" uniqueName="9" name="Ile T1" queryTableFieldId="9" dataDxfId="10"/>
    <tableColumn id="10" xr3:uid="{41DF2B37-CA9F-43EA-A0DE-62B659E10853}" uniqueName="10" name="Ile T2" queryTableFieldId="10" dataDxfId="9"/>
    <tableColumn id="11" xr3:uid="{5AD221F7-AB7A-4775-8E2E-1AD44A7FB550}" uniqueName="11" name="Ile T3" queryTableFieldId="11" dataDxfId="8"/>
    <tableColumn id="12" xr3:uid="{5C2C41AA-DA64-4A60-98B0-BFE04AD2E99C}" uniqueName="12" name="Ile T4 " queryTableFieldId="12" dataDxfId="7"/>
    <tableColumn id="13" xr3:uid="{63541F8D-6BF0-4740-A42A-C8549684FF57}" uniqueName="13" name="Ile T5" queryTableFieldId="13" dataDxfId="6"/>
    <tableColumn id="14" xr3:uid="{CB27C7C1-2CE6-4AA6-9E1A-59B7E2063F3F}" uniqueName="14" name="Załadunek T5" queryTableFieldId="14" dataDxfId="5"/>
    <tableColumn id="15" xr3:uid="{E279DF50-9683-47C2-9CF9-65DD27578FBA}" uniqueName="15" name="Wyładunek T5" queryTableFieldId="15" dataDxfId="4"/>
    <tableColumn id="16" xr3:uid="{BF431EAC-168C-456E-A53C-CEF614B2B3A6}" uniqueName="16" name="Miesiąc" queryTableFieldId="16" dataDxfId="3">
      <calculatedColumnFormula>MONTH(statek[[#This Row],[data]])</calculatedColumnFormula>
    </tableColumn>
    <tableColumn id="18" xr3:uid="{8112DC90-F5BE-49D1-A5F8-773993435EEE}" uniqueName="18" name="Załadunek" queryTableFieldId="18" dataDxfId="2"/>
    <tableColumn id="19" xr3:uid="{F99146C6-06AE-475A-AEEF-9CA33F432D7D}" uniqueName="19" name="Wyładunek" queryTableFieldId="19" dataDxfId="1"/>
    <tableColumn id="17" xr3:uid="{D2836DD2-7F16-48FC-AD7A-69985037C62E}" uniqueName="17" name="Kasa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FE412-F866-46A0-8EBB-B815B60CD7AF}">
  <dimension ref="A3:B9"/>
  <sheetViews>
    <sheetView workbookViewId="0">
      <selection activeCell="B7" sqref="A7:B7"/>
    </sheetView>
  </sheetViews>
  <sheetFormatPr defaultRowHeight="15" x14ac:dyDescent="0.25"/>
  <cols>
    <col min="1" max="1" width="17.7109375" bestFit="1" customWidth="1"/>
    <col min="2" max="2" width="11.85546875" bestFit="1" customWidth="1"/>
  </cols>
  <sheetData>
    <row r="3" spans="1:2" x14ac:dyDescent="0.25">
      <c r="A3" s="3" t="s">
        <v>23</v>
      </c>
      <c r="B3" t="s">
        <v>25</v>
      </c>
    </row>
    <row r="4" spans="1:2" x14ac:dyDescent="0.25">
      <c r="A4" s="4" t="s">
        <v>10</v>
      </c>
      <c r="B4" s="2">
        <v>36</v>
      </c>
    </row>
    <row r="5" spans="1:2" x14ac:dyDescent="0.25">
      <c r="A5" s="4" t="s">
        <v>11</v>
      </c>
      <c r="B5" s="2">
        <v>39</v>
      </c>
    </row>
    <row r="6" spans="1:2" x14ac:dyDescent="0.25">
      <c r="A6" s="4" t="s">
        <v>12</v>
      </c>
      <c r="B6" s="2">
        <v>39</v>
      </c>
    </row>
    <row r="7" spans="1:2" x14ac:dyDescent="0.25">
      <c r="A7" s="4" t="s">
        <v>7</v>
      </c>
      <c r="B7" s="2">
        <v>45</v>
      </c>
    </row>
    <row r="8" spans="1:2" x14ac:dyDescent="0.25">
      <c r="A8" s="4" t="s">
        <v>9</v>
      </c>
      <c r="B8" s="2">
        <v>43</v>
      </c>
    </row>
    <row r="9" spans="1:2" x14ac:dyDescent="0.25">
      <c r="A9" s="4" t="s">
        <v>24</v>
      </c>
      <c r="B9" s="2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CC82-F2A9-4E31-921F-5FCF7CD0F354}">
  <dimension ref="A1:V203"/>
  <sheetViews>
    <sheetView tabSelected="1" workbookViewId="0">
      <selection activeCell="T2" sqref="T2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8.42578125" bestFit="1" customWidth="1"/>
    <col min="4" max="4" width="7.140625" bestFit="1" customWidth="1"/>
    <col min="5" max="5" width="9" bestFit="1" customWidth="1"/>
    <col min="6" max="6" width="24.140625" bestFit="1" customWidth="1"/>
    <col min="7" max="7" width="11.42578125" bestFit="1" customWidth="1"/>
    <col min="8" max="8" width="12.5703125" bestFit="1" customWidth="1"/>
    <col min="14" max="14" width="14.85546875" bestFit="1" customWidth="1"/>
    <col min="15" max="15" width="16" bestFit="1" customWidth="1"/>
    <col min="16" max="16" width="10.140625" bestFit="1" customWidth="1"/>
    <col min="17" max="17" width="13.42578125" bestFit="1" customWidth="1"/>
    <col min="18" max="18" width="12.42578125" bestFit="1" customWidth="1"/>
    <col min="19" max="19" width="13.42578125" customWidth="1"/>
    <col min="21" max="21" width="10.140625" bestFit="1" customWidth="1"/>
    <col min="22" max="22" width="11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26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42</v>
      </c>
      <c r="O1" t="s">
        <v>43</v>
      </c>
      <c r="P1" t="s">
        <v>44</v>
      </c>
      <c r="Q1" t="s">
        <v>46</v>
      </c>
      <c r="R1" t="s">
        <v>45</v>
      </c>
      <c r="S1" t="s">
        <v>55</v>
      </c>
      <c r="V1">
        <v>500000</v>
      </c>
    </row>
    <row r="2" spans="1:22" x14ac:dyDescent="0.25">
      <c r="A2" s="1">
        <v>42370</v>
      </c>
      <c r="B2" s="2" t="s">
        <v>6</v>
      </c>
      <c r="C2" s="2" t="s">
        <v>7</v>
      </c>
      <c r="D2" s="2" t="s">
        <v>8</v>
      </c>
      <c r="E2">
        <v>3</v>
      </c>
      <c r="F2">
        <v>80</v>
      </c>
      <c r="G2" s="2">
        <v>3</v>
      </c>
      <c r="H2" s="2">
        <v>0</v>
      </c>
      <c r="I2" s="2">
        <v>0</v>
      </c>
      <c r="J2" s="2">
        <v>0</v>
      </c>
      <c r="K2" s="2">
        <v>0</v>
      </c>
      <c r="L2" s="2">
        <v>3</v>
      </c>
      <c r="M2" s="2">
        <v>0</v>
      </c>
      <c r="N2" s="2">
        <v>0</v>
      </c>
      <c r="O2" s="2">
        <v>0</v>
      </c>
      <c r="P2" s="2">
        <v>1</v>
      </c>
      <c r="Q2" s="2">
        <v>0</v>
      </c>
      <c r="R2" s="2">
        <v>0</v>
      </c>
      <c r="S2" s="2">
        <f xml:space="preserve"> V1 - statek[[#This Row],[ile ton]]*statek[[#This Row],[cena za tone w talarach]]</f>
        <v>499760</v>
      </c>
      <c r="V2">
        <f>MAX(statek[Kasa])</f>
        <v>552335</v>
      </c>
    </row>
    <row r="3" spans="1:22" x14ac:dyDescent="0.25">
      <c r="A3" s="1">
        <v>42370</v>
      </c>
      <c r="B3" s="2" t="s">
        <v>6</v>
      </c>
      <c r="C3" s="2" t="s">
        <v>9</v>
      </c>
      <c r="D3" s="2" t="s">
        <v>8</v>
      </c>
      <c r="E3">
        <v>32</v>
      </c>
      <c r="F3">
        <v>50</v>
      </c>
      <c r="G3" s="2">
        <f>IF(statek[[#This Row],[towar]]="T4", IF(statek[[#This Row],[Z/W]]="Z", G2+statek[[#This Row],[ile ton]],G2),G2)</f>
        <v>3</v>
      </c>
      <c r="H3" s="2">
        <f>IF(A4-statek[[#This Row],[data]]-1&gt;20,1,0)</f>
        <v>0</v>
      </c>
      <c r="I3" s="2">
        <f>IF(statek[[#This Row],[towar]]="T1", IF(statek[[#This Row],[Z/W]]="Z",I2+statek[[#This Row],[ile ton]],I2-statek[[#This Row],[ile ton]]),I2)</f>
        <v>0</v>
      </c>
      <c r="J3" s="2">
        <f>IF(statek[[#This Row],[towar]]="T2", IF(statek[[#This Row],[Z/W]]="Z",J2+statek[[#This Row],[ile ton]],J2-statek[[#This Row],[ile ton]]),J2)</f>
        <v>0</v>
      </c>
      <c r="K3" s="2">
        <f>IF(statek[[#This Row],[towar]]="T3", IF(statek[[#This Row],[Z/W]]="Z",K2+statek[[#This Row],[ile ton]],K2-statek[[#This Row],[ile ton]]),K2)</f>
        <v>0</v>
      </c>
      <c r="L3" s="2">
        <f>IF(statek[[#This Row],[towar]]="T4", IF(statek[[#This Row],[Z/W]]="Z",L2+statek[[#This Row],[ile ton]],L2-statek[[#This Row],[ile ton]]),L2)</f>
        <v>3</v>
      </c>
      <c r="M3" s="2">
        <f>IF(statek[[#This Row],[towar]]="T5", IF(statek[[#This Row],[Z/W]]="Z",M2+statek[[#This Row],[ile ton]],M2-statek[[#This Row],[ile ton]]),M2)</f>
        <v>32</v>
      </c>
      <c r="N3" s="2">
        <f>IF(statek[[#This Row],[towar]]="T5",IF(statek[[#This Row],[Z/W]]="Z",statek[[#This Row],[ile ton]],0),0)</f>
        <v>32</v>
      </c>
      <c r="O3" s="2">
        <f>IF(statek[[#This Row],[towar]]="T5",IF(statek[[#This Row],[Z/W]]="W",O2+statek[[#This Row],[ile ton]],0),0)</f>
        <v>0</v>
      </c>
      <c r="P3" s="2">
        <f>MONTH(statek[[#This Row],[data]])</f>
        <v>1</v>
      </c>
      <c r="Q3" s="2">
        <f>IF(statek[[#This Row],[Miesiąc]]=P2,Q2+statek[[#This Row],[Załadunek T5]],statek[[#This Row],[Załadunek T5]])</f>
        <v>32</v>
      </c>
      <c r="R3" s="2">
        <f>IF(statek[[#This Row],[Miesiąc]]=P2,R2+statek[[#This Row],[Wyładunek T5]],statek[[#This Row],[Wyładunek T5]])</f>
        <v>0</v>
      </c>
      <c r="S3" s="2">
        <f>IF(statek[[#This Row],[Z/W]]="Z", S2-statek[[#This Row],[ile ton]]*statek[[#This Row],[cena za tone w talarach]],S2+statek[[#This Row],[ile ton]]*statek[[#This Row],[cena za tone w talarach]])</f>
        <v>498160</v>
      </c>
      <c r="V3">
        <f>MIN(statek[Kasa])</f>
        <v>493601</v>
      </c>
    </row>
    <row r="4" spans="1:22" x14ac:dyDescent="0.25">
      <c r="A4" s="1">
        <v>42370</v>
      </c>
      <c r="B4" s="2" t="s">
        <v>6</v>
      </c>
      <c r="C4" s="2" t="s">
        <v>10</v>
      </c>
      <c r="D4" s="2" t="s">
        <v>8</v>
      </c>
      <c r="E4">
        <v>38</v>
      </c>
      <c r="F4">
        <v>10</v>
      </c>
      <c r="G4" s="2">
        <f>IF(statek[[#This Row],[towar]]="T4", IF(statek[[#This Row],[Z/W]]="Z", G3+statek[[#This Row],[ile ton]],G3),G3)</f>
        <v>3</v>
      </c>
      <c r="H4" s="2">
        <f>IF(A5-statek[[#This Row],[data]]-1&gt;20,1,0)</f>
        <v>0</v>
      </c>
      <c r="I4" s="2">
        <f>IF(statek[[#This Row],[towar]]="T1", IF(statek[[#This Row],[Z/W]]="Z",I3+statek[[#This Row],[ile ton]],I3-statek[[#This Row],[ile ton]]),I3)</f>
        <v>38</v>
      </c>
      <c r="J4" s="2">
        <f>IF(statek[[#This Row],[towar]]="T2", IF(statek[[#This Row],[Z/W]]="Z",J3+statek[[#This Row],[ile ton]],J3-statek[[#This Row],[ile ton]]),J3)</f>
        <v>0</v>
      </c>
      <c r="K4" s="2">
        <f>IF(statek[[#This Row],[towar]]="T3", IF(statek[[#This Row],[Z/W]]="Z",K3+statek[[#This Row],[ile ton]],K3-statek[[#This Row],[ile ton]]),K3)</f>
        <v>0</v>
      </c>
      <c r="L4" s="2">
        <f>IF(statek[[#This Row],[towar]]="T4", IF(statek[[#This Row],[Z/W]]="Z",L3+statek[[#This Row],[ile ton]],L3-statek[[#This Row],[ile ton]]),L3)</f>
        <v>3</v>
      </c>
      <c r="M4" s="2">
        <f>IF(statek[[#This Row],[towar]]="T5", IF(statek[[#This Row],[Z/W]]="Z",M3+statek[[#This Row],[ile ton]],M3-statek[[#This Row],[ile ton]]),M3)</f>
        <v>32</v>
      </c>
      <c r="N4" s="2">
        <f>IF(statek[[#This Row],[towar]]="T5",IF(statek[[#This Row],[Z/W]]="Z",statek[[#This Row],[ile ton]],0),0)</f>
        <v>0</v>
      </c>
      <c r="O4" s="2">
        <f>IF(statek[[#This Row],[towar]]="T5",IF(statek[[#This Row],[Z/W]]="W",O3+statek[[#This Row],[ile ton]],0),0)</f>
        <v>0</v>
      </c>
      <c r="P4" s="2">
        <f>MONTH(statek[[#This Row],[data]])</f>
        <v>1</v>
      </c>
      <c r="Q4" s="2">
        <f>IF(statek[[#This Row],[Miesiąc]]=P3,Q3+statek[[#This Row],[Załadunek T5]],statek[[#This Row],[Załadunek T5]])</f>
        <v>32</v>
      </c>
      <c r="R4" s="2">
        <f>IF(statek[[#This Row],[Miesiąc]]=P3,R3+statek[[#This Row],[Wyładunek T5]],statek[[#This Row],[Wyładunek T5]])</f>
        <v>0</v>
      </c>
      <c r="S4" s="2">
        <f>IF(statek[[#This Row],[Z/W]]="Z", S3-statek[[#This Row],[ile ton]]*statek[[#This Row],[cena za tone w talarach]],S3+statek[[#This Row],[ile ton]]*statek[[#This Row],[cena za tone w talarach]])</f>
        <v>497780</v>
      </c>
    </row>
    <row r="5" spans="1:22" x14ac:dyDescent="0.25">
      <c r="A5" s="1">
        <v>42370</v>
      </c>
      <c r="B5" s="2" t="s">
        <v>6</v>
      </c>
      <c r="C5" s="2" t="s">
        <v>11</v>
      </c>
      <c r="D5" s="2" t="s">
        <v>8</v>
      </c>
      <c r="E5">
        <v>33</v>
      </c>
      <c r="F5">
        <v>30</v>
      </c>
      <c r="G5" s="2">
        <f>IF(statek[[#This Row],[towar]]="T4", IF(statek[[#This Row],[Z/W]]="Z", G4+statek[[#This Row],[ile ton]],G4),G4)</f>
        <v>3</v>
      </c>
      <c r="H5" s="2">
        <f>IF(A6-statek[[#This Row],[data]]-1&gt;20,1,0)</f>
        <v>0</v>
      </c>
      <c r="I5" s="2">
        <f>IF(statek[[#This Row],[towar]]="T1", IF(statek[[#This Row],[Z/W]]="Z",I4+statek[[#This Row],[ile ton]],I4-statek[[#This Row],[ile ton]]),I4)</f>
        <v>38</v>
      </c>
      <c r="J5" s="2">
        <f>IF(statek[[#This Row],[towar]]="T2", IF(statek[[#This Row],[Z/W]]="Z",J4+statek[[#This Row],[ile ton]],J4-statek[[#This Row],[ile ton]]),J4)</f>
        <v>33</v>
      </c>
      <c r="K5" s="2">
        <f>IF(statek[[#This Row],[towar]]="T3", IF(statek[[#This Row],[Z/W]]="Z",K4+statek[[#This Row],[ile ton]],K4-statek[[#This Row],[ile ton]]),K4)</f>
        <v>0</v>
      </c>
      <c r="L5" s="2">
        <f>IF(statek[[#This Row],[towar]]="T4", IF(statek[[#This Row],[Z/W]]="Z",L4+statek[[#This Row],[ile ton]],L4-statek[[#This Row],[ile ton]]),L4)</f>
        <v>3</v>
      </c>
      <c r="M5" s="2">
        <f>IF(statek[[#This Row],[towar]]="T5", IF(statek[[#This Row],[Z/W]]="Z",M4+statek[[#This Row],[ile ton]],M4-statek[[#This Row],[ile ton]]),M4)</f>
        <v>32</v>
      </c>
      <c r="N5" s="2">
        <f>IF(statek[[#This Row],[towar]]="T5",IF(statek[[#This Row],[Z/W]]="Z",statek[[#This Row],[ile ton]],0),0)</f>
        <v>0</v>
      </c>
      <c r="O5" s="2">
        <f>IF(statek[[#This Row],[towar]]="T5",IF(statek[[#This Row],[Z/W]]="W",O4+statek[[#This Row],[ile ton]],0),0)</f>
        <v>0</v>
      </c>
      <c r="P5" s="2">
        <f>MONTH(statek[[#This Row],[data]])</f>
        <v>1</v>
      </c>
      <c r="Q5" s="2">
        <f>IF(statek[[#This Row],[Miesiąc]]=P4,Q4+statek[[#This Row],[Załadunek T5]],statek[[#This Row],[Załadunek T5]])</f>
        <v>32</v>
      </c>
      <c r="R5" s="2">
        <f>IF(statek[[#This Row],[Miesiąc]]=P4,R4+statek[[#This Row],[Wyładunek T5]],statek[[#This Row],[Wyładunek T5]])</f>
        <v>0</v>
      </c>
      <c r="S5" s="2">
        <f>IF(statek[[#This Row],[Z/W]]="Z", S4-statek[[#This Row],[ile ton]]*statek[[#This Row],[cena za tone w talarach]],S4+statek[[#This Row],[ile ton]]*statek[[#This Row],[cena za tone w talarach]])</f>
        <v>496790</v>
      </c>
    </row>
    <row r="6" spans="1:22" x14ac:dyDescent="0.25">
      <c r="A6" s="1">
        <v>42379</v>
      </c>
      <c r="B6" s="2" t="s">
        <v>6</v>
      </c>
      <c r="C6" s="2" t="s">
        <v>12</v>
      </c>
      <c r="D6" s="2" t="s">
        <v>8</v>
      </c>
      <c r="E6">
        <v>43</v>
      </c>
      <c r="F6">
        <v>25</v>
      </c>
      <c r="G6" s="2">
        <f>IF(statek[[#This Row],[towar]]="T4", IF(statek[[#This Row],[Z/W]]="Z", G5+statek[[#This Row],[ile ton]],G5),G5)</f>
        <v>3</v>
      </c>
      <c r="H6" s="2">
        <f>IF(A7-statek[[#This Row],[data]]-1&gt;20,1,0)</f>
        <v>0</v>
      </c>
      <c r="I6" s="2">
        <f>IF(statek[[#This Row],[towar]]="T1", IF(statek[[#This Row],[Z/W]]="Z",I5+statek[[#This Row],[ile ton]],I5-statek[[#This Row],[ile ton]]),I5)</f>
        <v>38</v>
      </c>
      <c r="J6" s="2">
        <f>IF(statek[[#This Row],[towar]]="T2", IF(statek[[#This Row],[Z/W]]="Z",J5+statek[[#This Row],[ile ton]],J5-statek[[#This Row],[ile ton]]),J5)</f>
        <v>33</v>
      </c>
      <c r="K6" s="2">
        <f>IF(statek[[#This Row],[towar]]="T3", IF(statek[[#This Row],[Z/W]]="Z",K5+statek[[#This Row],[ile ton]],K5-statek[[#This Row],[ile ton]]),K5)</f>
        <v>43</v>
      </c>
      <c r="L6" s="2">
        <f>IF(statek[[#This Row],[towar]]="T4", IF(statek[[#This Row],[Z/W]]="Z",L5+statek[[#This Row],[ile ton]],L5-statek[[#This Row],[ile ton]]),L5)</f>
        <v>3</v>
      </c>
      <c r="M6" s="2">
        <f>IF(statek[[#This Row],[towar]]="T5", IF(statek[[#This Row],[Z/W]]="Z",M5+statek[[#This Row],[ile ton]],M5-statek[[#This Row],[ile ton]]),M5)</f>
        <v>32</v>
      </c>
      <c r="N6" s="2">
        <f>IF(statek[[#This Row],[towar]]="T5",IF(statek[[#This Row],[Z/W]]="Z",statek[[#This Row],[ile ton]],0),0)</f>
        <v>0</v>
      </c>
      <c r="O6" s="2">
        <f>IF(statek[[#This Row],[towar]]="T5",IF(statek[[#This Row],[Z/W]]="W",O5+statek[[#This Row],[ile ton]],0),0)</f>
        <v>0</v>
      </c>
      <c r="P6" s="2">
        <f>MONTH(statek[[#This Row],[data]])</f>
        <v>1</v>
      </c>
      <c r="Q6" s="2">
        <f>IF(statek[[#This Row],[Miesiąc]]=P5,Q5+statek[[#This Row],[Załadunek T5]],statek[[#This Row],[Załadunek T5]])</f>
        <v>32</v>
      </c>
      <c r="R6" s="2">
        <f>IF(statek[[#This Row],[Miesiąc]]=P5,R5+statek[[#This Row],[Wyładunek T5]],statek[[#This Row],[Wyładunek T5]])</f>
        <v>0</v>
      </c>
      <c r="S6" s="2">
        <f>IF(statek[[#This Row],[Z/W]]="Z", S5-statek[[#This Row],[ile ton]]*statek[[#This Row],[cena za tone w talarach]],S5+statek[[#This Row],[ile ton]]*statek[[#This Row],[cena za tone w talarach]])</f>
        <v>495715</v>
      </c>
    </row>
    <row r="7" spans="1:22" x14ac:dyDescent="0.25">
      <c r="A7" s="1">
        <v>42385</v>
      </c>
      <c r="B7" s="2" t="s">
        <v>13</v>
      </c>
      <c r="C7" s="2" t="s">
        <v>9</v>
      </c>
      <c r="D7" s="2" t="s">
        <v>14</v>
      </c>
      <c r="E7">
        <v>32</v>
      </c>
      <c r="F7">
        <v>58</v>
      </c>
      <c r="G7" s="2">
        <f>IF(statek[[#This Row],[towar]]="T4", IF(statek[[#This Row],[Z/W]]="Z", G6+statek[[#This Row],[ile ton]],G6),G6)</f>
        <v>3</v>
      </c>
      <c r="H7" s="2">
        <f>IF(A8-statek[[#This Row],[data]]-1&gt;20,1,0)</f>
        <v>0</v>
      </c>
      <c r="I7" s="2">
        <f>IF(statek[[#This Row],[towar]]="T1", IF(statek[[#This Row],[Z/W]]="Z",I6+statek[[#This Row],[ile ton]],I6-statek[[#This Row],[ile ton]]),I6)</f>
        <v>38</v>
      </c>
      <c r="J7" s="2">
        <f>IF(statek[[#This Row],[towar]]="T2", IF(statek[[#This Row],[Z/W]]="Z",J6+statek[[#This Row],[ile ton]],J6-statek[[#This Row],[ile ton]]),J6)</f>
        <v>33</v>
      </c>
      <c r="K7" s="2">
        <f>IF(statek[[#This Row],[towar]]="T3", IF(statek[[#This Row],[Z/W]]="Z",K6+statek[[#This Row],[ile ton]],K6-statek[[#This Row],[ile ton]]),K6)</f>
        <v>43</v>
      </c>
      <c r="L7" s="2">
        <f>IF(statek[[#This Row],[towar]]="T4", IF(statek[[#This Row],[Z/W]]="Z",L6+statek[[#This Row],[ile ton]],L6-statek[[#This Row],[ile ton]]),L6)</f>
        <v>3</v>
      </c>
      <c r="M7" s="2">
        <f>IF(statek[[#This Row],[towar]]="T5", IF(statek[[#This Row],[Z/W]]="Z",M6+statek[[#This Row],[ile ton]],M6-statek[[#This Row],[ile ton]]),M6)</f>
        <v>0</v>
      </c>
      <c r="N7" s="2">
        <f>IF(statek[[#This Row],[towar]]="T5",IF(statek[[#This Row],[Z/W]]="Z",statek[[#This Row],[ile ton]],0),0)</f>
        <v>0</v>
      </c>
      <c r="O7" s="2">
        <f>IF(statek[[#This Row],[towar]]="T5",IF(statek[[#This Row],[Z/W]]="W",O6+statek[[#This Row],[ile ton]],0),0)</f>
        <v>32</v>
      </c>
      <c r="P7" s="2">
        <f>MONTH(statek[[#This Row],[data]])</f>
        <v>1</v>
      </c>
      <c r="Q7" s="2">
        <f>IF(statek[[#This Row],[Miesiąc]]=P6,Q6+statek[[#This Row],[Załadunek T5]],statek[[#This Row],[Załadunek T5]])</f>
        <v>32</v>
      </c>
      <c r="R7" s="2">
        <f>IF(statek[[#This Row],[Miesiąc]]=P6,R6+statek[[#This Row],[Wyładunek T5]],statek[[#This Row],[Wyładunek T5]])</f>
        <v>32</v>
      </c>
      <c r="S7" s="2">
        <f>IF(statek[[#This Row],[Z/W]]="Z", S6-statek[[#This Row],[ile ton]]*statek[[#This Row],[cena za tone w talarach]],S6+statek[[#This Row],[ile ton]]*statek[[#This Row],[cena za tone w talarach]])</f>
        <v>497571</v>
      </c>
    </row>
    <row r="8" spans="1:22" x14ac:dyDescent="0.25">
      <c r="A8" s="1">
        <v>42385</v>
      </c>
      <c r="B8" s="2" t="s">
        <v>13</v>
      </c>
      <c r="C8" s="2" t="s">
        <v>11</v>
      </c>
      <c r="D8" s="2" t="s">
        <v>8</v>
      </c>
      <c r="E8">
        <v>14</v>
      </c>
      <c r="F8">
        <v>26</v>
      </c>
      <c r="G8">
        <f>IF(statek[[#This Row],[towar]]="T4", IF(statek[[#This Row],[Z/W]]="Z", G7+statek[[#This Row],[ile ton]],G7),G7)</f>
        <v>3</v>
      </c>
      <c r="H8">
        <f>IF(A9-statek[[#This Row],[data]]-1&gt;20,1,0)</f>
        <v>0</v>
      </c>
      <c r="I8">
        <f>IF(statek[[#This Row],[towar]]="T1", IF(statek[[#This Row],[Z/W]]="Z",I7+statek[[#This Row],[ile ton]],I7-statek[[#This Row],[ile ton]]),I7)</f>
        <v>38</v>
      </c>
      <c r="J8">
        <f>IF(statek[[#This Row],[towar]]="T2", IF(statek[[#This Row],[Z/W]]="Z",J7+statek[[#This Row],[ile ton]],J7-statek[[#This Row],[ile ton]]),J7)</f>
        <v>47</v>
      </c>
      <c r="K8">
        <f>IF(statek[[#This Row],[towar]]="T3", IF(statek[[#This Row],[Z/W]]="Z",K7+statek[[#This Row],[ile ton]],K7-statek[[#This Row],[ile ton]]),K7)</f>
        <v>43</v>
      </c>
      <c r="L8">
        <f>IF(statek[[#This Row],[towar]]="T4", IF(statek[[#This Row],[Z/W]]="Z",L7+statek[[#This Row],[ile ton]],L7-statek[[#This Row],[ile ton]]),L7)</f>
        <v>3</v>
      </c>
      <c r="M8">
        <f>IF(statek[[#This Row],[towar]]="T5", IF(statek[[#This Row],[Z/W]]="Z",M7+statek[[#This Row],[ile ton]],M7-statek[[#This Row],[ile ton]]),M7)</f>
        <v>0</v>
      </c>
      <c r="N8" s="2">
        <f>IF(statek[[#This Row],[towar]]="T5",IF(statek[[#This Row],[Z/W]]="Z",statek[[#This Row],[ile ton]],0),0)</f>
        <v>0</v>
      </c>
      <c r="O8" s="2">
        <f>IF(statek[[#This Row],[towar]]="T5",IF(statek[[#This Row],[Z/W]]="W",O7+statek[[#This Row],[ile ton]],0),0)</f>
        <v>0</v>
      </c>
      <c r="P8" s="2">
        <f>MONTH(statek[[#This Row],[data]])</f>
        <v>1</v>
      </c>
      <c r="Q8" s="2">
        <f>IF(statek[[#This Row],[Miesiąc]]=P7,Q7+statek[[#This Row],[Załadunek T5]],statek[[#This Row],[Załadunek T5]])</f>
        <v>32</v>
      </c>
      <c r="R8" s="2">
        <f>IF(statek[[#This Row],[Miesiąc]]=P7,R7+statek[[#This Row],[Wyładunek T5]],statek[[#This Row],[Wyładunek T5]])</f>
        <v>32</v>
      </c>
      <c r="S8" s="2">
        <f>IF(statek[[#This Row],[Z/W]]="Z", S7-statek[[#This Row],[ile ton]]*statek[[#This Row],[cena za tone w talarach]],S7+statek[[#This Row],[ile ton]]*statek[[#This Row],[cena za tone w talarach]])</f>
        <v>497207</v>
      </c>
    </row>
    <row r="9" spans="1:22" x14ac:dyDescent="0.25">
      <c r="A9" s="1">
        <v>42393</v>
      </c>
      <c r="B9" s="2" t="s">
        <v>15</v>
      </c>
      <c r="C9" s="2" t="s">
        <v>9</v>
      </c>
      <c r="D9" s="2" t="s">
        <v>8</v>
      </c>
      <c r="E9">
        <v>44</v>
      </c>
      <c r="F9">
        <v>46</v>
      </c>
      <c r="G9">
        <f>IF(statek[[#This Row],[towar]]="T4", IF(statek[[#This Row],[Z/W]]="Z", G8+statek[[#This Row],[ile ton]],G8),G8)</f>
        <v>3</v>
      </c>
      <c r="H9">
        <f>IF(A10-statek[[#This Row],[data]]-1&gt;20,1,0)</f>
        <v>0</v>
      </c>
      <c r="I9">
        <f>IF(statek[[#This Row],[towar]]="T1", IF(statek[[#This Row],[Z/W]]="Z",I8+statek[[#This Row],[ile ton]],I8-statek[[#This Row],[ile ton]]),I8)</f>
        <v>38</v>
      </c>
      <c r="J9">
        <f>IF(statek[[#This Row],[towar]]="T2", IF(statek[[#This Row],[Z/W]]="Z",J8+statek[[#This Row],[ile ton]],J8-statek[[#This Row],[ile ton]]),J8)</f>
        <v>47</v>
      </c>
      <c r="K9">
        <f>IF(statek[[#This Row],[towar]]="T3", IF(statek[[#This Row],[Z/W]]="Z",K8+statek[[#This Row],[ile ton]],K8-statek[[#This Row],[ile ton]]),K8)</f>
        <v>43</v>
      </c>
      <c r="L9">
        <f>IF(statek[[#This Row],[towar]]="T4", IF(statek[[#This Row],[Z/W]]="Z",L8+statek[[#This Row],[ile ton]],L8-statek[[#This Row],[ile ton]]),L8)</f>
        <v>3</v>
      </c>
      <c r="M9">
        <f>IF(statek[[#This Row],[towar]]="T5", IF(statek[[#This Row],[Z/W]]="Z",M8+statek[[#This Row],[ile ton]],M8-statek[[#This Row],[ile ton]]),M8)</f>
        <v>44</v>
      </c>
      <c r="N9" s="2">
        <f>IF(statek[[#This Row],[towar]]="T5",IF(statek[[#This Row],[Z/W]]="Z",statek[[#This Row],[ile ton]],0),0)</f>
        <v>44</v>
      </c>
      <c r="O9" s="2">
        <f>IF(statek[[#This Row],[towar]]="T5",IF(statek[[#This Row],[Z/W]]="W",O8+statek[[#This Row],[ile ton]],0),0)</f>
        <v>0</v>
      </c>
      <c r="P9" s="2">
        <f>MONTH(statek[[#This Row],[data]])</f>
        <v>1</v>
      </c>
      <c r="Q9" s="2">
        <f>IF(statek[[#This Row],[Miesiąc]]=P8,Q8+statek[[#This Row],[Załadunek T5]],statek[[#This Row],[Załadunek T5]])</f>
        <v>76</v>
      </c>
      <c r="R9" s="2">
        <f>IF(statek[[#This Row],[Miesiąc]]=P8,R8+statek[[#This Row],[Wyładunek T5]],statek[[#This Row],[Wyładunek T5]])</f>
        <v>32</v>
      </c>
      <c r="S9" s="2">
        <f>IF(statek[[#This Row],[Z/W]]="Z", S8-statek[[#This Row],[ile ton]]*statek[[#This Row],[cena za tone w talarach]],S8+statek[[#This Row],[ile ton]]*statek[[#This Row],[cena za tone w talarach]])</f>
        <v>495183</v>
      </c>
    </row>
    <row r="10" spans="1:22" x14ac:dyDescent="0.25">
      <c r="A10" s="1">
        <v>42393</v>
      </c>
      <c r="B10" s="2" t="s">
        <v>15</v>
      </c>
      <c r="C10" s="2" t="s">
        <v>11</v>
      </c>
      <c r="D10" s="2" t="s">
        <v>8</v>
      </c>
      <c r="E10">
        <v>1</v>
      </c>
      <c r="F10">
        <v>28</v>
      </c>
      <c r="G10">
        <f>IF(statek[[#This Row],[towar]]="T4", IF(statek[[#This Row],[Z/W]]="Z", G9+statek[[#This Row],[ile ton]],G9),G9)</f>
        <v>3</v>
      </c>
      <c r="H10">
        <f>IF(A11-statek[[#This Row],[data]]-1&gt;20,1,0)</f>
        <v>0</v>
      </c>
      <c r="I10">
        <f>IF(statek[[#This Row],[towar]]="T1", IF(statek[[#This Row],[Z/W]]="Z",I9+statek[[#This Row],[ile ton]],I9-statek[[#This Row],[ile ton]]),I9)</f>
        <v>38</v>
      </c>
      <c r="J10">
        <f>IF(statek[[#This Row],[towar]]="T2", IF(statek[[#This Row],[Z/W]]="Z",J9+statek[[#This Row],[ile ton]],J9-statek[[#This Row],[ile ton]]),J9)</f>
        <v>48</v>
      </c>
      <c r="K10">
        <f>IF(statek[[#This Row],[towar]]="T3", IF(statek[[#This Row],[Z/W]]="Z",K9+statek[[#This Row],[ile ton]],K9-statek[[#This Row],[ile ton]]),K9)</f>
        <v>43</v>
      </c>
      <c r="L10">
        <f>IF(statek[[#This Row],[towar]]="T4", IF(statek[[#This Row],[Z/W]]="Z",L9+statek[[#This Row],[ile ton]],L9-statek[[#This Row],[ile ton]]),L9)</f>
        <v>3</v>
      </c>
      <c r="M10">
        <f>IF(statek[[#This Row],[towar]]="T5", IF(statek[[#This Row],[Z/W]]="Z",M9+statek[[#This Row],[ile ton]],M9-statek[[#This Row],[ile ton]]),M9)</f>
        <v>44</v>
      </c>
      <c r="N10" s="2">
        <f>IF(statek[[#This Row],[towar]]="T5",IF(statek[[#This Row],[Z/W]]="Z",statek[[#This Row],[ile ton]],0),0)</f>
        <v>0</v>
      </c>
      <c r="O10" s="2">
        <f>IF(statek[[#This Row],[towar]]="T5",IF(statek[[#This Row],[Z/W]]="W",O9+statek[[#This Row],[ile ton]],0),0)</f>
        <v>0</v>
      </c>
      <c r="P10" s="2">
        <f>MONTH(statek[[#This Row],[data]])</f>
        <v>1</v>
      </c>
      <c r="Q10" s="2">
        <f>IF(statek[[#This Row],[Miesiąc]]=P9,Q9+statek[[#This Row],[Załadunek T5]],statek[[#This Row],[Załadunek T5]])</f>
        <v>76</v>
      </c>
      <c r="R10" s="2">
        <f>IF(statek[[#This Row],[Miesiąc]]=P9,R9+statek[[#This Row],[Wyładunek T5]],statek[[#This Row],[Wyładunek T5]])</f>
        <v>32</v>
      </c>
      <c r="S10" s="2">
        <f>IF(statek[[#This Row],[Z/W]]="Z", S9-statek[[#This Row],[ile ton]]*statek[[#This Row],[cena za tone w talarach]],S9+statek[[#This Row],[ile ton]]*statek[[#This Row],[cena za tone w talarach]])</f>
        <v>495155</v>
      </c>
    </row>
    <row r="11" spans="1:22" x14ac:dyDescent="0.25">
      <c r="A11" s="1">
        <v>42393</v>
      </c>
      <c r="B11" s="2" t="s">
        <v>15</v>
      </c>
      <c r="C11" s="2" t="s">
        <v>7</v>
      </c>
      <c r="D11" s="2" t="s">
        <v>8</v>
      </c>
      <c r="E11">
        <v>21</v>
      </c>
      <c r="F11">
        <v>74</v>
      </c>
      <c r="G11">
        <f>IF(statek[[#This Row],[towar]]="T4", IF(statek[[#This Row],[Z/W]]="Z", G10+statek[[#This Row],[ile ton]],G10),G10)</f>
        <v>24</v>
      </c>
      <c r="H11">
        <f>IF(A12-statek[[#This Row],[data]]-1&gt;20,1,0)</f>
        <v>1</v>
      </c>
      <c r="I11">
        <f>IF(statek[[#This Row],[towar]]="T1", IF(statek[[#This Row],[Z/W]]="Z",I10+statek[[#This Row],[ile ton]],I10-statek[[#This Row],[ile ton]]),I10)</f>
        <v>38</v>
      </c>
      <c r="J11">
        <f>IF(statek[[#This Row],[towar]]="T2", IF(statek[[#This Row],[Z/W]]="Z",J10+statek[[#This Row],[ile ton]],J10-statek[[#This Row],[ile ton]]),J10)</f>
        <v>48</v>
      </c>
      <c r="K11">
        <f>IF(statek[[#This Row],[towar]]="T3", IF(statek[[#This Row],[Z/W]]="Z",K10+statek[[#This Row],[ile ton]],K10-statek[[#This Row],[ile ton]]),K10)</f>
        <v>43</v>
      </c>
      <c r="L11">
        <f>IF(statek[[#This Row],[towar]]="T4", IF(statek[[#This Row],[Z/W]]="Z",L10+statek[[#This Row],[ile ton]],L10-statek[[#This Row],[ile ton]]),L10)</f>
        <v>24</v>
      </c>
      <c r="M11">
        <f>IF(statek[[#This Row],[towar]]="T5", IF(statek[[#This Row],[Z/W]]="Z",M10+statek[[#This Row],[ile ton]],M10-statek[[#This Row],[ile ton]]),M10)</f>
        <v>44</v>
      </c>
      <c r="N11" s="2">
        <f>IF(statek[[#This Row],[towar]]="T5",IF(statek[[#This Row],[Z/W]]="Z",statek[[#This Row],[ile ton]],0),0)</f>
        <v>0</v>
      </c>
      <c r="O11" s="2">
        <f>IF(statek[[#This Row],[towar]]="T5",IF(statek[[#This Row],[Z/W]]="W",O10+statek[[#This Row],[ile ton]],0),0)</f>
        <v>0</v>
      </c>
      <c r="P11" s="2">
        <f>MONTH(statek[[#This Row],[data]])</f>
        <v>1</v>
      </c>
      <c r="Q11" s="2">
        <f>IF(statek[[#This Row],[Miesiąc]]=P10,Q10+statek[[#This Row],[Załadunek T5]],statek[[#This Row],[Załadunek T5]])</f>
        <v>76</v>
      </c>
      <c r="R11" s="2">
        <f>IF(statek[[#This Row],[Miesiąc]]=P10,R10+statek[[#This Row],[Wyładunek T5]],statek[[#This Row],[Wyładunek T5]])</f>
        <v>32</v>
      </c>
      <c r="S11" s="2">
        <f>IF(statek[[#This Row],[Z/W]]="Z", S10-statek[[#This Row],[ile ton]]*statek[[#This Row],[cena za tone w talarach]],S10+statek[[#This Row],[ile ton]]*statek[[#This Row],[cena za tone w talarach]])</f>
        <v>493601</v>
      </c>
    </row>
    <row r="12" spans="1:22" x14ac:dyDescent="0.25">
      <c r="A12" s="1">
        <v>42419</v>
      </c>
      <c r="B12" s="2" t="s">
        <v>16</v>
      </c>
      <c r="C12" s="2" t="s">
        <v>12</v>
      </c>
      <c r="D12" s="2" t="s">
        <v>14</v>
      </c>
      <c r="E12">
        <v>43</v>
      </c>
      <c r="F12">
        <v>32</v>
      </c>
      <c r="G12">
        <f>IF(statek[[#This Row],[towar]]="T4", IF(statek[[#This Row],[Z/W]]="Z", G11+statek[[#This Row],[ile ton]],G11),G11)</f>
        <v>24</v>
      </c>
      <c r="H12">
        <f>IF(A13-statek[[#This Row],[data]]-1&gt;20,1,0)</f>
        <v>0</v>
      </c>
      <c r="I12">
        <f>IF(statek[[#This Row],[towar]]="T1", IF(statek[[#This Row],[Z/W]]="Z",I11+statek[[#This Row],[ile ton]],I11-statek[[#This Row],[ile ton]]),I11)</f>
        <v>38</v>
      </c>
      <c r="J12">
        <f>IF(statek[[#This Row],[towar]]="T2", IF(statek[[#This Row],[Z/W]]="Z",J11+statek[[#This Row],[ile ton]],J11-statek[[#This Row],[ile ton]]),J11)</f>
        <v>48</v>
      </c>
      <c r="K12">
        <f>IF(statek[[#This Row],[towar]]="T3", IF(statek[[#This Row],[Z/W]]="Z",K11+statek[[#This Row],[ile ton]],K11-statek[[#This Row],[ile ton]]),K11)</f>
        <v>0</v>
      </c>
      <c r="L12">
        <f>IF(statek[[#This Row],[towar]]="T4", IF(statek[[#This Row],[Z/W]]="Z",L11+statek[[#This Row],[ile ton]],L11-statek[[#This Row],[ile ton]]),L11)</f>
        <v>24</v>
      </c>
      <c r="M12">
        <f>IF(statek[[#This Row],[towar]]="T5", IF(statek[[#This Row],[Z/W]]="Z",M11+statek[[#This Row],[ile ton]],M11-statek[[#This Row],[ile ton]]),M11)</f>
        <v>44</v>
      </c>
      <c r="N12" s="2">
        <f>IF(statek[[#This Row],[towar]]="T5",IF(statek[[#This Row],[Z/W]]="Z",statek[[#This Row],[ile ton]],0),0)</f>
        <v>0</v>
      </c>
      <c r="O12" s="2">
        <f>IF(statek[[#This Row],[towar]]="T5",IF(statek[[#This Row],[Z/W]]="W",O11+statek[[#This Row],[ile ton]],0),0)</f>
        <v>0</v>
      </c>
      <c r="P12" s="2">
        <f>MONTH(statek[[#This Row],[data]])</f>
        <v>2</v>
      </c>
      <c r="Q12" s="2">
        <f>IF(statek[[#This Row],[Miesiąc]]=P11,Q11+statek[[#This Row],[Załadunek T5]],statek[[#This Row],[Załadunek T5]])</f>
        <v>0</v>
      </c>
      <c r="R12" s="2">
        <f>IF(statek[[#This Row],[Miesiąc]]=P11,R11+statek[[#This Row],[Wyładunek T5]],statek[[#This Row],[Wyładunek T5]])</f>
        <v>0</v>
      </c>
      <c r="S12" s="2">
        <f>IF(statek[[#This Row],[Z/W]]="Z", S11-statek[[#This Row],[ile ton]]*statek[[#This Row],[cena za tone w talarach]],S11+statek[[#This Row],[ile ton]]*statek[[#This Row],[cena za tone w talarach]])</f>
        <v>494977</v>
      </c>
    </row>
    <row r="13" spans="1:22" x14ac:dyDescent="0.25">
      <c r="A13" s="1">
        <v>42419</v>
      </c>
      <c r="B13" s="2" t="s">
        <v>16</v>
      </c>
      <c r="C13" s="2" t="s">
        <v>10</v>
      </c>
      <c r="D13" s="2" t="s">
        <v>14</v>
      </c>
      <c r="E13">
        <v>38</v>
      </c>
      <c r="F13">
        <v>13</v>
      </c>
      <c r="G13">
        <f>IF(statek[[#This Row],[towar]]="T4", IF(statek[[#This Row],[Z/W]]="Z", G12+statek[[#This Row],[ile ton]],G12),G12)</f>
        <v>24</v>
      </c>
      <c r="H13">
        <f>IF(A14-statek[[#This Row],[data]]-1&gt;20,1,0)</f>
        <v>0</v>
      </c>
      <c r="I13">
        <f>IF(statek[[#This Row],[towar]]="T1", IF(statek[[#This Row],[Z/W]]="Z",I12+statek[[#This Row],[ile ton]],I12-statek[[#This Row],[ile ton]]),I12)</f>
        <v>0</v>
      </c>
      <c r="J13">
        <f>IF(statek[[#This Row],[towar]]="T2", IF(statek[[#This Row],[Z/W]]="Z",J12+statek[[#This Row],[ile ton]],J12-statek[[#This Row],[ile ton]]),J12)</f>
        <v>48</v>
      </c>
      <c r="K13">
        <f>IF(statek[[#This Row],[towar]]="T3", IF(statek[[#This Row],[Z/W]]="Z",K12+statek[[#This Row],[ile ton]],K12-statek[[#This Row],[ile ton]]),K12)</f>
        <v>0</v>
      </c>
      <c r="L13">
        <f>IF(statek[[#This Row],[towar]]="T4", IF(statek[[#This Row],[Z/W]]="Z",L12+statek[[#This Row],[ile ton]],L12-statek[[#This Row],[ile ton]]),L12)</f>
        <v>24</v>
      </c>
      <c r="M13">
        <f>IF(statek[[#This Row],[towar]]="T5", IF(statek[[#This Row],[Z/W]]="Z",M12+statek[[#This Row],[ile ton]],M12-statek[[#This Row],[ile ton]]),M12)</f>
        <v>44</v>
      </c>
      <c r="N13" s="2">
        <f>IF(statek[[#This Row],[towar]]="T5",IF(statek[[#This Row],[Z/W]]="Z",statek[[#This Row],[ile ton]],0),0)</f>
        <v>0</v>
      </c>
      <c r="O13" s="2">
        <f>IF(statek[[#This Row],[towar]]="T5",IF(statek[[#This Row],[Z/W]]="W",O12+statek[[#This Row],[ile ton]],0),0)</f>
        <v>0</v>
      </c>
      <c r="P13" s="2">
        <f>MONTH(statek[[#This Row],[data]])</f>
        <v>2</v>
      </c>
      <c r="Q13" s="2">
        <f>IF(statek[[#This Row],[Miesiąc]]=P12,Q12+statek[[#This Row],[Załadunek T5]],statek[[#This Row],[Załadunek T5]])</f>
        <v>0</v>
      </c>
      <c r="R13" s="2">
        <f>IF(statek[[#This Row],[Miesiąc]]=P12,R12+statek[[#This Row],[Wyładunek T5]],statek[[#This Row],[Wyładunek T5]])</f>
        <v>0</v>
      </c>
      <c r="S13" s="2">
        <f>IF(statek[[#This Row],[Z/W]]="Z", S12-statek[[#This Row],[ile ton]]*statek[[#This Row],[cena za tone w talarach]],S12+statek[[#This Row],[ile ton]]*statek[[#This Row],[cena za tone w talarach]])</f>
        <v>495471</v>
      </c>
    </row>
    <row r="14" spans="1:22" x14ac:dyDescent="0.25">
      <c r="A14" s="1">
        <v>42419</v>
      </c>
      <c r="B14" s="2" t="s">
        <v>16</v>
      </c>
      <c r="C14" s="2" t="s">
        <v>7</v>
      </c>
      <c r="D14" s="2" t="s">
        <v>8</v>
      </c>
      <c r="E14">
        <v>9</v>
      </c>
      <c r="F14">
        <v>59</v>
      </c>
      <c r="G14">
        <f>IF(statek[[#This Row],[towar]]="T4", IF(statek[[#This Row],[Z/W]]="Z", G13+statek[[#This Row],[ile ton]],G13),G13)</f>
        <v>33</v>
      </c>
      <c r="H14">
        <f>IF(A15-statek[[#This Row],[data]]-1&gt;20,1,0)</f>
        <v>0</v>
      </c>
      <c r="I14">
        <f>IF(statek[[#This Row],[towar]]="T1", IF(statek[[#This Row],[Z/W]]="Z",I13+statek[[#This Row],[ile ton]],I13-statek[[#This Row],[ile ton]]),I13)</f>
        <v>0</v>
      </c>
      <c r="J14">
        <f>IF(statek[[#This Row],[towar]]="T2", IF(statek[[#This Row],[Z/W]]="Z",J13+statek[[#This Row],[ile ton]],J13-statek[[#This Row],[ile ton]]),J13)</f>
        <v>48</v>
      </c>
      <c r="K14">
        <f>IF(statek[[#This Row],[towar]]="T3", IF(statek[[#This Row],[Z/W]]="Z",K13+statek[[#This Row],[ile ton]],K13-statek[[#This Row],[ile ton]]),K13)</f>
        <v>0</v>
      </c>
      <c r="L14">
        <f>IF(statek[[#This Row],[towar]]="T4", IF(statek[[#This Row],[Z/W]]="Z",L13+statek[[#This Row],[ile ton]],L13-statek[[#This Row],[ile ton]]),L13)</f>
        <v>33</v>
      </c>
      <c r="M14">
        <f>IF(statek[[#This Row],[towar]]="T5", IF(statek[[#This Row],[Z/W]]="Z",M13+statek[[#This Row],[ile ton]],M13-statek[[#This Row],[ile ton]]),M13)</f>
        <v>44</v>
      </c>
      <c r="N14" s="2">
        <f>IF(statek[[#This Row],[towar]]="T5",IF(statek[[#This Row],[Z/W]]="Z",statek[[#This Row],[ile ton]],0),0)</f>
        <v>0</v>
      </c>
      <c r="O14" s="2">
        <f>IF(statek[[#This Row],[towar]]="T5",IF(statek[[#This Row],[Z/W]]="W",O13+statek[[#This Row],[ile ton]],0),0)</f>
        <v>0</v>
      </c>
      <c r="P14" s="2">
        <f>MONTH(statek[[#This Row],[data]])</f>
        <v>2</v>
      </c>
      <c r="Q14" s="2">
        <f>IF(statek[[#This Row],[Miesiąc]]=P13,Q13+statek[[#This Row],[Załadunek T5]],statek[[#This Row],[Załadunek T5]])</f>
        <v>0</v>
      </c>
      <c r="R14" s="2">
        <f>IF(statek[[#This Row],[Miesiąc]]=P13,R13+statek[[#This Row],[Wyładunek T5]],statek[[#This Row],[Wyładunek T5]])</f>
        <v>0</v>
      </c>
      <c r="S14" s="2">
        <f>IF(statek[[#This Row],[Z/W]]="Z", S13-statek[[#This Row],[ile ton]]*statek[[#This Row],[cena za tone w talarach]],S13+statek[[#This Row],[ile ton]]*statek[[#This Row],[cena za tone w talarach]])</f>
        <v>494940</v>
      </c>
    </row>
    <row r="15" spans="1:22" x14ac:dyDescent="0.25">
      <c r="A15" s="1">
        <v>42419</v>
      </c>
      <c r="B15" s="2" t="s">
        <v>16</v>
      </c>
      <c r="C15" s="2" t="s">
        <v>9</v>
      </c>
      <c r="D15" s="2" t="s">
        <v>8</v>
      </c>
      <c r="E15">
        <v>8</v>
      </c>
      <c r="F15">
        <v>37</v>
      </c>
      <c r="G15">
        <f>IF(statek[[#This Row],[towar]]="T4", IF(statek[[#This Row],[Z/W]]="Z", G14+statek[[#This Row],[ile ton]],G14),G14)</f>
        <v>33</v>
      </c>
      <c r="H15">
        <f>IF(A16-statek[[#This Row],[data]]-1&gt;20,1,0)</f>
        <v>0</v>
      </c>
      <c r="I15">
        <f>IF(statek[[#This Row],[towar]]="T1", IF(statek[[#This Row],[Z/W]]="Z",I14+statek[[#This Row],[ile ton]],I14-statek[[#This Row],[ile ton]]),I14)</f>
        <v>0</v>
      </c>
      <c r="J15">
        <f>IF(statek[[#This Row],[towar]]="T2", IF(statek[[#This Row],[Z/W]]="Z",J14+statek[[#This Row],[ile ton]],J14-statek[[#This Row],[ile ton]]),J14)</f>
        <v>48</v>
      </c>
      <c r="K15">
        <f>IF(statek[[#This Row],[towar]]="T3", IF(statek[[#This Row],[Z/W]]="Z",K14+statek[[#This Row],[ile ton]],K14-statek[[#This Row],[ile ton]]),K14)</f>
        <v>0</v>
      </c>
      <c r="L15">
        <f>IF(statek[[#This Row],[towar]]="T4", IF(statek[[#This Row],[Z/W]]="Z",L14+statek[[#This Row],[ile ton]],L14-statek[[#This Row],[ile ton]]),L14)</f>
        <v>33</v>
      </c>
      <c r="M15">
        <f>IF(statek[[#This Row],[towar]]="T5", IF(statek[[#This Row],[Z/W]]="Z",M14+statek[[#This Row],[ile ton]],M14-statek[[#This Row],[ile ton]]),M14)</f>
        <v>52</v>
      </c>
      <c r="N15" s="2">
        <f>IF(statek[[#This Row],[towar]]="T5",IF(statek[[#This Row],[Z/W]]="Z",statek[[#This Row],[ile ton]],0),0)</f>
        <v>8</v>
      </c>
      <c r="O15" s="2">
        <f>IF(statek[[#This Row],[towar]]="T5",IF(statek[[#This Row],[Z/W]]="W",O14+statek[[#This Row],[ile ton]],0),0)</f>
        <v>0</v>
      </c>
      <c r="P15" s="2">
        <f>MONTH(statek[[#This Row],[data]])</f>
        <v>2</v>
      </c>
      <c r="Q15" s="2">
        <f>IF(statek[[#This Row],[Miesiąc]]=P14,Q14+statek[[#This Row],[Załadunek T5]],statek[[#This Row],[Załadunek T5]])</f>
        <v>8</v>
      </c>
      <c r="R15" s="2">
        <f>IF(statek[[#This Row],[Miesiąc]]=P14,R14+statek[[#This Row],[Wyładunek T5]],statek[[#This Row],[Wyładunek T5]])</f>
        <v>0</v>
      </c>
      <c r="S15" s="2">
        <f>IF(statek[[#This Row],[Z/W]]="Z", S14-statek[[#This Row],[ile ton]]*statek[[#This Row],[cena za tone w talarach]],S14+statek[[#This Row],[ile ton]]*statek[[#This Row],[cena za tone w talarach]])</f>
        <v>494644</v>
      </c>
    </row>
    <row r="16" spans="1:22" x14ac:dyDescent="0.25">
      <c r="A16" s="1">
        <v>42440</v>
      </c>
      <c r="B16" s="2" t="s">
        <v>17</v>
      </c>
      <c r="C16" s="2" t="s">
        <v>9</v>
      </c>
      <c r="D16" s="2" t="s">
        <v>14</v>
      </c>
      <c r="E16">
        <v>50</v>
      </c>
      <c r="F16">
        <v>61</v>
      </c>
      <c r="G16">
        <f>IF(statek[[#This Row],[towar]]="T4", IF(statek[[#This Row],[Z/W]]="Z", G15+statek[[#This Row],[ile ton]],G15),G15)</f>
        <v>33</v>
      </c>
      <c r="H16">
        <f>IF(A17-statek[[#This Row],[data]]-1&gt;20,1,0)</f>
        <v>0</v>
      </c>
      <c r="I16">
        <f>IF(statek[[#This Row],[towar]]="T1", IF(statek[[#This Row],[Z/W]]="Z",I15+statek[[#This Row],[ile ton]],I15-statek[[#This Row],[ile ton]]),I15)</f>
        <v>0</v>
      </c>
      <c r="J16">
        <f>IF(statek[[#This Row],[towar]]="T2", IF(statek[[#This Row],[Z/W]]="Z",J15+statek[[#This Row],[ile ton]],J15-statek[[#This Row],[ile ton]]),J15)</f>
        <v>48</v>
      </c>
      <c r="K16">
        <f>IF(statek[[#This Row],[towar]]="T3", IF(statek[[#This Row],[Z/W]]="Z",K15+statek[[#This Row],[ile ton]],K15-statek[[#This Row],[ile ton]]),K15)</f>
        <v>0</v>
      </c>
      <c r="L16">
        <f>IF(statek[[#This Row],[towar]]="T4", IF(statek[[#This Row],[Z/W]]="Z",L15+statek[[#This Row],[ile ton]],L15-statek[[#This Row],[ile ton]]),L15)</f>
        <v>33</v>
      </c>
      <c r="M16">
        <f>IF(statek[[#This Row],[towar]]="T5", IF(statek[[#This Row],[Z/W]]="Z",M15+statek[[#This Row],[ile ton]],M15-statek[[#This Row],[ile ton]]),M15)</f>
        <v>2</v>
      </c>
      <c r="N16" s="2">
        <f>IF(statek[[#This Row],[towar]]="T5",IF(statek[[#This Row],[Z/W]]="Z",statek[[#This Row],[ile ton]],0),0)</f>
        <v>0</v>
      </c>
      <c r="O16" s="2">
        <f>IF(statek[[#This Row],[towar]]="T5",IF(statek[[#This Row],[Z/W]]="W",O15+statek[[#This Row],[ile ton]],0),0)</f>
        <v>50</v>
      </c>
      <c r="P16" s="2">
        <f>MONTH(statek[[#This Row],[data]])</f>
        <v>3</v>
      </c>
      <c r="Q16" s="2">
        <f>IF(statek[[#This Row],[Miesiąc]]=P15,Q15+statek[[#This Row],[Załadunek T5]],statek[[#This Row],[Załadunek T5]])</f>
        <v>0</v>
      </c>
      <c r="R16" s="2">
        <f>IF(statek[[#This Row],[Miesiąc]]=P15,R15+statek[[#This Row],[Wyładunek T5]],statek[[#This Row],[Wyładunek T5]])</f>
        <v>50</v>
      </c>
      <c r="S16" s="2">
        <f>IF(statek[[#This Row],[Z/W]]="Z", S15-statek[[#This Row],[ile ton]]*statek[[#This Row],[cena za tone w talarach]],S15+statek[[#This Row],[ile ton]]*statek[[#This Row],[cena za tone w talarach]])</f>
        <v>497694</v>
      </c>
    </row>
    <row r="17" spans="1:19" x14ac:dyDescent="0.25">
      <c r="A17" s="1">
        <v>42440</v>
      </c>
      <c r="B17" s="2" t="s">
        <v>17</v>
      </c>
      <c r="C17" s="2" t="s">
        <v>12</v>
      </c>
      <c r="D17" s="2" t="s">
        <v>8</v>
      </c>
      <c r="E17">
        <v>32</v>
      </c>
      <c r="F17">
        <v>20</v>
      </c>
      <c r="G17" s="2">
        <f>IF(statek[[#This Row],[towar]]="T4", IF(statek[[#This Row],[Z/W]]="Z", G16+statek[[#This Row],[ile ton]],G16),G16)</f>
        <v>33</v>
      </c>
      <c r="H17" s="2">
        <f>IF(A18-statek[[#This Row],[data]]-1&gt;20,1,0)</f>
        <v>0</v>
      </c>
      <c r="I17" s="2">
        <f>IF(statek[[#This Row],[towar]]="T1", IF(statek[[#This Row],[Z/W]]="Z",I16+statek[[#This Row],[ile ton]],I16-statek[[#This Row],[ile ton]]),I16)</f>
        <v>0</v>
      </c>
      <c r="J17" s="2">
        <f>IF(statek[[#This Row],[towar]]="T2", IF(statek[[#This Row],[Z/W]]="Z",J16+statek[[#This Row],[ile ton]],J16-statek[[#This Row],[ile ton]]),J16)</f>
        <v>48</v>
      </c>
      <c r="K17" s="2">
        <f>IF(statek[[#This Row],[towar]]="T3", IF(statek[[#This Row],[Z/W]]="Z",K16+statek[[#This Row],[ile ton]],K16-statek[[#This Row],[ile ton]]),K16)</f>
        <v>32</v>
      </c>
      <c r="L17" s="2">
        <f>IF(statek[[#This Row],[towar]]="T4", IF(statek[[#This Row],[Z/W]]="Z",L16+statek[[#This Row],[ile ton]],L16-statek[[#This Row],[ile ton]]),L16)</f>
        <v>33</v>
      </c>
      <c r="M17" s="2">
        <f>IF(statek[[#This Row],[towar]]="T5", IF(statek[[#This Row],[Z/W]]="Z",M16+statek[[#This Row],[ile ton]],M16-statek[[#This Row],[ile ton]]),M16)</f>
        <v>2</v>
      </c>
      <c r="N17" s="2">
        <f>IF(statek[[#This Row],[towar]]="T5",IF(statek[[#This Row],[Z/W]]="Z",statek[[#This Row],[ile ton]],0),0)</f>
        <v>0</v>
      </c>
      <c r="O17" s="2">
        <f>IF(statek[[#This Row],[towar]]="T5",IF(statek[[#This Row],[Z/W]]="W",O16+statek[[#This Row],[ile ton]],0),0)</f>
        <v>0</v>
      </c>
      <c r="P17" s="2">
        <f>MONTH(statek[[#This Row],[data]])</f>
        <v>3</v>
      </c>
      <c r="Q17" s="2">
        <f>IF(statek[[#This Row],[Miesiąc]]=P16,Q16+statek[[#This Row],[Załadunek T5]],statek[[#This Row],[Załadunek T5]])</f>
        <v>0</v>
      </c>
      <c r="R17" s="2">
        <f>IF(statek[[#This Row],[Miesiąc]]=P16,R16+statek[[#This Row],[Wyładunek T5]],statek[[#This Row],[Wyładunek T5]])</f>
        <v>50</v>
      </c>
      <c r="S17" s="2">
        <f>IF(statek[[#This Row],[Z/W]]="Z", S16-statek[[#This Row],[ile ton]]*statek[[#This Row],[cena za tone w talarach]],S16+statek[[#This Row],[ile ton]]*statek[[#This Row],[cena za tone w talarach]])</f>
        <v>497054</v>
      </c>
    </row>
    <row r="18" spans="1:19" x14ac:dyDescent="0.25">
      <c r="A18" s="1">
        <v>42440</v>
      </c>
      <c r="B18" s="2" t="s">
        <v>17</v>
      </c>
      <c r="C18" s="2" t="s">
        <v>10</v>
      </c>
      <c r="D18" s="2" t="s">
        <v>8</v>
      </c>
      <c r="E18">
        <v>7</v>
      </c>
      <c r="F18">
        <v>8</v>
      </c>
      <c r="G18" s="2">
        <f>IF(statek[[#This Row],[towar]]="T4", IF(statek[[#This Row],[Z/W]]="Z", G17+statek[[#This Row],[ile ton]],G17),G17)</f>
        <v>33</v>
      </c>
      <c r="H18" s="2">
        <f>IF(A19-statek[[#This Row],[data]]-1&gt;20,1,0)</f>
        <v>0</v>
      </c>
      <c r="I18" s="2">
        <f>IF(statek[[#This Row],[towar]]="T1", IF(statek[[#This Row],[Z/W]]="Z",I17+statek[[#This Row],[ile ton]],I17-statek[[#This Row],[ile ton]]),I17)</f>
        <v>7</v>
      </c>
      <c r="J18" s="2">
        <f>IF(statek[[#This Row],[towar]]="T2", IF(statek[[#This Row],[Z/W]]="Z",J17+statek[[#This Row],[ile ton]],J17-statek[[#This Row],[ile ton]]),J17)</f>
        <v>48</v>
      </c>
      <c r="K18" s="2">
        <f>IF(statek[[#This Row],[towar]]="T3", IF(statek[[#This Row],[Z/W]]="Z",K17+statek[[#This Row],[ile ton]],K17-statek[[#This Row],[ile ton]]),K17)</f>
        <v>32</v>
      </c>
      <c r="L18" s="2">
        <f>IF(statek[[#This Row],[towar]]="T4", IF(statek[[#This Row],[Z/W]]="Z",L17+statek[[#This Row],[ile ton]],L17-statek[[#This Row],[ile ton]]),L17)</f>
        <v>33</v>
      </c>
      <c r="M18" s="2">
        <f>IF(statek[[#This Row],[towar]]="T5", IF(statek[[#This Row],[Z/W]]="Z",M17+statek[[#This Row],[ile ton]],M17-statek[[#This Row],[ile ton]]),M17)</f>
        <v>2</v>
      </c>
      <c r="N18" s="2">
        <f>IF(statek[[#This Row],[towar]]="T5",IF(statek[[#This Row],[Z/W]]="Z",statek[[#This Row],[ile ton]],0),0)</f>
        <v>0</v>
      </c>
      <c r="O18" s="2">
        <f>IF(statek[[#This Row],[towar]]="T5",IF(statek[[#This Row],[Z/W]]="W",O17+statek[[#This Row],[ile ton]],0),0)</f>
        <v>0</v>
      </c>
      <c r="P18" s="2">
        <f>MONTH(statek[[#This Row],[data]])</f>
        <v>3</v>
      </c>
      <c r="Q18" s="2">
        <f>IF(statek[[#This Row],[Miesiąc]]=P17,Q17+statek[[#This Row],[Załadunek T5]],statek[[#This Row],[Załadunek T5]])</f>
        <v>0</v>
      </c>
      <c r="R18" s="2">
        <f>IF(statek[[#This Row],[Miesiąc]]=P17,R17+statek[[#This Row],[Wyładunek T5]],statek[[#This Row],[Wyładunek T5]])</f>
        <v>50</v>
      </c>
      <c r="S18" s="2">
        <f>IF(statek[[#This Row],[Z/W]]="Z", S17-statek[[#This Row],[ile ton]]*statek[[#This Row],[cena za tone w talarach]],S17+statek[[#This Row],[ile ton]]*statek[[#This Row],[cena za tone w talarach]])</f>
        <v>496998</v>
      </c>
    </row>
    <row r="19" spans="1:19" x14ac:dyDescent="0.25">
      <c r="A19" s="1">
        <v>42440</v>
      </c>
      <c r="B19" s="2" t="s">
        <v>17</v>
      </c>
      <c r="C19" s="2" t="s">
        <v>11</v>
      </c>
      <c r="D19" s="2" t="s">
        <v>8</v>
      </c>
      <c r="E19">
        <v>10</v>
      </c>
      <c r="F19">
        <v>24</v>
      </c>
      <c r="G19" s="2">
        <f>IF(statek[[#This Row],[towar]]="T4", IF(statek[[#This Row],[Z/W]]="Z", G18+statek[[#This Row],[ile ton]],G18),G18)</f>
        <v>33</v>
      </c>
      <c r="H19" s="2">
        <f>IF(A20-statek[[#This Row],[data]]-1&gt;20,1,0)</f>
        <v>1</v>
      </c>
      <c r="I19" s="2">
        <f>IF(statek[[#This Row],[towar]]="T1", IF(statek[[#This Row],[Z/W]]="Z",I18+statek[[#This Row],[ile ton]],I18-statek[[#This Row],[ile ton]]),I18)</f>
        <v>7</v>
      </c>
      <c r="J19" s="2">
        <f>IF(statek[[#This Row],[towar]]="T2", IF(statek[[#This Row],[Z/W]]="Z",J18+statek[[#This Row],[ile ton]],J18-statek[[#This Row],[ile ton]]),J18)</f>
        <v>58</v>
      </c>
      <c r="K19" s="2">
        <f>IF(statek[[#This Row],[towar]]="T3", IF(statek[[#This Row],[Z/W]]="Z",K18+statek[[#This Row],[ile ton]],K18-statek[[#This Row],[ile ton]]),K18)</f>
        <v>32</v>
      </c>
      <c r="L19" s="2">
        <f>IF(statek[[#This Row],[towar]]="T4", IF(statek[[#This Row],[Z/W]]="Z",L18+statek[[#This Row],[ile ton]],L18-statek[[#This Row],[ile ton]]),L18)</f>
        <v>33</v>
      </c>
      <c r="M19" s="2">
        <f>IF(statek[[#This Row],[towar]]="T5", IF(statek[[#This Row],[Z/W]]="Z",M18+statek[[#This Row],[ile ton]],M18-statek[[#This Row],[ile ton]]),M18)</f>
        <v>2</v>
      </c>
      <c r="N19" s="2">
        <f>IF(statek[[#This Row],[towar]]="T5",IF(statek[[#This Row],[Z/W]]="Z",statek[[#This Row],[ile ton]],0),0)</f>
        <v>0</v>
      </c>
      <c r="O19" s="2">
        <f>IF(statek[[#This Row],[towar]]="T5",IF(statek[[#This Row],[Z/W]]="W",O18+statek[[#This Row],[ile ton]],0),0)</f>
        <v>0</v>
      </c>
      <c r="P19" s="2">
        <f>MONTH(statek[[#This Row],[data]])</f>
        <v>3</v>
      </c>
      <c r="Q19" s="2">
        <f>IF(statek[[#This Row],[Miesiąc]]=P18,Q18+statek[[#This Row],[Załadunek T5]],statek[[#This Row],[Załadunek T5]])</f>
        <v>0</v>
      </c>
      <c r="R19" s="2">
        <f>IF(statek[[#This Row],[Miesiąc]]=P18,R18+statek[[#This Row],[Wyładunek T5]],statek[[#This Row],[Wyładunek T5]])</f>
        <v>50</v>
      </c>
      <c r="S19" s="2">
        <f>IF(statek[[#This Row],[Z/W]]="Z", S18-statek[[#This Row],[ile ton]]*statek[[#This Row],[cena za tone w talarach]],S18+statek[[#This Row],[ile ton]]*statek[[#This Row],[cena za tone w talarach]])</f>
        <v>496758</v>
      </c>
    </row>
    <row r="20" spans="1:19" x14ac:dyDescent="0.25">
      <c r="A20" s="1">
        <v>42464</v>
      </c>
      <c r="B20" s="2" t="s">
        <v>18</v>
      </c>
      <c r="C20" s="2" t="s">
        <v>10</v>
      </c>
      <c r="D20" s="2" t="s">
        <v>14</v>
      </c>
      <c r="E20">
        <v>7</v>
      </c>
      <c r="F20">
        <v>12</v>
      </c>
      <c r="G20" s="2">
        <f>IF(statek[[#This Row],[towar]]="T4", IF(statek[[#This Row],[Z/W]]="Z", G19+statek[[#This Row],[ile ton]],G19),G19)</f>
        <v>33</v>
      </c>
      <c r="H20" s="2">
        <f>IF(A21-statek[[#This Row],[data]]-1&gt;20,1,0)</f>
        <v>0</v>
      </c>
      <c r="I20" s="2">
        <f>IF(statek[[#This Row],[towar]]="T1", IF(statek[[#This Row],[Z/W]]="Z",I19+statek[[#This Row],[ile ton]],I19-statek[[#This Row],[ile ton]]),I19)</f>
        <v>0</v>
      </c>
      <c r="J20" s="2">
        <f>IF(statek[[#This Row],[towar]]="T2", IF(statek[[#This Row],[Z/W]]="Z",J19+statek[[#This Row],[ile ton]],J19-statek[[#This Row],[ile ton]]),J19)</f>
        <v>58</v>
      </c>
      <c r="K20" s="2">
        <f>IF(statek[[#This Row],[towar]]="T3", IF(statek[[#This Row],[Z/W]]="Z",K19+statek[[#This Row],[ile ton]],K19-statek[[#This Row],[ile ton]]),K19)</f>
        <v>32</v>
      </c>
      <c r="L20" s="2">
        <f>IF(statek[[#This Row],[towar]]="T4", IF(statek[[#This Row],[Z/W]]="Z",L19+statek[[#This Row],[ile ton]],L19-statek[[#This Row],[ile ton]]),L19)</f>
        <v>33</v>
      </c>
      <c r="M20" s="2">
        <f>IF(statek[[#This Row],[towar]]="T5", IF(statek[[#This Row],[Z/W]]="Z",M19+statek[[#This Row],[ile ton]],M19-statek[[#This Row],[ile ton]]),M19)</f>
        <v>2</v>
      </c>
      <c r="N20" s="2">
        <f>IF(statek[[#This Row],[towar]]="T5",IF(statek[[#This Row],[Z/W]]="Z",statek[[#This Row],[ile ton]],0),0)</f>
        <v>0</v>
      </c>
      <c r="O20" s="2">
        <f>IF(statek[[#This Row],[towar]]="T5",IF(statek[[#This Row],[Z/W]]="W",O19+statek[[#This Row],[ile ton]],0),0)</f>
        <v>0</v>
      </c>
      <c r="P20" s="2">
        <f>MONTH(statek[[#This Row],[data]])</f>
        <v>4</v>
      </c>
      <c r="Q20" s="2">
        <f>IF(statek[[#This Row],[Miesiąc]]=P19,Q19+statek[[#This Row],[Załadunek T5]],statek[[#This Row],[Załadunek T5]])</f>
        <v>0</v>
      </c>
      <c r="R20" s="2">
        <f>IF(statek[[#This Row],[Miesiąc]]=P19,R19+statek[[#This Row],[Wyładunek T5]],statek[[#This Row],[Wyładunek T5]])</f>
        <v>0</v>
      </c>
      <c r="S20" s="2">
        <f>IF(statek[[#This Row],[Z/W]]="Z", S19-statek[[#This Row],[ile ton]]*statek[[#This Row],[cena za tone w talarach]],S19+statek[[#This Row],[ile ton]]*statek[[#This Row],[cena za tone w talarach]])</f>
        <v>496842</v>
      </c>
    </row>
    <row r="21" spans="1:19" x14ac:dyDescent="0.25">
      <c r="A21" s="1">
        <v>42464</v>
      </c>
      <c r="B21" s="2" t="s">
        <v>18</v>
      </c>
      <c r="C21" s="2" t="s">
        <v>12</v>
      </c>
      <c r="D21" s="2" t="s">
        <v>8</v>
      </c>
      <c r="E21">
        <v>25</v>
      </c>
      <c r="F21">
        <v>19</v>
      </c>
      <c r="G21" s="2">
        <f>IF(statek[[#This Row],[towar]]="T4", IF(statek[[#This Row],[Z/W]]="Z", G20+statek[[#This Row],[ile ton]],G20),G20)</f>
        <v>33</v>
      </c>
      <c r="H21" s="2">
        <f>IF(A22-statek[[#This Row],[data]]-1&gt;20,1,0)</f>
        <v>0</v>
      </c>
      <c r="I21" s="2">
        <f>IF(statek[[#This Row],[towar]]="T1", IF(statek[[#This Row],[Z/W]]="Z",I20+statek[[#This Row],[ile ton]],I20-statek[[#This Row],[ile ton]]),I20)</f>
        <v>0</v>
      </c>
      <c r="J21" s="2">
        <f>IF(statek[[#This Row],[towar]]="T2", IF(statek[[#This Row],[Z/W]]="Z",J20+statek[[#This Row],[ile ton]],J20-statek[[#This Row],[ile ton]]),J20)</f>
        <v>58</v>
      </c>
      <c r="K21" s="2">
        <f>IF(statek[[#This Row],[towar]]="T3", IF(statek[[#This Row],[Z/W]]="Z",K20+statek[[#This Row],[ile ton]],K20-statek[[#This Row],[ile ton]]),K20)</f>
        <v>57</v>
      </c>
      <c r="L21" s="2">
        <f>IF(statek[[#This Row],[towar]]="T4", IF(statek[[#This Row],[Z/W]]="Z",L20+statek[[#This Row],[ile ton]],L20-statek[[#This Row],[ile ton]]),L20)</f>
        <v>33</v>
      </c>
      <c r="M21" s="2">
        <f>IF(statek[[#This Row],[towar]]="T5", IF(statek[[#This Row],[Z/W]]="Z",M20+statek[[#This Row],[ile ton]],M20-statek[[#This Row],[ile ton]]),M20)</f>
        <v>2</v>
      </c>
      <c r="N21" s="2">
        <f>IF(statek[[#This Row],[towar]]="T5",IF(statek[[#This Row],[Z/W]]="Z",statek[[#This Row],[ile ton]],0),0)</f>
        <v>0</v>
      </c>
      <c r="O21" s="2">
        <f>IF(statek[[#This Row],[towar]]="T5",IF(statek[[#This Row],[Z/W]]="W",O20+statek[[#This Row],[ile ton]],0),0)</f>
        <v>0</v>
      </c>
      <c r="P21" s="2">
        <f>MONTH(statek[[#This Row],[data]])</f>
        <v>4</v>
      </c>
      <c r="Q21" s="2">
        <f>IF(statek[[#This Row],[Miesiąc]]=P20,Q20+statek[[#This Row],[Załadunek T5]],statek[[#This Row],[Załadunek T5]])</f>
        <v>0</v>
      </c>
      <c r="R21" s="2">
        <f>IF(statek[[#This Row],[Miesiąc]]=P20,R20+statek[[#This Row],[Wyładunek T5]],statek[[#This Row],[Wyładunek T5]])</f>
        <v>0</v>
      </c>
      <c r="S21" s="2">
        <f>IF(statek[[#This Row],[Z/W]]="Z", S20-statek[[#This Row],[ile ton]]*statek[[#This Row],[cena za tone w talarach]],S20+statek[[#This Row],[ile ton]]*statek[[#This Row],[cena za tone w talarach]])</f>
        <v>496367</v>
      </c>
    </row>
    <row r="22" spans="1:19" x14ac:dyDescent="0.25">
      <c r="A22" s="1">
        <v>42464</v>
      </c>
      <c r="B22" s="2" t="s">
        <v>18</v>
      </c>
      <c r="C22" s="2" t="s">
        <v>9</v>
      </c>
      <c r="D22" s="2" t="s">
        <v>8</v>
      </c>
      <c r="E22">
        <v>33</v>
      </c>
      <c r="F22">
        <v>38</v>
      </c>
      <c r="G22" s="2">
        <f>IF(statek[[#This Row],[towar]]="T4", IF(statek[[#This Row],[Z/W]]="Z", G21+statek[[#This Row],[ile ton]],G21),G21)</f>
        <v>33</v>
      </c>
      <c r="H22" s="2">
        <f>IF(A23-statek[[#This Row],[data]]-1&gt;20,1,0)</f>
        <v>0</v>
      </c>
      <c r="I22" s="2">
        <f>IF(statek[[#This Row],[towar]]="T1", IF(statek[[#This Row],[Z/W]]="Z",I21+statek[[#This Row],[ile ton]],I21-statek[[#This Row],[ile ton]]),I21)</f>
        <v>0</v>
      </c>
      <c r="J22" s="2">
        <f>IF(statek[[#This Row],[towar]]="T2", IF(statek[[#This Row],[Z/W]]="Z",J21+statek[[#This Row],[ile ton]],J21-statek[[#This Row],[ile ton]]),J21)</f>
        <v>58</v>
      </c>
      <c r="K22" s="2">
        <f>IF(statek[[#This Row],[towar]]="T3", IF(statek[[#This Row],[Z/W]]="Z",K21+statek[[#This Row],[ile ton]],K21-statek[[#This Row],[ile ton]]),K21)</f>
        <v>57</v>
      </c>
      <c r="L22" s="2">
        <f>IF(statek[[#This Row],[towar]]="T4", IF(statek[[#This Row],[Z/W]]="Z",L21+statek[[#This Row],[ile ton]],L21-statek[[#This Row],[ile ton]]),L21)</f>
        <v>33</v>
      </c>
      <c r="M22" s="2">
        <f>IF(statek[[#This Row],[towar]]="T5", IF(statek[[#This Row],[Z/W]]="Z",M21+statek[[#This Row],[ile ton]],M21-statek[[#This Row],[ile ton]]),M21)</f>
        <v>35</v>
      </c>
      <c r="N22" s="2">
        <f>IF(statek[[#This Row],[towar]]="T5",IF(statek[[#This Row],[Z/W]]="Z",statek[[#This Row],[ile ton]],0),0)</f>
        <v>33</v>
      </c>
      <c r="O22" s="2">
        <f>IF(statek[[#This Row],[towar]]="T5",IF(statek[[#This Row],[Z/W]]="W",O21+statek[[#This Row],[ile ton]],0),0)</f>
        <v>0</v>
      </c>
      <c r="P22" s="2">
        <f>MONTH(statek[[#This Row],[data]])</f>
        <v>4</v>
      </c>
      <c r="Q22" s="2">
        <f>IF(statek[[#This Row],[Miesiąc]]=P21,Q21+statek[[#This Row],[Załadunek T5]],statek[[#This Row],[Załadunek T5]])</f>
        <v>33</v>
      </c>
      <c r="R22" s="2">
        <f>IF(statek[[#This Row],[Miesiąc]]=P21,R21+statek[[#This Row],[Wyładunek T5]],statek[[#This Row],[Wyładunek T5]])</f>
        <v>0</v>
      </c>
      <c r="S22" s="2">
        <f>IF(statek[[#This Row],[Z/W]]="Z", S21-statek[[#This Row],[ile ton]]*statek[[#This Row],[cena za tone w talarach]],S21+statek[[#This Row],[ile ton]]*statek[[#This Row],[cena za tone w talarach]])</f>
        <v>495113</v>
      </c>
    </row>
    <row r="23" spans="1:19" x14ac:dyDescent="0.25">
      <c r="A23" s="1">
        <v>42482</v>
      </c>
      <c r="B23" s="2" t="s">
        <v>19</v>
      </c>
      <c r="C23" s="2" t="s">
        <v>11</v>
      </c>
      <c r="D23" s="2" t="s">
        <v>14</v>
      </c>
      <c r="E23">
        <v>36</v>
      </c>
      <c r="F23">
        <v>35</v>
      </c>
      <c r="G23" s="2">
        <f>IF(statek[[#This Row],[towar]]="T4", IF(statek[[#This Row],[Z/W]]="Z", G22+statek[[#This Row],[ile ton]],G22),G22)</f>
        <v>33</v>
      </c>
      <c r="H23" s="2">
        <f>IF(A24-statek[[#This Row],[data]]-1&gt;20,1,0)</f>
        <v>0</v>
      </c>
      <c r="I23" s="2">
        <f>IF(statek[[#This Row],[towar]]="T1", IF(statek[[#This Row],[Z/W]]="Z",I22+statek[[#This Row],[ile ton]],I22-statek[[#This Row],[ile ton]]),I22)</f>
        <v>0</v>
      </c>
      <c r="J23" s="2">
        <f>IF(statek[[#This Row],[towar]]="T2", IF(statek[[#This Row],[Z/W]]="Z",J22+statek[[#This Row],[ile ton]],J22-statek[[#This Row],[ile ton]]),J22)</f>
        <v>22</v>
      </c>
      <c r="K23" s="2">
        <f>IF(statek[[#This Row],[towar]]="T3", IF(statek[[#This Row],[Z/W]]="Z",K22+statek[[#This Row],[ile ton]],K22-statek[[#This Row],[ile ton]]),K22)</f>
        <v>57</v>
      </c>
      <c r="L23" s="2">
        <f>IF(statek[[#This Row],[towar]]="T4", IF(statek[[#This Row],[Z/W]]="Z",L22+statek[[#This Row],[ile ton]],L22-statek[[#This Row],[ile ton]]),L22)</f>
        <v>33</v>
      </c>
      <c r="M23" s="2">
        <f>IF(statek[[#This Row],[towar]]="T5", IF(statek[[#This Row],[Z/W]]="Z",M22+statek[[#This Row],[ile ton]],M22-statek[[#This Row],[ile ton]]),M22)</f>
        <v>35</v>
      </c>
      <c r="N23" s="2">
        <f>IF(statek[[#This Row],[towar]]="T5",IF(statek[[#This Row],[Z/W]]="Z",statek[[#This Row],[ile ton]],0),0)</f>
        <v>0</v>
      </c>
      <c r="O23" s="2">
        <f>IF(statek[[#This Row],[towar]]="T5",IF(statek[[#This Row],[Z/W]]="W",O22+statek[[#This Row],[ile ton]],0),0)</f>
        <v>0</v>
      </c>
      <c r="P23" s="2">
        <f>MONTH(statek[[#This Row],[data]])</f>
        <v>4</v>
      </c>
      <c r="Q23" s="2">
        <f>IF(statek[[#This Row],[Miesiąc]]=P22,Q22+statek[[#This Row],[Załadunek T5]],statek[[#This Row],[Załadunek T5]])</f>
        <v>33</v>
      </c>
      <c r="R23" s="2">
        <f>IF(statek[[#This Row],[Miesiąc]]=P22,R22+statek[[#This Row],[Wyładunek T5]],statek[[#This Row],[Wyładunek T5]])</f>
        <v>0</v>
      </c>
      <c r="S23" s="2">
        <f>IF(statek[[#This Row],[Z/W]]="Z", S22-statek[[#This Row],[ile ton]]*statek[[#This Row],[cena za tone w talarach]],S22+statek[[#This Row],[ile ton]]*statek[[#This Row],[cena za tone w talarach]])</f>
        <v>496373</v>
      </c>
    </row>
    <row r="24" spans="1:19" x14ac:dyDescent="0.25">
      <c r="A24" s="1">
        <v>42482</v>
      </c>
      <c r="B24" s="2" t="s">
        <v>19</v>
      </c>
      <c r="C24" s="2" t="s">
        <v>7</v>
      </c>
      <c r="D24" s="2" t="s">
        <v>8</v>
      </c>
      <c r="E24">
        <v>5</v>
      </c>
      <c r="F24">
        <v>66</v>
      </c>
      <c r="G24" s="2">
        <f>IF(statek[[#This Row],[towar]]="T4", IF(statek[[#This Row],[Z/W]]="Z", G23+statek[[#This Row],[ile ton]],G23),G23)</f>
        <v>38</v>
      </c>
      <c r="H24" s="2">
        <f>IF(A25-statek[[#This Row],[data]]-1&gt;20,1,0)</f>
        <v>0</v>
      </c>
      <c r="I24" s="2">
        <f>IF(statek[[#This Row],[towar]]="T1", IF(statek[[#This Row],[Z/W]]="Z",I23+statek[[#This Row],[ile ton]],I23-statek[[#This Row],[ile ton]]),I23)</f>
        <v>0</v>
      </c>
      <c r="J24" s="2">
        <f>IF(statek[[#This Row],[towar]]="T2", IF(statek[[#This Row],[Z/W]]="Z",J23+statek[[#This Row],[ile ton]],J23-statek[[#This Row],[ile ton]]),J23)</f>
        <v>22</v>
      </c>
      <c r="K24" s="2">
        <f>IF(statek[[#This Row],[towar]]="T3", IF(statek[[#This Row],[Z/W]]="Z",K23+statek[[#This Row],[ile ton]],K23-statek[[#This Row],[ile ton]]),K23)</f>
        <v>57</v>
      </c>
      <c r="L24" s="2">
        <f>IF(statek[[#This Row],[towar]]="T4", IF(statek[[#This Row],[Z/W]]="Z",L23+statek[[#This Row],[ile ton]],L23-statek[[#This Row],[ile ton]]),L23)</f>
        <v>38</v>
      </c>
      <c r="M24" s="2">
        <f>IF(statek[[#This Row],[towar]]="T5", IF(statek[[#This Row],[Z/W]]="Z",M23+statek[[#This Row],[ile ton]],M23-statek[[#This Row],[ile ton]]),M23)</f>
        <v>35</v>
      </c>
      <c r="N24" s="2">
        <f>IF(statek[[#This Row],[towar]]="T5",IF(statek[[#This Row],[Z/W]]="Z",statek[[#This Row],[ile ton]],0),0)</f>
        <v>0</v>
      </c>
      <c r="O24" s="2">
        <f>IF(statek[[#This Row],[towar]]="T5",IF(statek[[#This Row],[Z/W]]="W",O23+statek[[#This Row],[ile ton]],0),0)</f>
        <v>0</v>
      </c>
      <c r="P24" s="2">
        <f>MONTH(statek[[#This Row],[data]])</f>
        <v>4</v>
      </c>
      <c r="Q24" s="2">
        <f>IF(statek[[#This Row],[Miesiąc]]=P23,Q23+statek[[#This Row],[Załadunek T5]],statek[[#This Row],[Załadunek T5]])</f>
        <v>33</v>
      </c>
      <c r="R24" s="2">
        <f>IF(statek[[#This Row],[Miesiąc]]=P23,R23+statek[[#This Row],[Wyładunek T5]],statek[[#This Row],[Wyładunek T5]])</f>
        <v>0</v>
      </c>
      <c r="S24" s="2">
        <f>IF(statek[[#This Row],[Z/W]]="Z", S23-statek[[#This Row],[ile ton]]*statek[[#This Row],[cena za tone w talarach]],S23+statek[[#This Row],[ile ton]]*statek[[#This Row],[cena za tone w talarach]])</f>
        <v>496043</v>
      </c>
    </row>
    <row r="25" spans="1:19" x14ac:dyDescent="0.25">
      <c r="A25" s="1">
        <v>42482</v>
      </c>
      <c r="B25" s="2" t="s">
        <v>19</v>
      </c>
      <c r="C25" s="2" t="s">
        <v>9</v>
      </c>
      <c r="D25" s="2" t="s">
        <v>8</v>
      </c>
      <c r="E25">
        <v>35</v>
      </c>
      <c r="F25">
        <v>41</v>
      </c>
      <c r="G25" s="2">
        <f>IF(statek[[#This Row],[towar]]="T4", IF(statek[[#This Row],[Z/W]]="Z", G24+statek[[#This Row],[ile ton]],G24),G24)</f>
        <v>38</v>
      </c>
      <c r="H25" s="2">
        <f>IF(A26-statek[[#This Row],[data]]-1&gt;20,1,0)</f>
        <v>1</v>
      </c>
      <c r="I25" s="2">
        <f>IF(statek[[#This Row],[towar]]="T1", IF(statek[[#This Row],[Z/W]]="Z",I24+statek[[#This Row],[ile ton]],I24-statek[[#This Row],[ile ton]]),I24)</f>
        <v>0</v>
      </c>
      <c r="J25" s="2">
        <f>IF(statek[[#This Row],[towar]]="T2", IF(statek[[#This Row],[Z/W]]="Z",J24+statek[[#This Row],[ile ton]],J24-statek[[#This Row],[ile ton]]),J24)</f>
        <v>22</v>
      </c>
      <c r="K25" s="2">
        <f>IF(statek[[#This Row],[towar]]="T3", IF(statek[[#This Row],[Z/W]]="Z",K24+statek[[#This Row],[ile ton]],K24-statek[[#This Row],[ile ton]]),K24)</f>
        <v>57</v>
      </c>
      <c r="L25" s="2">
        <f>IF(statek[[#This Row],[towar]]="T4", IF(statek[[#This Row],[Z/W]]="Z",L24+statek[[#This Row],[ile ton]],L24-statek[[#This Row],[ile ton]]),L24)</f>
        <v>38</v>
      </c>
      <c r="M25" s="2">
        <f>IF(statek[[#This Row],[towar]]="T5", IF(statek[[#This Row],[Z/W]]="Z",M24+statek[[#This Row],[ile ton]],M24-statek[[#This Row],[ile ton]]),M24)</f>
        <v>70</v>
      </c>
      <c r="N25" s="2">
        <f>IF(statek[[#This Row],[towar]]="T5",IF(statek[[#This Row],[Z/W]]="Z",statek[[#This Row],[ile ton]],0),0)</f>
        <v>35</v>
      </c>
      <c r="O25" s="2">
        <f>IF(statek[[#This Row],[towar]]="T5",IF(statek[[#This Row],[Z/W]]="W",O24+statek[[#This Row],[ile ton]],0),0)</f>
        <v>0</v>
      </c>
      <c r="P25" s="2">
        <f>MONTH(statek[[#This Row],[data]])</f>
        <v>4</v>
      </c>
      <c r="Q25" s="2">
        <f>IF(statek[[#This Row],[Miesiąc]]=P24,Q24+statek[[#This Row],[Załadunek T5]],statek[[#This Row],[Załadunek T5]])</f>
        <v>68</v>
      </c>
      <c r="R25" s="2">
        <f>IF(statek[[#This Row],[Miesiąc]]=P24,R24+statek[[#This Row],[Wyładunek T5]],statek[[#This Row],[Wyładunek T5]])</f>
        <v>0</v>
      </c>
      <c r="S25" s="2">
        <f>IF(statek[[#This Row],[Z/W]]="Z", S24-statek[[#This Row],[ile ton]]*statek[[#This Row],[cena za tone w talarach]],S24+statek[[#This Row],[ile ton]]*statek[[#This Row],[cena za tone w talarach]])</f>
        <v>494608</v>
      </c>
    </row>
    <row r="26" spans="1:19" x14ac:dyDescent="0.25">
      <c r="A26" s="1">
        <v>42504</v>
      </c>
      <c r="B26" s="2" t="s">
        <v>20</v>
      </c>
      <c r="C26" s="2" t="s">
        <v>7</v>
      </c>
      <c r="D26" s="2" t="s">
        <v>14</v>
      </c>
      <c r="E26">
        <v>38</v>
      </c>
      <c r="F26">
        <v>98</v>
      </c>
      <c r="G26" s="2">
        <f>IF(statek[[#This Row],[towar]]="T4", IF(statek[[#This Row],[Z/W]]="Z", G25+statek[[#This Row],[ile ton]],G25),G25)</f>
        <v>38</v>
      </c>
      <c r="H26" s="2">
        <f>IF(A27-statek[[#This Row],[data]]-1&gt;20,1,0)</f>
        <v>0</v>
      </c>
      <c r="I26" s="2">
        <f>IF(statek[[#This Row],[towar]]="T1", IF(statek[[#This Row],[Z/W]]="Z",I25+statek[[#This Row],[ile ton]],I25-statek[[#This Row],[ile ton]]),I25)</f>
        <v>0</v>
      </c>
      <c r="J26" s="2">
        <f>IF(statek[[#This Row],[towar]]="T2", IF(statek[[#This Row],[Z/W]]="Z",J25+statek[[#This Row],[ile ton]],J25-statek[[#This Row],[ile ton]]),J25)</f>
        <v>22</v>
      </c>
      <c r="K26" s="2">
        <f>IF(statek[[#This Row],[towar]]="T3", IF(statek[[#This Row],[Z/W]]="Z",K25+statek[[#This Row],[ile ton]],K25-statek[[#This Row],[ile ton]]),K25)</f>
        <v>57</v>
      </c>
      <c r="L26" s="2">
        <f>IF(statek[[#This Row],[towar]]="T4", IF(statek[[#This Row],[Z/W]]="Z",L25+statek[[#This Row],[ile ton]],L25-statek[[#This Row],[ile ton]]),L25)</f>
        <v>0</v>
      </c>
      <c r="M26" s="2">
        <f>IF(statek[[#This Row],[towar]]="T5", IF(statek[[#This Row],[Z/W]]="Z",M25+statek[[#This Row],[ile ton]],M25-statek[[#This Row],[ile ton]]),M25)</f>
        <v>70</v>
      </c>
      <c r="N26" s="2">
        <f>IF(statek[[#This Row],[towar]]="T5",IF(statek[[#This Row],[Z/W]]="Z",statek[[#This Row],[ile ton]],0),0)</f>
        <v>0</v>
      </c>
      <c r="O26" s="2">
        <f>IF(statek[[#This Row],[towar]]="T5",IF(statek[[#This Row],[Z/W]]="W",O25+statek[[#This Row],[ile ton]],0),0)</f>
        <v>0</v>
      </c>
      <c r="P26" s="2">
        <f>MONTH(statek[[#This Row],[data]])</f>
        <v>5</v>
      </c>
      <c r="Q26" s="2">
        <f>IF(statek[[#This Row],[Miesiąc]]=P25,Q25+statek[[#This Row],[Załadunek T5]],statek[[#This Row],[Załadunek T5]])</f>
        <v>0</v>
      </c>
      <c r="R26" s="2">
        <f>IF(statek[[#This Row],[Miesiąc]]=P25,R25+statek[[#This Row],[Wyładunek T5]],statek[[#This Row],[Wyładunek T5]])</f>
        <v>0</v>
      </c>
      <c r="S26" s="2">
        <f>IF(statek[[#This Row],[Z/W]]="Z", S25-statek[[#This Row],[ile ton]]*statek[[#This Row],[cena za tone w talarach]],S25+statek[[#This Row],[ile ton]]*statek[[#This Row],[cena za tone w talarach]])</f>
        <v>498332</v>
      </c>
    </row>
    <row r="27" spans="1:19" x14ac:dyDescent="0.25">
      <c r="A27" s="1">
        <v>42504</v>
      </c>
      <c r="B27" s="2" t="s">
        <v>20</v>
      </c>
      <c r="C27" s="2" t="s">
        <v>11</v>
      </c>
      <c r="D27" s="2" t="s">
        <v>8</v>
      </c>
      <c r="E27">
        <v>10</v>
      </c>
      <c r="F27">
        <v>23</v>
      </c>
      <c r="G27" s="2">
        <f>IF(statek[[#This Row],[towar]]="T4", IF(statek[[#This Row],[Z/W]]="Z", G26+statek[[#This Row],[ile ton]],G26),G26)</f>
        <v>38</v>
      </c>
      <c r="H27" s="2">
        <f>IF(A28-statek[[#This Row],[data]]-1&gt;20,1,0)</f>
        <v>1</v>
      </c>
      <c r="I27" s="2">
        <f>IF(statek[[#This Row],[towar]]="T1", IF(statek[[#This Row],[Z/W]]="Z",I26+statek[[#This Row],[ile ton]],I26-statek[[#This Row],[ile ton]]),I26)</f>
        <v>0</v>
      </c>
      <c r="J27" s="2">
        <f>IF(statek[[#This Row],[towar]]="T2", IF(statek[[#This Row],[Z/W]]="Z",J26+statek[[#This Row],[ile ton]],J26-statek[[#This Row],[ile ton]]),J26)</f>
        <v>32</v>
      </c>
      <c r="K27" s="2">
        <f>IF(statek[[#This Row],[towar]]="T3", IF(statek[[#This Row],[Z/W]]="Z",K26+statek[[#This Row],[ile ton]],K26-statek[[#This Row],[ile ton]]),K26)</f>
        <v>57</v>
      </c>
      <c r="L27" s="2">
        <f>IF(statek[[#This Row],[towar]]="T4", IF(statek[[#This Row],[Z/W]]="Z",L26+statek[[#This Row],[ile ton]],L26-statek[[#This Row],[ile ton]]),L26)</f>
        <v>0</v>
      </c>
      <c r="M27" s="2">
        <f>IF(statek[[#This Row],[towar]]="T5", IF(statek[[#This Row],[Z/W]]="Z",M26+statek[[#This Row],[ile ton]],M26-statek[[#This Row],[ile ton]]),M26)</f>
        <v>70</v>
      </c>
      <c r="N27" s="2">
        <f>IF(statek[[#This Row],[towar]]="T5",IF(statek[[#This Row],[Z/W]]="Z",statek[[#This Row],[ile ton]],0),0)</f>
        <v>0</v>
      </c>
      <c r="O27" s="2">
        <f>IF(statek[[#This Row],[towar]]="T5",IF(statek[[#This Row],[Z/W]]="W",O26+statek[[#This Row],[ile ton]],0),0)</f>
        <v>0</v>
      </c>
      <c r="P27" s="2">
        <f>MONTH(statek[[#This Row],[data]])</f>
        <v>5</v>
      </c>
      <c r="Q27" s="2">
        <f>IF(statek[[#This Row],[Miesiąc]]=P26,Q26+statek[[#This Row],[Załadunek T5]],statek[[#This Row],[Załadunek T5]])</f>
        <v>0</v>
      </c>
      <c r="R27" s="2">
        <f>IF(statek[[#This Row],[Miesiąc]]=P26,R26+statek[[#This Row],[Wyładunek T5]],statek[[#This Row],[Wyładunek T5]])</f>
        <v>0</v>
      </c>
      <c r="S27" s="2">
        <f>IF(statek[[#This Row],[Z/W]]="Z", S26-statek[[#This Row],[ile ton]]*statek[[#This Row],[cena za tone w talarach]],S26+statek[[#This Row],[ile ton]]*statek[[#This Row],[cena za tone w talarach]])</f>
        <v>498102</v>
      </c>
    </row>
    <row r="28" spans="1:19" x14ac:dyDescent="0.25">
      <c r="A28" s="1">
        <v>42529</v>
      </c>
      <c r="B28" s="2" t="s">
        <v>21</v>
      </c>
      <c r="C28" s="2" t="s">
        <v>11</v>
      </c>
      <c r="D28" s="2" t="s">
        <v>14</v>
      </c>
      <c r="E28">
        <v>4</v>
      </c>
      <c r="F28">
        <v>38</v>
      </c>
      <c r="G28" s="2">
        <f>IF(statek[[#This Row],[towar]]="T4", IF(statek[[#This Row],[Z/W]]="Z", G27+statek[[#This Row],[ile ton]],G27),G27)</f>
        <v>38</v>
      </c>
      <c r="H28" s="2">
        <f>IF(A29-statek[[#This Row],[data]]-1&gt;20,1,0)</f>
        <v>0</v>
      </c>
      <c r="I28" s="2">
        <f>IF(statek[[#This Row],[towar]]="T1", IF(statek[[#This Row],[Z/W]]="Z",I27+statek[[#This Row],[ile ton]],I27-statek[[#This Row],[ile ton]]),I27)</f>
        <v>0</v>
      </c>
      <c r="J28" s="2">
        <f>IF(statek[[#This Row],[towar]]="T2", IF(statek[[#This Row],[Z/W]]="Z",J27+statek[[#This Row],[ile ton]],J27-statek[[#This Row],[ile ton]]),J27)</f>
        <v>28</v>
      </c>
      <c r="K28" s="2">
        <f>IF(statek[[#This Row],[towar]]="T3", IF(statek[[#This Row],[Z/W]]="Z",K27+statek[[#This Row],[ile ton]],K27-statek[[#This Row],[ile ton]]),K27)</f>
        <v>57</v>
      </c>
      <c r="L28" s="2">
        <f>IF(statek[[#This Row],[towar]]="T4", IF(statek[[#This Row],[Z/W]]="Z",L27+statek[[#This Row],[ile ton]],L27-statek[[#This Row],[ile ton]]),L27)</f>
        <v>0</v>
      </c>
      <c r="M28" s="2">
        <f>IF(statek[[#This Row],[towar]]="T5", IF(statek[[#This Row],[Z/W]]="Z",M27+statek[[#This Row],[ile ton]],M27-statek[[#This Row],[ile ton]]),M27)</f>
        <v>70</v>
      </c>
      <c r="N28" s="2">
        <f>IF(statek[[#This Row],[towar]]="T5",IF(statek[[#This Row],[Z/W]]="Z",statek[[#This Row],[ile ton]],0),0)</f>
        <v>0</v>
      </c>
      <c r="O28" s="2">
        <f>IF(statek[[#This Row],[towar]]="T5",IF(statek[[#This Row],[Z/W]]="W",O27+statek[[#This Row],[ile ton]],0),0)</f>
        <v>0</v>
      </c>
      <c r="P28" s="2">
        <f>MONTH(statek[[#This Row],[data]])</f>
        <v>6</v>
      </c>
      <c r="Q28" s="2">
        <f>IF(statek[[#This Row],[Miesiąc]]=P27,Q27+statek[[#This Row],[Załadunek T5]],statek[[#This Row],[Załadunek T5]])</f>
        <v>0</v>
      </c>
      <c r="R28" s="2">
        <f>IF(statek[[#This Row],[Miesiąc]]=P27,R27+statek[[#This Row],[Wyładunek T5]],statek[[#This Row],[Wyładunek T5]])</f>
        <v>0</v>
      </c>
      <c r="S28" s="2">
        <f>IF(statek[[#This Row],[Z/W]]="Z", S27-statek[[#This Row],[ile ton]]*statek[[#This Row],[cena za tone w talarach]],S27+statek[[#This Row],[ile ton]]*statek[[#This Row],[cena za tone w talarach]])</f>
        <v>498254</v>
      </c>
    </row>
    <row r="29" spans="1:19" x14ac:dyDescent="0.25">
      <c r="A29" s="1">
        <v>42529</v>
      </c>
      <c r="B29" s="2" t="s">
        <v>21</v>
      </c>
      <c r="C29" s="2" t="s">
        <v>7</v>
      </c>
      <c r="D29" s="2" t="s">
        <v>8</v>
      </c>
      <c r="E29">
        <v>42</v>
      </c>
      <c r="F29">
        <v>60</v>
      </c>
      <c r="G29" s="2">
        <f>IF(statek[[#This Row],[towar]]="T4", IF(statek[[#This Row],[Z/W]]="Z", G28+statek[[#This Row],[ile ton]],G28),G28)</f>
        <v>80</v>
      </c>
      <c r="H29" s="2">
        <f>IF(A30-statek[[#This Row],[data]]-1&gt;20,1,0)</f>
        <v>0</v>
      </c>
      <c r="I29" s="2">
        <f>IF(statek[[#This Row],[towar]]="T1", IF(statek[[#This Row],[Z/W]]="Z",I28+statek[[#This Row],[ile ton]],I28-statek[[#This Row],[ile ton]]),I28)</f>
        <v>0</v>
      </c>
      <c r="J29" s="2">
        <f>IF(statek[[#This Row],[towar]]="T2", IF(statek[[#This Row],[Z/W]]="Z",J28+statek[[#This Row],[ile ton]],J28-statek[[#This Row],[ile ton]]),J28)</f>
        <v>28</v>
      </c>
      <c r="K29" s="2">
        <f>IF(statek[[#This Row],[towar]]="T3", IF(statek[[#This Row],[Z/W]]="Z",K28+statek[[#This Row],[ile ton]],K28-statek[[#This Row],[ile ton]]),K28)</f>
        <v>57</v>
      </c>
      <c r="L29" s="2">
        <f>IF(statek[[#This Row],[towar]]="T4", IF(statek[[#This Row],[Z/W]]="Z",L28+statek[[#This Row],[ile ton]],L28-statek[[#This Row],[ile ton]]),L28)</f>
        <v>42</v>
      </c>
      <c r="M29" s="2">
        <f>IF(statek[[#This Row],[towar]]="T5", IF(statek[[#This Row],[Z/W]]="Z",M28+statek[[#This Row],[ile ton]],M28-statek[[#This Row],[ile ton]]),M28)</f>
        <v>70</v>
      </c>
      <c r="N29" s="2">
        <f>IF(statek[[#This Row],[towar]]="T5",IF(statek[[#This Row],[Z/W]]="Z",statek[[#This Row],[ile ton]],0),0)</f>
        <v>0</v>
      </c>
      <c r="O29" s="2">
        <f>IF(statek[[#This Row],[towar]]="T5",IF(statek[[#This Row],[Z/W]]="W",O28+statek[[#This Row],[ile ton]],0),0)</f>
        <v>0</v>
      </c>
      <c r="P29" s="2">
        <f>MONTH(statek[[#This Row],[data]])</f>
        <v>6</v>
      </c>
      <c r="Q29" s="2">
        <f>IF(statek[[#This Row],[Miesiąc]]=P28,Q28+statek[[#This Row],[Załadunek T5]],statek[[#This Row],[Załadunek T5]])</f>
        <v>0</v>
      </c>
      <c r="R29" s="2">
        <f>IF(statek[[#This Row],[Miesiąc]]=P28,R28+statek[[#This Row],[Wyładunek T5]],statek[[#This Row],[Wyładunek T5]])</f>
        <v>0</v>
      </c>
      <c r="S29" s="2">
        <f>IF(statek[[#This Row],[Z/W]]="Z", S28-statek[[#This Row],[ile ton]]*statek[[#This Row],[cena za tone w talarach]],S28+statek[[#This Row],[ile ton]]*statek[[#This Row],[cena za tone w talarach]])</f>
        <v>495734</v>
      </c>
    </row>
    <row r="30" spans="1:19" x14ac:dyDescent="0.25">
      <c r="A30" s="1">
        <v>42529</v>
      </c>
      <c r="B30" s="2" t="s">
        <v>21</v>
      </c>
      <c r="C30" s="2" t="s">
        <v>10</v>
      </c>
      <c r="D30" s="2" t="s">
        <v>8</v>
      </c>
      <c r="E30">
        <v>28</v>
      </c>
      <c r="F30">
        <v>8</v>
      </c>
      <c r="G30" s="2">
        <f>IF(statek[[#This Row],[towar]]="T4", IF(statek[[#This Row],[Z/W]]="Z", G29+statek[[#This Row],[ile ton]],G29),G29)</f>
        <v>80</v>
      </c>
      <c r="H30" s="2">
        <f>IF(A31-statek[[#This Row],[data]]-1&gt;20,1,0)</f>
        <v>0</v>
      </c>
      <c r="I30" s="2">
        <f>IF(statek[[#This Row],[towar]]="T1", IF(statek[[#This Row],[Z/W]]="Z",I29+statek[[#This Row],[ile ton]],I29-statek[[#This Row],[ile ton]]),I29)</f>
        <v>28</v>
      </c>
      <c r="J30" s="2">
        <f>IF(statek[[#This Row],[towar]]="T2", IF(statek[[#This Row],[Z/W]]="Z",J29+statek[[#This Row],[ile ton]],J29-statek[[#This Row],[ile ton]]),J29)</f>
        <v>28</v>
      </c>
      <c r="K30" s="2">
        <f>IF(statek[[#This Row],[towar]]="T3", IF(statek[[#This Row],[Z/W]]="Z",K29+statek[[#This Row],[ile ton]],K29-statek[[#This Row],[ile ton]]),K29)</f>
        <v>57</v>
      </c>
      <c r="L30" s="2">
        <f>IF(statek[[#This Row],[towar]]="T4", IF(statek[[#This Row],[Z/W]]="Z",L29+statek[[#This Row],[ile ton]],L29-statek[[#This Row],[ile ton]]),L29)</f>
        <v>42</v>
      </c>
      <c r="M30" s="2">
        <f>IF(statek[[#This Row],[towar]]="T5", IF(statek[[#This Row],[Z/W]]="Z",M29+statek[[#This Row],[ile ton]],M29-statek[[#This Row],[ile ton]]),M29)</f>
        <v>70</v>
      </c>
      <c r="N30" s="2">
        <f>IF(statek[[#This Row],[towar]]="T5",IF(statek[[#This Row],[Z/W]]="Z",statek[[#This Row],[ile ton]],0),0)</f>
        <v>0</v>
      </c>
      <c r="O30" s="2">
        <f>IF(statek[[#This Row],[towar]]="T5",IF(statek[[#This Row],[Z/W]]="W",O29+statek[[#This Row],[ile ton]],0),0)</f>
        <v>0</v>
      </c>
      <c r="P30" s="2">
        <f>MONTH(statek[[#This Row],[data]])</f>
        <v>6</v>
      </c>
      <c r="Q30" s="2">
        <f>IF(statek[[#This Row],[Miesiąc]]=P29,Q29+statek[[#This Row],[Załadunek T5]],statek[[#This Row],[Załadunek T5]])</f>
        <v>0</v>
      </c>
      <c r="R30" s="2">
        <f>IF(statek[[#This Row],[Miesiąc]]=P29,R29+statek[[#This Row],[Wyładunek T5]],statek[[#This Row],[Wyładunek T5]])</f>
        <v>0</v>
      </c>
      <c r="S30" s="2">
        <f>IF(statek[[#This Row],[Z/W]]="Z", S29-statek[[#This Row],[ile ton]]*statek[[#This Row],[cena za tone w talarach]],S29+statek[[#This Row],[ile ton]]*statek[[#This Row],[cena za tone w talarach]])</f>
        <v>495510</v>
      </c>
    </row>
    <row r="31" spans="1:19" x14ac:dyDescent="0.25">
      <c r="A31" s="1">
        <v>42529</v>
      </c>
      <c r="B31" s="2" t="s">
        <v>21</v>
      </c>
      <c r="C31" s="2" t="s">
        <v>12</v>
      </c>
      <c r="D31" s="2" t="s">
        <v>8</v>
      </c>
      <c r="E31">
        <v>19</v>
      </c>
      <c r="F31">
        <v>19</v>
      </c>
      <c r="G31" s="2">
        <f>IF(statek[[#This Row],[towar]]="T4", IF(statek[[#This Row],[Z/W]]="Z", G30+statek[[#This Row],[ile ton]],G30),G30)</f>
        <v>80</v>
      </c>
      <c r="H31" s="2">
        <f>IF(A32-statek[[#This Row],[data]]-1&gt;20,1,0)</f>
        <v>0</v>
      </c>
      <c r="I31" s="2">
        <f>IF(statek[[#This Row],[towar]]="T1", IF(statek[[#This Row],[Z/W]]="Z",I30+statek[[#This Row],[ile ton]],I30-statek[[#This Row],[ile ton]]),I30)</f>
        <v>28</v>
      </c>
      <c r="J31" s="2">
        <f>IF(statek[[#This Row],[towar]]="T2", IF(statek[[#This Row],[Z/W]]="Z",J30+statek[[#This Row],[ile ton]],J30-statek[[#This Row],[ile ton]]),J30)</f>
        <v>28</v>
      </c>
      <c r="K31" s="2">
        <f>IF(statek[[#This Row],[towar]]="T3", IF(statek[[#This Row],[Z/W]]="Z",K30+statek[[#This Row],[ile ton]],K30-statek[[#This Row],[ile ton]]),K30)</f>
        <v>76</v>
      </c>
      <c r="L31" s="2">
        <f>IF(statek[[#This Row],[towar]]="T4", IF(statek[[#This Row],[Z/W]]="Z",L30+statek[[#This Row],[ile ton]],L30-statek[[#This Row],[ile ton]]),L30)</f>
        <v>42</v>
      </c>
      <c r="M31" s="2">
        <f>IF(statek[[#This Row],[towar]]="T5", IF(statek[[#This Row],[Z/W]]="Z",M30+statek[[#This Row],[ile ton]],M30-statek[[#This Row],[ile ton]]),M30)</f>
        <v>70</v>
      </c>
      <c r="N31" s="2">
        <f>IF(statek[[#This Row],[towar]]="T5",IF(statek[[#This Row],[Z/W]]="Z",statek[[#This Row],[ile ton]],0),0)</f>
        <v>0</v>
      </c>
      <c r="O31" s="2">
        <f>IF(statek[[#This Row],[towar]]="T5",IF(statek[[#This Row],[Z/W]]="W",O30+statek[[#This Row],[ile ton]],0),0)</f>
        <v>0</v>
      </c>
      <c r="P31" s="2">
        <f>MONTH(statek[[#This Row],[data]])</f>
        <v>6</v>
      </c>
      <c r="Q31" s="2">
        <f>IF(statek[[#This Row],[Miesiąc]]=P30,Q30+statek[[#This Row],[Załadunek T5]],statek[[#This Row],[Załadunek T5]])</f>
        <v>0</v>
      </c>
      <c r="R31" s="2">
        <f>IF(statek[[#This Row],[Miesiąc]]=P30,R30+statek[[#This Row],[Wyładunek T5]],statek[[#This Row],[Wyładunek T5]])</f>
        <v>0</v>
      </c>
      <c r="S31" s="2">
        <f>IF(statek[[#This Row],[Z/W]]="Z", S30-statek[[#This Row],[ile ton]]*statek[[#This Row],[cena za tone w talarach]],S30+statek[[#This Row],[ile ton]]*statek[[#This Row],[cena za tone w talarach]])</f>
        <v>495149</v>
      </c>
    </row>
    <row r="32" spans="1:19" x14ac:dyDescent="0.25">
      <c r="A32" s="1">
        <v>42542</v>
      </c>
      <c r="B32" s="2" t="s">
        <v>22</v>
      </c>
      <c r="C32" s="2" t="s">
        <v>12</v>
      </c>
      <c r="D32" s="2" t="s">
        <v>14</v>
      </c>
      <c r="E32">
        <v>72</v>
      </c>
      <c r="F32">
        <v>28</v>
      </c>
      <c r="G32" s="2">
        <f>IF(statek[[#This Row],[towar]]="T4", IF(statek[[#This Row],[Z/W]]="Z", G31+statek[[#This Row],[ile ton]],G31),G31)</f>
        <v>80</v>
      </c>
      <c r="H32" s="2">
        <f>IF(A33-statek[[#This Row],[data]]-1&gt;20,1,0)</f>
        <v>0</v>
      </c>
      <c r="I32" s="2">
        <f>IF(statek[[#This Row],[towar]]="T1", IF(statek[[#This Row],[Z/W]]="Z",I31+statek[[#This Row],[ile ton]],I31-statek[[#This Row],[ile ton]]),I31)</f>
        <v>28</v>
      </c>
      <c r="J32" s="2">
        <f>IF(statek[[#This Row],[towar]]="T2", IF(statek[[#This Row],[Z/W]]="Z",J31+statek[[#This Row],[ile ton]],J31-statek[[#This Row],[ile ton]]),J31)</f>
        <v>28</v>
      </c>
      <c r="K32" s="2">
        <f>IF(statek[[#This Row],[towar]]="T3", IF(statek[[#This Row],[Z/W]]="Z",K31+statek[[#This Row],[ile ton]],K31-statek[[#This Row],[ile ton]]),K31)</f>
        <v>4</v>
      </c>
      <c r="L32" s="2">
        <f>IF(statek[[#This Row],[towar]]="T4", IF(statek[[#This Row],[Z/W]]="Z",L31+statek[[#This Row],[ile ton]],L31-statek[[#This Row],[ile ton]]),L31)</f>
        <v>42</v>
      </c>
      <c r="M32" s="2">
        <f>IF(statek[[#This Row],[towar]]="T5", IF(statek[[#This Row],[Z/W]]="Z",M31+statek[[#This Row],[ile ton]],M31-statek[[#This Row],[ile ton]]),M31)</f>
        <v>70</v>
      </c>
      <c r="N32" s="2">
        <f>IF(statek[[#This Row],[towar]]="T5",IF(statek[[#This Row],[Z/W]]="Z",statek[[#This Row],[ile ton]],0),0)</f>
        <v>0</v>
      </c>
      <c r="O32" s="2">
        <f>IF(statek[[#This Row],[towar]]="T5",IF(statek[[#This Row],[Z/W]]="W",O31+statek[[#This Row],[ile ton]],0),0)</f>
        <v>0</v>
      </c>
      <c r="P32" s="2">
        <f>MONTH(statek[[#This Row],[data]])</f>
        <v>6</v>
      </c>
      <c r="Q32" s="2">
        <f>IF(statek[[#This Row],[Miesiąc]]=P31,Q31+statek[[#This Row],[Załadunek T5]],statek[[#This Row],[Załadunek T5]])</f>
        <v>0</v>
      </c>
      <c r="R32" s="2">
        <f>IF(statek[[#This Row],[Miesiąc]]=P31,R31+statek[[#This Row],[Wyładunek T5]],statek[[#This Row],[Wyładunek T5]])</f>
        <v>0</v>
      </c>
      <c r="S32" s="2">
        <f>IF(statek[[#This Row],[Z/W]]="Z", S31-statek[[#This Row],[ile ton]]*statek[[#This Row],[cena za tone w talarach]],S31+statek[[#This Row],[ile ton]]*statek[[#This Row],[cena za tone w talarach]])</f>
        <v>497165</v>
      </c>
    </row>
    <row r="33" spans="1:19" x14ac:dyDescent="0.25">
      <c r="A33" s="1">
        <v>42542</v>
      </c>
      <c r="B33" s="2" t="s">
        <v>22</v>
      </c>
      <c r="C33" s="2" t="s">
        <v>7</v>
      </c>
      <c r="D33" s="2" t="s">
        <v>14</v>
      </c>
      <c r="E33">
        <v>42</v>
      </c>
      <c r="F33">
        <v>90</v>
      </c>
      <c r="G33" s="2">
        <f>IF(statek[[#This Row],[towar]]="T4", IF(statek[[#This Row],[Z/W]]="Z", G32+statek[[#This Row],[ile ton]],G32),G32)</f>
        <v>80</v>
      </c>
      <c r="H33" s="2">
        <f>IF(A34-statek[[#This Row],[data]]-1&gt;20,1,0)</f>
        <v>0</v>
      </c>
      <c r="I33" s="2">
        <f>IF(statek[[#This Row],[towar]]="T1", IF(statek[[#This Row],[Z/W]]="Z",I32+statek[[#This Row],[ile ton]],I32-statek[[#This Row],[ile ton]]),I32)</f>
        <v>28</v>
      </c>
      <c r="J33" s="2">
        <f>IF(statek[[#This Row],[towar]]="T2", IF(statek[[#This Row],[Z/W]]="Z",J32+statek[[#This Row],[ile ton]],J32-statek[[#This Row],[ile ton]]),J32)</f>
        <v>28</v>
      </c>
      <c r="K33" s="2">
        <f>IF(statek[[#This Row],[towar]]="T3", IF(statek[[#This Row],[Z/W]]="Z",K32+statek[[#This Row],[ile ton]],K32-statek[[#This Row],[ile ton]]),K32)</f>
        <v>4</v>
      </c>
      <c r="L33" s="2">
        <f>IF(statek[[#This Row],[towar]]="T4", IF(statek[[#This Row],[Z/W]]="Z",L32+statek[[#This Row],[ile ton]],L32-statek[[#This Row],[ile ton]]),L32)</f>
        <v>0</v>
      </c>
      <c r="M33" s="2">
        <f>IF(statek[[#This Row],[towar]]="T5", IF(statek[[#This Row],[Z/W]]="Z",M32+statek[[#This Row],[ile ton]],M32-statek[[#This Row],[ile ton]]),M32)</f>
        <v>70</v>
      </c>
      <c r="N33" s="2">
        <f>IF(statek[[#This Row],[towar]]="T5",IF(statek[[#This Row],[Z/W]]="Z",statek[[#This Row],[ile ton]],0),0)</f>
        <v>0</v>
      </c>
      <c r="O33" s="2">
        <f>IF(statek[[#This Row],[towar]]="T5",IF(statek[[#This Row],[Z/W]]="W",O32+statek[[#This Row],[ile ton]],0),0)</f>
        <v>0</v>
      </c>
      <c r="P33" s="2">
        <f>MONTH(statek[[#This Row],[data]])</f>
        <v>6</v>
      </c>
      <c r="Q33" s="2">
        <f>IF(statek[[#This Row],[Miesiąc]]=P32,Q32+statek[[#This Row],[Załadunek T5]],statek[[#This Row],[Załadunek T5]])</f>
        <v>0</v>
      </c>
      <c r="R33" s="2">
        <f>IF(statek[[#This Row],[Miesiąc]]=P32,R32+statek[[#This Row],[Wyładunek T5]],statek[[#This Row],[Wyładunek T5]])</f>
        <v>0</v>
      </c>
      <c r="S33" s="2">
        <f>IF(statek[[#This Row],[Z/W]]="Z", S32-statek[[#This Row],[ile ton]]*statek[[#This Row],[cena za tone w talarach]],S32+statek[[#This Row],[ile ton]]*statek[[#This Row],[cena za tone w talarach]])</f>
        <v>500945</v>
      </c>
    </row>
    <row r="34" spans="1:19" x14ac:dyDescent="0.25">
      <c r="A34" s="1">
        <v>42542</v>
      </c>
      <c r="B34" s="2" t="s">
        <v>22</v>
      </c>
      <c r="C34" s="2" t="s">
        <v>9</v>
      </c>
      <c r="D34" s="2" t="s">
        <v>8</v>
      </c>
      <c r="E34">
        <v>42</v>
      </c>
      <c r="F34">
        <v>44</v>
      </c>
      <c r="G34" s="2">
        <f>IF(statek[[#This Row],[towar]]="T4", IF(statek[[#This Row],[Z/W]]="Z", G33+statek[[#This Row],[ile ton]],G33),G33)</f>
        <v>80</v>
      </c>
      <c r="H34" s="2">
        <f>IF(A35-statek[[#This Row],[data]]-1&gt;20,1,0)</f>
        <v>0</v>
      </c>
      <c r="I34" s="2">
        <f>IF(statek[[#This Row],[towar]]="T1", IF(statek[[#This Row],[Z/W]]="Z",I33+statek[[#This Row],[ile ton]],I33-statek[[#This Row],[ile ton]]),I33)</f>
        <v>28</v>
      </c>
      <c r="J34" s="2">
        <f>IF(statek[[#This Row],[towar]]="T2", IF(statek[[#This Row],[Z/W]]="Z",J33+statek[[#This Row],[ile ton]],J33-statek[[#This Row],[ile ton]]),J33)</f>
        <v>28</v>
      </c>
      <c r="K34" s="2">
        <f>IF(statek[[#This Row],[towar]]="T3", IF(statek[[#This Row],[Z/W]]="Z",K33+statek[[#This Row],[ile ton]],K33-statek[[#This Row],[ile ton]]),K33)</f>
        <v>4</v>
      </c>
      <c r="L34" s="2">
        <f>IF(statek[[#This Row],[towar]]="T4", IF(statek[[#This Row],[Z/W]]="Z",L33+statek[[#This Row],[ile ton]],L33-statek[[#This Row],[ile ton]]),L33)</f>
        <v>0</v>
      </c>
      <c r="M34" s="2">
        <f>IF(statek[[#This Row],[towar]]="T5", IF(statek[[#This Row],[Z/W]]="Z",M33+statek[[#This Row],[ile ton]],M33-statek[[#This Row],[ile ton]]),M33)</f>
        <v>112</v>
      </c>
      <c r="N34" s="2">
        <f>IF(statek[[#This Row],[towar]]="T5",IF(statek[[#This Row],[Z/W]]="Z",statek[[#This Row],[ile ton]],0),0)</f>
        <v>42</v>
      </c>
      <c r="O34" s="2">
        <f>IF(statek[[#This Row],[towar]]="T5",IF(statek[[#This Row],[Z/W]]="W",O33+statek[[#This Row],[ile ton]],0),0)</f>
        <v>0</v>
      </c>
      <c r="P34" s="2">
        <f>MONTH(statek[[#This Row],[data]])</f>
        <v>6</v>
      </c>
      <c r="Q34" s="2">
        <f>IF(statek[[#This Row],[Miesiąc]]=P33,Q33+statek[[#This Row],[Załadunek T5]],statek[[#This Row],[Załadunek T5]])</f>
        <v>42</v>
      </c>
      <c r="R34" s="2">
        <f>IF(statek[[#This Row],[Miesiąc]]=P33,R33+statek[[#This Row],[Wyładunek T5]],statek[[#This Row],[Wyładunek T5]])</f>
        <v>0</v>
      </c>
      <c r="S34" s="2">
        <f>IF(statek[[#This Row],[Z/W]]="Z", S33-statek[[#This Row],[ile ton]]*statek[[#This Row],[cena za tone w talarach]],S33+statek[[#This Row],[ile ton]]*statek[[#This Row],[cena za tone w talarach]])</f>
        <v>499097</v>
      </c>
    </row>
    <row r="35" spans="1:19" x14ac:dyDescent="0.25">
      <c r="A35" s="1">
        <v>42542</v>
      </c>
      <c r="B35" s="2" t="s">
        <v>22</v>
      </c>
      <c r="C35" s="2" t="s">
        <v>11</v>
      </c>
      <c r="D35" s="2" t="s">
        <v>8</v>
      </c>
      <c r="E35">
        <v>33</v>
      </c>
      <c r="F35">
        <v>26</v>
      </c>
      <c r="G35" s="2">
        <f>IF(statek[[#This Row],[towar]]="T4", IF(statek[[#This Row],[Z/W]]="Z", G34+statek[[#This Row],[ile ton]],G34),G34)</f>
        <v>80</v>
      </c>
      <c r="H35" s="2">
        <f>IF(A36-statek[[#This Row],[data]]-1&gt;20,1,0)</f>
        <v>0</v>
      </c>
      <c r="I35" s="2">
        <f>IF(statek[[#This Row],[towar]]="T1", IF(statek[[#This Row],[Z/W]]="Z",I34+statek[[#This Row],[ile ton]],I34-statek[[#This Row],[ile ton]]),I34)</f>
        <v>28</v>
      </c>
      <c r="J35" s="2">
        <f>IF(statek[[#This Row],[towar]]="T2", IF(statek[[#This Row],[Z/W]]="Z",J34+statek[[#This Row],[ile ton]],J34-statek[[#This Row],[ile ton]]),J34)</f>
        <v>61</v>
      </c>
      <c r="K35" s="2">
        <f>IF(statek[[#This Row],[towar]]="T3", IF(statek[[#This Row],[Z/W]]="Z",K34+statek[[#This Row],[ile ton]],K34-statek[[#This Row],[ile ton]]),K34)</f>
        <v>4</v>
      </c>
      <c r="L35" s="2">
        <f>IF(statek[[#This Row],[towar]]="T4", IF(statek[[#This Row],[Z/W]]="Z",L34+statek[[#This Row],[ile ton]],L34-statek[[#This Row],[ile ton]]),L34)</f>
        <v>0</v>
      </c>
      <c r="M35" s="2">
        <f>IF(statek[[#This Row],[towar]]="T5", IF(statek[[#This Row],[Z/W]]="Z",M34+statek[[#This Row],[ile ton]],M34-statek[[#This Row],[ile ton]]),M34)</f>
        <v>112</v>
      </c>
      <c r="N35" s="2">
        <f>IF(statek[[#This Row],[towar]]="T5",IF(statek[[#This Row],[Z/W]]="Z",statek[[#This Row],[ile ton]],0),0)</f>
        <v>0</v>
      </c>
      <c r="O35" s="2">
        <f>IF(statek[[#This Row],[towar]]="T5",IF(statek[[#This Row],[Z/W]]="W",O34+statek[[#This Row],[ile ton]],0),0)</f>
        <v>0</v>
      </c>
      <c r="P35" s="2">
        <f>MONTH(statek[[#This Row],[data]])</f>
        <v>6</v>
      </c>
      <c r="Q35" s="2">
        <f>IF(statek[[#This Row],[Miesiąc]]=P34,Q34+statek[[#This Row],[Załadunek T5]],statek[[#This Row],[Załadunek T5]])</f>
        <v>42</v>
      </c>
      <c r="R35" s="2">
        <f>IF(statek[[#This Row],[Miesiąc]]=P34,R34+statek[[#This Row],[Wyładunek T5]],statek[[#This Row],[Wyładunek T5]])</f>
        <v>0</v>
      </c>
      <c r="S35" s="2">
        <f>IF(statek[[#This Row],[Z/W]]="Z", S34-statek[[#This Row],[ile ton]]*statek[[#This Row],[cena za tone w talarach]],S34+statek[[#This Row],[ile ton]]*statek[[#This Row],[cena za tone w talarach]])</f>
        <v>498239</v>
      </c>
    </row>
    <row r="36" spans="1:19" x14ac:dyDescent="0.25">
      <c r="A36" s="1">
        <v>42542</v>
      </c>
      <c r="B36" s="2" t="s">
        <v>22</v>
      </c>
      <c r="C36" s="2" t="s">
        <v>10</v>
      </c>
      <c r="D36" s="2" t="s">
        <v>8</v>
      </c>
      <c r="E36">
        <v>9</v>
      </c>
      <c r="F36">
        <v>9</v>
      </c>
      <c r="G36" s="2">
        <f>IF(statek[[#This Row],[towar]]="T4", IF(statek[[#This Row],[Z/W]]="Z", G35+statek[[#This Row],[ile ton]],G35),G35)</f>
        <v>80</v>
      </c>
      <c r="H36" s="2">
        <f>IF(A37-statek[[#This Row],[data]]-1&gt;20,1,0)</f>
        <v>0</v>
      </c>
      <c r="I36" s="2">
        <f>IF(statek[[#This Row],[towar]]="T1", IF(statek[[#This Row],[Z/W]]="Z",I35+statek[[#This Row],[ile ton]],I35-statek[[#This Row],[ile ton]]),I35)</f>
        <v>37</v>
      </c>
      <c r="J36" s="2">
        <f>IF(statek[[#This Row],[towar]]="T2", IF(statek[[#This Row],[Z/W]]="Z",J35+statek[[#This Row],[ile ton]],J35-statek[[#This Row],[ile ton]]),J35)</f>
        <v>61</v>
      </c>
      <c r="K36" s="2">
        <f>IF(statek[[#This Row],[towar]]="T3", IF(statek[[#This Row],[Z/W]]="Z",K35+statek[[#This Row],[ile ton]],K35-statek[[#This Row],[ile ton]]),K35)</f>
        <v>4</v>
      </c>
      <c r="L36" s="2">
        <f>IF(statek[[#This Row],[towar]]="T4", IF(statek[[#This Row],[Z/W]]="Z",L35+statek[[#This Row],[ile ton]],L35-statek[[#This Row],[ile ton]]),L35)</f>
        <v>0</v>
      </c>
      <c r="M36" s="2">
        <f>IF(statek[[#This Row],[towar]]="T5", IF(statek[[#This Row],[Z/W]]="Z",M35+statek[[#This Row],[ile ton]],M35-statek[[#This Row],[ile ton]]),M35)</f>
        <v>112</v>
      </c>
      <c r="N36" s="2">
        <f>IF(statek[[#This Row],[towar]]="T5",IF(statek[[#This Row],[Z/W]]="Z",statek[[#This Row],[ile ton]],0),0)</f>
        <v>0</v>
      </c>
      <c r="O36" s="2">
        <f>IF(statek[[#This Row],[towar]]="T5",IF(statek[[#This Row],[Z/W]]="W",O35+statek[[#This Row],[ile ton]],0),0)</f>
        <v>0</v>
      </c>
      <c r="P36" s="2">
        <f>MONTH(statek[[#This Row],[data]])</f>
        <v>6</v>
      </c>
      <c r="Q36" s="2">
        <f>IF(statek[[#This Row],[Miesiąc]]=P35,Q35+statek[[#This Row],[Załadunek T5]],statek[[#This Row],[Załadunek T5]])</f>
        <v>42</v>
      </c>
      <c r="R36" s="2">
        <f>IF(statek[[#This Row],[Miesiąc]]=P35,R35+statek[[#This Row],[Wyładunek T5]],statek[[#This Row],[Wyładunek T5]])</f>
        <v>0</v>
      </c>
      <c r="S36" s="2">
        <f>IF(statek[[#This Row],[Z/W]]="Z", S35-statek[[#This Row],[ile ton]]*statek[[#This Row],[cena za tone w talarach]],S35+statek[[#This Row],[ile ton]]*statek[[#This Row],[cena za tone w talarach]])</f>
        <v>498158</v>
      </c>
    </row>
    <row r="37" spans="1:19" x14ac:dyDescent="0.25">
      <c r="A37" s="1">
        <v>42559</v>
      </c>
      <c r="B37" s="2" t="s">
        <v>6</v>
      </c>
      <c r="C37" s="2" t="s">
        <v>12</v>
      </c>
      <c r="D37" s="2" t="s">
        <v>14</v>
      </c>
      <c r="E37">
        <v>4</v>
      </c>
      <c r="F37">
        <v>29</v>
      </c>
      <c r="G37" s="2">
        <f>IF(statek[[#This Row],[towar]]="T4", IF(statek[[#This Row],[Z/W]]="Z", G36+statek[[#This Row],[ile ton]],G36),G36)</f>
        <v>80</v>
      </c>
      <c r="H37" s="2">
        <f>IF(A38-statek[[#This Row],[data]]-1&gt;20,1,0)</f>
        <v>0</v>
      </c>
      <c r="I37" s="2">
        <f>IF(statek[[#This Row],[towar]]="T1", IF(statek[[#This Row],[Z/W]]="Z",I36+statek[[#This Row],[ile ton]],I36-statek[[#This Row],[ile ton]]),I36)</f>
        <v>37</v>
      </c>
      <c r="J37" s="2">
        <f>IF(statek[[#This Row],[towar]]="T2", IF(statek[[#This Row],[Z/W]]="Z",J36+statek[[#This Row],[ile ton]],J36-statek[[#This Row],[ile ton]]),J36)</f>
        <v>61</v>
      </c>
      <c r="K37" s="2">
        <f>IF(statek[[#This Row],[towar]]="T3", IF(statek[[#This Row],[Z/W]]="Z",K36+statek[[#This Row],[ile ton]],K36-statek[[#This Row],[ile ton]]),K36)</f>
        <v>0</v>
      </c>
      <c r="L37" s="2">
        <f>IF(statek[[#This Row],[towar]]="T4", IF(statek[[#This Row],[Z/W]]="Z",L36+statek[[#This Row],[ile ton]],L36-statek[[#This Row],[ile ton]]),L36)</f>
        <v>0</v>
      </c>
      <c r="M37" s="2">
        <f>IF(statek[[#This Row],[towar]]="T5", IF(statek[[#This Row],[Z/W]]="Z",M36+statek[[#This Row],[ile ton]],M36-statek[[#This Row],[ile ton]]),M36)</f>
        <v>112</v>
      </c>
      <c r="N37" s="2">
        <f>IF(statek[[#This Row],[towar]]="T5",IF(statek[[#This Row],[Z/W]]="Z",statek[[#This Row],[ile ton]],0),0)</f>
        <v>0</v>
      </c>
      <c r="O37" s="2">
        <f>IF(statek[[#This Row],[towar]]="T5",IF(statek[[#This Row],[Z/W]]="W",O36+statek[[#This Row],[ile ton]],0),0)</f>
        <v>0</v>
      </c>
      <c r="P37" s="2">
        <f>MONTH(statek[[#This Row],[data]])</f>
        <v>7</v>
      </c>
      <c r="Q37" s="2">
        <f>IF(statek[[#This Row],[Miesiąc]]=P36,Q36+statek[[#This Row],[Załadunek T5]],statek[[#This Row],[Załadunek T5]])</f>
        <v>0</v>
      </c>
      <c r="R37" s="2">
        <f>IF(statek[[#This Row],[Miesiąc]]=P36,R36+statek[[#This Row],[Wyładunek T5]],statek[[#This Row],[Wyładunek T5]])</f>
        <v>0</v>
      </c>
      <c r="S37" s="2">
        <f>IF(statek[[#This Row],[Z/W]]="Z", S36-statek[[#This Row],[ile ton]]*statek[[#This Row],[cena za tone w talarach]],S36+statek[[#This Row],[ile ton]]*statek[[#This Row],[cena za tone w talarach]])</f>
        <v>498274</v>
      </c>
    </row>
    <row r="38" spans="1:19" x14ac:dyDescent="0.25">
      <c r="A38" s="1">
        <v>42559</v>
      </c>
      <c r="B38" s="2" t="s">
        <v>6</v>
      </c>
      <c r="C38" s="2" t="s">
        <v>10</v>
      </c>
      <c r="D38" s="2" t="s">
        <v>14</v>
      </c>
      <c r="E38">
        <v>37</v>
      </c>
      <c r="F38">
        <v>12</v>
      </c>
      <c r="G38" s="2">
        <f>IF(statek[[#This Row],[towar]]="T4", IF(statek[[#This Row],[Z/W]]="Z", G37+statek[[#This Row],[ile ton]],G37),G37)</f>
        <v>80</v>
      </c>
      <c r="H38" s="2">
        <f>IF(A39-statek[[#This Row],[data]]-1&gt;20,1,0)</f>
        <v>0</v>
      </c>
      <c r="I38" s="2">
        <f>IF(statek[[#This Row],[towar]]="T1", IF(statek[[#This Row],[Z/W]]="Z",I37+statek[[#This Row],[ile ton]],I37-statek[[#This Row],[ile ton]]),I37)</f>
        <v>0</v>
      </c>
      <c r="J38" s="2">
        <f>IF(statek[[#This Row],[towar]]="T2", IF(statek[[#This Row],[Z/W]]="Z",J37+statek[[#This Row],[ile ton]],J37-statek[[#This Row],[ile ton]]),J37)</f>
        <v>61</v>
      </c>
      <c r="K38" s="2">
        <f>IF(statek[[#This Row],[towar]]="T3", IF(statek[[#This Row],[Z/W]]="Z",K37+statek[[#This Row],[ile ton]],K37-statek[[#This Row],[ile ton]]),K37)</f>
        <v>0</v>
      </c>
      <c r="L38" s="2">
        <f>IF(statek[[#This Row],[towar]]="T4", IF(statek[[#This Row],[Z/W]]="Z",L37+statek[[#This Row],[ile ton]],L37-statek[[#This Row],[ile ton]]),L37)</f>
        <v>0</v>
      </c>
      <c r="M38" s="2">
        <f>IF(statek[[#This Row],[towar]]="T5", IF(statek[[#This Row],[Z/W]]="Z",M37+statek[[#This Row],[ile ton]],M37-statek[[#This Row],[ile ton]]),M37)</f>
        <v>112</v>
      </c>
      <c r="N38" s="2">
        <f>IF(statek[[#This Row],[towar]]="T5",IF(statek[[#This Row],[Z/W]]="Z",statek[[#This Row],[ile ton]],0),0)</f>
        <v>0</v>
      </c>
      <c r="O38" s="2">
        <f>IF(statek[[#This Row],[towar]]="T5",IF(statek[[#This Row],[Z/W]]="W",O37+statek[[#This Row],[ile ton]],0),0)</f>
        <v>0</v>
      </c>
      <c r="P38" s="2">
        <f>MONTH(statek[[#This Row],[data]])</f>
        <v>7</v>
      </c>
      <c r="Q38" s="2">
        <f>IF(statek[[#This Row],[Miesiąc]]=P37,Q37+statek[[#This Row],[Załadunek T5]],statek[[#This Row],[Załadunek T5]])</f>
        <v>0</v>
      </c>
      <c r="R38" s="2">
        <f>IF(statek[[#This Row],[Miesiąc]]=P37,R37+statek[[#This Row],[Wyładunek T5]],statek[[#This Row],[Wyładunek T5]])</f>
        <v>0</v>
      </c>
      <c r="S38" s="2">
        <f>IF(statek[[#This Row],[Z/W]]="Z", S37-statek[[#This Row],[ile ton]]*statek[[#This Row],[cena za tone w talarach]],S37+statek[[#This Row],[ile ton]]*statek[[#This Row],[cena za tone w talarach]])</f>
        <v>498718</v>
      </c>
    </row>
    <row r="39" spans="1:19" x14ac:dyDescent="0.25">
      <c r="A39" s="1">
        <v>42559</v>
      </c>
      <c r="B39" s="2" t="s">
        <v>6</v>
      </c>
      <c r="C39" s="2" t="s">
        <v>9</v>
      </c>
      <c r="D39" s="2" t="s">
        <v>8</v>
      </c>
      <c r="E39">
        <v>35</v>
      </c>
      <c r="F39">
        <v>42</v>
      </c>
      <c r="G39" s="2">
        <f>IF(statek[[#This Row],[towar]]="T4", IF(statek[[#This Row],[Z/W]]="Z", G38+statek[[#This Row],[ile ton]],G38),G38)</f>
        <v>80</v>
      </c>
      <c r="H39" s="2">
        <f>IF(A40-statek[[#This Row],[data]]-1&gt;20,1,0)</f>
        <v>0</v>
      </c>
      <c r="I39" s="2">
        <f>IF(statek[[#This Row],[towar]]="T1", IF(statek[[#This Row],[Z/W]]="Z",I38+statek[[#This Row],[ile ton]],I38-statek[[#This Row],[ile ton]]),I38)</f>
        <v>0</v>
      </c>
      <c r="J39" s="2">
        <f>IF(statek[[#This Row],[towar]]="T2", IF(statek[[#This Row],[Z/W]]="Z",J38+statek[[#This Row],[ile ton]],J38-statek[[#This Row],[ile ton]]),J38)</f>
        <v>61</v>
      </c>
      <c r="K39" s="2">
        <f>IF(statek[[#This Row],[towar]]="T3", IF(statek[[#This Row],[Z/W]]="Z",K38+statek[[#This Row],[ile ton]],K38-statek[[#This Row],[ile ton]]),K38)</f>
        <v>0</v>
      </c>
      <c r="L39" s="2">
        <f>IF(statek[[#This Row],[towar]]="T4", IF(statek[[#This Row],[Z/W]]="Z",L38+statek[[#This Row],[ile ton]],L38-statek[[#This Row],[ile ton]]),L38)</f>
        <v>0</v>
      </c>
      <c r="M39" s="2">
        <f>IF(statek[[#This Row],[towar]]="T5", IF(statek[[#This Row],[Z/W]]="Z",M38+statek[[#This Row],[ile ton]],M38-statek[[#This Row],[ile ton]]),M38)</f>
        <v>147</v>
      </c>
      <c r="N39" s="2">
        <f>IF(statek[[#This Row],[towar]]="T5",IF(statek[[#This Row],[Z/W]]="Z",statek[[#This Row],[ile ton]],0),0)</f>
        <v>35</v>
      </c>
      <c r="O39" s="2">
        <f>IF(statek[[#This Row],[towar]]="T5",IF(statek[[#This Row],[Z/W]]="W",O38+statek[[#This Row],[ile ton]],0),0)</f>
        <v>0</v>
      </c>
      <c r="P39" s="2">
        <f>MONTH(statek[[#This Row],[data]])</f>
        <v>7</v>
      </c>
      <c r="Q39" s="2">
        <f>IF(statek[[#This Row],[Miesiąc]]=P38,Q38+statek[[#This Row],[Załadunek T5]],statek[[#This Row],[Załadunek T5]])</f>
        <v>35</v>
      </c>
      <c r="R39" s="2">
        <f>IF(statek[[#This Row],[Miesiąc]]=P38,R38+statek[[#This Row],[Wyładunek T5]],statek[[#This Row],[Wyładunek T5]])</f>
        <v>0</v>
      </c>
      <c r="S39" s="2">
        <f>IF(statek[[#This Row],[Z/W]]="Z", S38-statek[[#This Row],[ile ton]]*statek[[#This Row],[cena za tone w talarach]],S38+statek[[#This Row],[ile ton]]*statek[[#This Row],[cena za tone w talarach]])</f>
        <v>497248</v>
      </c>
    </row>
    <row r="40" spans="1:19" x14ac:dyDescent="0.25">
      <c r="A40" s="1">
        <v>42559</v>
      </c>
      <c r="B40" s="2" t="s">
        <v>6</v>
      </c>
      <c r="C40" s="2" t="s">
        <v>7</v>
      </c>
      <c r="D40" s="2" t="s">
        <v>8</v>
      </c>
      <c r="E40">
        <v>32</v>
      </c>
      <c r="F40">
        <v>66</v>
      </c>
      <c r="G40" s="2">
        <f>IF(statek[[#This Row],[towar]]="T4", IF(statek[[#This Row],[Z/W]]="Z", G39+statek[[#This Row],[ile ton]],G39),G39)</f>
        <v>112</v>
      </c>
      <c r="H40" s="2">
        <f>IF(A41-statek[[#This Row],[data]]-1&gt;20,1,0)</f>
        <v>0</v>
      </c>
      <c r="I40" s="2">
        <f>IF(statek[[#This Row],[towar]]="T1", IF(statek[[#This Row],[Z/W]]="Z",I39+statek[[#This Row],[ile ton]],I39-statek[[#This Row],[ile ton]]),I39)</f>
        <v>0</v>
      </c>
      <c r="J40" s="2">
        <f>IF(statek[[#This Row],[towar]]="T2", IF(statek[[#This Row],[Z/W]]="Z",J39+statek[[#This Row],[ile ton]],J39-statek[[#This Row],[ile ton]]),J39)</f>
        <v>61</v>
      </c>
      <c r="K40" s="2">
        <f>IF(statek[[#This Row],[towar]]="T3", IF(statek[[#This Row],[Z/W]]="Z",K39+statek[[#This Row],[ile ton]],K39-statek[[#This Row],[ile ton]]),K39)</f>
        <v>0</v>
      </c>
      <c r="L40" s="2">
        <f>IF(statek[[#This Row],[towar]]="T4", IF(statek[[#This Row],[Z/W]]="Z",L39+statek[[#This Row],[ile ton]],L39-statek[[#This Row],[ile ton]]),L39)</f>
        <v>32</v>
      </c>
      <c r="M40" s="2">
        <f>IF(statek[[#This Row],[towar]]="T5", IF(statek[[#This Row],[Z/W]]="Z",M39+statek[[#This Row],[ile ton]],M39-statek[[#This Row],[ile ton]]),M39)</f>
        <v>147</v>
      </c>
      <c r="N40" s="2">
        <f>IF(statek[[#This Row],[towar]]="T5",IF(statek[[#This Row],[Z/W]]="Z",statek[[#This Row],[ile ton]],0),0)</f>
        <v>0</v>
      </c>
      <c r="O40" s="2">
        <f>IF(statek[[#This Row],[towar]]="T5",IF(statek[[#This Row],[Z/W]]="W",O39+statek[[#This Row],[ile ton]],0),0)</f>
        <v>0</v>
      </c>
      <c r="P40" s="2">
        <f>MONTH(statek[[#This Row],[data]])</f>
        <v>7</v>
      </c>
      <c r="Q40" s="2">
        <f>IF(statek[[#This Row],[Miesiąc]]=P39,Q39+statek[[#This Row],[Załadunek T5]],statek[[#This Row],[Załadunek T5]])</f>
        <v>35</v>
      </c>
      <c r="R40" s="2">
        <f>IF(statek[[#This Row],[Miesiąc]]=P39,R39+statek[[#This Row],[Wyładunek T5]],statek[[#This Row],[Wyładunek T5]])</f>
        <v>0</v>
      </c>
      <c r="S40" s="2">
        <f>IF(statek[[#This Row],[Z/W]]="Z", S39-statek[[#This Row],[ile ton]]*statek[[#This Row],[cena za tone w talarach]],S39+statek[[#This Row],[ile ton]]*statek[[#This Row],[cena za tone w talarach]])</f>
        <v>495136</v>
      </c>
    </row>
    <row r="41" spans="1:19" x14ac:dyDescent="0.25">
      <c r="A41" s="1">
        <v>42574</v>
      </c>
      <c r="B41" s="2" t="s">
        <v>13</v>
      </c>
      <c r="C41" s="2" t="s">
        <v>7</v>
      </c>
      <c r="D41" s="2" t="s">
        <v>14</v>
      </c>
      <c r="E41">
        <v>32</v>
      </c>
      <c r="F41">
        <v>92</v>
      </c>
      <c r="G41" s="2">
        <f>IF(statek[[#This Row],[towar]]="T4", IF(statek[[#This Row],[Z/W]]="Z", G40+statek[[#This Row],[ile ton]],G40),G40)</f>
        <v>112</v>
      </c>
      <c r="H41" s="2">
        <f>IF(A42-statek[[#This Row],[data]]-1&gt;20,1,0)</f>
        <v>0</v>
      </c>
      <c r="I41" s="2">
        <f>IF(statek[[#This Row],[towar]]="T1", IF(statek[[#This Row],[Z/W]]="Z",I40+statek[[#This Row],[ile ton]],I40-statek[[#This Row],[ile ton]]),I40)</f>
        <v>0</v>
      </c>
      <c r="J41" s="2">
        <f>IF(statek[[#This Row],[towar]]="T2", IF(statek[[#This Row],[Z/W]]="Z",J40+statek[[#This Row],[ile ton]],J40-statek[[#This Row],[ile ton]]),J40)</f>
        <v>61</v>
      </c>
      <c r="K41" s="2">
        <f>IF(statek[[#This Row],[towar]]="T3", IF(statek[[#This Row],[Z/W]]="Z",K40+statek[[#This Row],[ile ton]],K40-statek[[#This Row],[ile ton]]),K40)</f>
        <v>0</v>
      </c>
      <c r="L41" s="2">
        <f>IF(statek[[#This Row],[towar]]="T4", IF(statek[[#This Row],[Z/W]]="Z",L40+statek[[#This Row],[ile ton]],L40-statek[[#This Row],[ile ton]]),L40)</f>
        <v>0</v>
      </c>
      <c r="M41" s="2">
        <f>IF(statek[[#This Row],[towar]]="T5", IF(statek[[#This Row],[Z/W]]="Z",M40+statek[[#This Row],[ile ton]],M40-statek[[#This Row],[ile ton]]),M40)</f>
        <v>147</v>
      </c>
      <c r="N41" s="2">
        <f>IF(statek[[#This Row],[towar]]="T5",IF(statek[[#This Row],[Z/W]]="Z",statek[[#This Row],[ile ton]],0),0)</f>
        <v>0</v>
      </c>
      <c r="O41" s="2">
        <f>IF(statek[[#This Row],[towar]]="T5",IF(statek[[#This Row],[Z/W]]="W",O40+statek[[#This Row],[ile ton]],0),0)</f>
        <v>0</v>
      </c>
      <c r="P41" s="2">
        <f>MONTH(statek[[#This Row],[data]])</f>
        <v>7</v>
      </c>
      <c r="Q41" s="2">
        <f>IF(statek[[#This Row],[Miesiąc]]=P40,Q40+statek[[#This Row],[Załadunek T5]],statek[[#This Row],[Załadunek T5]])</f>
        <v>35</v>
      </c>
      <c r="R41" s="2">
        <f>IF(statek[[#This Row],[Miesiąc]]=P40,R40+statek[[#This Row],[Wyładunek T5]],statek[[#This Row],[Wyładunek T5]])</f>
        <v>0</v>
      </c>
      <c r="S41" s="2">
        <f>IF(statek[[#This Row],[Z/W]]="Z", S40-statek[[#This Row],[ile ton]]*statek[[#This Row],[cena za tone w talarach]],S40+statek[[#This Row],[ile ton]]*statek[[#This Row],[cena za tone w talarach]])</f>
        <v>498080</v>
      </c>
    </row>
    <row r="42" spans="1:19" x14ac:dyDescent="0.25">
      <c r="A42" s="1">
        <v>42574</v>
      </c>
      <c r="B42" s="2" t="s">
        <v>13</v>
      </c>
      <c r="C42" s="2" t="s">
        <v>9</v>
      </c>
      <c r="D42" s="2" t="s">
        <v>8</v>
      </c>
      <c r="E42">
        <v>48</v>
      </c>
      <c r="F42">
        <v>43</v>
      </c>
      <c r="G42" s="2">
        <f>IF(statek[[#This Row],[towar]]="T4", IF(statek[[#This Row],[Z/W]]="Z", G41+statek[[#This Row],[ile ton]],G41),G41)</f>
        <v>112</v>
      </c>
      <c r="H42" s="2">
        <f>IF(A43-statek[[#This Row],[data]]-1&gt;20,1,0)</f>
        <v>0</v>
      </c>
      <c r="I42" s="2">
        <f>IF(statek[[#This Row],[towar]]="T1", IF(statek[[#This Row],[Z/W]]="Z",I41+statek[[#This Row],[ile ton]],I41-statek[[#This Row],[ile ton]]),I41)</f>
        <v>0</v>
      </c>
      <c r="J42" s="2">
        <f>IF(statek[[#This Row],[towar]]="T2", IF(statek[[#This Row],[Z/W]]="Z",J41+statek[[#This Row],[ile ton]],J41-statek[[#This Row],[ile ton]]),J41)</f>
        <v>61</v>
      </c>
      <c r="K42" s="2">
        <f>IF(statek[[#This Row],[towar]]="T3", IF(statek[[#This Row],[Z/W]]="Z",K41+statek[[#This Row],[ile ton]],K41-statek[[#This Row],[ile ton]]),K41)</f>
        <v>0</v>
      </c>
      <c r="L42" s="2">
        <f>IF(statek[[#This Row],[towar]]="T4", IF(statek[[#This Row],[Z/W]]="Z",L41+statek[[#This Row],[ile ton]],L41-statek[[#This Row],[ile ton]]),L41)</f>
        <v>0</v>
      </c>
      <c r="M42" s="2">
        <f>IF(statek[[#This Row],[towar]]="T5", IF(statek[[#This Row],[Z/W]]="Z",M41+statek[[#This Row],[ile ton]],M41-statek[[#This Row],[ile ton]]),M41)</f>
        <v>195</v>
      </c>
      <c r="N42" s="2">
        <f>IF(statek[[#This Row],[towar]]="T5",IF(statek[[#This Row],[Z/W]]="Z",statek[[#This Row],[ile ton]],0),0)</f>
        <v>48</v>
      </c>
      <c r="O42" s="2">
        <f>IF(statek[[#This Row],[towar]]="T5",IF(statek[[#This Row],[Z/W]]="W",O41+statek[[#This Row],[ile ton]],0),0)</f>
        <v>0</v>
      </c>
      <c r="P42" s="2">
        <f>MONTH(statek[[#This Row],[data]])</f>
        <v>7</v>
      </c>
      <c r="Q42" s="2">
        <f>IF(statek[[#This Row],[Miesiąc]]=P41,Q41+statek[[#This Row],[Załadunek T5]],statek[[#This Row],[Załadunek T5]])</f>
        <v>83</v>
      </c>
      <c r="R42" s="2">
        <f>IF(statek[[#This Row],[Miesiąc]]=P41,R41+statek[[#This Row],[Wyładunek T5]],statek[[#This Row],[Wyładunek T5]])</f>
        <v>0</v>
      </c>
      <c r="S42" s="2">
        <f>IF(statek[[#This Row],[Z/W]]="Z", S41-statek[[#This Row],[ile ton]]*statek[[#This Row],[cena za tone w talarach]],S41+statek[[#This Row],[ile ton]]*statek[[#This Row],[cena za tone w talarach]])</f>
        <v>496016</v>
      </c>
    </row>
    <row r="43" spans="1:19" x14ac:dyDescent="0.25">
      <c r="A43" s="1">
        <v>42593</v>
      </c>
      <c r="B43" s="2" t="s">
        <v>15</v>
      </c>
      <c r="C43" s="2" t="s">
        <v>9</v>
      </c>
      <c r="D43" s="2" t="s">
        <v>14</v>
      </c>
      <c r="E43">
        <v>191</v>
      </c>
      <c r="F43">
        <v>60</v>
      </c>
      <c r="G43" s="2">
        <f>IF(statek[[#This Row],[towar]]="T4", IF(statek[[#This Row],[Z/W]]="Z", G42+statek[[#This Row],[ile ton]],G42),G42)</f>
        <v>112</v>
      </c>
      <c r="H43" s="2">
        <f>IF(A44-statek[[#This Row],[data]]-1&gt;20,1,0)</f>
        <v>0</v>
      </c>
      <c r="I43" s="2">
        <f>IF(statek[[#This Row],[towar]]="T1", IF(statek[[#This Row],[Z/W]]="Z",I42+statek[[#This Row],[ile ton]],I42-statek[[#This Row],[ile ton]]),I42)</f>
        <v>0</v>
      </c>
      <c r="J43" s="2">
        <f>IF(statek[[#This Row],[towar]]="T2", IF(statek[[#This Row],[Z/W]]="Z",J42+statek[[#This Row],[ile ton]],J42-statek[[#This Row],[ile ton]]),J42)</f>
        <v>61</v>
      </c>
      <c r="K43" s="2">
        <f>IF(statek[[#This Row],[towar]]="T3", IF(statek[[#This Row],[Z/W]]="Z",K42+statek[[#This Row],[ile ton]],K42-statek[[#This Row],[ile ton]]),K42)</f>
        <v>0</v>
      </c>
      <c r="L43" s="2">
        <f>IF(statek[[#This Row],[towar]]="T4", IF(statek[[#This Row],[Z/W]]="Z",L42+statek[[#This Row],[ile ton]],L42-statek[[#This Row],[ile ton]]),L42)</f>
        <v>0</v>
      </c>
      <c r="M43" s="2">
        <f>IF(statek[[#This Row],[towar]]="T5", IF(statek[[#This Row],[Z/W]]="Z",M42+statek[[#This Row],[ile ton]],M42-statek[[#This Row],[ile ton]]),M42)</f>
        <v>4</v>
      </c>
      <c r="N43" s="2">
        <f>IF(statek[[#This Row],[towar]]="T5",IF(statek[[#This Row],[Z/W]]="Z",statek[[#This Row],[ile ton]],0),0)</f>
        <v>0</v>
      </c>
      <c r="O43" s="2">
        <f>IF(statek[[#This Row],[towar]]="T5",IF(statek[[#This Row],[Z/W]]="W",O42+statek[[#This Row],[ile ton]],0),0)</f>
        <v>191</v>
      </c>
      <c r="P43" s="2">
        <f>MONTH(statek[[#This Row],[data]])</f>
        <v>8</v>
      </c>
      <c r="Q43" s="2">
        <f>IF(statek[[#This Row],[Miesiąc]]=P42,Q42+statek[[#This Row],[Załadunek T5]],statek[[#This Row],[Załadunek T5]])</f>
        <v>0</v>
      </c>
      <c r="R43" s="2">
        <f>IF(statek[[#This Row],[Miesiąc]]=P42,R42+statek[[#This Row],[Wyładunek T5]],statek[[#This Row],[Wyładunek T5]])</f>
        <v>191</v>
      </c>
      <c r="S43" s="2">
        <f>IF(statek[[#This Row],[Z/W]]="Z", S42-statek[[#This Row],[ile ton]]*statek[[#This Row],[cena za tone w talarach]],S42+statek[[#This Row],[ile ton]]*statek[[#This Row],[cena za tone w talarach]])</f>
        <v>507476</v>
      </c>
    </row>
    <row r="44" spans="1:19" x14ac:dyDescent="0.25">
      <c r="A44" s="1">
        <v>42593</v>
      </c>
      <c r="B44" s="2" t="s">
        <v>15</v>
      </c>
      <c r="C44" s="2" t="s">
        <v>11</v>
      </c>
      <c r="D44" s="2" t="s">
        <v>8</v>
      </c>
      <c r="E44">
        <v>9</v>
      </c>
      <c r="F44">
        <v>24</v>
      </c>
      <c r="G44" s="2">
        <f>IF(statek[[#This Row],[towar]]="T4", IF(statek[[#This Row],[Z/W]]="Z", G43+statek[[#This Row],[ile ton]],G43),G43)</f>
        <v>112</v>
      </c>
      <c r="H44" s="2">
        <f>IF(A45-statek[[#This Row],[data]]-1&gt;20,1,0)</f>
        <v>0</v>
      </c>
      <c r="I44" s="2">
        <f>IF(statek[[#This Row],[towar]]="T1", IF(statek[[#This Row],[Z/W]]="Z",I43+statek[[#This Row],[ile ton]],I43-statek[[#This Row],[ile ton]]),I43)</f>
        <v>0</v>
      </c>
      <c r="J44" s="2">
        <f>IF(statek[[#This Row],[towar]]="T2", IF(statek[[#This Row],[Z/W]]="Z",J43+statek[[#This Row],[ile ton]],J43-statek[[#This Row],[ile ton]]),J43)</f>
        <v>70</v>
      </c>
      <c r="K44" s="2">
        <f>IF(statek[[#This Row],[towar]]="T3", IF(statek[[#This Row],[Z/W]]="Z",K43+statek[[#This Row],[ile ton]],K43-statek[[#This Row],[ile ton]]),K43)</f>
        <v>0</v>
      </c>
      <c r="L44" s="2">
        <f>IF(statek[[#This Row],[towar]]="T4", IF(statek[[#This Row],[Z/W]]="Z",L43+statek[[#This Row],[ile ton]],L43-statek[[#This Row],[ile ton]]),L43)</f>
        <v>0</v>
      </c>
      <c r="M44" s="2">
        <f>IF(statek[[#This Row],[towar]]="T5", IF(statek[[#This Row],[Z/W]]="Z",M43+statek[[#This Row],[ile ton]],M43-statek[[#This Row],[ile ton]]),M43)</f>
        <v>4</v>
      </c>
      <c r="N44" s="2">
        <f>IF(statek[[#This Row],[towar]]="T5",IF(statek[[#This Row],[Z/W]]="Z",statek[[#This Row],[ile ton]],0),0)</f>
        <v>0</v>
      </c>
      <c r="O44" s="2">
        <f>IF(statek[[#This Row],[towar]]="T5",IF(statek[[#This Row],[Z/W]]="W",O43+statek[[#This Row],[ile ton]],0),0)</f>
        <v>0</v>
      </c>
      <c r="P44" s="2">
        <f>MONTH(statek[[#This Row],[data]])</f>
        <v>8</v>
      </c>
      <c r="Q44" s="2">
        <f>IF(statek[[#This Row],[Miesiąc]]=P43,Q43+statek[[#This Row],[Załadunek T5]],statek[[#This Row],[Załadunek T5]])</f>
        <v>0</v>
      </c>
      <c r="R44" s="2">
        <f>IF(statek[[#This Row],[Miesiąc]]=P43,R43+statek[[#This Row],[Wyładunek T5]],statek[[#This Row],[Wyładunek T5]])</f>
        <v>191</v>
      </c>
      <c r="S44" s="2">
        <f>IF(statek[[#This Row],[Z/W]]="Z", S43-statek[[#This Row],[ile ton]]*statek[[#This Row],[cena za tone w talarach]],S43+statek[[#This Row],[ile ton]]*statek[[#This Row],[cena za tone w talarach]])</f>
        <v>507260</v>
      </c>
    </row>
    <row r="45" spans="1:19" x14ac:dyDescent="0.25">
      <c r="A45" s="1">
        <v>42593</v>
      </c>
      <c r="B45" s="2" t="s">
        <v>15</v>
      </c>
      <c r="C45" s="2" t="s">
        <v>7</v>
      </c>
      <c r="D45" s="2" t="s">
        <v>8</v>
      </c>
      <c r="E45">
        <v>36</v>
      </c>
      <c r="F45">
        <v>65</v>
      </c>
      <c r="G45" s="2">
        <f>IF(statek[[#This Row],[towar]]="T4", IF(statek[[#This Row],[Z/W]]="Z", G44+statek[[#This Row],[ile ton]],G44),G44)</f>
        <v>148</v>
      </c>
      <c r="H45" s="2">
        <f>IF(A46-statek[[#This Row],[data]]-1&gt;20,1,0)</f>
        <v>1</v>
      </c>
      <c r="I45" s="2">
        <f>IF(statek[[#This Row],[towar]]="T1", IF(statek[[#This Row],[Z/W]]="Z",I44+statek[[#This Row],[ile ton]],I44-statek[[#This Row],[ile ton]]),I44)</f>
        <v>0</v>
      </c>
      <c r="J45" s="2">
        <f>IF(statek[[#This Row],[towar]]="T2", IF(statek[[#This Row],[Z/W]]="Z",J44+statek[[#This Row],[ile ton]],J44-statek[[#This Row],[ile ton]]),J44)</f>
        <v>70</v>
      </c>
      <c r="K45" s="2">
        <f>IF(statek[[#This Row],[towar]]="T3", IF(statek[[#This Row],[Z/W]]="Z",K44+statek[[#This Row],[ile ton]],K44-statek[[#This Row],[ile ton]]),K44)</f>
        <v>0</v>
      </c>
      <c r="L45" s="2">
        <f>IF(statek[[#This Row],[towar]]="T4", IF(statek[[#This Row],[Z/W]]="Z",L44+statek[[#This Row],[ile ton]],L44-statek[[#This Row],[ile ton]]),L44)</f>
        <v>36</v>
      </c>
      <c r="M45" s="2">
        <f>IF(statek[[#This Row],[towar]]="T5", IF(statek[[#This Row],[Z/W]]="Z",M44+statek[[#This Row],[ile ton]],M44-statek[[#This Row],[ile ton]]),M44)</f>
        <v>4</v>
      </c>
      <c r="N45" s="2">
        <f>IF(statek[[#This Row],[towar]]="T5",IF(statek[[#This Row],[Z/W]]="Z",statek[[#This Row],[ile ton]],0),0)</f>
        <v>0</v>
      </c>
      <c r="O45" s="2">
        <f>IF(statek[[#This Row],[towar]]="T5",IF(statek[[#This Row],[Z/W]]="W",O44+statek[[#This Row],[ile ton]],0),0)</f>
        <v>0</v>
      </c>
      <c r="P45" s="2">
        <f>MONTH(statek[[#This Row],[data]])</f>
        <v>8</v>
      </c>
      <c r="Q45" s="2">
        <f>IF(statek[[#This Row],[Miesiąc]]=P44,Q44+statek[[#This Row],[Załadunek T5]],statek[[#This Row],[Załadunek T5]])</f>
        <v>0</v>
      </c>
      <c r="R45" s="2">
        <f>IF(statek[[#This Row],[Miesiąc]]=P44,R44+statek[[#This Row],[Wyładunek T5]],statek[[#This Row],[Wyładunek T5]])</f>
        <v>191</v>
      </c>
      <c r="S45" s="2">
        <f>IF(statek[[#This Row],[Z/W]]="Z", S44-statek[[#This Row],[ile ton]]*statek[[#This Row],[cena za tone w talarach]],S44+statek[[#This Row],[ile ton]]*statek[[#This Row],[cena za tone w talarach]])</f>
        <v>504920</v>
      </c>
    </row>
    <row r="46" spans="1:19" x14ac:dyDescent="0.25">
      <c r="A46" s="1">
        <v>42619</v>
      </c>
      <c r="B46" s="2" t="s">
        <v>16</v>
      </c>
      <c r="C46" s="2" t="s">
        <v>10</v>
      </c>
      <c r="D46" s="2" t="s">
        <v>8</v>
      </c>
      <c r="E46">
        <v>47</v>
      </c>
      <c r="F46">
        <v>7</v>
      </c>
      <c r="G46" s="2">
        <f>IF(statek[[#This Row],[towar]]="T4", IF(statek[[#This Row],[Z/W]]="Z", G45+statek[[#This Row],[ile ton]],G45),G45)</f>
        <v>148</v>
      </c>
      <c r="H46" s="2">
        <f>IF(A47-statek[[#This Row],[data]]-1&gt;20,1,0)</f>
        <v>0</v>
      </c>
      <c r="I46" s="2">
        <f>IF(statek[[#This Row],[towar]]="T1", IF(statek[[#This Row],[Z/W]]="Z",I45+statek[[#This Row],[ile ton]],I45-statek[[#This Row],[ile ton]]),I45)</f>
        <v>47</v>
      </c>
      <c r="J46" s="2">
        <f>IF(statek[[#This Row],[towar]]="T2", IF(statek[[#This Row],[Z/W]]="Z",J45+statek[[#This Row],[ile ton]],J45-statek[[#This Row],[ile ton]]),J45)</f>
        <v>70</v>
      </c>
      <c r="K46" s="2">
        <f>IF(statek[[#This Row],[towar]]="T3", IF(statek[[#This Row],[Z/W]]="Z",K45+statek[[#This Row],[ile ton]],K45-statek[[#This Row],[ile ton]]),K45)</f>
        <v>0</v>
      </c>
      <c r="L46" s="2">
        <f>IF(statek[[#This Row],[towar]]="T4", IF(statek[[#This Row],[Z/W]]="Z",L45+statek[[#This Row],[ile ton]],L45-statek[[#This Row],[ile ton]]),L45)</f>
        <v>36</v>
      </c>
      <c r="M46" s="2">
        <f>IF(statek[[#This Row],[towar]]="T5", IF(statek[[#This Row],[Z/W]]="Z",M45+statek[[#This Row],[ile ton]],M45-statek[[#This Row],[ile ton]]),M45)</f>
        <v>4</v>
      </c>
      <c r="N46" s="2">
        <f>IF(statek[[#This Row],[towar]]="T5",IF(statek[[#This Row],[Z/W]]="Z",statek[[#This Row],[ile ton]],0),0)</f>
        <v>0</v>
      </c>
      <c r="O46" s="2">
        <f>IF(statek[[#This Row],[towar]]="T5",IF(statek[[#This Row],[Z/W]]="W",O45+statek[[#This Row],[ile ton]],0),0)</f>
        <v>0</v>
      </c>
      <c r="P46" s="2">
        <f>MONTH(statek[[#This Row],[data]])</f>
        <v>9</v>
      </c>
      <c r="Q46" s="2">
        <f>IF(statek[[#This Row],[Miesiąc]]=P45,Q45+statek[[#This Row],[Załadunek T5]],statek[[#This Row],[Załadunek T5]])</f>
        <v>0</v>
      </c>
      <c r="R46" s="2">
        <f>IF(statek[[#This Row],[Miesiąc]]=P45,R45+statek[[#This Row],[Wyładunek T5]],statek[[#This Row],[Wyładunek T5]])</f>
        <v>0</v>
      </c>
      <c r="S46" s="2">
        <f>IF(statek[[#This Row],[Z/W]]="Z", S45-statek[[#This Row],[ile ton]]*statek[[#This Row],[cena za tone w talarach]],S45+statek[[#This Row],[ile ton]]*statek[[#This Row],[cena za tone w talarach]])</f>
        <v>504591</v>
      </c>
    </row>
    <row r="47" spans="1:19" x14ac:dyDescent="0.25">
      <c r="A47" s="1">
        <v>42619</v>
      </c>
      <c r="B47" s="2" t="s">
        <v>16</v>
      </c>
      <c r="C47" s="2" t="s">
        <v>9</v>
      </c>
      <c r="D47" s="2" t="s">
        <v>14</v>
      </c>
      <c r="E47">
        <v>4</v>
      </c>
      <c r="F47">
        <v>63</v>
      </c>
      <c r="G47" s="2">
        <f>IF(statek[[#This Row],[towar]]="T4", IF(statek[[#This Row],[Z/W]]="Z", G46+statek[[#This Row],[ile ton]],G46),G46)</f>
        <v>148</v>
      </c>
      <c r="H47" s="2">
        <f>IF(A48-statek[[#This Row],[data]]-1&gt;20,1,0)</f>
        <v>0</v>
      </c>
      <c r="I47" s="2">
        <f>IF(statek[[#This Row],[towar]]="T1", IF(statek[[#This Row],[Z/W]]="Z",I46+statek[[#This Row],[ile ton]],I46-statek[[#This Row],[ile ton]]),I46)</f>
        <v>47</v>
      </c>
      <c r="J47" s="2">
        <f>IF(statek[[#This Row],[towar]]="T2", IF(statek[[#This Row],[Z/W]]="Z",J46+statek[[#This Row],[ile ton]],J46-statek[[#This Row],[ile ton]]),J46)</f>
        <v>70</v>
      </c>
      <c r="K47" s="2">
        <f>IF(statek[[#This Row],[towar]]="T3", IF(statek[[#This Row],[Z/W]]="Z",K46+statek[[#This Row],[ile ton]],K46-statek[[#This Row],[ile ton]]),K46)</f>
        <v>0</v>
      </c>
      <c r="L47" s="2">
        <f>IF(statek[[#This Row],[towar]]="T4", IF(statek[[#This Row],[Z/W]]="Z",L46+statek[[#This Row],[ile ton]],L46-statek[[#This Row],[ile ton]]),L46)</f>
        <v>36</v>
      </c>
      <c r="M47" s="2">
        <f>IF(statek[[#This Row],[towar]]="T5", IF(statek[[#This Row],[Z/W]]="Z",M46+statek[[#This Row],[ile ton]],M46-statek[[#This Row],[ile ton]]),M46)</f>
        <v>0</v>
      </c>
      <c r="N47" s="2">
        <f>IF(statek[[#This Row],[towar]]="T5",IF(statek[[#This Row],[Z/W]]="Z",statek[[#This Row],[ile ton]],0),0)</f>
        <v>0</v>
      </c>
      <c r="O47" s="2">
        <f>IF(statek[[#This Row],[towar]]="T5",IF(statek[[#This Row],[Z/W]]="W",O46+statek[[#This Row],[ile ton]],0),0)</f>
        <v>4</v>
      </c>
      <c r="P47" s="2">
        <f>MONTH(statek[[#This Row],[data]])</f>
        <v>9</v>
      </c>
      <c r="Q47" s="2">
        <f>IF(statek[[#This Row],[Miesiąc]]=P46,Q46+statek[[#This Row],[Załadunek T5]],statek[[#This Row],[Załadunek T5]])</f>
        <v>0</v>
      </c>
      <c r="R47" s="2">
        <f>IF(statek[[#This Row],[Miesiąc]]=P46,R46+statek[[#This Row],[Wyładunek T5]],statek[[#This Row],[Wyładunek T5]])</f>
        <v>4</v>
      </c>
      <c r="S47" s="2">
        <f>IF(statek[[#This Row],[Z/W]]="Z", S46-statek[[#This Row],[ile ton]]*statek[[#This Row],[cena za tone w talarach]],S46+statek[[#This Row],[ile ton]]*statek[[#This Row],[cena za tone w talarach]])</f>
        <v>504843</v>
      </c>
    </row>
    <row r="48" spans="1:19" x14ac:dyDescent="0.25">
      <c r="A48" s="1">
        <v>42619</v>
      </c>
      <c r="B48" s="2" t="s">
        <v>16</v>
      </c>
      <c r="C48" s="2" t="s">
        <v>12</v>
      </c>
      <c r="D48" s="2" t="s">
        <v>8</v>
      </c>
      <c r="E48">
        <v>8</v>
      </c>
      <c r="F48">
        <v>19</v>
      </c>
      <c r="G48" s="2">
        <f>IF(statek[[#This Row],[towar]]="T4", IF(statek[[#This Row],[Z/W]]="Z", G47+statek[[#This Row],[ile ton]],G47),G47)</f>
        <v>148</v>
      </c>
      <c r="H48" s="2">
        <f>IF(A49-statek[[#This Row],[data]]-1&gt;20,1,0)</f>
        <v>0</v>
      </c>
      <c r="I48" s="2">
        <f>IF(statek[[#This Row],[towar]]="T1", IF(statek[[#This Row],[Z/W]]="Z",I47+statek[[#This Row],[ile ton]],I47-statek[[#This Row],[ile ton]]),I47)</f>
        <v>47</v>
      </c>
      <c r="J48" s="2">
        <f>IF(statek[[#This Row],[towar]]="T2", IF(statek[[#This Row],[Z/W]]="Z",J47+statek[[#This Row],[ile ton]],J47-statek[[#This Row],[ile ton]]),J47)</f>
        <v>70</v>
      </c>
      <c r="K48" s="2">
        <f>IF(statek[[#This Row],[towar]]="T3", IF(statek[[#This Row],[Z/W]]="Z",K47+statek[[#This Row],[ile ton]],K47-statek[[#This Row],[ile ton]]),K47)</f>
        <v>8</v>
      </c>
      <c r="L48" s="2">
        <f>IF(statek[[#This Row],[towar]]="T4", IF(statek[[#This Row],[Z/W]]="Z",L47+statek[[#This Row],[ile ton]],L47-statek[[#This Row],[ile ton]]),L47)</f>
        <v>36</v>
      </c>
      <c r="M48" s="2">
        <f>IF(statek[[#This Row],[towar]]="T5", IF(statek[[#This Row],[Z/W]]="Z",M47+statek[[#This Row],[ile ton]],M47-statek[[#This Row],[ile ton]]),M47)</f>
        <v>0</v>
      </c>
      <c r="N48" s="2">
        <f>IF(statek[[#This Row],[towar]]="T5",IF(statek[[#This Row],[Z/W]]="Z",statek[[#This Row],[ile ton]],0),0)</f>
        <v>0</v>
      </c>
      <c r="O48" s="2">
        <f>IF(statek[[#This Row],[towar]]="T5",IF(statek[[#This Row],[Z/W]]="W",O47+statek[[#This Row],[ile ton]],0),0)</f>
        <v>0</v>
      </c>
      <c r="P48" s="2">
        <f>MONTH(statek[[#This Row],[data]])</f>
        <v>9</v>
      </c>
      <c r="Q48" s="2">
        <f>IF(statek[[#This Row],[Miesiąc]]=P47,Q47+statek[[#This Row],[Załadunek T5]],statek[[#This Row],[Załadunek T5]])</f>
        <v>0</v>
      </c>
      <c r="R48" s="2">
        <f>IF(statek[[#This Row],[Miesiąc]]=P47,R47+statek[[#This Row],[Wyładunek T5]],statek[[#This Row],[Wyładunek T5]])</f>
        <v>4</v>
      </c>
      <c r="S48" s="2">
        <f>IF(statek[[#This Row],[Z/W]]="Z", S47-statek[[#This Row],[ile ton]]*statek[[#This Row],[cena za tone w talarach]],S47+statek[[#This Row],[ile ton]]*statek[[#This Row],[cena za tone w talarach]])</f>
        <v>504691</v>
      </c>
    </row>
    <row r="49" spans="1:19" x14ac:dyDescent="0.25">
      <c r="A49" s="1">
        <v>42619</v>
      </c>
      <c r="B49" s="2" t="s">
        <v>16</v>
      </c>
      <c r="C49" s="2" t="s">
        <v>11</v>
      </c>
      <c r="D49" s="2" t="s">
        <v>8</v>
      </c>
      <c r="E49">
        <v>3</v>
      </c>
      <c r="F49">
        <v>22</v>
      </c>
      <c r="G49" s="2">
        <f>IF(statek[[#This Row],[towar]]="T4", IF(statek[[#This Row],[Z/W]]="Z", G48+statek[[#This Row],[ile ton]],G48),G48)</f>
        <v>148</v>
      </c>
      <c r="H49" s="2">
        <f>IF(A50-statek[[#This Row],[data]]-1&gt;20,1,0)</f>
        <v>0</v>
      </c>
      <c r="I49" s="2">
        <f>IF(statek[[#This Row],[towar]]="T1", IF(statek[[#This Row],[Z/W]]="Z",I48+statek[[#This Row],[ile ton]],I48-statek[[#This Row],[ile ton]]),I48)</f>
        <v>47</v>
      </c>
      <c r="J49" s="2">
        <f>IF(statek[[#This Row],[towar]]="T2", IF(statek[[#This Row],[Z/W]]="Z",J48+statek[[#This Row],[ile ton]],J48-statek[[#This Row],[ile ton]]),J48)</f>
        <v>73</v>
      </c>
      <c r="K49" s="2">
        <f>IF(statek[[#This Row],[towar]]="T3", IF(statek[[#This Row],[Z/W]]="Z",K48+statek[[#This Row],[ile ton]],K48-statek[[#This Row],[ile ton]]),K48)</f>
        <v>8</v>
      </c>
      <c r="L49" s="2">
        <f>IF(statek[[#This Row],[towar]]="T4", IF(statek[[#This Row],[Z/W]]="Z",L48+statek[[#This Row],[ile ton]],L48-statek[[#This Row],[ile ton]]),L48)</f>
        <v>36</v>
      </c>
      <c r="M49" s="2">
        <f>IF(statek[[#This Row],[towar]]="T5", IF(statek[[#This Row],[Z/W]]="Z",M48+statek[[#This Row],[ile ton]],M48-statek[[#This Row],[ile ton]]),M48)</f>
        <v>0</v>
      </c>
      <c r="N49" s="2">
        <f>IF(statek[[#This Row],[towar]]="T5",IF(statek[[#This Row],[Z/W]]="Z",statek[[#This Row],[ile ton]],0),0)</f>
        <v>0</v>
      </c>
      <c r="O49" s="2">
        <f>IF(statek[[#This Row],[towar]]="T5",IF(statek[[#This Row],[Z/W]]="W",O48+statek[[#This Row],[ile ton]],0),0)</f>
        <v>0</v>
      </c>
      <c r="P49" s="2">
        <f>MONTH(statek[[#This Row],[data]])</f>
        <v>9</v>
      </c>
      <c r="Q49" s="2">
        <f>IF(statek[[#This Row],[Miesiąc]]=P48,Q48+statek[[#This Row],[Załadunek T5]],statek[[#This Row],[Załadunek T5]])</f>
        <v>0</v>
      </c>
      <c r="R49" s="2">
        <f>IF(statek[[#This Row],[Miesiąc]]=P48,R48+statek[[#This Row],[Wyładunek T5]],statek[[#This Row],[Wyładunek T5]])</f>
        <v>4</v>
      </c>
      <c r="S49" s="2">
        <f>IF(statek[[#This Row],[Z/W]]="Z", S48-statek[[#This Row],[ile ton]]*statek[[#This Row],[cena za tone w talarach]],S48+statek[[#This Row],[ile ton]]*statek[[#This Row],[cena za tone w talarach]])</f>
        <v>504625</v>
      </c>
    </row>
    <row r="50" spans="1:19" x14ac:dyDescent="0.25">
      <c r="A50" s="1">
        <v>42619</v>
      </c>
      <c r="B50" s="2" t="s">
        <v>16</v>
      </c>
      <c r="C50" s="2" t="s">
        <v>7</v>
      </c>
      <c r="D50" s="2" t="s">
        <v>8</v>
      </c>
      <c r="E50">
        <v>41</v>
      </c>
      <c r="F50">
        <v>59</v>
      </c>
      <c r="G50" s="2">
        <f>IF(statek[[#This Row],[towar]]="T4", IF(statek[[#This Row],[Z/W]]="Z", G49+statek[[#This Row],[ile ton]],G49),G49)</f>
        <v>189</v>
      </c>
      <c r="H50" s="2">
        <f>IF(A51-statek[[#This Row],[data]]-1&gt;20,1,0)</f>
        <v>0</v>
      </c>
      <c r="I50" s="2">
        <f>IF(statek[[#This Row],[towar]]="T1", IF(statek[[#This Row],[Z/W]]="Z",I49+statek[[#This Row],[ile ton]],I49-statek[[#This Row],[ile ton]]),I49)</f>
        <v>47</v>
      </c>
      <c r="J50" s="2">
        <f>IF(statek[[#This Row],[towar]]="T2", IF(statek[[#This Row],[Z/W]]="Z",J49+statek[[#This Row],[ile ton]],J49-statek[[#This Row],[ile ton]]),J49)</f>
        <v>73</v>
      </c>
      <c r="K50" s="2">
        <f>IF(statek[[#This Row],[towar]]="T3", IF(statek[[#This Row],[Z/W]]="Z",K49+statek[[#This Row],[ile ton]],K49-statek[[#This Row],[ile ton]]),K49)</f>
        <v>8</v>
      </c>
      <c r="L50" s="2">
        <f>IF(statek[[#This Row],[towar]]="T4", IF(statek[[#This Row],[Z/W]]="Z",L49+statek[[#This Row],[ile ton]],L49-statek[[#This Row],[ile ton]]),L49)</f>
        <v>77</v>
      </c>
      <c r="M50" s="2">
        <f>IF(statek[[#This Row],[towar]]="T5", IF(statek[[#This Row],[Z/W]]="Z",M49+statek[[#This Row],[ile ton]],M49-statek[[#This Row],[ile ton]]),M49)</f>
        <v>0</v>
      </c>
      <c r="N50" s="2">
        <f>IF(statek[[#This Row],[towar]]="T5",IF(statek[[#This Row],[Z/W]]="Z",statek[[#This Row],[ile ton]],0),0)</f>
        <v>0</v>
      </c>
      <c r="O50" s="2">
        <f>IF(statek[[#This Row],[towar]]="T5",IF(statek[[#This Row],[Z/W]]="W",O49+statek[[#This Row],[ile ton]],0),0)</f>
        <v>0</v>
      </c>
      <c r="P50" s="2">
        <f>MONTH(statek[[#This Row],[data]])</f>
        <v>9</v>
      </c>
      <c r="Q50" s="2">
        <f>IF(statek[[#This Row],[Miesiąc]]=P49,Q49+statek[[#This Row],[Załadunek T5]],statek[[#This Row],[Załadunek T5]])</f>
        <v>0</v>
      </c>
      <c r="R50" s="2">
        <f>IF(statek[[#This Row],[Miesiąc]]=P49,R49+statek[[#This Row],[Wyładunek T5]],statek[[#This Row],[Wyładunek T5]])</f>
        <v>4</v>
      </c>
      <c r="S50" s="2">
        <f>IF(statek[[#This Row],[Z/W]]="Z", S49-statek[[#This Row],[ile ton]]*statek[[#This Row],[cena za tone w talarach]],S49+statek[[#This Row],[ile ton]]*statek[[#This Row],[cena za tone w talarach]])</f>
        <v>502206</v>
      </c>
    </row>
    <row r="51" spans="1:19" x14ac:dyDescent="0.25">
      <c r="A51" s="1">
        <v>42640</v>
      </c>
      <c r="B51" s="2" t="s">
        <v>17</v>
      </c>
      <c r="C51" s="2" t="s">
        <v>9</v>
      </c>
      <c r="D51" s="2" t="s">
        <v>8</v>
      </c>
      <c r="E51">
        <v>44</v>
      </c>
      <c r="F51">
        <v>40</v>
      </c>
      <c r="G51" s="2">
        <f>IF(statek[[#This Row],[towar]]="T4", IF(statek[[#This Row],[Z/W]]="Z", G50+statek[[#This Row],[ile ton]],G50),G50)</f>
        <v>189</v>
      </c>
      <c r="H51" s="2">
        <f>IF(A52-statek[[#This Row],[data]]-1&gt;20,1,0)</f>
        <v>0</v>
      </c>
      <c r="I51" s="2">
        <f>IF(statek[[#This Row],[towar]]="T1", IF(statek[[#This Row],[Z/W]]="Z",I50+statek[[#This Row],[ile ton]],I50-statek[[#This Row],[ile ton]]),I50)</f>
        <v>47</v>
      </c>
      <c r="J51" s="2">
        <f>IF(statek[[#This Row],[towar]]="T2", IF(statek[[#This Row],[Z/W]]="Z",J50+statek[[#This Row],[ile ton]],J50-statek[[#This Row],[ile ton]]),J50)</f>
        <v>73</v>
      </c>
      <c r="K51" s="2">
        <f>IF(statek[[#This Row],[towar]]="T3", IF(statek[[#This Row],[Z/W]]="Z",K50+statek[[#This Row],[ile ton]],K50-statek[[#This Row],[ile ton]]),K50)</f>
        <v>8</v>
      </c>
      <c r="L51" s="2">
        <f>IF(statek[[#This Row],[towar]]="T4", IF(statek[[#This Row],[Z/W]]="Z",L50+statek[[#This Row],[ile ton]],L50-statek[[#This Row],[ile ton]]),L50)</f>
        <v>77</v>
      </c>
      <c r="M51" s="2">
        <f>IF(statek[[#This Row],[towar]]="T5", IF(statek[[#This Row],[Z/W]]="Z",M50+statek[[#This Row],[ile ton]],M50-statek[[#This Row],[ile ton]]),M50)</f>
        <v>44</v>
      </c>
      <c r="N51" s="2">
        <f>IF(statek[[#This Row],[towar]]="T5",IF(statek[[#This Row],[Z/W]]="Z",statek[[#This Row],[ile ton]],0),0)</f>
        <v>44</v>
      </c>
      <c r="O51" s="2">
        <f>IF(statek[[#This Row],[towar]]="T5",IF(statek[[#This Row],[Z/W]]="W",O50+statek[[#This Row],[ile ton]],0),0)</f>
        <v>0</v>
      </c>
      <c r="P51" s="2">
        <f>MONTH(statek[[#This Row],[data]])</f>
        <v>9</v>
      </c>
      <c r="Q51" s="2">
        <f>IF(statek[[#This Row],[Miesiąc]]=P50,Q50+statek[[#This Row],[Załadunek T5]],statek[[#This Row],[Załadunek T5]])</f>
        <v>44</v>
      </c>
      <c r="R51" s="2">
        <f>IF(statek[[#This Row],[Miesiąc]]=P50,R50+statek[[#This Row],[Wyładunek T5]],statek[[#This Row],[Wyładunek T5]])</f>
        <v>4</v>
      </c>
      <c r="S51" s="2">
        <f>IF(statek[[#This Row],[Z/W]]="Z", S50-statek[[#This Row],[ile ton]]*statek[[#This Row],[cena za tone w talarach]],S50+statek[[#This Row],[ile ton]]*statek[[#This Row],[cena za tone w talarach]])</f>
        <v>500446</v>
      </c>
    </row>
    <row r="52" spans="1:19" x14ac:dyDescent="0.25">
      <c r="A52" s="1">
        <v>42640</v>
      </c>
      <c r="B52" s="2" t="s">
        <v>17</v>
      </c>
      <c r="C52" s="2" t="s">
        <v>10</v>
      </c>
      <c r="D52" s="2" t="s">
        <v>14</v>
      </c>
      <c r="E52">
        <v>45</v>
      </c>
      <c r="F52">
        <v>12</v>
      </c>
      <c r="G52" s="2">
        <f>IF(statek[[#This Row],[towar]]="T4", IF(statek[[#This Row],[Z/W]]="Z", G51+statek[[#This Row],[ile ton]],G51),G51)</f>
        <v>189</v>
      </c>
      <c r="H52" s="2">
        <f>IF(A53-statek[[#This Row],[data]]-1&gt;20,1,0)</f>
        <v>0</v>
      </c>
      <c r="I52" s="2">
        <f>IF(statek[[#This Row],[towar]]="T1", IF(statek[[#This Row],[Z/W]]="Z",I51+statek[[#This Row],[ile ton]],I51-statek[[#This Row],[ile ton]]),I51)</f>
        <v>2</v>
      </c>
      <c r="J52" s="2">
        <f>IF(statek[[#This Row],[towar]]="T2", IF(statek[[#This Row],[Z/W]]="Z",J51+statek[[#This Row],[ile ton]],J51-statek[[#This Row],[ile ton]]),J51)</f>
        <v>73</v>
      </c>
      <c r="K52" s="2">
        <f>IF(statek[[#This Row],[towar]]="T3", IF(statek[[#This Row],[Z/W]]="Z",K51+statek[[#This Row],[ile ton]],K51-statek[[#This Row],[ile ton]]),K51)</f>
        <v>8</v>
      </c>
      <c r="L52" s="2">
        <f>IF(statek[[#This Row],[towar]]="T4", IF(statek[[#This Row],[Z/W]]="Z",L51+statek[[#This Row],[ile ton]],L51-statek[[#This Row],[ile ton]]),L51)</f>
        <v>77</v>
      </c>
      <c r="M52" s="2">
        <f>IF(statek[[#This Row],[towar]]="T5", IF(statek[[#This Row],[Z/W]]="Z",M51+statek[[#This Row],[ile ton]],M51-statek[[#This Row],[ile ton]]),M51)</f>
        <v>44</v>
      </c>
      <c r="N52" s="2">
        <f>IF(statek[[#This Row],[towar]]="T5",IF(statek[[#This Row],[Z/W]]="Z",statek[[#This Row],[ile ton]],0),0)</f>
        <v>0</v>
      </c>
      <c r="O52" s="2">
        <f>IF(statek[[#This Row],[towar]]="T5",IF(statek[[#This Row],[Z/W]]="W",O51+statek[[#This Row],[ile ton]],0),0)</f>
        <v>0</v>
      </c>
      <c r="P52" s="2">
        <f>MONTH(statek[[#This Row],[data]])</f>
        <v>9</v>
      </c>
      <c r="Q52" s="2">
        <f>IF(statek[[#This Row],[Miesiąc]]=P51,Q51+statek[[#This Row],[Załadunek T5]],statek[[#This Row],[Załadunek T5]])</f>
        <v>44</v>
      </c>
      <c r="R52" s="2">
        <f>IF(statek[[#This Row],[Miesiąc]]=P51,R51+statek[[#This Row],[Wyładunek T5]],statek[[#This Row],[Wyładunek T5]])</f>
        <v>4</v>
      </c>
      <c r="S52" s="2">
        <f>IF(statek[[#This Row],[Z/W]]="Z", S51-statek[[#This Row],[ile ton]]*statek[[#This Row],[cena za tone w talarach]],S51+statek[[#This Row],[ile ton]]*statek[[#This Row],[cena za tone w talarach]])</f>
        <v>500986</v>
      </c>
    </row>
    <row r="53" spans="1:19" x14ac:dyDescent="0.25">
      <c r="A53" s="1">
        <v>42640</v>
      </c>
      <c r="B53" s="2" t="s">
        <v>17</v>
      </c>
      <c r="C53" s="2" t="s">
        <v>12</v>
      </c>
      <c r="D53" s="2" t="s">
        <v>8</v>
      </c>
      <c r="E53">
        <v>40</v>
      </c>
      <c r="F53">
        <v>20</v>
      </c>
      <c r="G53" s="2">
        <f>IF(statek[[#This Row],[towar]]="T4", IF(statek[[#This Row],[Z/W]]="Z", G52+statek[[#This Row],[ile ton]],G52),G52)</f>
        <v>189</v>
      </c>
      <c r="H53" s="2">
        <f>IF(A54-statek[[#This Row],[data]]-1&gt;20,1,0)</f>
        <v>0</v>
      </c>
      <c r="I53" s="2">
        <f>IF(statek[[#This Row],[towar]]="T1", IF(statek[[#This Row],[Z/W]]="Z",I52+statek[[#This Row],[ile ton]],I52-statek[[#This Row],[ile ton]]),I52)</f>
        <v>2</v>
      </c>
      <c r="J53" s="2">
        <f>IF(statek[[#This Row],[towar]]="T2", IF(statek[[#This Row],[Z/W]]="Z",J52+statek[[#This Row],[ile ton]],J52-statek[[#This Row],[ile ton]]),J52)</f>
        <v>73</v>
      </c>
      <c r="K53" s="2">
        <f>IF(statek[[#This Row],[towar]]="T3", IF(statek[[#This Row],[Z/W]]="Z",K52+statek[[#This Row],[ile ton]],K52-statek[[#This Row],[ile ton]]),K52)</f>
        <v>48</v>
      </c>
      <c r="L53" s="2">
        <f>IF(statek[[#This Row],[towar]]="T4", IF(statek[[#This Row],[Z/W]]="Z",L52+statek[[#This Row],[ile ton]],L52-statek[[#This Row],[ile ton]]),L52)</f>
        <v>77</v>
      </c>
      <c r="M53" s="2">
        <f>IF(statek[[#This Row],[towar]]="T5", IF(statek[[#This Row],[Z/W]]="Z",M52+statek[[#This Row],[ile ton]],M52-statek[[#This Row],[ile ton]]),M52)</f>
        <v>44</v>
      </c>
      <c r="N53" s="2">
        <f>IF(statek[[#This Row],[towar]]="T5",IF(statek[[#This Row],[Z/W]]="Z",statek[[#This Row],[ile ton]],0),0)</f>
        <v>0</v>
      </c>
      <c r="O53" s="2">
        <f>IF(statek[[#This Row],[towar]]="T5",IF(statek[[#This Row],[Z/W]]="W",O52+statek[[#This Row],[ile ton]],0),0)</f>
        <v>0</v>
      </c>
      <c r="P53" s="2">
        <f>MONTH(statek[[#This Row],[data]])</f>
        <v>9</v>
      </c>
      <c r="Q53" s="2">
        <f>IF(statek[[#This Row],[Miesiąc]]=P52,Q52+statek[[#This Row],[Załadunek T5]],statek[[#This Row],[Załadunek T5]])</f>
        <v>44</v>
      </c>
      <c r="R53" s="2">
        <f>IF(statek[[#This Row],[Miesiąc]]=P52,R52+statek[[#This Row],[Wyładunek T5]],statek[[#This Row],[Wyładunek T5]])</f>
        <v>4</v>
      </c>
      <c r="S53" s="2">
        <f>IF(statek[[#This Row],[Z/W]]="Z", S52-statek[[#This Row],[ile ton]]*statek[[#This Row],[cena za tone w talarach]],S52+statek[[#This Row],[ile ton]]*statek[[#This Row],[cena za tone w talarach]])</f>
        <v>500186</v>
      </c>
    </row>
    <row r="54" spans="1:19" x14ac:dyDescent="0.25">
      <c r="A54" s="1">
        <v>42640</v>
      </c>
      <c r="B54" s="2" t="s">
        <v>17</v>
      </c>
      <c r="C54" s="2" t="s">
        <v>7</v>
      </c>
      <c r="D54" s="2" t="s">
        <v>8</v>
      </c>
      <c r="E54">
        <v>3</v>
      </c>
      <c r="F54">
        <v>63</v>
      </c>
      <c r="G54" s="2">
        <f>IF(statek[[#This Row],[towar]]="T4", IF(statek[[#This Row],[Z/W]]="Z", G53+statek[[#This Row],[ile ton]],G53),G53)</f>
        <v>192</v>
      </c>
      <c r="H54" s="2">
        <f>IF(A55-statek[[#This Row],[data]]-1&gt;20,1,0)</f>
        <v>0</v>
      </c>
      <c r="I54" s="2">
        <f>IF(statek[[#This Row],[towar]]="T1", IF(statek[[#This Row],[Z/W]]="Z",I53+statek[[#This Row],[ile ton]],I53-statek[[#This Row],[ile ton]]),I53)</f>
        <v>2</v>
      </c>
      <c r="J54" s="2">
        <f>IF(statek[[#This Row],[towar]]="T2", IF(statek[[#This Row],[Z/W]]="Z",J53+statek[[#This Row],[ile ton]],J53-statek[[#This Row],[ile ton]]),J53)</f>
        <v>73</v>
      </c>
      <c r="K54" s="2">
        <f>IF(statek[[#This Row],[towar]]="T3", IF(statek[[#This Row],[Z/W]]="Z",K53+statek[[#This Row],[ile ton]],K53-statek[[#This Row],[ile ton]]),K53)</f>
        <v>48</v>
      </c>
      <c r="L54" s="2">
        <f>IF(statek[[#This Row],[towar]]="T4", IF(statek[[#This Row],[Z/W]]="Z",L53+statek[[#This Row],[ile ton]],L53-statek[[#This Row],[ile ton]]),L53)</f>
        <v>80</v>
      </c>
      <c r="M54" s="2">
        <f>IF(statek[[#This Row],[towar]]="T5", IF(statek[[#This Row],[Z/W]]="Z",M53+statek[[#This Row],[ile ton]],M53-statek[[#This Row],[ile ton]]),M53)</f>
        <v>44</v>
      </c>
      <c r="N54" s="2">
        <f>IF(statek[[#This Row],[towar]]="T5",IF(statek[[#This Row],[Z/W]]="Z",statek[[#This Row],[ile ton]],0),0)</f>
        <v>0</v>
      </c>
      <c r="O54" s="2">
        <f>IF(statek[[#This Row],[towar]]="T5",IF(statek[[#This Row],[Z/W]]="W",O53+statek[[#This Row],[ile ton]],0),0)</f>
        <v>0</v>
      </c>
      <c r="P54" s="2">
        <f>MONTH(statek[[#This Row],[data]])</f>
        <v>9</v>
      </c>
      <c r="Q54" s="2">
        <f>IF(statek[[#This Row],[Miesiąc]]=P53,Q53+statek[[#This Row],[Załadunek T5]],statek[[#This Row],[Załadunek T5]])</f>
        <v>44</v>
      </c>
      <c r="R54" s="2">
        <f>IF(statek[[#This Row],[Miesiąc]]=P53,R53+statek[[#This Row],[Wyładunek T5]],statek[[#This Row],[Wyładunek T5]])</f>
        <v>4</v>
      </c>
      <c r="S54" s="2">
        <f>IF(statek[[#This Row],[Z/W]]="Z", S53-statek[[#This Row],[ile ton]]*statek[[#This Row],[cena za tone w talarach]],S53+statek[[#This Row],[ile ton]]*statek[[#This Row],[cena za tone w talarach]])</f>
        <v>499997</v>
      </c>
    </row>
    <row r="55" spans="1:19" x14ac:dyDescent="0.25">
      <c r="A55" s="1">
        <v>42640</v>
      </c>
      <c r="B55" s="2" t="s">
        <v>17</v>
      </c>
      <c r="C55" s="2" t="s">
        <v>11</v>
      </c>
      <c r="D55" s="2" t="s">
        <v>8</v>
      </c>
      <c r="E55">
        <v>17</v>
      </c>
      <c r="F55">
        <v>24</v>
      </c>
      <c r="G55" s="2">
        <f>IF(statek[[#This Row],[towar]]="T4", IF(statek[[#This Row],[Z/W]]="Z", G54+statek[[#This Row],[ile ton]],G54),G54)</f>
        <v>192</v>
      </c>
      <c r="H55" s="2">
        <f>IF(A56-statek[[#This Row],[data]]-1&gt;20,1,0)</f>
        <v>1</v>
      </c>
      <c r="I55" s="2">
        <f>IF(statek[[#This Row],[towar]]="T1", IF(statek[[#This Row],[Z/W]]="Z",I54+statek[[#This Row],[ile ton]],I54-statek[[#This Row],[ile ton]]),I54)</f>
        <v>2</v>
      </c>
      <c r="J55" s="2">
        <f>IF(statek[[#This Row],[towar]]="T2", IF(statek[[#This Row],[Z/W]]="Z",J54+statek[[#This Row],[ile ton]],J54-statek[[#This Row],[ile ton]]),J54)</f>
        <v>90</v>
      </c>
      <c r="K55" s="2">
        <f>IF(statek[[#This Row],[towar]]="T3", IF(statek[[#This Row],[Z/W]]="Z",K54+statek[[#This Row],[ile ton]],K54-statek[[#This Row],[ile ton]]),K54)</f>
        <v>48</v>
      </c>
      <c r="L55" s="2">
        <f>IF(statek[[#This Row],[towar]]="T4", IF(statek[[#This Row],[Z/W]]="Z",L54+statek[[#This Row],[ile ton]],L54-statek[[#This Row],[ile ton]]),L54)</f>
        <v>80</v>
      </c>
      <c r="M55" s="2">
        <f>IF(statek[[#This Row],[towar]]="T5", IF(statek[[#This Row],[Z/W]]="Z",M54+statek[[#This Row],[ile ton]],M54-statek[[#This Row],[ile ton]]),M54)</f>
        <v>44</v>
      </c>
      <c r="N55" s="2">
        <f>IF(statek[[#This Row],[towar]]="T5",IF(statek[[#This Row],[Z/W]]="Z",statek[[#This Row],[ile ton]],0),0)</f>
        <v>0</v>
      </c>
      <c r="O55" s="2">
        <f>IF(statek[[#This Row],[towar]]="T5",IF(statek[[#This Row],[Z/W]]="W",O54+statek[[#This Row],[ile ton]],0),0)</f>
        <v>0</v>
      </c>
      <c r="P55" s="2">
        <f>MONTH(statek[[#This Row],[data]])</f>
        <v>9</v>
      </c>
      <c r="Q55" s="2">
        <f>IF(statek[[#This Row],[Miesiąc]]=P54,Q54+statek[[#This Row],[Załadunek T5]],statek[[#This Row],[Załadunek T5]])</f>
        <v>44</v>
      </c>
      <c r="R55" s="2">
        <f>IF(statek[[#This Row],[Miesiąc]]=P54,R54+statek[[#This Row],[Wyładunek T5]],statek[[#This Row],[Wyładunek T5]])</f>
        <v>4</v>
      </c>
      <c r="S55" s="2">
        <f>IF(statek[[#This Row],[Z/W]]="Z", S54-statek[[#This Row],[ile ton]]*statek[[#This Row],[cena za tone w talarach]],S54+statek[[#This Row],[ile ton]]*statek[[#This Row],[cena za tone w talarach]])</f>
        <v>499589</v>
      </c>
    </row>
    <row r="56" spans="1:19" x14ac:dyDescent="0.25">
      <c r="A56" s="1">
        <v>42664</v>
      </c>
      <c r="B56" s="2" t="s">
        <v>18</v>
      </c>
      <c r="C56" s="2" t="s">
        <v>10</v>
      </c>
      <c r="D56" s="2" t="s">
        <v>14</v>
      </c>
      <c r="E56">
        <v>2</v>
      </c>
      <c r="F56">
        <v>12</v>
      </c>
      <c r="G56" s="2">
        <f>IF(statek[[#This Row],[towar]]="T4", IF(statek[[#This Row],[Z/W]]="Z", G55+statek[[#This Row],[ile ton]],G55),G55)</f>
        <v>192</v>
      </c>
      <c r="H56" s="2">
        <f>IF(A57-statek[[#This Row],[data]]-1&gt;20,1,0)</f>
        <v>0</v>
      </c>
      <c r="I56" s="2">
        <f>IF(statek[[#This Row],[towar]]="T1", IF(statek[[#This Row],[Z/W]]="Z",I55+statek[[#This Row],[ile ton]],I55-statek[[#This Row],[ile ton]]),I55)</f>
        <v>0</v>
      </c>
      <c r="J56" s="2">
        <f>IF(statek[[#This Row],[towar]]="T2", IF(statek[[#This Row],[Z/W]]="Z",J55+statek[[#This Row],[ile ton]],J55-statek[[#This Row],[ile ton]]),J55)</f>
        <v>90</v>
      </c>
      <c r="K56" s="2">
        <f>IF(statek[[#This Row],[towar]]="T3", IF(statek[[#This Row],[Z/W]]="Z",K55+statek[[#This Row],[ile ton]],K55-statek[[#This Row],[ile ton]]),K55)</f>
        <v>48</v>
      </c>
      <c r="L56" s="2">
        <f>IF(statek[[#This Row],[towar]]="T4", IF(statek[[#This Row],[Z/W]]="Z",L55+statek[[#This Row],[ile ton]],L55-statek[[#This Row],[ile ton]]),L55)</f>
        <v>80</v>
      </c>
      <c r="M56" s="2">
        <f>IF(statek[[#This Row],[towar]]="T5", IF(statek[[#This Row],[Z/W]]="Z",M55+statek[[#This Row],[ile ton]],M55-statek[[#This Row],[ile ton]]),M55)</f>
        <v>44</v>
      </c>
      <c r="N56" s="2">
        <f>IF(statek[[#This Row],[towar]]="T5",IF(statek[[#This Row],[Z/W]]="Z",statek[[#This Row],[ile ton]],0),0)</f>
        <v>0</v>
      </c>
      <c r="O56" s="2">
        <f>IF(statek[[#This Row],[towar]]="T5",IF(statek[[#This Row],[Z/W]]="W",O55+statek[[#This Row],[ile ton]],0),0)</f>
        <v>0</v>
      </c>
      <c r="P56" s="2">
        <f>MONTH(statek[[#This Row],[data]])</f>
        <v>10</v>
      </c>
      <c r="Q56" s="2">
        <f>IF(statek[[#This Row],[Miesiąc]]=P55,Q55+statek[[#This Row],[Załadunek T5]],statek[[#This Row],[Załadunek T5]])</f>
        <v>0</v>
      </c>
      <c r="R56" s="2">
        <f>IF(statek[[#This Row],[Miesiąc]]=P55,R55+statek[[#This Row],[Wyładunek T5]],statek[[#This Row],[Wyładunek T5]])</f>
        <v>0</v>
      </c>
      <c r="S56" s="2">
        <f>IF(statek[[#This Row],[Z/W]]="Z", S55-statek[[#This Row],[ile ton]]*statek[[#This Row],[cena za tone w talarach]],S55+statek[[#This Row],[ile ton]]*statek[[#This Row],[cena za tone w talarach]])</f>
        <v>499613</v>
      </c>
    </row>
    <row r="57" spans="1:19" x14ac:dyDescent="0.25">
      <c r="A57" s="1">
        <v>42664</v>
      </c>
      <c r="B57" s="2" t="s">
        <v>18</v>
      </c>
      <c r="C57" s="2" t="s">
        <v>12</v>
      </c>
      <c r="D57" s="2" t="s">
        <v>8</v>
      </c>
      <c r="E57">
        <v>14</v>
      </c>
      <c r="F57">
        <v>19</v>
      </c>
      <c r="G57" s="2">
        <f>IF(statek[[#This Row],[towar]]="T4", IF(statek[[#This Row],[Z/W]]="Z", G56+statek[[#This Row],[ile ton]],G56),G56)</f>
        <v>192</v>
      </c>
      <c r="H57" s="2">
        <f>IF(A58-statek[[#This Row],[data]]-1&gt;20,1,0)</f>
        <v>0</v>
      </c>
      <c r="I57" s="2">
        <f>IF(statek[[#This Row],[towar]]="T1", IF(statek[[#This Row],[Z/W]]="Z",I56+statek[[#This Row],[ile ton]],I56-statek[[#This Row],[ile ton]]),I56)</f>
        <v>0</v>
      </c>
      <c r="J57" s="2">
        <f>IF(statek[[#This Row],[towar]]="T2", IF(statek[[#This Row],[Z/W]]="Z",J56+statek[[#This Row],[ile ton]],J56-statek[[#This Row],[ile ton]]),J56)</f>
        <v>90</v>
      </c>
      <c r="K57" s="2">
        <f>IF(statek[[#This Row],[towar]]="T3", IF(statek[[#This Row],[Z/W]]="Z",K56+statek[[#This Row],[ile ton]],K56-statek[[#This Row],[ile ton]]),K56)</f>
        <v>62</v>
      </c>
      <c r="L57" s="2">
        <f>IF(statek[[#This Row],[towar]]="T4", IF(statek[[#This Row],[Z/W]]="Z",L56+statek[[#This Row],[ile ton]],L56-statek[[#This Row],[ile ton]]),L56)</f>
        <v>80</v>
      </c>
      <c r="M57" s="2">
        <f>IF(statek[[#This Row],[towar]]="T5", IF(statek[[#This Row],[Z/W]]="Z",M56+statek[[#This Row],[ile ton]],M56-statek[[#This Row],[ile ton]]),M56)</f>
        <v>44</v>
      </c>
      <c r="N57" s="2">
        <f>IF(statek[[#This Row],[towar]]="T5",IF(statek[[#This Row],[Z/W]]="Z",statek[[#This Row],[ile ton]],0),0)</f>
        <v>0</v>
      </c>
      <c r="O57" s="2">
        <f>IF(statek[[#This Row],[towar]]="T5",IF(statek[[#This Row],[Z/W]]="W",O56+statek[[#This Row],[ile ton]],0),0)</f>
        <v>0</v>
      </c>
      <c r="P57" s="2">
        <f>MONTH(statek[[#This Row],[data]])</f>
        <v>10</v>
      </c>
      <c r="Q57" s="2">
        <f>IF(statek[[#This Row],[Miesiąc]]=P56,Q56+statek[[#This Row],[Załadunek T5]],statek[[#This Row],[Załadunek T5]])</f>
        <v>0</v>
      </c>
      <c r="R57" s="2">
        <f>IF(statek[[#This Row],[Miesiąc]]=P56,R56+statek[[#This Row],[Wyładunek T5]],statek[[#This Row],[Wyładunek T5]])</f>
        <v>0</v>
      </c>
      <c r="S57" s="2">
        <f>IF(statek[[#This Row],[Z/W]]="Z", S56-statek[[#This Row],[ile ton]]*statek[[#This Row],[cena za tone w talarach]],S56+statek[[#This Row],[ile ton]]*statek[[#This Row],[cena za tone w talarach]])</f>
        <v>499347</v>
      </c>
    </row>
    <row r="58" spans="1:19" x14ac:dyDescent="0.25">
      <c r="A58" s="1">
        <v>42664</v>
      </c>
      <c r="B58" s="2" t="s">
        <v>18</v>
      </c>
      <c r="C58" s="2" t="s">
        <v>11</v>
      </c>
      <c r="D58" s="2" t="s">
        <v>8</v>
      </c>
      <c r="E58">
        <v>23</v>
      </c>
      <c r="F58">
        <v>23</v>
      </c>
      <c r="G58" s="2">
        <f>IF(statek[[#This Row],[towar]]="T4", IF(statek[[#This Row],[Z/W]]="Z", G57+statek[[#This Row],[ile ton]],G57),G57)</f>
        <v>192</v>
      </c>
      <c r="H58" s="2">
        <f>IF(A59-statek[[#This Row],[data]]-1&gt;20,1,0)</f>
        <v>0</v>
      </c>
      <c r="I58" s="2">
        <f>IF(statek[[#This Row],[towar]]="T1", IF(statek[[#This Row],[Z/W]]="Z",I57+statek[[#This Row],[ile ton]],I57-statek[[#This Row],[ile ton]]),I57)</f>
        <v>0</v>
      </c>
      <c r="J58" s="2">
        <f>IF(statek[[#This Row],[towar]]="T2", IF(statek[[#This Row],[Z/W]]="Z",J57+statek[[#This Row],[ile ton]],J57-statek[[#This Row],[ile ton]]),J57)</f>
        <v>113</v>
      </c>
      <c r="K58" s="2">
        <f>IF(statek[[#This Row],[towar]]="T3", IF(statek[[#This Row],[Z/W]]="Z",K57+statek[[#This Row],[ile ton]],K57-statek[[#This Row],[ile ton]]),K57)</f>
        <v>62</v>
      </c>
      <c r="L58" s="2">
        <f>IF(statek[[#This Row],[towar]]="T4", IF(statek[[#This Row],[Z/W]]="Z",L57+statek[[#This Row],[ile ton]],L57-statek[[#This Row],[ile ton]]),L57)</f>
        <v>80</v>
      </c>
      <c r="M58" s="2">
        <f>IF(statek[[#This Row],[towar]]="T5", IF(statek[[#This Row],[Z/W]]="Z",M57+statek[[#This Row],[ile ton]],M57-statek[[#This Row],[ile ton]]),M57)</f>
        <v>44</v>
      </c>
      <c r="N58" s="2">
        <f>IF(statek[[#This Row],[towar]]="T5",IF(statek[[#This Row],[Z/W]]="Z",statek[[#This Row],[ile ton]],0),0)</f>
        <v>0</v>
      </c>
      <c r="O58" s="2">
        <f>IF(statek[[#This Row],[towar]]="T5",IF(statek[[#This Row],[Z/W]]="W",O57+statek[[#This Row],[ile ton]],0),0)</f>
        <v>0</v>
      </c>
      <c r="P58" s="2">
        <f>MONTH(statek[[#This Row],[data]])</f>
        <v>10</v>
      </c>
      <c r="Q58" s="2">
        <f>IF(statek[[#This Row],[Miesiąc]]=P57,Q57+statek[[#This Row],[Załadunek T5]],statek[[#This Row],[Załadunek T5]])</f>
        <v>0</v>
      </c>
      <c r="R58" s="2">
        <f>IF(statek[[#This Row],[Miesiąc]]=P57,R57+statek[[#This Row],[Wyładunek T5]],statek[[#This Row],[Wyładunek T5]])</f>
        <v>0</v>
      </c>
      <c r="S58" s="2">
        <f>IF(statek[[#This Row],[Z/W]]="Z", S57-statek[[#This Row],[ile ton]]*statek[[#This Row],[cena za tone w talarach]],S57+statek[[#This Row],[ile ton]]*statek[[#This Row],[cena za tone w talarach]])</f>
        <v>498818</v>
      </c>
    </row>
    <row r="59" spans="1:19" x14ac:dyDescent="0.25">
      <c r="A59" s="1">
        <v>42682</v>
      </c>
      <c r="B59" s="2" t="s">
        <v>19</v>
      </c>
      <c r="C59" s="2" t="s">
        <v>10</v>
      </c>
      <c r="D59" s="2" t="s">
        <v>8</v>
      </c>
      <c r="E59">
        <v>11</v>
      </c>
      <c r="F59">
        <v>8</v>
      </c>
      <c r="G59" s="2">
        <f>IF(statek[[#This Row],[towar]]="T4", IF(statek[[#This Row],[Z/W]]="Z", G58+statek[[#This Row],[ile ton]],G58),G58)</f>
        <v>192</v>
      </c>
      <c r="H59" s="2">
        <f>IF(A60-statek[[#This Row],[data]]-1&gt;20,1,0)</f>
        <v>0</v>
      </c>
      <c r="I59" s="2">
        <f>IF(statek[[#This Row],[towar]]="T1", IF(statek[[#This Row],[Z/W]]="Z",I58+statek[[#This Row],[ile ton]],I58-statek[[#This Row],[ile ton]]),I58)</f>
        <v>11</v>
      </c>
      <c r="J59" s="2">
        <f>IF(statek[[#This Row],[towar]]="T2", IF(statek[[#This Row],[Z/W]]="Z",J58+statek[[#This Row],[ile ton]],J58-statek[[#This Row],[ile ton]]),J58)</f>
        <v>113</v>
      </c>
      <c r="K59" s="2">
        <f>IF(statek[[#This Row],[towar]]="T3", IF(statek[[#This Row],[Z/W]]="Z",K58+statek[[#This Row],[ile ton]],K58-statek[[#This Row],[ile ton]]),K58)</f>
        <v>62</v>
      </c>
      <c r="L59" s="2">
        <f>IF(statek[[#This Row],[towar]]="T4", IF(statek[[#This Row],[Z/W]]="Z",L58+statek[[#This Row],[ile ton]],L58-statek[[#This Row],[ile ton]]),L58)</f>
        <v>80</v>
      </c>
      <c r="M59" s="2">
        <f>IF(statek[[#This Row],[towar]]="T5", IF(statek[[#This Row],[Z/W]]="Z",M58+statek[[#This Row],[ile ton]],M58-statek[[#This Row],[ile ton]]),M58)</f>
        <v>44</v>
      </c>
      <c r="N59" s="2">
        <f>IF(statek[[#This Row],[towar]]="T5",IF(statek[[#This Row],[Z/W]]="Z",statek[[#This Row],[ile ton]],0),0)</f>
        <v>0</v>
      </c>
      <c r="O59" s="2">
        <f>IF(statek[[#This Row],[towar]]="T5",IF(statek[[#This Row],[Z/W]]="W",O58+statek[[#This Row],[ile ton]],0),0)</f>
        <v>0</v>
      </c>
      <c r="P59" s="2">
        <f>MONTH(statek[[#This Row],[data]])</f>
        <v>11</v>
      </c>
      <c r="Q59" s="2">
        <f>IF(statek[[#This Row],[Miesiąc]]=P58,Q58+statek[[#This Row],[Załadunek T5]],statek[[#This Row],[Załadunek T5]])</f>
        <v>0</v>
      </c>
      <c r="R59" s="2">
        <f>IF(statek[[#This Row],[Miesiąc]]=P58,R58+statek[[#This Row],[Wyładunek T5]],statek[[#This Row],[Wyładunek T5]])</f>
        <v>0</v>
      </c>
      <c r="S59" s="2">
        <f>IF(statek[[#This Row],[Z/W]]="Z", S58-statek[[#This Row],[ile ton]]*statek[[#This Row],[cena za tone w talarach]],S58+statek[[#This Row],[ile ton]]*statek[[#This Row],[cena za tone w talarach]])</f>
        <v>498730</v>
      </c>
    </row>
    <row r="60" spans="1:19" x14ac:dyDescent="0.25">
      <c r="A60" s="1">
        <v>42682</v>
      </c>
      <c r="B60" s="2" t="s">
        <v>19</v>
      </c>
      <c r="C60" s="2" t="s">
        <v>7</v>
      </c>
      <c r="D60" s="2" t="s">
        <v>8</v>
      </c>
      <c r="E60">
        <v>17</v>
      </c>
      <c r="F60">
        <v>66</v>
      </c>
      <c r="G60" s="2">
        <f>IF(statek[[#This Row],[towar]]="T4", IF(statek[[#This Row],[Z/W]]="Z", G59+statek[[#This Row],[ile ton]],G59),G59)</f>
        <v>209</v>
      </c>
      <c r="H60" s="2">
        <f>IF(A61-statek[[#This Row],[data]]-1&gt;20,1,0)</f>
        <v>0</v>
      </c>
      <c r="I60" s="2">
        <f>IF(statek[[#This Row],[towar]]="T1", IF(statek[[#This Row],[Z/W]]="Z",I59+statek[[#This Row],[ile ton]],I59-statek[[#This Row],[ile ton]]),I59)</f>
        <v>11</v>
      </c>
      <c r="J60" s="2">
        <f>IF(statek[[#This Row],[towar]]="T2", IF(statek[[#This Row],[Z/W]]="Z",J59+statek[[#This Row],[ile ton]],J59-statek[[#This Row],[ile ton]]),J59)</f>
        <v>113</v>
      </c>
      <c r="K60" s="2">
        <f>IF(statek[[#This Row],[towar]]="T3", IF(statek[[#This Row],[Z/W]]="Z",K59+statek[[#This Row],[ile ton]],K59-statek[[#This Row],[ile ton]]),K59)</f>
        <v>62</v>
      </c>
      <c r="L60" s="2">
        <f>IF(statek[[#This Row],[towar]]="T4", IF(statek[[#This Row],[Z/W]]="Z",L59+statek[[#This Row],[ile ton]],L59-statek[[#This Row],[ile ton]]),L59)</f>
        <v>97</v>
      </c>
      <c r="M60" s="2">
        <f>IF(statek[[#This Row],[towar]]="T5", IF(statek[[#This Row],[Z/W]]="Z",M59+statek[[#This Row],[ile ton]],M59-statek[[#This Row],[ile ton]]),M59)</f>
        <v>44</v>
      </c>
      <c r="N60" s="2">
        <f>IF(statek[[#This Row],[towar]]="T5",IF(statek[[#This Row],[Z/W]]="Z",statek[[#This Row],[ile ton]],0),0)</f>
        <v>0</v>
      </c>
      <c r="O60" s="2">
        <f>IF(statek[[#This Row],[towar]]="T5",IF(statek[[#This Row],[Z/W]]="W",O59+statek[[#This Row],[ile ton]],0),0)</f>
        <v>0</v>
      </c>
      <c r="P60" s="2">
        <f>MONTH(statek[[#This Row],[data]])</f>
        <v>11</v>
      </c>
      <c r="Q60" s="2">
        <f>IF(statek[[#This Row],[Miesiąc]]=P59,Q59+statek[[#This Row],[Załadunek T5]],statek[[#This Row],[Załadunek T5]])</f>
        <v>0</v>
      </c>
      <c r="R60" s="2">
        <f>IF(statek[[#This Row],[Miesiąc]]=P59,R59+statek[[#This Row],[Wyładunek T5]],statek[[#This Row],[Wyładunek T5]])</f>
        <v>0</v>
      </c>
      <c r="S60" s="2">
        <f>IF(statek[[#This Row],[Z/W]]="Z", S59-statek[[#This Row],[ile ton]]*statek[[#This Row],[cena za tone w talarach]],S59+statek[[#This Row],[ile ton]]*statek[[#This Row],[cena za tone w talarach]])</f>
        <v>497608</v>
      </c>
    </row>
    <row r="61" spans="1:19" x14ac:dyDescent="0.25">
      <c r="A61" s="1">
        <v>42682</v>
      </c>
      <c r="B61" s="2" t="s">
        <v>19</v>
      </c>
      <c r="C61" s="2" t="s">
        <v>9</v>
      </c>
      <c r="D61" s="2" t="s">
        <v>8</v>
      </c>
      <c r="E61">
        <v>30</v>
      </c>
      <c r="F61">
        <v>41</v>
      </c>
      <c r="G61" s="2">
        <f>IF(statek[[#This Row],[towar]]="T4", IF(statek[[#This Row],[Z/W]]="Z", G60+statek[[#This Row],[ile ton]],G60),G60)</f>
        <v>209</v>
      </c>
      <c r="H61" s="2">
        <f>IF(A62-statek[[#This Row],[data]]-1&gt;20,1,0)</f>
        <v>1</v>
      </c>
      <c r="I61" s="2">
        <f>IF(statek[[#This Row],[towar]]="T1", IF(statek[[#This Row],[Z/W]]="Z",I60+statek[[#This Row],[ile ton]],I60-statek[[#This Row],[ile ton]]),I60)</f>
        <v>11</v>
      </c>
      <c r="J61" s="2">
        <f>IF(statek[[#This Row],[towar]]="T2", IF(statek[[#This Row],[Z/W]]="Z",J60+statek[[#This Row],[ile ton]],J60-statek[[#This Row],[ile ton]]),J60)</f>
        <v>113</v>
      </c>
      <c r="K61" s="2">
        <f>IF(statek[[#This Row],[towar]]="T3", IF(statek[[#This Row],[Z/W]]="Z",K60+statek[[#This Row],[ile ton]],K60-statek[[#This Row],[ile ton]]),K60)</f>
        <v>62</v>
      </c>
      <c r="L61" s="2">
        <f>IF(statek[[#This Row],[towar]]="T4", IF(statek[[#This Row],[Z/W]]="Z",L60+statek[[#This Row],[ile ton]],L60-statek[[#This Row],[ile ton]]),L60)</f>
        <v>97</v>
      </c>
      <c r="M61" s="2">
        <f>IF(statek[[#This Row],[towar]]="T5", IF(statek[[#This Row],[Z/W]]="Z",M60+statek[[#This Row],[ile ton]],M60-statek[[#This Row],[ile ton]]),M60)</f>
        <v>74</v>
      </c>
      <c r="N61" s="2">
        <f>IF(statek[[#This Row],[towar]]="T5",IF(statek[[#This Row],[Z/W]]="Z",statek[[#This Row],[ile ton]],0),0)</f>
        <v>30</v>
      </c>
      <c r="O61" s="2">
        <f>IF(statek[[#This Row],[towar]]="T5",IF(statek[[#This Row],[Z/W]]="W",O60+statek[[#This Row],[ile ton]],0),0)</f>
        <v>0</v>
      </c>
      <c r="P61" s="2">
        <f>MONTH(statek[[#This Row],[data]])</f>
        <v>11</v>
      </c>
      <c r="Q61" s="2">
        <f>IF(statek[[#This Row],[Miesiąc]]=P60,Q60+statek[[#This Row],[Załadunek T5]],statek[[#This Row],[Załadunek T5]])</f>
        <v>30</v>
      </c>
      <c r="R61" s="2">
        <f>IF(statek[[#This Row],[Miesiąc]]=P60,R60+statek[[#This Row],[Wyładunek T5]],statek[[#This Row],[Wyładunek T5]])</f>
        <v>0</v>
      </c>
      <c r="S61" s="2">
        <f>IF(statek[[#This Row],[Z/W]]="Z", S60-statek[[#This Row],[ile ton]]*statek[[#This Row],[cena za tone w talarach]],S60+statek[[#This Row],[ile ton]]*statek[[#This Row],[cena za tone w talarach]])</f>
        <v>496378</v>
      </c>
    </row>
    <row r="62" spans="1:19" x14ac:dyDescent="0.25">
      <c r="A62" s="1">
        <v>42704</v>
      </c>
      <c r="B62" s="2" t="s">
        <v>20</v>
      </c>
      <c r="C62" s="2" t="s">
        <v>7</v>
      </c>
      <c r="D62" s="2" t="s">
        <v>14</v>
      </c>
      <c r="E62">
        <v>97</v>
      </c>
      <c r="F62">
        <v>98</v>
      </c>
      <c r="G62" s="2">
        <f>IF(statek[[#This Row],[towar]]="T4", IF(statek[[#This Row],[Z/W]]="Z", G61+statek[[#This Row],[ile ton]],G61),G61)</f>
        <v>209</v>
      </c>
      <c r="H62" s="2">
        <f>IF(A63-statek[[#This Row],[data]]-1&gt;20,1,0)</f>
        <v>0</v>
      </c>
      <c r="I62" s="2">
        <f>IF(statek[[#This Row],[towar]]="T1", IF(statek[[#This Row],[Z/W]]="Z",I61+statek[[#This Row],[ile ton]],I61-statek[[#This Row],[ile ton]]),I61)</f>
        <v>11</v>
      </c>
      <c r="J62" s="2">
        <f>IF(statek[[#This Row],[towar]]="T2", IF(statek[[#This Row],[Z/W]]="Z",J61+statek[[#This Row],[ile ton]],J61-statek[[#This Row],[ile ton]]),J61)</f>
        <v>113</v>
      </c>
      <c r="K62" s="2">
        <f>IF(statek[[#This Row],[towar]]="T3", IF(statek[[#This Row],[Z/W]]="Z",K61+statek[[#This Row],[ile ton]],K61-statek[[#This Row],[ile ton]]),K61)</f>
        <v>62</v>
      </c>
      <c r="L62" s="2">
        <f>IF(statek[[#This Row],[towar]]="T4", IF(statek[[#This Row],[Z/W]]="Z",L61+statek[[#This Row],[ile ton]],L61-statek[[#This Row],[ile ton]]),L61)</f>
        <v>0</v>
      </c>
      <c r="M62" s="2">
        <f>IF(statek[[#This Row],[towar]]="T5", IF(statek[[#This Row],[Z/W]]="Z",M61+statek[[#This Row],[ile ton]],M61-statek[[#This Row],[ile ton]]),M61)</f>
        <v>74</v>
      </c>
      <c r="N62" s="2">
        <f>IF(statek[[#This Row],[towar]]="T5",IF(statek[[#This Row],[Z/W]]="Z",statek[[#This Row],[ile ton]],0),0)</f>
        <v>0</v>
      </c>
      <c r="O62" s="2">
        <f>IF(statek[[#This Row],[towar]]="T5",IF(statek[[#This Row],[Z/W]]="W",O61+statek[[#This Row],[ile ton]],0),0)</f>
        <v>0</v>
      </c>
      <c r="P62" s="2">
        <f>MONTH(statek[[#This Row],[data]])</f>
        <v>11</v>
      </c>
      <c r="Q62" s="2">
        <f>IF(statek[[#This Row],[Miesiąc]]=P61,Q61+statek[[#This Row],[Załadunek T5]],statek[[#This Row],[Załadunek T5]])</f>
        <v>30</v>
      </c>
      <c r="R62" s="2">
        <f>IF(statek[[#This Row],[Miesiąc]]=P61,R61+statek[[#This Row],[Wyładunek T5]],statek[[#This Row],[Wyładunek T5]])</f>
        <v>0</v>
      </c>
      <c r="S62" s="2">
        <f>IF(statek[[#This Row],[Z/W]]="Z", S61-statek[[#This Row],[ile ton]]*statek[[#This Row],[cena za tone w talarach]],S61+statek[[#This Row],[ile ton]]*statek[[#This Row],[cena za tone w talarach]])</f>
        <v>505884</v>
      </c>
    </row>
    <row r="63" spans="1:19" x14ac:dyDescent="0.25">
      <c r="A63" s="1">
        <v>42704</v>
      </c>
      <c r="B63" s="2" t="s">
        <v>20</v>
      </c>
      <c r="C63" s="2" t="s">
        <v>10</v>
      </c>
      <c r="D63" s="2" t="s">
        <v>14</v>
      </c>
      <c r="E63">
        <v>11</v>
      </c>
      <c r="F63">
        <v>12</v>
      </c>
      <c r="G63" s="2">
        <f>IF(statek[[#This Row],[towar]]="T4", IF(statek[[#This Row],[Z/W]]="Z", G62+statek[[#This Row],[ile ton]],G62),G62)</f>
        <v>209</v>
      </c>
      <c r="H63" s="2">
        <f>IF(A64-statek[[#This Row],[data]]-1&gt;20,1,0)</f>
        <v>0</v>
      </c>
      <c r="I63" s="2">
        <f>IF(statek[[#This Row],[towar]]="T1", IF(statek[[#This Row],[Z/W]]="Z",I62+statek[[#This Row],[ile ton]],I62-statek[[#This Row],[ile ton]]),I62)</f>
        <v>0</v>
      </c>
      <c r="J63" s="2">
        <f>IF(statek[[#This Row],[towar]]="T2", IF(statek[[#This Row],[Z/W]]="Z",J62+statek[[#This Row],[ile ton]],J62-statek[[#This Row],[ile ton]]),J62)</f>
        <v>113</v>
      </c>
      <c r="K63" s="2">
        <f>IF(statek[[#This Row],[towar]]="T3", IF(statek[[#This Row],[Z/W]]="Z",K62+statek[[#This Row],[ile ton]],K62-statek[[#This Row],[ile ton]]),K62)</f>
        <v>62</v>
      </c>
      <c r="L63" s="2">
        <f>IF(statek[[#This Row],[towar]]="T4", IF(statek[[#This Row],[Z/W]]="Z",L62+statek[[#This Row],[ile ton]],L62-statek[[#This Row],[ile ton]]),L62)</f>
        <v>0</v>
      </c>
      <c r="M63" s="2">
        <f>IF(statek[[#This Row],[towar]]="T5", IF(statek[[#This Row],[Z/W]]="Z",M62+statek[[#This Row],[ile ton]],M62-statek[[#This Row],[ile ton]]),M62)</f>
        <v>74</v>
      </c>
      <c r="N63" s="2">
        <f>IF(statek[[#This Row],[towar]]="T5",IF(statek[[#This Row],[Z/W]]="Z",statek[[#This Row],[ile ton]],0),0)</f>
        <v>0</v>
      </c>
      <c r="O63" s="2">
        <f>IF(statek[[#This Row],[towar]]="T5",IF(statek[[#This Row],[Z/W]]="W",O62+statek[[#This Row],[ile ton]],0),0)</f>
        <v>0</v>
      </c>
      <c r="P63" s="2">
        <f>MONTH(statek[[#This Row],[data]])</f>
        <v>11</v>
      </c>
      <c r="Q63" s="2">
        <f>IF(statek[[#This Row],[Miesiąc]]=P62,Q62+statek[[#This Row],[Załadunek T5]],statek[[#This Row],[Załadunek T5]])</f>
        <v>30</v>
      </c>
      <c r="R63" s="2">
        <f>IF(statek[[#This Row],[Miesiąc]]=P62,R62+statek[[#This Row],[Wyładunek T5]],statek[[#This Row],[Wyładunek T5]])</f>
        <v>0</v>
      </c>
      <c r="S63" s="2">
        <f>IF(statek[[#This Row],[Z/W]]="Z", S62-statek[[#This Row],[ile ton]]*statek[[#This Row],[cena za tone w talarach]],S62+statek[[#This Row],[ile ton]]*statek[[#This Row],[cena za tone w talarach]])</f>
        <v>506016</v>
      </c>
    </row>
    <row r="64" spans="1:19" x14ac:dyDescent="0.25">
      <c r="A64" s="1">
        <v>42704</v>
      </c>
      <c r="B64" s="2" t="s">
        <v>20</v>
      </c>
      <c r="C64" s="2" t="s">
        <v>12</v>
      </c>
      <c r="D64" s="2" t="s">
        <v>8</v>
      </c>
      <c r="E64">
        <v>17</v>
      </c>
      <c r="F64">
        <v>20</v>
      </c>
      <c r="G64" s="2">
        <f>IF(statek[[#This Row],[towar]]="T4", IF(statek[[#This Row],[Z/W]]="Z", G63+statek[[#This Row],[ile ton]],G63),G63)</f>
        <v>209</v>
      </c>
      <c r="H64" s="2">
        <f>IF(A65-statek[[#This Row],[data]]-1&gt;20,1,0)</f>
        <v>0</v>
      </c>
      <c r="I64" s="2">
        <f>IF(statek[[#This Row],[towar]]="T1", IF(statek[[#This Row],[Z/W]]="Z",I63+statek[[#This Row],[ile ton]],I63-statek[[#This Row],[ile ton]]),I63)</f>
        <v>0</v>
      </c>
      <c r="J64" s="2">
        <f>IF(statek[[#This Row],[towar]]="T2", IF(statek[[#This Row],[Z/W]]="Z",J63+statek[[#This Row],[ile ton]],J63-statek[[#This Row],[ile ton]]),J63)</f>
        <v>113</v>
      </c>
      <c r="K64" s="2">
        <f>IF(statek[[#This Row],[towar]]="T3", IF(statek[[#This Row],[Z/W]]="Z",K63+statek[[#This Row],[ile ton]],K63-statek[[#This Row],[ile ton]]),K63)</f>
        <v>79</v>
      </c>
      <c r="L64" s="2">
        <f>IF(statek[[#This Row],[towar]]="T4", IF(statek[[#This Row],[Z/W]]="Z",L63+statek[[#This Row],[ile ton]],L63-statek[[#This Row],[ile ton]]),L63)</f>
        <v>0</v>
      </c>
      <c r="M64" s="2">
        <f>IF(statek[[#This Row],[towar]]="T5", IF(statek[[#This Row],[Z/W]]="Z",M63+statek[[#This Row],[ile ton]],M63-statek[[#This Row],[ile ton]]),M63)</f>
        <v>74</v>
      </c>
      <c r="N64" s="2">
        <f>IF(statek[[#This Row],[towar]]="T5",IF(statek[[#This Row],[Z/W]]="Z",statek[[#This Row],[ile ton]],0),0)</f>
        <v>0</v>
      </c>
      <c r="O64" s="2">
        <f>IF(statek[[#This Row],[towar]]="T5",IF(statek[[#This Row],[Z/W]]="W",O63+statek[[#This Row],[ile ton]],0),0)</f>
        <v>0</v>
      </c>
      <c r="P64" s="2">
        <f>MONTH(statek[[#This Row],[data]])</f>
        <v>11</v>
      </c>
      <c r="Q64" s="2">
        <f>IF(statek[[#This Row],[Miesiąc]]=P63,Q63+statek[[#This Row],[Załadunek T5]],statek[[#This Row],[Załadunek T5]])</f>
        <v>30</v>
      </c>
      <c r="R64" s="2">
        <f>IF(statek[[#This Row],[Miesiąc]]=P63,R63+statek[[#This Row],[Wyładunek T5]],statek[[#This Row],[Wyładunek T5]])</f>
        <v>0</v>
      </c>
      <c r="S64" s="2">
        <f>IF(statek[[#This Row],[Z/W]]="Z", S63-statek[[#This Row],[ile ton]]*statek[[#This Row],[cena za tone w talarach]],S63+statek[[#This Row],[ile ton]]*statek[[#This Row],[cena za tone w talarach]])</f>
        <v>505676</v>
      </c>
    </row>
    <row r="65" spans="1:19" x14ac:dyDescent="0.25">
      <c r="A65" s="1">
        <v>42704</v>
      </c>
      <c r="B65" s="2" t="s">
        <v>20</v>
      </c>
      <c r="C65" s="2" t="s">
        <v>11</v>
      </c>
      <c r="D65" s="2" t="s">
        <v>8</v>
      </c>
      <c r="E65">
        <v>4</v>
      </c>
      <c r="F65">
        <v>23</v>
      </c>
      <c r="G65" s="2">
        <f>IF(statek[[#This Row],[towar]]="T4", IF(statek[[#This Row],[Z/W]]="Z", G64+statek[[#This Row],[ile ton]],G64),G64)</f>
        <v>209</v>
      </c>
      <c r="H65" s="2">
        <f>IF(A66-statek[[#This Row],[data]]-1&gt;20,1,0)</f>
        <v>1</v>
      </c>
      <c r="I65" s="2">
        <f>IF(statek[[#This Row],[towar]]="T1", IF(statek[[#This Row],[Z/W]]="Z",I64+statek[[#This Row],[ile ton]],I64-statek[[#This Row],[ile ton]]),I64)</f>
        <v>0</v>
      </c>
      <c r="J65" s="2">
        <f>IF(statek[[#This Row],[towar]]="T2", IF(statek[[#This Row],[Z/W]]="Z",J64+statek[[#This Row],[ile ton]],J64-statek[[#This Row],[ile ton]]),J64)</f>
        <v>117</v>
      </c>
      <c r="K65" s="2">
        <f>IF(statek[[#This Row],[towar]]="T3", IF(statek[[#This Row],[Z/W]]="Z",K64+statek[[#This Row],[ile ton]],K64-statek[[#This Row],[ile ton]]),K64)</f>
        <v>79</v>
      </c>
      <c r="L65" s="2">
        <f>IF(statek[[#This Row],[towar]]="T4", IF(statek[[#This Row],[Z/W]]="Z",L64+statek[[#This Row],[ile ton]],L64-statek[[#This Row],[ile ton]]),L64)</f>
        <v>0</v>
      </c>
      <c r="M65" s="2">
        <f>IF(statek[[#This Row],[towar]]="T5", IF(statek[[#This Row],[Z/W]]="Z",M64+statek[[#This Row],[ile ton]],M64-statek[[#This Row],[ile ton]]),M64)</f>
        <v>74</v>
      </c>
      <c r="N65" s="2">
        <f>IF(statek[[#This Row],[towar]]="T5",IF(statek[[#This Row],[Z/W]]="Z",statek[[#This Row],[ile ton]],0),0)</f>
        <v>0</v>
      </c>
      <c r="O65" s="2">
        <f>IF(statek[[#This Row],[towar]]="T5",IF(statek[[#This Row],[Z/W]]="W",O64+statek[[#This Row],[ile ton]],0),0)</f>
        <v>0</v>
      </c>
      <c r="P65" s="2">
        <f>MONTH(statek[[#This Row],[data]])</f>
        <v>11</v>
      </c>
      <c r="Q65" s="2">
        <f>IF(statek[[#This Row],[Miesiąc]]=P64,Q64+statek[[#This Row],[Załadunek T5]],statek[[#This Row],[Załadunek T5]])</f>
        <v>30</v>
      </c>
      <c r="R65" s="2">
        <f>IF(statek[[#This Row],[Miesiąc]]=P64,R64+statek[[#This Row],[Wyładunek T5]],statek[[#This Row],[Wyładunek T5]])</f>
        <v>0</v>
      </c>
      <c r="S65" s="2">
        <f>IF(statek[[#This Row],[Z/W]]="Z", S64-statek[[#This Row],[ile ton]]*statek[[#This Row],[cena za tone w talarach]],S64+statek[[#This Row],[ile ton]]*statek[[#This Row],[cena za tone w talarach]])</f>
        <v>505584</v>
      </c>
    </row>
    <row r="66" spans="1:19" x14ac:dyDescent="0.25">
      <c r="A66" s="1">
        <v>42729</v>
      </c>
      <c r="B66" s="2" t="s">
        <v>21</v>
      </c>
      <c r="C66" s="2" t="s">
        <v>12</v>
      </c>
      <c r="D66" s="2" t="s">
        <v>14</v>
      </c>
      <c r="E66">
        <v>79</v>
      </c>
      <c r="F66">
        <v>31</v>
      </c>
      <c r="G66" s="2">
        <f>IF(statek[[#This Row],[towar]]="T4", IF(statek[[#This Row],[Z/W]]="Z", G65+statek[[#This Row],[ile ton]],G65),G65)</f>
        <v>209</v>
      </c>
      <c r="H66" s="2">
        <f>IF(A67-statek[[#This Row],[data]]-1&gt;20,1,0)</f>
        <v>0</v>
      </c>
      <c r="I66" s="2">
        <f>IF(statek[[#This Row],[towar]]="T1", IF(statek[[#This Row],[Z/W]]="Z",I65+statek[[#This Row],[ile ton]],I65-statek[[#This Row],[ile ton]]),I65)</f>
        <v>0</v>
      </c>
      <c r="J66" s="2">
        <f>IF(statek[[#This Row],[towar]]="T2", IF(statek[[#This Row],[Z/W]]="Z",J65+statek[[#This Row],[ile ton]],J65-statek[[#This Row],[ile ton]]),J65)</f>
        <v>117</v>
      </c>
      <c r="K66" s="2">
        <f>IF(statek[[#This Row],[towar]]="T3", IF(statek[[#This Row],[Z/W]]="Z",K65+statek[[#This Row],[ile ton]],K65-statek[[#This Row],[ile ton]]),K65)</f>
        <v>0</v>
      </c>
      <c r="L66" s="2">
        <f>IF(statek[[#This Row],[towar]]="T4", IF(statek[[#This Row],[Z/W]]="Z",L65+statek[[#This Row],[ile ton]],L65-statek[[#This Row],[ile ton]]),L65)</f>
        <v>0</v>
      </c>
      <c r="M66" s="2">
        <f>IF(statek[[#This Row],[towar]]="T5", IF(statek[[#This Row],[Z/W]]="Z",M65+statek[[#This Row],[ile ton]],M65-statek[[#This Row],[ile ton]]),M65)</f>
        <v>74</v>
      </c>
      <c r="N66" s="2">
        <f>IF(statek[[#This Row],[towar]]="T5",IF(statek[[#This Row],[Z/W]]="Z",statek[[#This Row],[ile ton]],0),0)</f>
        <v>0</v>
      </c>
      <c r="O66" s="2">
        <f>IF(statek[[#This Row],[towar]]="T5",IF(statek[[#This Row],[Z/W]]="W",O65+statek[[#This Row],[ile ton]],0),0)</f>
        <v>0</v>
      </c>
      <c r="P66" s="2">
        <f>MONTH(statek[[#This Row],[data]])</f>
        <v>12</v>
      </c>
      <c r="Q66" s="2">
        <f>IF(statek[[#This Row],[Miesiąc]]=P65,Q65+statek[[#This Row],[Załadunek T5]],statek[[#This Row],[Załadunek T5]])</f>
        <v>0</v>
      </c>
      <c r="R66" s="2">
        <f>IF(statek[[#This Row],[Miesiąc]]=P65,R65+statek[[#This Row],[Wyładunek T5]],statek[[#This Row],[Wyładunek T5]])</f>
        <v>0</v>
      </c>
      <c r="S66" s="2">
        <f>IF(statek[[#This Row],[Z/W]]="Z", S65-statek[[#This Row],[ile ton]]*statek[[#This Row],[cena za tone w talarach]],S65+statek[[#This Row],[ile ton]]*statek[[#This Row],[cena za tone w talarach]])</f>
        <v>508033</v>
      </c>
    </row>
    <row r="67" spans="1:19" x14ac:dyDescent="0.25">
      <c r="A67" s="1">
        <v>42729</v>
      </c>
      <c r="B67" s="2" t="s">
        <v>21</v>
      </c>
      <c r="C67" s="2" t="s">
        <v>7</v>
      </c>
      <c r="D67" s="2" t="s">
        <v>8</v>
      </c>
      <c r="E67">
        <v>33</v>
      </c>
      <c r="F67">
        <v>60</v>
      </c>
      <c r="G67" s="2">
        <f>IF(statek[[#This Row],[towar]]="T4", IF(statek[[#This Row],[Z/W]]="Z", G66+statek[[#This Row],[ile ton]],G66),G66)</f>
        <v>242</v>
      </c>
      <c r="H67" s="2">
        <f>IF(A68-statek[[#This Row],[data]]-1&gt;20,1,0)</f>
        <v>0</v>
      </c>
      <c r="I67" s="2">
        <f>IF(statek[[#This Row],[towar]]="T1", IF(statek[[#This Row],[Z/W]]="Z",I66+statek[[#This Row],[ile ton]],I66-statek[[#This Row],[ile ton]]),I66)</f>
        <v>0</v>
      </c>
      <c r="J67" s="2">
        <f>IF(statek[[#This Row],[towar]]="T2", IF(statek[[#This Row],[Z/W]]="Z",J66+statek[[#This Row],[ile ton]],J66-statek[[#This Row],[ile ton]]),J66)</f>
        <v>117</v>
      </c>
      <c r="K67" s="2">
        <f>IF(statek[[#This Row],[towar]]="T3", IF(statek[[#This Row],[Z/W]]="Z",K66+statek[[#This Row],[ile ton]],K66-statek[[#This Row],[ile ton]]),K66)</f>
        <v>0</v>
      </c>
      <c r="L67" s="2">
        <f>IF(statek[[#This Row],[towar]]="T4", IF(statek[[#This Row],[Z/W]]="Z",L66+statek[[#This Row],[ile ton]],L66-statek[[#This Row],[ile ton]]),L66)</f>
        <v>33</v>
      </c>
      <c r="M67" s="2">
        <f>IF(statek[[#This Row],[towar]]="T5", IF(statek[[#This Row],[Z/W]]="Z",M66+statek[[#This Row],[ile ton]],M66-statek[[#This Row],[ile ton]]),M66)</f>
        <v>74</v>
      </c>
      <c r="N67" s="2">
        <f>IF(statek[[#This Row],[towar]]="T5",IF(statek[[#This Row],[Z/W]]="Z",statek[[#This Row],[ile ton]],0),0)</f>
        <v>0</v>
      </c>
      <c r="O67" s="2">
        <f>IF(statek[[#This Row],[towar]]="T5",IF(statek[[#This Row],[Z/W]]="W",O66+statek[[#This Row],[ile ton]],0),0)</f>
        <v>0</v>
      </c>
      <c r="P67" s="2">
        <f>MONTH(statek[[#This Row],[data]])</f>
        <v>12</v>
      </c>
      <c r="Q67" s="2">
        <f>IF(statek[[#This Row],[Miesiąc]]=P66,Q66+statek[[#This Row],[Załadunek T5]],statek[[#This Row],[Załadunek T5]])</f>
        <v>0</v>
      </c>
      <c r="R67" s="2">
        <f>IF(statek[[#This Row],[Miesiąc]]=P66,R66+statek[[#This Row],[Wyładunek T5]],statek[[#This Row],[Wyładunek T5]])</f>
        <v>0</v>
      </c>
      <c r="S67" s="2">
        <f>IF(statek[[#This Row],[Z/W]]="Z", S66-statek[[#This Row],[ile ton]]*statek[[#This Row],[cena za tone w talarach]],S66+statek[[#This Row],[ile ton]]*statek[[#This Row],[cena za tone w talarach]])</f>
        <v>506053</v>
      </c>
    </row>
    <row r="68" spans="1:19" x14ac:dyDescent="0.25">
      <c r="A68" s="1">
        <v>42729</v>
      </c>
      <c r="B68" s="2" t="s">
        <v>21</v>
      </c>
      <c r="C68" s="2" t="s">
        <v>11</v>
      </c>
      <c r="D68" s="2" t="s">
        <v>8</v>
      </c>
      <c r="E68">
        <v>26</v>
      </c>
      <c r="F68">
        <v>23</v>
      </c>
      <c r="G68" s="2">
        <f>IF(statek[[#This Row],[towar]]="T4", IF(statek[[#This Row],[Z/W]]="Z", G67+statek[[#This Row],[ile ton]],G67),G67)</f>
        <v>242</v>
      </c>
      <c r="H68" s="2">
        <f>IF(A69-statek[[#This Row],[data]]-1&gt;20,1,0)</f>
        <v>0</v>
      </c>
      <c r="I68" s="2">
        <f>IF(statek[[#This Row],[towar]]="T1", IF(statek[[#This Row],[Z/W]]="Z",I67+statek[[#This Row],[ile ton]],I67-statek[[#This Row],[ile ton]]),I67)</f>
        <v>0</v>
      </c>
      <c r="J68" s="2">
        <f>IF(statek[[#This Row],[towar]]="T2", IF(statek[[#This Row],[Z/W]]="Z",J67+statek[[#This Row],[ile ton]],J67-statek[[#This Row],[ile ton]]),J67)</f>
        <v>143</v>
      </c>
      <c r="K68" s="2">
        <f>IF(statek[[#This Row],[towar]]="T3", IF(statek[[#This Row],[Z/W]]="Z",K67+statek[[#This Row],[ile ton]],K67-statek[[#This Row],[ile ton]]),K67)</f>
        <v>0</v>
      </c>
      <c r="L68" s="2">
        <f>IF(statek[[#This Row],[towar]]="T4", IF(statek[[#This Row],[Z/W]]="Z",L67+statek[[#This Row],[ile ton]],L67-statek[[#This Row],[ile ton]]),L67)</f>
        <v>33</v>
      </c>
      <c r="M68" s="2">
        <f>IF(statek[[#This Row],[towar]]="T5", IF(statek[[#This Row],[Z/W]]="Z",M67+statek[[#This Row],[ile ton]],M67-statek[[#This Row],[ile ton]]),M67)</f>
        <v>74</v>
      </c>
      <c r="N68" s="2">
        <f>IF(statek[[#This Row],[towar]]="T5",IF(statek[[#This Row],[Z/W]]="Z",statek[[#This Row],[ile ton]],0),0)</f>
        <v>0</v>
      </c>
      <c r="O68" s="2">
        <f>IF(statek[[#This Row],[towar]]="T5",IF(statek[[#This Row],[Z/W]]="W",O67+statek[[#This Row],[ile ton]],0),0)</f>
        <v>0</v>
      </c>
      <c r="P68" s="2">
        <f>MONTH(statek[[#This Row],[data]])</f>
        <v>12</v>
      </c>
      <c r="Q68" s="2">
        <f>IF(statek[[#This Row],[Miesiąc]]=P67,Q67+statek[[#This Row],[Załadunek T5]],statek[[#This Row],[Załadunek T5]])</f>
        <v>0</v>
      </c>
      <c r="R68" s="2">
        <f>IF(statek[[#This Row],[Miesiąc]]=P67,R67+statek[[#This Row],[Wyładunek T5]],statek[[#This Row],[Wyładunek T5]])</f>
        <v>0</v>
      </c>
      <c r="S68" s="2">
        <f>IF(statek[[#This Row],[Z/W]]="Z", S67-statek[[#This Row],[ile ton]]*statek[[#This Row],[cena za tone w talarach]],S67+statek[[#This Row],[ile ton]]*statek[[#This Row],[cena za tone w talarach]])</f>
        <v>505455</v>
      </c>
    </row>
    <row r="69" spans="1:19" x14ac:dyDescent="0.25">
      <c r="A69" s="1">
        <v>42742</v>
      </c>
      <c r="B69" s="2" t="s">
        <v>22</v>
      </c>
      <c r="C69" s="2" t="s">
        <v>12</v>
      </c>
      <c r="D69" s="2" t="s">
        <v>8</v>
      </c>
      <c r="E69">
        <v>40</v>
      </c>
      <c r="F69">
        <v>22</v>
      </c>
      <c r="G69" s="2">
        <f>IF(statek[[#This Row],[towar]]="T4", IF(statek[[#This Row],[Z/W]]="Z", G68+statek[[#This Row],[ile ton]],G68),G68)</f>
        <v>242</v>
      </c>
      <c r="H69" s="2">
        <f>IF(A70-statek[[#This Row],[data]]-1&gt;20,1,0)</f>
        <v>0</v>
      </c>
      <c r="I69" s="2">
        <f>IF(statek[[#This Row],[towar]]="T1", IF(statek[[#This Row],[Z/W]]="Z",I68+statek[[#This Row],[ile ton]],I68-statek[[#This Row],[ile ton]]),I68)</f>
        <v>0</v>
      </c>
      <c r="J69" s="2">
        <f>IF(statek[[#This Row],[towar]]="T2", IF(statek[[#This Row],[Z/W]]="Z",J68+statek[[#This Row],[ile ton]],J68-statek[[#This Row],[ile ton]]),J68)</f>
        <v>143</v>
      </c>
      <c r="K69" s="2">
        <f>IF(statek[[#This Row],[towar]]="T3", IF(statek[[#This Row],[Z/W]]="Z",K68+statek[[#This Row],[ile ton]],K68-statek[[#This Row],[ile ton]]),K68)</f>
        <v>40</v>
      </c>
      <c r="L69" s="2">
        <f>IF(statek[[#This Row],[towar]]="T4", IF(statek[[#This Row],[Z/W]]="Z",L68+statek[[#This Row],[ile ton]],L68-statek[[#This Row],[ile ton]]),L68)</f>
        <v>33</v>
      </c>
      <c r="M69" s="2">
        <f>IF(statek[[#This Row],[towar]]="T5", IF(statek[[#This Row],[Z/W]]="Z",M68+statek[[#This Row],[ile ton]],M68-statek[[#This Row],[ile ton]]),M68)</f>
        <v>74</v>
      </c>
      <c r="N69" s="2">
        <f>IF(statek[[#This Row],[towar]]="T5",IF(statek[[#This Row],[Z/W]]="Z",statek[[#This Row],[ile ton]],0),0)</f>
        <v>0</v>
      </c>
      <c r="O69" s="2">
        <f>IF(statek[[#This Row],[towar]]="T5",IF(statek[[#This Row],[Z/W]]="W",O68+statek[[#This Row],[ile ton]],0),0)</f>
        <v>0</v>
      </c>
      <c r="P69" s="2">
        <f>MONTH(statek[[#This Row],[data]])</f>
        <v>1</v>
      </c>
      <c r="Q69" s="2">
        <f>IF(statek[[#This Row],[Miesiąc]]=P68,Q68+statek[[#This Row],[Załadunek T5]],statek[[#This Row],[Załadunek T5]])</f>
        <v>0</v>
      </c>
      <c r="R69" s="2">
        <f>IF(statek[[#This Row],[Miesiąc]]=P68,R68+statek[[#This Row],[Wyładunek T5]],statek[[#This Row],[Wyładunek T5]])</f>
        <v>0</v>
      </c>
      <c r="S69" s="2">
        <f>IF(statek[[#This Row],[Z/W]]="Z", S68-statek[[#This Row],[ile ton]]*statek[[#This Row],[cena za tone w talarach]],S68+statek[[#This Row],[ile ton]]*statek[[#This Row],[cena za tone w talarach]])</f>
        <v>504575</v>
      </c>
    </row>
    <row r="70" spans="1:19" x14ac:dyDescent="0.25">
      <c r="A70" s="1">
        <v>42742</v>
      </c>
      <c r="B70" s="2" t="s">
        <v>22</v>
      </c>
      <c r="C70" s="2" t="s">
        <v>10</v>
      </c>
      <c r="D70" s="2" t="s">
        <v>8</v>
      </c>
      <c r="E70">
        <v>42</v>
      </c>
      <c r="F70">
        <v>9</v>
      </c>
      <c r="G70" s="2">
        <f>IF(statek[[#This Row],[towar]]="T4", IF(statek[[#This Row],[Z/W]]="Z", G69+statek[[#This Row],[ile ton]],G69),G69)</f>
        <v>242</v>
      </c>
      <c r="H70" s="2">
        <f>IF(A71-statek[[#This Row],[data]]-1&gt;20,1,0)</f>
        <v>0</v>
      </c>
      <c r="I70" s="2">
        <f>IF(statek[[#This Row],[towar]]="T1", IF(statek[[#This Row],[Z/W]]="Z",I69+statek[[#This Row],[ile ton]],I69-statek[[#This Row],[ile ton]]),I69)</f>
        <v>42</v>
      </c>
      <c r="J70" s="2">
        <f>IF(statek[[#This Row],[towar]]="T2", IF(statek[[#This Row],[Z/W]]="Z",J69+statek[[#This Row],[ile ton]],J69-statek[[#This Row],[ile ton]]),J69)</f>
        <v>143</v>
      </c>
      <c r="K70" s="2">
        <f>IF(statek[[#This Row],[towar]]="T3", IF(statek[[#This Row],[Z/W]]="Z",K69+statek[[#This Row],[ile ton]],K69-statek[[#This Row],[ile ton]]),K69)</f>
        <v>40</v>
      </c>
      <c r="L70" s="2">
        <f>IF(statek[[#This Row],[towar]]="T4", IF(statek[[#This Row],[Z/W]]="Z",L69+statek[[#This Row],[ile ton]],L69-statek[[#This Row],[ile ton]]),L69)</f>
        <v>33</v>
      </c>
      <c r="M70" s="2">
        <f>IF(statek[[#This Row],[towar]]="T5", IF(statek[[#This Row],[Z/W]]="Z",M69+statek[[#This Row],[ile ton]],M69-statek[[#This Row],[ile ton]]),M69)</f>
        <v>74</v>
      </c>
      <c r="N70" s="2">
        <f>IF(statek[[#This Row],[towar]]="T5",IF(statek[[#This Row],[Z/W]]="Z",statek[[#This Row],[ile ton]],0),0)</f>
        <v>0</v>
      </c>
      <c r="O70" s="2">
        <f>IF(statek[[#This Row],[towar]]="T5",IF(statek[[#This Row],[Z/W]]="W",O69+statek[[#This Row],[ile ton]],0),0)</f>
        <v>0</v>
      </c>
      <c r="P70" s="2">
        <f>MONTH(statek[[#This Row],[data]])</f>
        <v>1</v>
      </c>
      <c r="Q70" s="2">
        <f>IF(statek[[#This Row],[Miesiąc]]=P69,Q69+statek[[#This Row],[Załadunek T5]],statek[[#This Row],[Załadunek T5]])</f>
        <v>0</v>
      </c>
      <c r="R70" s="2">
        <f>IF(statek[[#This Row],[Miesiąc]]=P69,R69+statek[[#This Row],[Wyładunek T5]],statek[[#This Row],[Wyładunek T5]])</f>
        <v>0</v>
      </c>
      <c r="S70" s="2">
        <f>IF(statek[[#This Row],[Z/W]]="Z", S69-statek[[#This Row],[ile ton]]*statek[[#This Row],[cena za tone w talarach]],S69+statek[[#This Row],[ile ton]]*statek[[#This Row],[cena za tone w talarach]])</f>
        <v>504197</v>
      </c>
    </row>
    <row r="71" spans="1:19" x14ac:dyDescent="0.25">
      <c r="A71" s="1">
        <v>42742</v>
      </c>
      <c r="B71" s="2" t="s">
        <v>22</v>
      </c>
      <c r="C71" s="2" t="s">
        <v>11</v>
      </c>
      <c r="D71" s="2" t="s">
        <v>8</v>
      </c>
      <c r="E71">
        <v>42</v>
      </c>
      <c r="F71">
        <v>26</v>
      </c>
      <c r="G71" s="2">
        <f>IF(statek[[#This Row],[towar]]="T4", IF(statek[[#This Row],[Z/W]]="Z", G70+statek[[#This Row],[ile ton]],G70),G70)</f>
        <v>242</v>
      </c>
      <c r="H71" s="2">
        <f>IF(A72-statek[[#This Row],[data]]-1&gt;20,1,0)</f>
        <v>0</v>
      </c>
      <c r="I71" s="2">
        <f>IF(statek[[#This Row],[towar]]="T1", IF(statek[[#This Row],[Z/W]]="Z",I70+statek[[#This Row],[ile ton]],I70-statek[[#This Row],[ile ton]]),I70)</f>
        <v>42</v>
      </c>
      <c r="J71" s="2">
        <f>IF(statek[[#This Row],[towar]]="T2", IF(statek[[#This Row],[Z/W]]="Z",J70+statek[[#This Row],[ile ton]],J70-statek[[#This Row],[ile ton]]),J70)</f>
        <v>185</v>
      </c>
      <c r="K71" s="2">
        <f>IF(statek[[#This Row],[towar]]="T3", IF(statek[[#This Row],[Z/W]]="Z",K70+statek[[#This Row],[ile ton]],K70-statek[[#This Row],[ile ton]]),K70)</f>
        <v>40</v>
      </c>
      <c r="L71" s="2">
        <f>IF(statek[[#This Row],[towar]]="T4", IF(statek[[#This Row],[Z/W]]="Z",L70+statek[[#This Row],[ile ton]],L70-statek[[#This Row],[ile ton]]),L70)</f>
        <v>33</v>
      </c>
      <c r="M71" s="2">
        <f>IF(statek[[#This Row],[towar]]="T5", IF(statek[[#This Row],[Z/W]]="Z",M70+statek[[#This Row],[ile ton]],M70-statek[[#This Row],[ile ton]]),M70)</f>
        <v>74</v>
      </c>
      <c r="N71" s="2">
        <f>IF(statek[[#This Row],[towar]]="T5",IF(statek[[#This Row],[Z/W]]="Z",statek[[#This Row],[ile ton]],0),0)</f>
        <v>0</v>
      </c>
      <c r="O71" s="2">
        <f>IF(statek[[#This Row],[towar]]="T5",IF(statek[[#This Row],[Z/W]]="W",O70+statek[[#This Row],[ile ton]],0),0)</f>
        <v>0</v>
      </c>
      <c r="P71" s="2">
        <f>MONTH(statek[[#This Row],[data]])</f>
        <v>1</v>
      </c>
      <c r="Q71" s="2">
        <f>IF(statek[[#This Row],[Miesiąc]]=P70,Q70+statek[[#This Row],[Załadunek T5]],statek[[#This Row],[Załadunek T5]])</f>
        <v>0</v>
      </c>
      <c r="R71" s="2">
        <f>IF(statek[[#This Row],[Miesiąc]]=P70,R70+statek[[#This Row],[Wyładunek T5]],statek[[#This Row],[Wyładunek T5]])</f>
        <v>0</v>
      </c>
      <c r="S71" s="2">
        <f>IF(statek[[#This Row],[Z/W]]="Z", S70-statek[[#This Row],[ile ton]]*statek[[#This Row],[cena za tone w talarach]],S70+statek[[#This Row],[ile ton]]*statek[[#This Row],[cena za tone w talarach]])</f>
        <v>503105</v>
      </c>
    </row>
    <row r="72" spans="1:19" x14ac:dyDescent="0.25">
      <c r="A72" s="1">
        <v>42742</v>
      </c>
      <c r="B72" s="2" t="s">
        <v>22</v>
      </c>
      <c r="C72" s="2" t="s">
        <v>7</v>
      </c>
      <c r="D72" s="2" t="s">
        <v>8</v>
      </c>
      <c r="E72">
        <v>9</v>
      </c>
      <c r="F72">
        <v>70</v>
      </c>
      <c r="G72" s="2">
        <f>IF(statek[[#This Row],[towar]]="T4", IF(statek[[#This Row],[Z/W]]="Z", G71+statek[[#This Row],[ile ton]],G71),G71)</f>
        <v>251</v>
      </c>
      <c r="H72" s="2">
        <f>IF(A73-statek[[#This Row],[data]]-1&gt;20,1,0)</f>
        <v>0</v>
      </c>
      <c r="I72" s="2">
        <f>IF(statek[[#This Row],[towar]]="T1", IF(statek[[#This Row],[Z/W]]="Z",I71+statek[[#This Row],[ile ton]],I71-statek[[#This Row],[ile ton]]),I71)</f>
        <v>42</v>
      </c>
      <c r="J72" s="2">
        <f>IF(statek[[#This Row],[towar]]="T2", IF(statek[[#This Row],[Z/W]]="Z",J71+statek[[#This Row],[ile ton]],J71-statek[[#This Row],[ile ton]]),J71)</f>
        <v>185</v>
      </c>
      <c r="K72" s="2">
        <f>IF(statek[[#This Row],[towar]]="T3", IF(statek[[#This Row],[Z/W]]="Z",K71+statek[[#This Row],[ile ton]],K71-statek[[#This Row],[ile ton]]),K71)</f>
        <v>40</v>
      </c>
      <c r="L72" s="2">
        <f>IF(statek[[#This Row],[towar]]="T4", IF(statek[[#This Row],[Z/W]]="Z",L71+statek[[#This Row],[ile ton]],L71-statek[[#This Row],[ile ton]]),L71)</f>
        <v>42</v>
      </c>
      <c r="M72" s="2">
        <f>IF(statek[[#This Row],[towar]]="T5", IF(statek[[#This Row],[Z/W]]="Z",M71+statek[[#This Row],[ile ton]],M71-statek[[#This Row],[ile ton]]),M71)</f>
        <v>74</v>
      </c>
      <c r="N72" s="2">
        <f>IF(statek[[#This Row],[towar]]="T5",IF(statek[[#This Row],[Z/W]]="Z",statek[[#This Row],[ile ton]],0),0)</f>
        <v>0</v>
      </c>
      <c r="O72" s="2">
        <f>IF(statek[[#This Row],[towar]]="T5",IF(statek[[#This Row],[Z/W]]="W",O71+statek[[#This Row],[ile ton]],0),0)</f>
        <v>0</v>
      </c>
      <c r="P72" s="2">
        <f>MONTH(statek[[#This Row],[data]])</f>
        <v>1</v>
      </c>
      <c r="Q72" s="2">
        <f>IF(statek[[#This Row],[Miesiąc]]=P71,Q71+statek[[#This Row],[Załadunek T5]],statek[[#This Row],[Załadunek T5]])</f>
        <v>0</v>
      </c>
      <c r="R72" s="2">
        <f>IF(statek[[#This Row],[Miesiąc]]=P71,R71+statek[[#This Row],[Wyładunek T5]],statek[[#This Row],[Wyładunek T5]])</f>
        <v>0</v>
      </c>
      <c r="S72" s="2">
        <f>IF(statek[[#This Row],[Z/W]]="Z", S71-statek[[#This Row],[ile ton]]*statek[[#This Row],[cena za tone w talarach]],S71+statek[[#This Row],[ile ton]]*statek[[#This Row],[cena za tone w talarach]])</f>
        <v>502475</v>
      </c>
    </row>
    <row r="73" spans="1:19" x14ac:dyDescent="0.25">
      <c r="A73" s="1">
        <v>42742</v>
      </c>
      <c r="B73" s="2" t="s">
        <v>22</v>
      </c>
      <c r="C73" s="2" t="s">
        <v>9</v>
      </c>
      <c r="D73" s="2" t="s">
        <v>8</v>
      </c>
      <c r="E73">
        <v>39</v>
      </c>
      <c r="F73">
        <v>44</v>
      </c>
      <c r="G73" s="2">
        <f>IF(statek[[#This Row],[towar]]="T4", IF(statek[[#This Row],[Z/W]]="Z", G72+statek[[#This Row],[ile ton]],G72),G72)</f>
        <v>251</v>
      </c>
      <c r="H73" s="2">
        <f>IF(A74-statek[[#This Row],[data]]-1&gt;20,1,0)</f>
        <v>0</v>
      </c>
      <c r="I73" s="2">
        <f>IF(statek[[#This Row],[towar]]="T1", IF(statek[[#This Row],[Z/W]]="Z",I72+statek[[#This Row],[ile ton]],I72-statek[[#This Row],[ile ton]]),I72)</f>
        <v>42</v>
      </c>
      <c r="J73" s="2">
        <f>IF(statek[[#This Row],[towar]]="T2", IF(statek[[#This Row],[Z/W]]="Z",J72+statek[[#This Row],[ile ton]],J72-statek[[#This Row],[ile ton]]),J72)</f>
        <v>185</v>
      </c>
      <c r="K73" s="2">
        <f>IF(statek[[#This Row],[towar]]="T3", IF(statek[[#This Row],[Z/W]]="Z",K72+statek[[#This Row],[ile ton]],K72-statek[[#This Row],[ile ton]]),K72)</f>
        <v>40</v>
      </c>
      <c r="L73" s="2">
        <f>IF(statek[[#This Row],[towar]]="T4", IF(statek[[#This Row],[Z/W]]="Z",L72+statek[[#This Row],[ile ton]],L72-statek[[#This Row],[ile ton]]),L72)</f>
        <v>42</v>
      </c>
      <c r="M73" s="2">
        <f>IF(statek[[#This Row],[towar]]="T5", IF(statek[[#This Row],[Z/W]]="Z",M72+statek[[#This Row],[ile ton]],M72-statek[[#This Row],[ile ton]]),M72)</f>
        <v>113</v>
      </c>
      <c r="N73" s="2">
        <f>IF(statek[[#This Row],[towar]]="T5",IF(statek[[#This Row],[Z/W]]="Z",statek[[#This Row],[ile ton]],0),0)</f>
        <v>39</v>
      </c>
      <c r="O73" s="2">
        <f>IF(statek[[#This Row],[towar]]="T5",IF(statek[[#This Row],[Z/W]]="W",O72+statek[[#This Row],[ile ton]],0),0)</f>
        <v>0</v>
      </c>
      <c r="P73" s="2">
        <f>MONTH(statek[[#This Row],[data]])</f>
        <v>1</v>
      </c>
      <c r="Q73" s="2">
        <f>IF(statek[[#This Row],[Miesiąc]]=P72,Q72+statek[[#This Row],[Załadunek T5]],statek[[#This Row],[Załadunek T5]])</f>
        <v>39</v>
      </c>
      <c r="R73" s="2">
        <f>IF(statek[[#This Row],[Miesiąc]]=P72,R72+statek[[#This Row],[Wyładunek T5]],statek[[#This Row],[Wyładunek T5]])</f>
        <v>0</v>
      </c>
      <c r="S73" s="2">
        <f>IF(statek[[#This Row],[Z/W]]="Z", S72-statek[[#This Row],[ile ton]]*statek[[#This Row],[cena za tone w talarach]],S72+statek[[#This Row],[ile ton]]*statek[[#This Row],[cena za tone w talarach]])</f>
        <v>500759</v>
      </c>
    </row>
    <row r="74" spans="1:19" x14ac:dyDescent="0.25">
      <c r="A74" s="1">
        <v>42759</v>
      </c>
      <c r="B74" s="2" t="s">
        <v>6</v>
      </c>
      <c r="C74" s="2" t="s">
        <v>9</v>
      </c>
      <c r="D74" s="2" t="s">
        <v>14</v>
      </c>
      <c r="E74">
        <v>112</v>
      </c>
      <c r="F74">
        <v>59</v>
      </c>
      <c r="G74" s="2">
        <f>IF(statek[[#This Row],[towar]]="T4", IF(statek[[#This Row],[Z/W]]="Z", G73+statek[[#This Row],[ile ton]],G73),G73)</f>
        <v>251</v>
      </c>
      <c r="H74" s="2">
        <f>IF(A75-statek[[#This Row],[data]]-1&gt;20,1,0)</f>
        <v>0</v>
      </c>
      <c r="I74" s="2">
        <f>IF(statek[[#This Row],[towar]]="T1", IF(statek[[#This Row],[Z/W]]="Z",I73+statek[[#This Row],[ile ton]],I73-statek[[#This Row],[ile ton]]),I73)</f>
        <v>42</v>
      </c>
      <c r="J74" s="2">
        <f>IF(statek[[#This Row],[towar]]="T2", IF(statek[[#This Row],[Z/W]]="Z",J73+statek[[#This Row],[ile ton]],J73-statek[[#This Row],[ile ton]]),J73)</f>
        <v>185</v>
      </c>
      <c r="K74" s="2">
        <f>IF(statek[[#This Row],[towar]]="T3", IF(statek[[#This Row],[Z/W]]="Z",K73+statek[[#This Row],[ile ton]],K73-statek[[#This Row],[ile ton]]),K73)</f>
        <v>40</v>
      </c>
      <c r="L74" s="2">
        <f>IF(statek[[#This Row],[towar]]="T4", IF(statek[[#This Row],[Z/W]]="Z",L73+statek[[#This Row],[ile ton]],L73-statek[[#This Row],[ile ton]]),L73)</f>
        <v>42</v>
      </c>
      <c r="M74" s="2">
        <f>IF(statek[[#This Row],[towar]]="T5", IF(statek[[#This Row],[Z/W]]="Z",M73+statek[[#This Row],[ile ton]],M73-statek[[#This Row],[ile ton]]),M73)</f>
        <v>1</v>
      </c>
      <c r="N74" s="2">
        <f>IF(statek[[#This Row],[towar]]="T5",IF(statek[[#This Row],[Z/W]]="Z",statek[[#This Row],[ile ton]],0),0)</f>
        <v>0</v>
      </c>
      <c r="O74" s="2">
        <f>IF(statek[[#This Row],[towar]]="T5",IF(statek[[#This Row],[Z/W]]="W",O73+statek[[#This Row],[ile ton]],0),0)</f>
        <v>112</v>
      </c>
      <c r="P74" s="2">
        <f>MONTH(statek[[#This Row],[data]])</f>
        <v>1</v>
      </c>
      <c r="Q74" s="2">
        <f>IF(statek[[#This Row],[Miesiąc]]=P73,Q73+statek[[#This Row],[Załadunek T5]],statek[[#This Row],[Załadunek T5]])</f>
        <v>39</v>
      </c>
      <c r="R74" s="2">
        <f>IF(statek[[#This Row],[Miesiąc]]=P73,R73+statek[[#This Row],[Wyładunek T5]],statek[[#This Row],[Wyładunek T5]])</f>
        <v>112</v>
      </c>
      <c r="S74" s="2">
        <f>IF(statek[[#This Row],[Z/W]]="Z", S73-statek[[#This Row],[ile ton]]*statek[[#This Row],[cena za tone w talarach]],S73+statek[[#This Row],[ile ton]]*statek[[#This Row],[cena za tone w talarach]])</f>
        <v>507367</v>
      </c>
    </row>
    <row r="75" spans="1:19" x14ac:dyDescent="0.25">
      <c r="A75" s="1">
        <v>42759</v>
      </c>
      <c r="B75" s="2" t="s">
        <v>6</v>
      </c>
      <c r="C75" s="2" t="s">
        <v>7</v>
      </c>
      <c r="D75" s="2" t="s">
        <v>8</v>
      </c>
      <c r="E75">
        <v>34</v>
      </c>
      <c r="F75">
        <v>66</v>
      </c>
      <c r="G75" s="2">
        <f>IF(statek[[#This Row],[towar]]="T4", IF(statek[[#This Row],[Z/W]]="Z", G74+statek[[#This Row],[ile ton]],G74),G74)</f>
        <v>285</v>
      </c>
      <c r="H75" s="2">
        <f>IF(A76-statek[[#This Row],[data]]-1&gt;20,1,0)</f>
        <v>0</v>
      </c>
      <c r="I75" s="2">
        <f>IF(statek[[#This Row],[towar]]="T1", IF(statek[[#This Row],[Z/W]]="Z",I74+statek[[#This Row],[ile ton]],I74-statek[[#This Row],[ile ton]]),I74)</f>
        <v>42</v>
      </c>
      <c r="J75" s="2">
        <f>IF(statek[[#This Row],[towar]]="T2", IF(statek[[#This Row],[Z/W]]="Z",J74+statek[[#This Row],[ile ton]],J74-statek[[#This Row],[ile ton]]),J74)</f>
        <v>185</v>
      </c>
      <c r="K75" s="2">
        <f>IF(statek[[#This Row],[towar]]="T3", IF(statek[[#This Row],[Z/W]]="Z",K74+statek[[#This Row],[ile ton]],K74-statek[[#This Row],[ile ton]]),K74)</f>
        <v>40</v>
      </c>
      <c r="L75" s="2">
        <f>IF(statek[[#This Row],[towar]]="T4", IF(statek[[#This Row],[Z/W]]="Z",L74+statek[[#This Row],[ile ton]],L74-statek[[#This Row],[ile ton]]),L74)</f>
        <v>76</v>
      </c>
      <c r="M75" s="2">
        <f>IF(statek[[#This Row],[towar]]="T5", IF(statek[[#This Row],[Z/W]]="Z",M74+statek[[#This Row],[ile ton]],M74-statek[[#This Row],[ile ton]]),M74)</f>
        <v>1</v>
      </c>
      <c r="N75" s="2">
        <f>IF(statek[[#This Row],[towar]]="T5",IF(statek[[#This Row],[Z/W]]="Z",statek[[#This Row],[ile ton]],0),0)</f>
        <v>0</v>
      </c>
      <c r="O75" s="2">
        <f>IF(statek[[#This Row],[towar]]="T5",IF(statek[[#This Row],[Z/W]]="W",O74+statek[[#This Row],[ile ton]],0),0)</f>
        <v>0</v>
      </c>
      <c r="P75" s="2">
        <f>MONTH(statek[[#This Row],[data]])</f>
        <v>1</v>
      </c>
      <c r="Q75" s="2">
        <f>IF(statek[[#This Row],[Miesiąc]]=P74,Q74+statek[[#This Row],[Załadunek T5]],statek[[#This Row],[Załadunek T5]])</f>
        <v>39</v>
      </c>
      <c r="R75" s="2">
        <f>IF(statek[[#This Row],[Miesiąc]]=P74,R74+statek[[#This Row],[Wyładunek T5]],statek[[#This Row],[Wyładunek T5]])</f>
        <v>112</v>
      </c>
      <c r="S75" s="2">
        <f>IF(statek[[#This Row],[Z/W]]="Z", S74-statek[[#This Row],[ile ton]]*statek[[#This Row],[cena za tone w talarach]],S74+statek[[#This Row],[ile ton]]*statek[[#This Row],[cena za tone w talarach]])</f>
        <v>505123</v>
      </c>
    </row>
    <row r="76" spans="1:19" x14ac:dyDescent="0.25">
      <c r="A76" s="1">
        <v>42759</v>
      </c>
      <c r="B76" s="2" t="s">
        <v>6</v>
      </c>
      <c r="C76" s="2" t="s">
        <v>12</v>
      </c>
      <c r="D76" s="2" t="s">
        <v>8</v>
      </c>
      <c r="E76">
        <v>5</v>
      </c>
      <c r="F76">
        <v>21</v>
      </c>
      <c r="G76" s="2">
        <f>IF(statek[[#This Row],[towar]]="T4", IF(statek[[#This Row],[Z/W]]="Z", G75+statek[[#This Row],[ile ton]],G75),G75)</f>
        <v>285</v>
      </c>
      <c r="H76" s="2">
        <f>IF(A77-statek[[#This Row],[data]]-1&gt;20,1,0)</f>
        <v>0</v>
      </c>
      <c r="I76" s="2">
        <f>IF(statek[[#This Row],[towar]]="T1", IF(statek[[#This Row],[Z/W]]="Z",I75+statek[[#This Row],[ile ton]],I75-statek[[#This Row],[ile ton]]),I75)</f>
        <v>42</v>
      </c>
      <c r="J76" s="2">
        <f>IF(statek[[#This Row],[towar]]="T2", IF(statek[[#This Row],[Z/W]]="Z",J75+statek[[#This Row],[ile ton]],J75-statek[[#This Row],[ile ton]]),J75)</f>
        <v>185</v>
      </c>
      <c r="K76" s="2">
        <f>IF(statek[[#This Row],[towar]]="T3", IF(statek[[#This Row],[Z/W]]="Z",K75+statek[[#This Row],[ile ton]],K75-statek[[#This Row],[ile ton]]),K75)</f>
        <v>45</v>
      </c>
      <c r="L76" s="2">
        <f>IF(statek[[#This Row],[towar]]="T4", IF(statek[[#This Row],[Z/W]]="Z",L75+statek[[#This Row],[ile ton]],L75-statek[[#This Row],[ile ton]]),L75)</f>
        <v>76</v>
      </c>
      <c r="M76" s="2">
        <f>IF(statek[[#This Row],[towar]]="T5", IF(statek[[#This Row],[Z/W]]="Z",M75+statek[[#This Row],[ile ton]],M75-statek[[#This Row],[ile ton]]),M75)</f>
        <v>1</v>
      </c>
      <c r="N76" s="2">
        <f>IF(statek[[#This Row],[towar]]="T5",IF(statek[[#This Row],[Z/W]]="Z",statek[[#This Row],[ile ton]],0),0)</f>
        <v>0</v>
      </c>
      <c r="O76" s="2">
        <f>IF(statek[[#This Row],[towar]]="T5",IF(statek[[#This Row],[Z/W]]="W",O75+statek[[#This Row],[ile ton]],0),0)</f>
        <v>0</v>
      </c>
      <c r="P76" s="2">
        <f>MONTH(statek[[#This Row],[data]])</f>
        <v>1</v>
      </c>
      <c r="Q76" s="2">
        <f>IF(statek[[#This Row],[Miesiąc]]=P75,Q75+statek[[#This Row],[Załadunek T5]],statek[[#This Row],[Załadunek T5]])</f>
        <v>39</v>
      </c>
      <c r="R76" s="2">
        <f>IF(statek[[#This Row],[Miesiąc]]=P75,R75+statek[[#This Row],[Wyładunek T5]],statek[[#This Row],[Wyładunek T5]])</f>
        <v>112</v>
      </c>
      <c r="S76" s="2">
        <f>IF(statek[[#This Row],[Z/W]]="Z", S75-statek[[#This Row],[ile ton]]*statek[[#This Row],[cena za tone w talarach]],S75+statek[[#This Row],[ile ton]]*statek[[#This Row],[cena za tone w talarach]])</f>
        <v>505018</v>
      </c>
    </row>
    <row r="77" spans="1:19" x14ac:dyDescent="0.25">
      <c r="A77" s="1">
        <v>42774</v>
      </c>
      <c r="B77" s="2" t="s">
        <v>13</v>
      </c>
      <c r="C77" s="2" t="s">
        <v>7</v>
      </c>
      <c r="D77" s="2" t="s">
        <v>14</v>
      </c>
      <c r="E77">
        <v>74</v>
      </c>
      <c r="F77">
        <v>92</v>
      </c>
      <c r="G77" s="2">
        <f>IF(statek[[#This Row],[towar]]="T4", IF(statek[[#This Row],[Z/W]]="Z", G76+statek[[#This Row],[ile ton]],G76),G76)</f>
        <v>285</v>
      </c>
      <c r="H77" s="2">
        <f>IF(A78-statek[[#This Row],[data]]-1&gt;20,1,0)</f>
        <v>0</v>
      </c>
      <c r="I77" s="2">
        <f>IF(statek[[#This Row],[towar]]="T1", IF(statek[[#This Row],[Z/W]]="Z",I76+statek[[#This Row],[ile ton]],I76-statek[[#This Row],[ile ton]]),I76)</f>
        <v>42</v>
      </c>
      <c r="J77" s="2">
        <f>IF(statek[[#This Row],[towar]]="T2", IF(statek[[#This Row],[Z/W]]="Z",J76+statek[[#This Row],[ile ton]],J76-statek[[#This Row],[ile ton]]),J76)</f>
        <v>185</v>
      </c>
      <c r="K77" s="2">
        <f>IF(statek[[#This Row],[towar]]="T3", IF(statek[[#This Row],[Z/W]]="Z",K76+statek[[#This Row],[ile ton]],K76-statek[[#This Row],[ile ton]]),K76)</f>
        <v>45</v>
      </c>
      <c r="L77" s="2">
        <f>IF(statek[[#This Row],[towar]]="T4", IF(statek[[#This Row],[Z/W]]="Z",L76+statek[[#This Row],[ile ton]],L76-statek[[#This Row],[ile ton]]),L76)</f>
        <v>2</v>
      </c>
      <c r="M77" s="2">
        <f>IF(statek[[#This Row],[towar]]="T5", IF(statek[[#This Row],[Z/W]]="Z",M76+statek[[#This Row],[ile ton]],M76-statek[[#This Row],[ile ton]]),M76)</f>
        <v>1</v>
      </c>
      <c r="N77" s="2">
        <f>IF(statek[[#This Row],[towar]]="T5",IF(statek[[#This Row],[Z/W]]="Z",statek[[#This Row],[ile ton]],0),0)</f>
        <v>0</v>
      </c>
      <c r="O77" s="2">
        <f>IF(statek[[#This Row],[towar]]="T5",IF(statek[[#This Row],[Z/W]]="W",O76+statek[[#This Row],[ile ton]],0),0)</f>
        <v>0</v>
      </c>
      <c r="P77" s="2">
        <f>MONTH(statek[[#This Row],[data]])</f>
        <v>2</v>
      </c>
      <c r="Q77" s="2">
        <f>IF(statek[[#This Row],[Miesiąc]]=P76,Q76+statek[[#This Row],[Załadunek T5]],statek[[#This Row],[Załadunek T5]])</f>
        <v>0</v>
      </c>
      <c r="R77" s="2">
        <f>IF(statek[[#This Row],[Miesiąc]]=P76,R76+statek[[#This Row],[Wyładunek T5]],statek[[#This Row],[Wyładunek T5]])</f>
        <v>0</v>
      </c>
      <c r="S77" s="2">
        <f>IF(statek[[#This Row],[Z/W]]="Z", S76-statek[[#This Row],[ile ton]]*statek[[#This Row],[cena za tone w talarach]],S76+statek[[#This Row],[ile ton]]*statek[[#This Row],[cena za tone w talarach]])</f>
        <v>511826</v>
      </c>
    </row>
    <row r="78" spans="1:19" x14ac:dyDescent="0.25">
      <c r="A78" s="1">
        <v>42774</v>
      </c>
      <c r="B78" s="2" t="s">
        <v>13</v>
      </c>
      <c r="C78" s="2" t="s">
        <v>11</v>
      </c>
      <c r="D78" s="2" t="s">
        <v>8</v>
      </c>
      <c r="E78">
        <v>14</v>
      </c>
      <c r="F78">
        <v>26</v>
      </c>
      <c r="G78" s="2">
        <f>IF(statek[[#This Row],[towar]]="T4", IF(statek[[#This Row],[Z/W]]="Z", G77+statek[[#This Row],[ile ton]],G77),G77)</f>
        <v>285</v>
      </c>
      <c r="H78" s="2">
        <f>IF(A79-statek[[#This Row],[data]]-1&gt;20,1,0)</f>
        <v>0</v>
      </c>
      <c r="I78" s="2">
        <f>IF(statek[[#This Row],[towar]]="T1", IF(statek[[#This Row],[Z/W]]="Z",I77+statek[[#This Row],[ile ton]],I77-statek[[#This Row],[ile ton]]),I77)</f>
        <v>42</v>
      </c>
      <c r="J78" s="2">
        <f>IF(statek[[#This Row],[towar]]="T2", IF(statek[[#This Row],[Z/W]]="Z",J77+statek[[#This Row],[ile ton]],J77-statek[[#This Row],[ile ton]]),J77)</f>
        <v>199</v>
      </c>
      <c r="K78" s="2">
        <f>IF(statek[[#This Row],[towar]]="T3", IF(statek[[#This Row],[Z/W]]="Z",K77+statek[[#This Row],[ile ton]],K77-statek[[#This Row],[ile ton]]),K77)</f>
        <v>45</v>
      </c>
      <c r="L78" s="2">
        <f>IF(statek[[#This Row],[towar]]="T4", IF(statek[[#This Row],[Z/W]]="Z",L77+statek[[#This Row],[ile ton]],L77-statek[[#This Row],[ile ton]]),L77)</f>
        <v>2</v>
      </c>
      <c r="M78" s="2">
        <f>IF(statek[[#This Row],[towar]]="T5", IF(statek[[#This Row],[Z/W]]="Z",M77+statek[[#This Row],[ile ton]],M77-statek[[#This Row],[ile ton]]),M77)</f>
        <v>1</v>
      </c>
      <c r="N78" s="2">
        <f>IF(statek[[#This Row],[towar]]="T5",IF(statek[[#This Row],[Z/W]]="Z",statek[[#This Row],[ile ton]],0),0)</f>
        <v>0</v>
      </c>
      <c r="O78" s="2">
        <f>IF(statek[[#This Row],[towar]]="T5",IF(statek[[#This Row],[Z/W]]="W",O77+statek[[#This Row],[ile ton]],0),0)</f>
        <v>0</v>
      </c>
      <c r="P78" s="2">
        <f>MONTH(statek[[#This Row],[data]])</f>
        <v>2</v>
      </c>
      <c r="Q78" s="2">
        <f>IF(statek[[#This Row],[Miesiąc]]=P77,Q77+statek[[#This Row],[Załadunek T5]],statek[[#This Row],[Załadunek T5]])</f>
        <v>0</v>
      </c>
      <c r="R78" s="2">
        <f>IF(statek[[#This Row],[Miesiąc]]=P77,R77+statek[[#This Row],[Wyładunek T5]],statek[[#This Row],[Wyładunek T5]])</f>
        <v>0</v>
      </c>
      <c r="S78" s="2">
        <f>IF(statek[[#This Row],[Z/W]]="Z", S77-statek[[#This Row],[ile ton]]*statek[[#This Row],[cena za tone w talarach]],S77+statek[[#This Row],[ile ton]]*statek[[#This Row],[cena za tone w talarach]])</f>
        <v>511462</v>
      </c>
    </row>
    <row r="79" spans="1:19" x14ac:dyDescent="0.25">
      <c r="A79" s="1">
        <v>42793</v>
      </c>
      <c r="B79" s="2" t="s">
        <v>15</v>
      </c>
      <c r="C79" s="2" t="s">
        <v>9</v>
      </c>
      <c r="D79" s="2" t="s">
        <v>14</v>
      </c>
      <c r="E79">
        <v>1</v>
      </c>
      <c r="F79">
        <v>60</v>
      </c>
      <c r="G79" s="2">
        <f>IF(statek[[#This Row],[towar]]="T4", IF(statek[[#This Row],[Z/W]]="Z", G78+statek[[#This Row],[ile ton]],G78),G78)</f>
        <v>285</v>
      </c>
      <c r="H79" s="2">
        <f>IF(A80-statek[[#This Row],[data]]-1&gt;20,1,0)</f>
        <v>0</v>
      </c>
      <c r="I79" s="2">
        <f>IF(statek[[#This Row],[towar]]="T1", IF(statek[[#This Row],[Z/W]]="Z",I78+statek[[#This Row],[ile ton]],I78-statek[[#This Row],[ile ton]]),I78)</f>
        <v>42</v>
      </c>
      <c r="J79" s="2">
        <f>IF(statek[[#This Row],[towar]]="T2", IF(statek[[#This Row],[Z/W]]="Z",J78+statek[[#This Row],[ile ton]],J78-statek[[#This Row],[ile ton]]),J78)</f>
        <v>199</v>
      </c>
      <c r="K79" s="2">
        <f>IF(statek[[#This Row],[towar]]="T3", IF(statek[[#This Row],[Z/W]]="Z",K78+statek[[#This Row],[ile ton]],K78-statek[[#This Row],[ile ton]]),K78)</f>
        <v>45</v>
      </c>
      <c r="L79" s="2">
        <f>IF(statek[[#This Row],[towar]]="T4", IF(statek[[#This Row],[Z/W]]="Z",L78+statek[[#This Row],[ile ton]],L78-statek[[#This Row],[ile ton]]),L78)</f>
        <v>2</v>
      </c>
      <c r="M79" s="2">
        <f>IF(statek[[#This Row],[towar]]="T5", IF(statek[[#This Row],[Z/W]]="Z",M78+statek[[#This Row],[ile ton]],M78-statek[[#This Row],[ile ton]]),M78)</f>
        <v>0</v>
      </c>
      <c r="N79" s="2">
        <f>IF(statek[[#This Row],[towar]]="T5",IF(statek[[#This Row],[Z/W]]="Z",statek[[#This Row],[ile ton]],0),0)</f>
        <v>0</v>
      </c>
      <c r="O79" s="2">
        <f>IF(statek[[#This Row],[towar]]="T5",IF(statek[[#This Row],[Z/W]]="W",O78+statek[[#This Row],[ile ton]],0),0)</f>
        <v>1</v>
      </c>
      <c r="P79" s="2">
        <f>MONTH(statek[[#This Row],[data]])</f>
        <v>2</v>
      </c>
      <c r="Q79" s="2">
        <f>IF(statek[[#This Row],[Miesiąc]]=P78,Q78+statek[[#This Row],[Załadunek T5]],statek[[#This Row],[Załadunek T5]])</f>
        <v>0</v>
      </c>
      <c r="R79" s="2">
        <f>IF(statek[[#This Row],[Miesiąc]]=P78,R78+statek[[#This Row],[Wyładunek T5]],statek[[#This Row],[Wyładunek T5]])</f>
        <v>1</v>
      </c>
      <c r="S79" s="2">
        <f>IF(statek[[#This Row],[Z/W]]="Z", S78-statek[[#This Row],[ile ton]]*statek[[#This Row],[cena za tone w talarach]],S78+statek[[#This Row],[ile ton]]*statek[[#This Row],[cena za tone w talarach]])</f>
        <v>511522</v>
      </c>
    </row>
    <row r="80" spans="1:19" x14ac:dyDescent="0.25">
      <c r="A80" s="1">
        <v>42793</v>
      </c>
      <c r="B80" s="2" t="s">
        <v>15</v>
      </c>
      <c r="C80" s="2" t="s">
        <v>11</v>
      </c>
      <c r="D80" s="2" t="s">
        <v>14</v>
      </c>
      <c r="E80">
        <v>43</v>
      </c>
      <c r="F80">
        <v>36</v>
      </c>
      <c r="G80" s="2">
        <f>IF(statek[[#This Row],[towar]]="T4", IF(statek[[#This Row],[Z/W]]="Z", G79+statek[[#This Row],[ile ton]],G79),G79)</f>
        <v>285</v>
      </c>
      <c r="H80" s="2">
        <f>IF(A81-statek[[#This Row],[data]]-1&gt;20,1,0)</f>
        <v>0</v>
      </c>
      <c r="I80" s="2">
        <f>IF(statek[[#This Row],[towar]]="T1", IF(statek[[#This Row],[Z/W]]="Z",I79+statek[[#This Row],[ile ton]],I79-statek[[#This Row],[ile ton]]),I79)</f>
        <v>42</v>
      </c>
      <c r="J80" s="2">
        <f>IF(statek[[#This Row],[towar]]="T2", IF(statek[[#This Row],[Z/W]]="Z",J79+statek[[#This Row],[ile ton]],J79-statek[[#This Row],[ile ton]]),J79)</f>
        <v>156</v>
      </c>
      <c r="K80" s="2">
        <f>IF(statek[[#This Row],[towar]]="T3", IF(statek[[#This Row],[Z/W]]="Z",K79+statek[[#This Row],[ile ton]],K79-statek[[#This Row],[ile ton]]),K79)</f>
        <v>45</v>
      </c>
      <c r="L80" s="2">
        <f>IF(statek[[#This Row],[towar]]="T4", IF(statek[[#This Row],[Z/W]]="Z",L79+statek[[#This Row],[ile ton]],L79-statek[[#This Row],[ile ton]]),L79)</f>
        <v>2</v>
      </c>
      <c r="M80" s="2">
        <f>IF(statek[[#This Row],[towar]]="T5", IF(statek[[#This Row],[Z/W]]="Z",M79+statek[[#This Row],[ile ton]],M79-statek[[#This Row],[ile ton]]),M79)</f>
        <v>0</v>
      </c>
      <c r="N80" s="2">
        <f>IF(statek[[#This Row],[towar]]="T5",IF(statek[[#This Row],[Z/W]]="Z",statek[[#This Row],[ile ton]],0),0)</f>
        <v>0</v>
      </c>
      <c r="O80" s="2">
        <f>IF(statek[[#This Row],[towar]]="T5",IF(statek[[#This Row],[Z/W]]="W",O79+statek[[#This Row],[ile ton]],0),0)</f>
        <v>0</v>
      </c>
      <c r="P80" s="2">
        <f>MONTH(statek[[#This Row],[data]])</f>
        <v>2</v>
      </c>
      <c r="Q80" s="2">
        <f>IF(statek[[#This Row],[Miesiąc]]=P79,Q79+statek[[#This Row],[Załadunek T5]],statek[[#This Row],[Załadunek T5]])</f>
        <v>0</v>
      </c>
      <c r="R80" s="2">
        <f>IF(statek[[#This Row],[Miesiąc]]=P79,R79+statek[[#This Row],[Wyładunek T5]],statek[[#This Row],[Wyładunek T5]])</f>
        <v>1</v>
      </c>
      <c r="S80" s="2">
        <f>IF(statek[[#This Row],[Z/W]]="Z", S79-statek[[#This Row],[ile ton]]*statek[[#This Row],[cena za tone w talarach]],S79+statek[[#This Row],[ile ton]]*statek[[#This Row],[cena za tone w talarach]])</f>
        <v>513070</v>
      </c>
    </row>
    <row r="81" spans="1:19" x14ac:dyDescent="0.25">
      <c r="A81" s="1">
        <v>42793</v>
      </c>
      <c r="B81" s="2" t="s">
        <v>15</v>
      </c>
      <c r="C81" s="2" t="s">
        <v>10</v>
      </c>
      <c r="D81" s="2" t="s">
        <v>8</v>
      </c>
      <c r="E81">
        <v>30</v>
      </c>
      <c r="F81">
        <v>8</v>
      </c>
      <c r="G81" s="2">
        <f>IF(statek[[#This Row],[towar]]="T4", IF(statek[[#This Row],[Z/W]]="Z", G80+statek[[#This Row],[ile ton]],G80),G80)</f>
        <v>285</v>
      </c>
      <c r="H81" s="2">
        <f>IF(A82-statek[[#This Row],[data]]-1&gt;20,1,0)</f>
        <v>0</v>
      </c>
      <c r="I81" s="2">
        <f>IF(statek[[#This Row],[towar]]="T1", IF(statek[[#This Row],[Z/W]]="Z",I80+statek[[#This Row],[ile ton]],I80-statek[[#This Row],[ile ton]]),I80)</f>
        <v>72</v>
      </c>
      <c r="J81" s="2">
        <f>IF(statek[[#This Row],[towar]]="T2", IF(statek[[#This Row],[Z/W]]="Z",J80+statek[[#This Row],[ile ton]],J80-statek[[#This Row],[ile ton]]),J80)</f>
        <v>156</v>
      </c>
      <c r="K81" s="2">
        <f>IF(statek[[#This Row],[towar]]="T3", IF(statek[[#This Row],[Z/W]]="Z",K80+statek[[#This Row],[ile ton]],K80-statek[[#This Row],[ile ton]]),K80)</f>
        <v>45</v>
      </c>
      <c r="L81" s="2">
        <f>IF(statek[[#This Row],[towar]]="T4", IF(statek[[#This Row],[Z/W]]="Z",L80+statek[[#This Row],[ile ton]],L80-statek[[#This Row],[ile ton]]),L80)</f>
        <v>2</v>
      </c>
      <c r="M81" s="2">
        <f>IF(statek[[#This Row],[towar]]="T5", IF(statek[[#This Row],[Z/W]]="Z",M80+statek[[#This Row],[ile ton]],M80-statek[[#This Row],[ile ton]]),M80)</f>
        <v>0</v>
      </c>
      <c r="N81" s="2">
        <f>IF(statek[[#This Row],[towar]]="T5",IF(statek[[#This Row],[Z/W]]="Z",statek[[#This Row],[ile ton]],0),0)</f>
        <v>0</v>
      </c>
      <c r="O81" s="2">
        <f>IF(statek[[#This Row],[towar]]="T5",IF(statek[[#This Row],[Z/W]]="W",O80+statek[[#This Row],[ile ton]],0),0)</f>
        <v>0</v>
      </c>
      <c r="P81" s="2">
        <f>MONTH(statek[[#This Row],[data]])</f>
        <v>2</v>
      </c>
      <c r="Q81" s="2">
        <f>IF(statek[[#This Row],[Miesiąc]]=P80,Q80+statek[[#This Row],[Załadunek T5]],statek[[#This Row],[Załadunek T5]])</f>
        <v>0</v>
      </c>
      <c r="R81" s="2">
        <f>IF(statek[[#This Row],[Miesiąc]]=P80,R80+statek[[#This Row],[Wyładunek T5]],statek[[#This Row],[Wyładunek T5]])</f>
        <v>1</v>
      </c>
      <c r="S81" s="2">
        <f>IF(statek[[#This Row],[Z/W]]="Z", S80-statek[[#This Row],[ile ton]]*statek[[#This Row],[cena za tone w talarach]],S80+statek[[#This Row],[ile ton]]*statek[[#This Row],[cena za tone w talarach]])</f>
        <v>512830</v>
      </c>
    </row>
    <row r="82" spans="1:19" x14ac:dyDescent="0.25">
      <c r="A82" s="1">
        <v>42793</v>
      </c>
      <c r="B82" s="2" t="s">
        <v>15</v>
      </c>
      <c r="C82" s="2" t="s">
        <v>12</v>
      </c>
      <c r="D82" s="2" t="s">
        <v>8</v>
      </c>
      <c r="E82">
        <v>14</v>
      </c>
      <c r="F82">
        <v>20</v>
      </c>
      <c r="G82" s="2">
        <f>IF(statek[[#This Row],[towar]]="T4", IF(statek[[#This Row],[Z/W]]="Z", G81+statek[[#This Row],[ile ton]],G81),G81)</f>
        <v>285</v>
      </c>
      <c r="H82" s="2">
        <f>IF(A83-statek[[#This Row],[data]]-1&gt;20,1,0)</f>
        <v>1</v>
      </c>
      <c r="I82" s="2">
        <f>IF(statek[[#This Row],[towar]]="T1", IF(statek[[#This Row],[Z/W]]="Z",I81+statek[[#This Row],[ile ton]],I81-statek[[#This Row],[ile ton]]),I81)</f>
        <v>72</v>
      </c>
      <c r="J82" s="2">
        <f>IF(statek[[#This Row],[towar]]="T2", IF(statek[[#This Row],[Z/W]]="Z",J81+statek[[#This Row],[ile ton]],J81-statek[[#This Row],[ile ton]]),J81)</f>
        <v>156</v>
      </c>
      <c r="K82" s="2">
        <f>IF(statek[[#This Row],[towar]]="T3", IF(statek[[#This Row],[Z/W]]="Z",K81+statek[[#This Row],[ile ton]],K81-statek[[#This Row],[ile ton]]),K81)</f>
        <v>59</v>
      </c>
      <c r="L82" s="2">
        <f>IF(statek[[#This Row],[towar]]="T4", IF(statek[[#This Row],[Z/W]]="Z",L81+statek[[#This Row],[ile ton]],L81-statek[[#This Row],[ile ton]]),L81)</f>
        <v>2</v>
      </c>
      <c r="M82" s="2">
        <f>IF(statek[[#This Row],[towar]]="T5", IF(statek[[#This Row],[Z/W]]="Z",M81+statek[[#This Row],[ile ton]],M81-statek[[#This Row],[ile ton]]),M81)</f>
        <v>0</v>
      </c>
      <c r="N82" s="2">
        <f>IF(statek[[#This Row],[towar]]="T5",IF(statek[[#This Row],[Z/W]]="Z",statek[[#This Row],[ile ton]],0),0)</f>
        <v>0</v>
      </c>
      <c r="O82" s="2">
        <f>IF(statek[[#This Row],[towar]]="T5",IF(statek[[#This Row],[Z/W]]="W",O81+statek[[#This Row],[ile ton]],0),0)</f>
        <v>0</v>
      </c>
      <c r="P82" s="2">
        <f>MONTH(statek[[#This Row],[data]])</f>
        <v>2</v>
      </c>
      <c r="Q82" s="2">
        <f>IF(statek[[#This Row],[Miesiąc]]=P81,Q81+statek[[#This Row],[Załadunek T5]],statek[[#This Row],[Załadunek T5]])</f>
        <v>0</v>
      </c>
      <c r="R82" s="2">
        <f>IF(statek[[#This Row],[Miesiąc]]=P81,R81+statek[[#This Row],[Wyładunek T5]],statek[[#This Row],[Wyładunek T5]])</f>
        <v>1</v>
      </c>
      <c r="S82" s="2">
        <f>IF(statek[[#This Row],[Z/W]]="Z", S81-statek[[#This Row],[ile ton]]*statek[[#This Row],[cena za tone w talarach]],S81+statek[[#This Row],[ile ton]]*statek[[#This Row],[cena za tone w talarach]])</f>
        <v>512550</v>
      </c>
    </row>
    <row r="83" spans="1:19" x14ac:dyDescent="0.25">
      <c r="A83" s="1">
        <v>42819</v>
      </c>
      <c r="B83" s="2" t="s">
        <v>16</v>
      </c>
      <c r="C83" s="2" t="s">
        <v>11</v>
      </c>
      <c r="D83" s="2" t="s">
        <v>14</v>
      </c>
      <c r="E83">
        <v>33</v>
      </c>
      <c r="F83">
        <v>38</v>
      </c>
      <c r="G83" s="2">
        <f>IF(statek[[#This Row],[towar]]="T4", IF(statek[[#This Row],[Z/W]]="Z", G82+statek[[#This Row],[ile ton]],G82),G82)</f>
        <v>285</v>
      </c>
      <c r="H83" s="2">
        <f>IF(A84-statek[[#This Row],[data]]-1&gt;20,1,0)</f>
        <v>0</v>
      </c>
      <c r="I83" s="2">
        <f>IF(statek[[#This Row],[towar]]="T1", IF(statek[[#This Row],[Z/W]]="Z",I82+statek[[#This Row],[ile ton]],I82-statek[[#This Row],[ile ton]]),I82)</f>
        <v>72</v>
      </c>
      <c r="J83" s="2">
        <f>IF(statek[[#This Row],[towar]]="T2", IF(statek[[#This Row],[Z/W]]="Z",J82+statek[[#This Row],[ile ton]],J82-statek[[#This Row],[ile ton]]),J82)</f>
        <v>123</v>
      </c>
      <c r="K83" s="2">
        <f>IF(statek[[#This Row],[towar]]="T3", IF(statek[[#This Row],[Z/W]]="Z",K82+statek[[#This Row],[ile ton]],K82-statek[[#This Row],[ile ton]]),K82)</f>
        <v>59</v>
      </c>
      <c r="L83" s="2">
        <f>IF(statek[[#This Row],[towar]]="T4", IF(statek[[#This Row],[Z/W]]="Z",L82+statek[[#This Row],[ile ton]],L82-statek[[#This Row],[ile ton]]),L82)</f>
        <v>2</v>
      </c>
      <c r="M83" s="2">
        <f>IF(statek[[#This Row],[towar]]="T5", IF(statek[[#This Row],[Z/W]]="Z",M82+statek[[#This Row],[ile ton]],M82-statek[[#This Row],[ile ton]]),M82)</f>
        <v>0</v>
      </c>
      <c r="N83" s="2">
        <f>IF(statek[[#This Row],[towar]]="T5",IF(statek[[#This Row],[Z/W]]="Z",statek[[#This Row],[ile ton]],0),0)</f>
        <v>0</v>
      </c>
      <c r="O83" s="2">
        <f>IF(statek[[#This Row],[towar]]="T5",IF(statek[[#This Row],[Z/W]]="W",O82+statek[[#This Row],[ile ton]],0),0)</f>
        <v>0</v>
      </c>
      <c r="P83" s="2">
        <f>MONTH(statek[[#This Row],[data]])</f>
        <v>3</v>
      </c>
      <c r="Q83" s="2">
        <f>IF(statek[[#This Row],[Miesiąc]]=P82,Q82+statek[[#This Row],[Załadunek T5]],statek[[#This Row],[Załadunek T5]])</f>
        <v>0</v>
      </c>
      <c r="R83" s="2">
        <f>IF(statek[[#This Row],[Miesiąc]]=P82,R82+statek[[#This Row],[Wyładunek T5]],statek[[#This Row],[Wyładunek T5]])</f>
        <v>0</v>
      </c>
      <c r="S83" s="2">
        <f>IF(statek[[#This Row],[Z/W]]="Z", S82-statek[[#This Row],[ile ton]]*statek[[#This Row],[cena za tone w talarach]],S82+statek[[#This Row],[ile ton]]*statek[[#This Row],[cena za tone w talarach]])</f>
        <v>513804</v>
      </c>
    </row>
    <row r="84" spans="1:19" x14ac:dyDescent="0.25">
      <c r="A84" s="1">
        <v>42819</v>
      </c>
      <c r="B84" s="2" t="s">
        <v>16</v>
      </c>
      <c r="C84" s="2" t="s">
        <v>9</v>
      </c>
      <c r="D84" s="2" t="s">
        <v>8</v>
      </c>
      <c r="E84">
        <v>35</v>
      </c>
      <c r="F84">
        <v>37</v>
      </c>
      <c r="G84" s="2">
        <f>IF(statek[[#This Row],[towar]]="T4", IF(statek[[#This Row],[Z/W]]="Z", G83+statek[[#This Row],[ile ton]],G83),G83)</f>
        <v>285</v>
      </c>
      <c r="H84" s="2">
        <f>IF(A85-statek[[#This Row],[data]]-1&gt;20,1,0)</f>
        <v>0</v>
      </c>
      <c r="I84" s="2">
        <f>IF(statek[[#This Row],[towar]]="T1", IF(statek[[#This Row],[Z/W]]="Z",I83+statek[[#This Row],[ile ton]],I83-statek[[#This Row],[ile ton]]),I83)</f>
        <v>72</v>
      </c>
      <c r="J84" s="2">
        <f>IF(statek[[#This Row],[towar]]="T2", IF(statek[[#This Row],[Z/W]]="Z",J83+statek[[#This Row],[ile ton]],J83-statek[[#This Row],[ile ton]]),J83)</f>
        <v>123</v>
      </c>
      <c r="K84" s="2">
        <f>IF(statek[[#This Row],[towar]]="T3", IF(statek[[#This Row],[Z/W]]="Z",K83+statek[[#This Row],[ile ton]],K83-statek[[#This Row],[ile ton]]),K83)</f>
        <v>59</v>
      </c>
      <c r="L84" s="2">
        <f>IF(statek[[#This Row],[towar]]="T4", IF(statek[[#This Row],[Z/W]]="Z",L83+statek[[#This Row],[ile ton]],L83-statek[[#This Row],[ile ton]]),L83)</f>
        <v>2</v>
      </c>
      <c r="M84" s="2">
        <f>IF(statek[[#This Row],[towar]]="T5", IF(statek[[#This Row],[Z/W]]="Z",M83+statek[[#This Row],[ile ton]],M83-statek[[#This Row],[ile ton]]),M83)</f>
        <v>35</v>
      </c>
      <c r="N84" s="2">
        <f>IF(statek[[#This Row],[towar]]="T5",IF(statek[[#This Row],[Z/W]]="Z",statek[[#This Row],[ile ton]],0),0)</f>
        <v>35</v>
      </c>
      <c r="O84" s="2">
        <f>IF(statek[[#This Row],[towar]]="T5",IF(statek[[#This Row],[Z/W]]="W",O83+statek[[#This Row],[ile ton]],0),0)</f>
        <v>0</v>
      </c>
      <c r="P84" s="2">
        <f>MONTH(statek[[#This Row],[data]])</f>
        <v>3</v>
      </c>
      <c r="Q84" s="2">
        <f>IF(statek[[#This Row],[Miesiąc]]=P83,Q83+statek[[#This Row],[Załadunek T5]],statek[[#This Row],[Załadunek T5]])</f>
        <v>35</v>
      </c>
      <c r="R84" s="2">
        <f>IF(statek[[#This Row],[Miesiąc]]=P83,R83+statek[[#This Row],[Wyładunek T5]],statek[[#This Row],[Wyładunek T5]])</f>
        <v>0</v>
      </c>
      <c r="S84" s="2">
        <f>IF(statek[[#This Row],[Z/W]]="Z", S83-statek[[#This Row],[ile ton]]*statek[[#This Row],[cena za tone w talarach]],S83+statek[[#This Row],[ile ton]]*statek[[#This Row],[cena za tone w talarach]])</f>
        <v>512509</v>
      </c>
    </row>
    <row r="85" spans="1:19" x14ac:dyDescent="0.25">
      <c r="A85" s="1">
        <v>42819</v>
      </c>
      <c r="B85" s="2" t="s">
        <v>16</v>
      </c>
      <c r="C85" s="2" t="s">
        <v>12</v>
      </c>
      <c r="D85" s="2" t="s">
        <v>8</v>
      </c>
      <c r="E85">
        <v>40</v>
      </c>
      <c r="F85">
        <v>19</v>
      </c>
      <c r="G85" s="2">
        <f>IF(statek[[#This Row],[towar]]="T4", IF(statek[[#This Row],[Z/W]]="Z", G84+statek[[#This Row],[ile ton]],G84),G84)</f>
        <v>285</v>
      </c>
      <c r="H85" s="2">
        <f>IF(A86-statek[[#This Row],[data]]-1&gt;20,1,0)</f>
        <v>0</v>
      </c>
      <c r="I85" s="2">
        <f>IF(statek[[#This Row],[towar]]="T1", IF(statek[[#This Row],[Z/W]]="Z",I84+statek[[#This Row],[ile ton]],I84-statek[[#This Row],[ile ton]]),I84)</f>
        <v>72</v>
      </c>
      <c r="J85" s="2">
        <f>IF(statek[[#This Row],[towar]]="T2", IF(statek[[#This Row],[Z/W]]="Z",J84+statek[[#This Row],[ile ton]],J84-statek[[#This Row],[ile ton]]),J84)</f>
        <v>123</v>
      </c>
      <c r="K85" s="2">
        <f>IF(statek[[#This Row],[towar]]="T3", IF(statek[[#This Row],[Z/W]]="Z",K84+statek[[#This Row],[ile ton]],K84-statek[[#This Row],[ile ton]]),K84)</f>
        <v>99</v>
      </c>
      <c r="L85" s="2">
        <f>IF(statek[[#This Row],[towar]]="T4", IF(statek[[#This Row],[Z/W]]="Z",L84+statek[[#This Row],[ile ton]],L84-statek[[#This Row],[ile ton]]),L84)</f>
        <v>2</v>
      </c>
      <c r="M85" s="2">
        <f>IF(statek[[#This Row],[towar]]="T5", IF(statek[[#This Row],[Z/W]]="Z",M84+statek[[#This Row],[ile ton]],M84-statek[[#This Row],[ile ton]]),M84)</f>
        <v>35</v>
      </c>
      <c r="N85" s="2">
        <f>IF(statek[[#This Row],[towar]]="T5",IF(statek[[#This Row],[Z/W]]="Z",statek[[#This Row],[ile ton]],0),0)</f>
        <v>0</v>
      </c>
      <c r="O85" s="2">
        <f>IF(statek[[#This Row],[towar]]="T5",IF(statek[[#This Row],[Z/W]]="W",O84+statek[[#This Row],[ile ton]],0),0)</f>
        <v>0</v>
      </c>
      <c r="P85" s="2">
        <f>MONTH(statek[[#This Row],[data]])</f>
        <v>3</v>
      </c>
      <c r="Q85" s="2">
        <f>IF(statek[[#This Row],[Miesiąc]]=P84,Q84+statek[[#This Row],[Załadunek T5]],statek[[#This Row],[Załadunek T5]])</f>
        <v>35</v>
      </c>
      <c r="R85" s="2">
        <f>IF(statek[[#This Row],[Miesiąc]]=P84,R84+statek[[#This Row],[Wyładunek T5]],statek[[#This Row],[Wyładunek T5]])</f>
        <v>0</v>
      </c>
      <c r="S85" s="2">
        <f>IF(statek[[#This Row],[Z/W]]="Z", S84-statek[[#This Row],[ile ton]]*statek[[#This Row],[cena za tone w talarach]],S84+statek[[#This Row],[ile ton]]*statek[[#This Row],[cena za tone w talarach]])</f>
        <v>511749</v>
      </c>
    </row>
    <row r="86" spans="1:19" x14ac:dyDescent="0.25">
      <c r="A86" s="1">
        <v>42840</v>
      </c>
      <c r="B86" s="2" t="s">
        <v>17</v>
      </c>
      <c r="C86" s="2" t="s">
        <v>11</v>
      </c>
      <c r="D86" s="2" t="s">
        <v>14</v>
      </c>
      <c r="E86">
        <v>21</v>
      </c>
      <c r="F86">
        <v>36</v>
      </c>
      <c r="G86" s="2">
        <f>IF(statek[[#This Row],[towar]]="T4", IF(statek[[#This Row],[Z/W]]="Z", G85+statek[[#This Row],[ile ton]],G85),G85)</f>
        <v>285</v>
      </c>
      <c r="H86" s="2">
        <f>IF(A87-statek[[#This Row],[data]]-1&gt;20,1,0)</f>
        <v>0</v>
      </c>
      <c r="I86" s="2">
        <f>IF(statek[[#This Row],[towar]]="T1", IF(statek[[#This Row],[Z/W]]="Z",I85+statek[[#This Row],[ile ton]],I85-statek[[#This Row],[ile ton]]),I85)</f>
        <v>72</v>
      </c>
      <c r="J86" s="2">
        <f>IF(statek[[#This Row],[towar]]="T2", IF(statek[[#This Row],[Z/W]]="Z",J85+statek[[#This Row],[ile ton]],J85-statek[[#This Row],[ile ton]]),J85)</f>
        <v>102</v>
      </c>
      <c r="K86" s="2">
        <f>IF(statek[[#This Row],[towar]]="T3", IF(statek[[#This Row],[Z/W]]="Z",K85+statek[[#This Row],[ile ton]],K85-statek[[#This Row],[ile ton]]),K85)</f>
        <v>99</v>
      </c>
      <c r="L86" s="2">
        <f>IF(statek[[#This Row],[towar]]="T4", IF(statek[[#This Row],[Z/W]]="Z",L85+statek[[#This Row],[ile ton]],L85-statek[[#This Row],[ile ton]]),L85)</f>
        <v>2</v>
      </c>
      <c r="M86" s="2">
        <f>IF(statek[[#This Row],[towar]]="T5", IF(statek[[#This Row],[Z/W]]="Z",M85+statek[[#This Row],[ile ton]],M85-statek[[#This Row],[ile ton]]),M85)</f>
        <v>35</v>
      </c>
      <c r="N86" s="2">
        <f>IF(statek[[#This Row],[towar]]="T5",IF(statek[[#This Row],[Z/W]]="Z",statek[[#This Row],[ile ton]],0),0)</f>
        <v>0</v>
      </c>
      <c r="O86" s="2">
        <f>IF(statek[[#This Row],[towar]]="T5",IF(statek[[#This Row],[Z/W]]="W",O85+statek[[#This Row],[ile ton]],0),0)</f>
        <v>0</v>
      </c>
      <c r="P86" s="2">
        <f>MONTH(statek[[#This Row],[data]])</f>
        <v>4</v>
      </c>
      <c r="Q86" s="2">
        <f>IF(statek[[#This Row],[Miesiąc]]=P85,Q85+statek[[#This Row],[Załadunek T5]],statek[[#This Row],[Załadunek T5]])</f>
        <v>0</v>
      </c>
      <c r="R86" s="2">
        <f>IF(statek[[#This Row],[Miesiąc]]=P85,R85+statek[[#This Row],[Wyładunek T5]],statek[[#This Row],[Wyładunek T5]])</f>
        <v>0</v>
      </c>
      <c r="S86" s="2">
        <f>IF(statek[[#This Row],[Z/W]]="Z", S85-statek[[#This Row],[ile ton]]*statek[[#This Row],[cena za tone w talarach]],S85+statek[[#This Row],[ile ton]]*statek[[#This Row],[cena za tone w talarach]])</f>
        <v>512505</v>
      </c>
    </row>
    <row r="87" spans="1:19" x14ac:dyDescent="0.25">
      <c r="A87" s="1">
        <v>42840</v>
      </c>
      <c r="B87" s="2" t="s">
        <v>17</v>
      </c>
      <c r="C87" s="2" t="s">
        <v>7</v>
      </c>
      <c r="D87" s="2" t="s">
        <v>14</v>
      </c>
      <c r="E87">
        <v>2</v>
      </c>
      <c r="F87">
        <v>97</v>
      </c>
      <c r="G87" s="2">
        <f>IF(statek[[#This Row],[towar]]="T4", IF(statek[[#This Row],[Z/W]]="Z", G86+statek[[#This Row],[ile ton]],G86),G86)</f>
        <v>285</v>
      </c>
      <c r="H87" s="2">
        <f>IF(A88-statek[[#This Row],[data]]-1&gt;20,1,0)</f>
        <v>0</v>
      </c>
      <c r="I87" s="2">
        <f>IF(statek[[#This Row],[towar]]="T1", IF(statek[[#This Row],[Z/W]]="Z",I86+statek[[#This Row],[ile ton]],I86-statek[[#This Row],[ile ton]]),I86)</f>
        <v>72</v>
      </c>
      <c r="J87" s="2">
        <f>IF(statek[[#This Row],[towar]]="T2", IF(statek[[#This Row],[Z/W]]="Z",J86+statek[[#This Row],[ile ton]],J86-statek[[#This Row],[ile ton]]),J86)</f>
        <v>102</v>
      </c>
      <c r="K87" s="2">
        <f>IF(statek[[#This Row],[towar]]="T3", IF(statek[[#This Row],[Z/W]]="Z",K86+statek[[#This Row],[ile ton]],K86-statek[[#This Row],[ile ton]]),K86)</f>
        <v>99</v>
      </c>
      <c r="L87" s="2">
        <f>IF(statek[[#This Row],[towar]]="T4", IF(statek[[#This Row],[Z/W]]="Z",L86+statek[[#This Row],[ile ton]],L86-statek[[#This Row],[ile ton]]),L86)</f>
        <v>0</v>
      </c>
      <c r="M87" s="2">
        <f>IF(statek[[#This Row],[towar]]="T5", IF(statek[[#This Row],[Z/W]]="Z",M86+statek[[#This Row],[ile ton]],M86-statek[[#This Row],[ile ton]]),M86)</f>
        <v>35</v>
      </c>
      <c r="N87" s="2">
        <f>IF(statek[[#This Row],[towar]]="T5",IF(statek[[#This Row],[Z/W]]="Z",statek[[#This Row],[ile ton]],0),0)</f>
        <v>0</v>
      </c>
      <c r="O87" s="2">
        <f>IF(statek[[#This Row],[towar]]="T5",IF(statek[[#This Row],[Z/W]]="W",O86+statek[[#This Row],[ile ton]],0),0)</f>
        <v>0</v>
      </c>
      <c r="P87" s="2">
        <f>MONTH(statek[[#This Row],[data]])</f>
        <v>4</v>
      </c>
      <c r="Q87" s="2">
        <f>IF(statek[[#This Row],[Miesiąc]]=P86,Q86+statek[[#This Row],[Załadunek T5]],statek[[#This Row],[Załadunek T5]])</f>
        <v>0</v>
      </c>
      <c r="R87" s="2">
        <f>IF(statek[[#This Row],[Miesiąc]]=P86,R86+statek[[#This Row],[Wyładunek T5]],statek[[#This Row],[Wyładunek T5]])</f>
        <v>0</v>
      </c>
      <c r="S87" s="2">
        <f>IF(statek[[#This Row],[Z/W]]="Z", S86-statek[[#This Row],[ile ton]]*statek[[#This Row],[cena za tone w talarach]],S86+statek[[#This Row],[ile ton]]*statek[[#This Row],[cena za tone w talarach]])</f>
        <v>512699</v>
      </c>
    </row>
    <row r="88" spans="1:19" x14ac:dyDescent="0.25">
      <c r="A88" s="1">
        <v>42840</v>
      </c>
      <c r="B88" s="2" t="s">
        <v>17</v>
      </c>
      <c r="C88" s="2" t="s">
        <v>12</v>
      </c>
      <c r="D88" s="2" t="s">
        <v>8</v>
      </c>
      <c r="E88">
        <v>12</v>
      </c>
      <c r="F88">
        <v>20</v>
      </c>
      <c r="G88" s="2">
        <f>IF(statek[[#This Row],[towar]]="T4", IF(statek[[#This Row],[Z/W]]="Z", G87+statek[[#This Row],[ile ton]],G87),G87)</f>
        <v>285</v>
      </c>
      <c r="H88" s="2">
        <f>IF(A89-statek[[#This Row],[data]]-1&gt;20,1,0)</f>
        <v>0</v>
      </c>
      <c r="I88" s="2">
        <f>IF(statek[[#This Row],[towar]]="T1", IF(statek[[#This Row],[Z/W]]="Z",I87+statek[[#This Row],[ile ton]],I87-statek[[#This Row],[ile ton]]),I87)</f>
        <v>72</v>
      </c>
      <c r="J88" s="2">
        <f>IF(statek[[#This Row],[towar]]="T2", IF(statek[[#This Row],[Z/W]]="Z",J87+statek[[#This Row],[ile ton]],J87-statek[[#This Row],[ile ton]]),J87)</f>
        <v>102</v>
      </c>
      <c r="K88" s="2">
        <f>IF(statek[[#This Row],[towar]]="T3", IF(statek[[#This Row],[Z/W]]="Z",K87+statek[[#This Row],[ile ton]],K87-statek[[#This Row],[ile ton]]),K87)</f>
        <v>111</v>
      </c>
      <c r="L88" s="2">
        <f>IF(statek[[#This Row],[towar]]="T4", IF(statek[[#This Row],[Z/W]]="Z",L87+statek[[#This Row],[ile ton]],L87-statek[[#This Row],[ile ton]]),L87)</f>
        <v>0</v>
      </c>
      <c r="M88" s="2">
        <f>IF(statek[[#This Row],[towar]]="T5", IF(statek[[#This Row],[Z/W]]="Z",M87+statek[[#This Row],[ile ton]],M87-statek[[#This Row],[ile ton]]),M87)</f>
        <v>35</v>
      </c>
      <c r="N88" s="2">
        <f>IF(statek[[#This Row],[towar]]="T5",IF(statek[[#This Row],[Z/W]]="Z",statek[[#This Row],[ile ton]],0),0)</f>
        <v>0</v>
      </c>
      <c r="O88" s="2">
        <f>IF(statek[[#This Row],[towar]]="T5",IF(statek[[#This Row],[Z/W]]="W",O87+statek[[#This Row],[ile ton]],0),0)</f>
        <v>0</v>
      </c>
      <c r="P88" s="2">
        <f>MONTH(statek[[#This Row],[data]])</f>
        <v>4</v>
      </c>
      <c r="Q88" s="2">
        <f>IF(statek[[#This Row],[Miesiąc]]=P87,Q87+statek[[#This Row],[Załadunek T5]],statek[[#This Row],[Załadunek T5]])</f>
        <v>0</v>
      </c>
      <c r="R88" s="2">
        <f>IF(statek[[#This Row],[Miesiąc]]=P87,R87+statek[[#This Row],[Wyładunek T5]],statek[[#This Row],[Wyładunek T5]])</f>
        <v>0</v>
      </c>
      <c r="S88" s="2">
        <f>IF(statek[[#This Row],[Z/W]]="Z", S87-statek[[#This Row],[ile ton]]*statek[[#This Row],[cena za tone w talarach]],S87+statek[[#This Row],[ile ton]]*statek[[#This Row],[cena za tone w talarach]])</f>
        <v>512459</v>
      </c>
    </row>
    <row r="89" spans="1:19" x14ac:dyDescent="0.25">
      <c r="A89" s="1">
        <v>42840</v>
      </c>
      <c r="B89" s="2" t="s">
        <v>17</v>
      </c>
      <c r="C89" s="2" t="s">
        <v>10</v>
      </c>
      <c r="D89" s="2" t="s">
        <v>8</v>
      </c>
      <c r="E89">
        <v>15</v>
      </c>
      <c r="F89">
        <v>8</v>
      </c>
      <c r="G89" s="2">
        <f>IF(statek[[#This Row],[towar]]="T4", IF(statek[[#This Row],[Z/W]]="Z", G88+statek[[#This Row],[ile ton]],G88),G88)</f>
        <v>285</v>
      </c>
      <c r="H89" s="2">
        <f>IF(A90-statek[[#This Row],[data]]-1&gt;20,1,0)</f>
        <v>0</v>
      </c>
      <c r="I89" s="2">
        <f>IF(statek[[#This Row],[towar]]="T1", IF(statek[[#This Row],[Z/W]]="Z",I88+statek[[#This Row],[ile ton]],I88-statek[[#This Row],[ile ton]]),I88)</f>
        <v>87</v>
      </c>
      <c r="J89" s="2">
        <f>IF(statek[[#This Row],[towar]]="T2", IF(statek[[#This Row],[Z/W]]="Z",J88+statek[[#This Row],[ile ton]],J88-statek[[#This Row],[ile ton]]),J88)</f>
        <v>102</v>
      </c>
      <c r="K89" s="2">
        <f>IF(statek[[#This Row],[towar]]="T3", IF(statek[[#This Row],[Z/W]]="Z",K88+statek[[#This Row],[ile ton]],K88-statek[[#This Row],[ile ton]]),K88)</f>
        <v>111</v>
      </c>
      <c r="L89" s="2">
        <f>IF(statek[[#This Row],[towar]]="T4", IF(statek[[#This Row],[Z/W]]="Z",L88+statek[[#This Row],[ile ton]],L88-statek[[#This Row],[ile ton]]),L88)</f>
        <v>0</v>
      </c>
      <c r="M89" s="2">
        <f>IF(statek[[#This Row],[towar]]="T5", IF(statek[[#This Row],[Z/W]]="Z",M88+statek[[#This Row],[ile ton]],M88-statek[[#This Row],[ile ton]]),M88)</f>
        <v>35</v>
      </c>
      <c r="N89" s="2">
        <f>IF(statek[[#This Row],[towar]]="T5",IF(statek[[#This Row],[Z/W]]="Z",statek[[#This Row],[ile ton]],0),0)</f>
        <v>0</v>
      </c>
      <c r="O89" s="2">
        <f>IF(statek[[#This Row],[towar]]="T5",IF(statek[[#This Row],[Z/W]]="W",O88+statek[[#This Row],[ile ton]],0),0)</f>
        <v>0</v>
      </c>
      <c r="P89" s="2">
        <f>MONTH(statek[[#This Row],[data]])</f>
        <v>4</v>
      </c>
      <c r="Q89" s="2">
        <f>IF(statek[[#This Row],[Miesiąc]]=P88,Q88+statek[[#This Row],[Załadunek T5]],statek[[#This Row],[Załadunek T5]])</f>
        <v>0</v>
      </c>
      <c r="R89" s="2">
        <f>IF(statek[[#This Row],[Miesiąc]]=P88,R88+statek[[#This Row],[Wyładunek T5]],statek[[#This Row],[Wyładunek T5]])</f>
        <v>0</v>
      </c>
      <c r="S89" s="2">
        <f>IF(statek[[#This Row],[Z/W]]="Z", S88-statek[[#This Row],[ile ton]]*statek[[#This Row],[cena za tone w talarach]],S88+statek[[#This Row],[ile ton]]*statek[[#This Row],[cena za tone w talarach]])</f>
        <v>512339</v>
      </c>
    </row>
    <row r="90" spans="1:19" x14ac:dyDescent="0.25">
      <c r="A90" s="1">
        <v>42840</v>
      </c>
      <c r="B90" s="2" t="s">
        <v>17</v>
      </c>
      <c r="C90" s="2" t="s">
        <v>9</v>
      </c>
      <c r="D90" s="2" t="s">
        <v>8</v>
      </c>
      <c r="E90">
        <v>1</v>
      </c>
      <c r="F90">
        <v>40</v>
      </c>
      <c r="G90" s="2">
        <f>IF(statek[[#This Row],[towar]]="T4", IF(statek[[#This Row],[Z/W]]="Z", G89+statek[[#This Row],[ile ton]],G89),G89)</f>
        <v>285</v>
      </c>
      <c r="H90" s="2">
        <f>IF(A91-statek[[#This Row],[data]]-1&gt;20,1,0)</f>
        <v>1</v>
      </c>
      <c r="I90" s="2">
        <f>IF(statek[[#This Row],[towar]]="T1", IF(statek[[#This Row],[Z/W]]="Z",I89+statek[[#This Row],[ile ton]],I89-statek[[#This Row],[ile ton]]),I89)</f>
        <v>87</v>
      </c>
      <c r="J90" s="2">
        <f>IF(statek[[#This Row],[towar]]="T2", IF(statek[[#This Row],[Z/W]]="Z",J89+statek[[#This Row],[ile ton]],J89-statek[[#This Row],[ile ton]]),J89)</f>
        <v>102</v>
      </c>
      <c r="K90" s="2">
        <f>IF(statek[[#This Row],[towar]]="T3", IF(statek[[#This Row],[Z/W]]="Z",K89+statek[[#This Row],[ile ton]],K89-statek[[#This Row],[ile ton]]),K89)</f>
        <v>111</v>
      </c>
      <c r="L90" s="2">
        <f>IF(statek[[#This Row],[towar]]="T4", IF(statek[[#This Row],[Z/W]]="Z",L89+statek[[#This Row],[ile ton]],L89-statek[[#This Row],[ile ton]]),L89)</f>
        <v>0</v>
      </c>
      <c r="M90" s="2">
        <f>IF(statek[[#This Row],[towar]]="T5", IF(statek[[#This Row],[Z/W]]="Z",M89+statek[[#This Row],[ile ton]],M89-statek[[#This Row],[ile ton]]),M89)</f>
        <v>36</v>
      </c>
      <c r="N90" s="2">
        <f>IF(statek[[#This Row],[towar]]="T5",IF(statek[[#This Row],[Z/W]]="Z",statek[[#This Row],[ile ton]],0),0)</f>
        <v>1</v>
      </c>
      <c r="O90" s="2">
        <f>IF(statek[[#This Row],[towar]]="T5",IF(statek[[#This Row],[Z/W]]="W",O89+statek[[#This Row],[ile ton]],0),0)</f>
        <v>0</v>
      </c>
      <c r="P90" s="2">
        <f>MONTH(statek[[#This Row],[data]])</f>
        <v>4</v>
      </c>
      <c r="Q90" s="2">
        <f>IF(statek[[#This Row],[Miesiąc]]=P89,Q89+statek[[#This Row],[Załadunek T5]],statek[[#This Row],[Załadunek T5]])</f>
        <v>1</v>
      </c>
      <c r="R90" s="2">
        <f>IF(statek[[#This Row],[Miesiąc]]=P89,R89+statek[[#This Row],[Wyładunek T5]],statek[[#This Row],[Wyładunek T5]])</f>
        <v>0</v>
      </c>
      <c r="S90" s="2">
        <f>IF(statek[[#This Row],[Z/W]]="Z", S89-statek[[#This Row],[ile ton]]*statek[[#This Row],[cena za tone w talarach]],S89+statek[[#This Row],[ile ton]]*statek[[#This Row],[cena za tone w talarach]])</f>
        <v>512299</v>
      </c>
    </row>
    <row r="91" spans="1:19" x14ac:dyDescent="0.25">
      <c r="A91" s="1">
        <v>42864</v>
      </c>
      <c r="B91" s="2" t="s">
        <v>18</v>
      </c>
      <c r="C91" s="2" t="s">
        <v>10</v>
      </c>
      <c r="D91" s="2" t="s">
        <v>14</v>
      </c>
      <c r="E91">
        <v>86</v>
      </c>
      <c r="F91">
        <v>12</v>
      </c>
      <c r="G91" s="2">
        <f>IF(statek[[#This Row],[towar]]="T4", IF(statek[[#This Row],[Z/W]]="Z", G90+statek[[#This Row],[ile ton]],G90),G90)</f>
        <v>285</v>
      </c>
      <c r="H91" s="2">
        <f>IF(A92-statek[[#This Row],[data]]-1&gt;20,1,0)</f>
        <v>0</v>
      </c>
      <c r="I91" s="2">
        <f>IF(statek[[#This Row],[towar]]="T1", IF(statek[[#This Row],[Z/W]]="Z",I90+statek[[#This Row],[ile ton]],I90-statek[[#This Row],[ile ton]]),I90)</f>
        <v>1</v>
      </c>
      <c r="J91" s="2">
        <f>IF(statek[[#This Row],[towar]]="T2", IF(statek[[#This Row],[Z/W]]="Z",J90+statek[[#This Row],[ile ton]],J90-statek[[#This Row],[ile ton]]),J90)</f>
        <v>102</v>
      </c>
      <c r="K91" s="2">
        <f>IF(statek[[#This Row],[towar]]="T3", IF(statek[[#This Row],[Z/W]]="Z",K90+statek[[#This Row],[ile ton]],K90-statek[[#This Row],[ile ton]]),K90)</f>
        <v>111</v>
      </c>
      <c r="L91" s="2">
        <f>IF(statek[[#This Row],[towar]]="T4", IF(statek[[#This Row],[Z/W]]="Z",L90+statek[[#This Row],[ile ton]],L90-statek[[#This Row],[ile ton]]),L90)</f>
        <v>0</v>
      </c>
      <c r="M91" s="2">
        <f>IF(statek[[#This Row],[towar]]="T5", IF(statek[[#This Row],[Z/W]]="Z",M90+statek[[#This Row],[ile ton]],M90-statek[[#This Row],[ile ton]]),M90)</f>
        <v>36</v>
      </c>
      <c r="N91" s="2">
        <f>IF(statek[[#This Row],[towar]]="T5",IF(statek[[#This Row],[Z/W]]="Z",statek[[#This Row],[ile ton]],0),0)</f>
        <v>0</v>
      </c>
      <c r="O91" s="2">
        <f>IF(statek[[#This Row],[towar]]="T5",IF(statek[[#This Row],[Z/W]]="W",O90+statek[[#This Row],[ile ton]],0),0)</f>
        <v>0</v>
      </c>
      <c r="P91" s="2">
        <f>MONTH(statek[[#This Row],[data]])</f>
        <v>5</v>
      </c>
      <c r="Q91" s="2">
        <f>IF(statek[[#This Row],[Miesiąc]]=P90,Q90+statek[[#This Row],[Załadunek T5]],statek[[#This Row],[Załadunek T5]])</f>
        <v>0</v>
      </c>
      <c r="R91" s="2">
        <f>IF(statek[[#This Row],[Miesiąc]]=P90,R90+statek[[#This Row],[Wyładunek T5]],statek[[#This Row],[Wyładunek T5]])</f>
        <v>0</v>
      </c>
      <c r="S91" s="2">
        <f>IF(statek[[#This Row],[Z/W]]="Z", S90-statek[[#This Row],[ile ton]]*statek[[#This Row],[cena za tone w talarach]],S90+statek[[#This Row],[ile ton]]*statek[[#This Row],[cena za tone w talarach]])</f>
        <v>513331</v>
      </c>
    </row>
    <row r="92" spans="1:19" x14ac:dyDescent="0.25">
      <c r="A92" s="1">
        <v>42864</v>
      </c>
      <c r="B92" s="2" t="s">
        <v>18</v>
      </c>
      <c r="C92" s="2" t="s">
        <v>12</v>
      </c>
      <c r="D92" s="2" t="s">
        <v>14</v>
      </c>
      <c r="E92">
        <v>110</v>
      </c>
      <c r="F92">
        <v>31</v>
      </c>
      <c r="G92" s="2">
        <f>IF(statek[[#This Row],[towar]]="T4", IF(statek[[#This Row],[Z/W]]="Z", G91+statek[[#This Row],[ile ton]],G91),G91)</f>
        <v>285</v>
      </c>
      <c r="H92" s="2">
        <f>IF(A93-statek[[#This Row],[data]]-1&gt;20,1,0)</f>
        <v>0</v>
      </c>
      <c r="I92" s="2">
        <f>IF(statek[[#This Row],[towar]]="T1", IF(statek[[#This Row],[Z/W]]="Z",I91+statek[[#This Row],[ile ton]],I91-statek[[#This Row],[ile ton]]),I91)</f>
        <v>1</v>
      </c>
      <c r="J92" s="2">
        <f>IF(statek[[#This Row],[towar]]="T2", IF(statek[[#This Row],[Z/W]]="Z",J91+statek[[#This Row],[ile ton]],J91-statek[[#This Row],[ile ton]]),J91)</f>
        <v>102</v>
      </c>
      <c r="K92" s="2">
        <f>IF(statek[[#This Row],[towar]]="T3", IF(statek[[#This Row],[Z/W]]="Z",K91+statek[[#This Row],[ile ton]],K91-statek[[#This Row],[ile ton]]),K91)</f>
        <v>1</v>
      </c>
      <c r="L92" s="2">
        <f>IF(statek[[#This Row],[towar]]="T4", IF(statek[[#This Row],[Z/W]]="Z",L91+statek[[#This Row],[ile ton]],L91-statek[[#This Row],[ile ton]]),L91)</f>
        <v>0</v>
      </c>
      <c r="M92" s="2">
        <f>IF(statek[[#This Row],[towar]]="T5", IF(statek[[#This Row],[Z/W]]="Z",M91+statek[[#This Row],[ile ton]],M91-statek[[#This Row],[ile ton]]),M91)</f>
        <v>36</v>
      </c>
      <c r="N92" s="2">
        <f>IF(statek[[#This Row],[towar]]="T5",IF(statek[[#This Row],[Z/W]]="Z",statek[[#This Row],[ile ton]],0),0)</f>
        <v>0</v>
      </c>
      <c r="O92" s="2">
        <f>IF(statek[[#This Row],[towar]]="T5",IF(statek[[#This Row],[Z/W]]="W",O91+statek[[#This Row],[ile ton]],0),0)</f>
        <v>0</v>
      </c>
      <c r="P92" s="2">
        <f>MONTH(statek[[#This Row],[data]])</f>
        <v>5</v>
      </c>
      <c r="Q92" s="2">
        <f>IF(statek[[#This Row],[Miesiąc]]=P91,Q91+statek[[#This Row],[Załadunek T5]],statek[[#This Row],[Załadunek T5]])</f>
        <v>0</v>
      </c>
      <c r="R92" s="2">
        <f>IF(statek[[#This Row],[Miesiąc]]=P91,R91+statek[[#This Row],[Wyładunek T5]],statek[[#This Row],[Wyładunek T5]])</f>
        <v>0</v>
      </c>
      <c r="S92" s="2">
        <f>IF(statek[[#This Row],[Z/W]]="Z", S91-statek[[#This Row],[ile ton]]*statek[[#This Row],[cena za tone w talarach]],S91+statek[[#This Row],[ile ton]]*statek[[#This Row],[cena za tone w talarach]])</f>
        <v>516741</v>
      </c>
    </row>
    <row r="93" spans="1:19" x14ac:dyDescent="0.25">
      <c r="A93" s="1">
        <v>42864</v>
      </c>
      <c r="B93" s="2" t="s">
        <v>18</v>
      </c>
      <c r="C93" s="2" t="s">
        <v>9</v>
      </c>
      <c r="D93" s="2" t="s">
        <v>8</v>
      </c>
      <c r="E93">
        <v>33</v>
      </c>
      <c r="F93">
        <v>38</v>
      </c>
      <c r="G93" s="2">
        <f>IF(statek[[#This Row],[towar]]="T4", IF(statek[[#This Row],[Z/W]]="Z", G92+statek[[#This Row],[ile ton]],G92),G92)</f>
        <v>285</v>
      </c>
      <c r="H93" s="2">
        <f>IF(A94-statek[[#This Row],[data]]-1&gt;20,1,0)</f>
        <v>0</v>
      </c>
      <c r="I93" s="2">
        <f>IF(statek[[#This Row],[towar]]="T1", IF(statek[[#This Row],[Z/W]]="Z",I92+statek[[#This Row],[ile ton]],I92-statek[[#This Row],[ile ton]]),I92)</f>
        <v>1</v>
      </c>
      <c r="J93" s="2">
        <f>IF(statek[[#This Row],[towar]]="T2", IF(statek[[#This Row],[Z/W]]="Z",J92+statek[[#This Row],[ile ton]],J92-statek[[#This Row],[ile ton]]),J92)</f>
        <v>102</v>
      </c>
      <c r="K93" s="2">
        <f>IF(statek[[#This Row],[towar]]="T3", IF(statek[[#This Row],[Z/W]]="Z",K92+statek[[#This Row],[ile ton]],K92-statek[[#This Row],[ile ton]]),K92)</f>
        <v>1</v>
      </c>
      <c r="L93" s="2">
        <f>IF(statek[[#This Row],[towar]]="T4", IF(statek[[#This Row],[Z/W]]="Z",L92+statek[[#This Row],[ile ton]],L92-statek[[#This Row],[ile ton]]),L92)</f>
        <v>0</v>
      </c>
      <c r="M93" s="2">
        <f>IF(statek[[#This Row],[towar]]="T5", IF(statek[[#This Row],[Z/W]]="Z",M92+statek[[#This Row],[ile ton]],M92-statek[[#This Row],[ile ton]]),M92)</f>
        <v>69</v>
      </c>
      <c r="N93" s="2">
        <f>IF(statek[[#This Row],[towar]]="T5",IF(statek[[#This Row],[Z/W]]="Z",statek[[#This Row],[ile ton]],0),0)</f>
        <v>33</v>
      </c>
      <c r="O93" s="2">
        <f>IF(statek[[#This Row],[towar]]="T5",IF(statek[[#This Row],[Z/W]]="W",O92+statek[[#This Row],[ile ton]],0),0)</f>
        <v>0</v>
      </c>
      <c r="P93" s="2">
        <f>MONTH(statek[[#This Row],[data]])</f>
        <v>5</v>
      </c>
      <c r="Q93" s="2">
        <f>IF(statek[[#This Row],[Miesiąc]]=P92,Q92+statek[[#This Row],[Załadunek T5]],statek[[#This Row],[Załadunek T5]])</f>
        <v>33</v>
      </c>
      <c r="R93" s="2">
        <f>IF(statek[[#This Row],[Miesiąc]]=P92,R92+statek[[#This Row],[Wyładunek T5]],statek[[#This Row],[Wyładunek T5]])</f>
        <v>0</v>
      </c>
      <c r="S93" s="2">
        <f>IF(statek[[#This Row],[Z/W]]="Z", S92-statek[[#This Row],[ile ton]]*statek[[#This Row],[cena za tone w talarach]],S92+statek[[#This Row],[ile ton]]*statek[[#This Row],[cena za tone w talarach]])</f>
        <v>515487</v>
      </c>
    </row>
    <row r="94" spans="1:19" x14ac:dyDescent="0.25">
      <c r="A94" s="1">
        <v>42864</v>
      </c>
      <c r="B94" s="2" t="s">
        <v>18</v>
      </c>
      <c r="C94" s="2" t="s">
        <v>11</v>
      </c>
      <c r="D94" s="2" t="s">
        <v>8</v>
      </c>
      <c r="E94">
        <v>13</v>
      </c>
      <c r="F94">
        <v>23</v>
      </c>
      <c r="G94" s="2">
        <f>IF(statek[[#This Row],[towar]]="T4", IF(statek[[#This Row],[Z/W]]="Z", G93+statek[[#This Row],[ile ton]],G93),G93)</f>
        <v>285</v>
      </c>
      <c r="H94" s="2">
        <f>IF(A95-statek[[#This Row],[data]]-1&gt;20,1,0)</f>
        <v>0</v>
      </c>
      <c r="I94" s="2">
        <f>IF(statek[[#This Row],[towar]]="T1", IF(statek[[#This Row],[Z/W]]="Z",I93+statek[[#This Row],[ile ton]],I93-statek[[#This Row],[ile ton]]),I93)</f>
        <v>1</v>
      </c>
      <c r="J94" s="2">
        <f>IF(statek[[#This Row],[towar]]="T2", IF(statek[[#This Row],[Z/W]]="Z",J93+statek[[#This Row],[ile ton]],J93-statek[[#This Row],[ile ton]]),J93)</f>
        <v>115</v>
      </c>
      <c r="K94" s="2">
        <f>IF(statek[[#This Row],[towar]]="T3", IF(statek[[#This Row],[Z/W]]="Z",K93+statek[[#This Row],[ile ton]],K93-statek[[#This Row],[ile ton]]),K93)</f>
        <v>1</v>
      </c>
      <c r="L94" s="2">
        <f>IF(statek[[#This Row],[towar]]="T4", IF(statek[[#This Row],[Z/W]]="Z",L93+statek[[#This Row],[ile ton]],L93-statek[[#This Row],[ile ton]]),L93)</f>
        <v>0</v>
      </c>
      <c r="M94" s="2">
        <f>IF(statek[[#This Row],[towar]]="T5", IF(statek[[#This Row],[Z/W]]="Z",M93+statek[[#This Row],[ile ton]],M93-statek[[#This Row],[ile ton]]),M93)</f>
        <v>69</v>
      </c>
      <c r="N94" s="2">
        <f>IF(statek[[#This Row],[towar]]="T5",IF(statek[[#This Row],[Z/W]]="Z",statek[[#This Row],[ile ton]],0),0)</f>
        <v>0</v>
      </c>
      <c r="O94" s="2">
        <f>IF(statek[[#This Row],[towar]]="T5",IF(statek[[#This Row],[Z/W]]="W",O93+statek[[#This Row],[ile ton]],0),0)</f>
        <v>0</v>
      </c>
      <c r="P94" s="2">
        <f>MONTH(statek[[#This Row],[data]])</f>
        <v>5</v>
      </c>
      <c r="Q94" s="2">
        <f>IF(statek[[#This Row],[Miesiąc]]=P93,Q93+statek[[#This Row],[Załadunek T5]],statek[[#This Row],[Załadunek T5]])</f>
        <v>33</v>
      </c>
      <c r="R94" s="2">
        <f>IF(statek[[#This Row],[Miesiąc]]=P93,R93+statek[[#This Row],[Wyładunek T5]],statek[[#This Row],[Wyładunek T5]])</f>
        <v>0</v>
      </c>
      <c r="S94" s="2">
        <f>IF(statek[[#This Row],[Z/W]]="Z", S93-statek[[#This Row],[ile ton]]*statek[[#This Row],[cena za tone w talarach]],S93+statek[[#This Row],[ile ton]]*statek[[#This Row],[cena za tone w talarach]])</f>
        <v>515188</v>
      </c>
    </row>
    <row r="95" spans="1:19" x14ac:dyDescent="0.25">
      <c r="A95" s="1">
        <v>42864</v>
      </c>
      <c r="B95" s="2" t="s">
        <v>18</v>
      </c>
      <c r="C95" s="2" t="s">
        <v>7</v>
      </c>
      <c r="D95" s="2" t="s">
        <v>8</v>
      </c>
      <c r="E95">
        <v>37</v>
      </c>
      <c r="F95">
        <v>61</v>
      </c>
      <c r="G95" s="2">
        <f>IF(statek[[#This Row],[towar]]="T4", IF(statek[[#This Row],[Z/W]]="Z", G94+statek[[#This Row],[ile ton]],G94),G94)</f>
        <v>322</v>
      </c>
      <c r="H95" s="2">
        <f>IF(A96-statek[[#This Row],[data]]-1&gt;20,1,0)</f>
        <v>0</v>
      </c>
      <c r="I95" s="2">
        <f>IF(statek[[#This Row],[towar]]="T1", IF(statek[[#This Row],[Z/W]]="Z",I94+statek[[#This Row],[ile ton]],I94-statek[[#This Row],[ile ton]]),I94)</f>
        <v>1</v>
      </c>
      <c r="J95" s="2">
        <f>IF(statek[[#This Row],[towar]]="T2", IF(statek[[#This Row],[Z/W]]="Z",J94+statek[[#This Row],[ile ton]],J94-statek[[#This Row],[ile ton]]),J94)</f>
        <v>115</v>
      </c>
      <c r="K95" s="2">
        <f>IF(statek[[#This Row],[towar]]="T3", IF(statek[[#This Row],[Z/W]]="Z",K94+statek[[#This Row],[ile ton]],K94-statek[[#This Row],[ile ton]]),K94)</f>
        <v>1</v>
      </c>
      <c r="L95" s="2">
        <f>IF(statek[[#This Row],[towar]]="T4", IF(statek[[#This Row],[Z/W]]="Z",L94+statek[[#This Row],[ile ton]],L94-statek[[#This Row],[ile ton]]),L94)</f>
        <v>37</v>
      </c>
      <c r="M95" s="2">
        <f>IF(statek[[#This Row],[towar]]="T5", IF(statek[[#This Row],[Z/W]]="Z",M94+statek[[#This Row],[ile ton]],M94-statek[[#This Row],[ile ton]]),M94)</f>
        <v>69</v>
      </c>
      <c r="N95" s="2">
        <f>IF(statek[[#This Row],[towar]]="T5",IF(statek[[#This Row],[Z/W]]="Z",statek[[#This Row],[ile ton]],0),0)</f>
        <v>0</v>
      </c>
      <c r="O95" s="2">
        <f>IF(statek[[#This Row],[towar]]="T5",IF(statek[[#This Row],[Z/W]]="W",O94+statek[[#This Row],[ile ton]],0),0)</f>
        <v>0</v>
      </c>
      <c r="P95" s="2">
        <f>MONTH(statek[[#This Row],[data]])</f>
        <v>5</v>
      </c>
      <c r="Q95" s="2">
        <f>IF(statek[[#This Row],[Miesiąc]]=P94,Q94+statek[[#This Row],[Załadunek T5]],statek[[#This Row],[Załadunek T5]])</f>
        <v>33</v>
      </c>
      <c r="R95" s="2">
        <f>IF(statek[[#This Row],[Miesiąc]]=P94,R94+statek[[#This Row],[Wyładunek T5]],statek[[#This Row],[Wyładunek T5]])</f>
        <v>0</v>
      </c>
      <c r="S95" s="2">
        <f>IF(statek[[#This Row],[Z/W]]="Z", S94-statek[[#This Row],[ile ton]]*statek[[#This Row],[cena za tone w talarach]],S94+statek[[#This Row],[ile ton]]*statek[[#This Row],[cena za tone w talarach]])</f>
        <v>512931</v>
      </c>
    </row>
    <row r="96" spans="1:19" x14ac:dyDescent="0.25">
      <c r="A96" s="1">
        <v>42882</v>
      </c>
      <c r="B96" s="2" t="s">
        <v>19</v>
      </c>
      <c r="C96" s="2" t="s">
        <v>10</v>
      </c>
      <c r="D96" s="2" t="s">
        <v>14</v>
      </c>
      <c r="E96">
        <v>1</v>
      </c>
      <c r="F96">
        <v>12</v>
      </c>
      <c r="G96" s="2">
        <f>IF(statek[[#This Row],[towar]]="T4", IF(statek[[#This Row],[Z/W]]="Z", G95+statek[[#This Row],[ile ton]],G95),G95)</f>
        <v>322</v>
      </c>
      <c r="H96" s="2">
        <f>IF(A97-statek[[#This Row],[data]]-1&gt;20,1,0)</f>
        <v>0</v>
      </c>
      <c r="I96" s="2">
        <f>IF(statek[[#This Row],[towar]]="T1", IF(statek[[#This Row],[Z/W]]="Z",I95+statek[[#This Row],[ile ton]],I95-statek[[#This Row],[ile ton]]),I95)</f>
        <v>0</v>
      </c>
      <c r="J96" s="2">
        <f>IF(statek[[#This Row],[towar]]="T2", IF(statek[[#This Row],[Z/W]]="Z",J95+statek[[#This Row],[ile ton]],J95-statek[[#This Row],[ile ton]]),J95)</f>
        <v>115</v>
      </c>
      <c r="K96" s="2">
        <f>IF(statek[[#This Row],[towar]]="T3", IF(statek[[#This Row],[Z/W]]="Z",K95+statek[[#This Row],[ile ton]],K95-statek[[#This Row],[ile ton]]),K95)</f>
        <v>1</v>
      </c>
      <c r="L96" s="2">
        <f>IF(statek[[#This Row],[towar]]="T4", IF(statek[[#This Row],[Z/W]]="Z",L95+statek[[#This Row],[ile ton]],L95-statek[[#This Row],[ile ton]]),L95)</f>
        <v>37</v>
      </c>
      <c r="M96" s="2">
        <f>IF(statek[[#This Row],[towar]]="T5", IF(statek[[#This Row],[Z/W]]="Z",M95+statek[[#This Row],[ile ton]],M95-statek[[#This Row],[ile ton]]),M95)</f>
        <v>69</v>
      </c>
      <c r="N96" s="2">
        <f>IF(statek[[#This Row],[towar]]="T5",IF(statek[[#This Row],[Z/W]]="Z",statek[[#This Row],[ile ton]],0),0)</f>
        <v>0</v>
      </c>
      <c r="O96" s="2">
        <f>IF(statek[[#This Row],[towar]]="T5",IF(statek[[#This Row],[Z/W]]="W",O95+statek[[#This Row],[ile ton]],0),0)</f>
        <v>0</v>
      </c>
      <c r="P96" s="2">
        <f>MONTH(statek[[#This Row],[data]])</f>
        <v>5</v>
      </c>
      <c r="Q96" s="2">
        <f>IF(statek[[#This Row],[Miesiąc]]=P95,Q95+statek[[#This Row],[Załadunek T5]],statek[[#This Row],[Załadunek T5]])</f>
        <v>33</v>
      </c>
      <c r="R96" s="2">
        <f>IF(statek[[#This Row],[Miesiąc]]=P95,R95+statek[[#This Row],[Wyładunek T5]],statek[[#This Row],[Wyładunek T5]])</f>
        <v>0</v>
      </c>
      <c r="S96" s="2">
        <f>IF(statek[[#This Row],[Z/W]]="Z", S95-statek[[#This Row],[ile ton]]*statek[[#This Row],[cena za tone w talarach]],S95+statek[[#This Row],[ile ton]]*statek[[#This Row],[cena za tone w talarach]])</f>
        <v>512943</v>
      </c>
    </row>
    <row r="97" spans="1:19" x14ac:dyDescent="0.25">
      <c r="A97" s="1">
        <v>42882</v>
      </c>
      <c r="B97" s="2" t="s">
        <v>19</v>
      </c>
      <c r="C97" s="2" t="s">
        <v>9</v>
      </c>
      <c r="D97" s="2" t="s">
        <v>14</v>
      </c>
      <c r="E97">
        <v>68</v>
      </c>
      <c r="F97">
        <v>59</v>
      </c>
      <c r="G97" s="2">
        <f>IF(statek[[#This Row],[towar]]="T4", IF(statek[[#This Row],[Z/W]]="Z", G96+statek[[#This Row],[ile ton]],G96),G96)</f>
        <v>322</v>
      </c>
      <c r="H97" s="2">
        <f>IF(A98-statek[[#This Row],[data]]-1&gt;20,1,0)</f>
        <v>0</v>
      </c>
      <c r="I97" s="2">
        <f>IF(statek[[#This Row],[towar]]="T1", IF(statek[[#This Row],[Z/W]]="Z",I96+statek[[#This Row],[ile ton]],I96-statek[[#This Row],[ile ton]]),I96)</f>
        <v>0</v>
      </c>
      <c r="J97" s="2">
        <f>IF(statek[[#This Row],[towar]]="T2", IF(statek[[#This Row],[Z/W]]="Z",J96+statek[[#This Row],[ile ton]],J96-statek[[#This Row],[ile ton]]),J96)</f>
        <v>115</v>
      </c>
      <c r="K97" s="2">
        <f>IF(statek[[#This Row],[towar]]="T3", IF(statek[[#This Row],[Z/W]]="Z",K96+statek[[#This Row],[ile ton]],K96-statek[[#This Row],[ile ton]]),K96)</f>
        <v>1</v>
      </c>
      <c r="L97" s="2">
        <f>IF(statek[[#This Row],[towar]]="T4", IF(statek[[#This Row],[Z/W]]="Z",L96+statek[[#This Row],[ile ton]],L96-statek[[#This Row],[ile ton]]),L96)</f>
        <v>37</v>
      </c>
      <c r="M97" s="2">
        <f>IF(statek[[#This Row],[towar]]="T5", IF(statek[[#This Row],[Z/W]]="Z",M96+statek[[#This Row],[ile ton]],M96-statek[[#This Row],[ile ton]]),M96)</f>
        <v>1</v>
      </c>
      <c r="N97" s="2">
        <f>IF(statek[[#This Row],[towar]]="T5",IF(statek[[#This Row],[Z/W]]="Z",statek[[#This Row],[ile ton]],0),0)</f>
        <v>0</v>
      </c>
      <c r="O97" s="2">
        <f>IF(statek[[#This Row],[towar]]="T5",IF(statek[[#This Row],[Z/W]]="W",O96+statek[[#This Row],[ile ton]],0),0)</f>
        <v>68</v>
      </c>
      <c r="P97" s="2">
        <f>MONTH(statek[[#This Row],[data]])</f>
        <v>5</v>
      </c>
      <c r="Q97" s="2">
        <f>IF(statek[[#This Row],[Miesiąc]]=P96,Q96+statek[[#This Row],[Załadunek T5]],statek[[#This Row],[Załadunek T5]])</f>
        <v>33</v>
      </c>
      <c r="R97" s="2">
        <f>IF(statek[[#This Row],[Miesiąc]]=P96,R96+statek[[#This Row],[Wyładunek T5]],statek[[#This Row],[Wyładunek T5]])</f>
        <v>68</v>
      </c>
      <c r="S97" s="2">
        <f>IF(statek[[#This Row],[Z/W]]="Z", S96-statek[[#This Row],[ile ton]]*statek[[#This Row],[cena za tone w talarach]],S96+statek[[#This Row],[ile ton]]*statek[[#This Row],[cena za tone w talarach]])</f>
        <v>516955</v>
      </c>
    </row>
    <row r="98" spans="1:19" x14ac:dyDescent="0.25">
      <c r="A98" s="1">
        <v>42882</v>
      </c>
      <c r="B98" s="2" t="s">
        <v>19</v>
      </c>
      <c r="C98" s="2" t="s">
        <v>7</v>
      </c>
      <c r="D98" s="2" t="s">
        <v>8</v>
      </c>
      <c r="E98">
        <v>35</v>
      </c>
      <c r="F98">
        <v>66</v>
      </c>
      <c r="G98" s="2">
        <f>IF(statek[[#This Row],[towar]]="T4", IF(statek[[#This Row],[Z/W]]="Z", G97+statek[[#This Row],[ile ton]],G97),G97)</f>
        <v>357</v>
      </c>
      <c r="H98" s="2">
        <f>IF(A99-statek[[#This Row],[data]]-1&gt;20,1,0)</f>
        <v>0</v>
      </c>
      <c r="I98" s="2">
        <f>IF(statek[[#This Row],[towar]]="T1", IF(statek[[#This Row],[Z/W]]="Z",I97+statek[[#This Row],[ile ton]],I97-statek[[#This Row],[ile ton]]),I97)</f>
        <v>0</v>
      </c>
      <c r="J98" s="2">
        <f>IF(statek[[#This Row],[towar]]="T2", IF(statek[[#This Row],[Z/W]]="Z",J97+statek[[#This Row],[ile ton]],J97-statek[[#This Row],[ile ton]]),J97)</f>
        <v>115</v>
      </c>
      <c r="K98" s="2">
        <f>IF(statek[[#This Row],[towar]]="T3", IF(statek[[#This Row],[Z/W]]="Z",K97+statek[[#This Row],[ile ton]],K97-statek[[#This Row],[ile ton]]),K97)</f>
        <v>1</v>
      </c>
      <c r="L98" s="2">
        <f>IF(statek[[#This Row],[towar]]="T4", IF(statek[[#This Row],[Z/W]]="Z",L97+statek[[#This Row],[ile ton]],L97-statek[[#This Row],[ile ton]]),L97)</f>
        <v>72</v>
      </c>
      <c r="M98" s="2">
        <f>IF(statek[[#This Row],[towar]]="T5", IF(statek[[#This Row],[Z/W]]="Z",M97+statek[[#This Row],[ile ton]],M97-statek[[#This Row],[ile ton]]),M97)</f>
        <v>1</v>
      </c>
      <c r="N98" s="2">
        <f>IF(statek[[#This Row],[towar]]="T5",IF(statek[[#This Row],[Z/W]]="Z",statek[[#This Row],[ile ton]],0),0)</f>
        <v>0</v>
      </c>
      <c r="O98" s="2">
        <f>IF(statek[[#This Row],[towar]]="T5",IF(statek[[#This Row],[Z/W]]="W",O97+statek[[#This Row],[ile ton]],0),0)</f>
        <v>0</v>
      </c>
      <c r="P98" s="2">
        <f>MONTH(statek[[#This Row],[data]])</f>
        <v>5</v>
      </c>
      <c r="Q98" s="2">
        <f>IF(statek[[#This Row],[Miesiąc]]=P97,Q97+statek[[#This Row],[Załadunek T5]],statek[[#This Row],[Załadunek T5]])</f>
        <v>33</v>
      </c>
      <c r="R98" s="2">
        <f>IF(statek[[#This Row],[Miesiąc]]=P97,R97+statek[[#This Row],[Wyładunek T5]],statek[[#This Row],[Wyładunek T5]])</f>
        <v>68</v>
      </c>
      <c r="S98" s="2">
        <f>IF(statek[[#This Row],[Z/W]]="Z", S97-statek[[#This Row],[ile ton]]*statek[[#This Row],[cena za tone w talarach]],S97+statek[[#This Row],[ile ton]]*statek[[#This Row],[cena za tone w talarach]])</f>
        <v>514645</v>
      </c>
    </row>
    <row r="99" spans="1:19" x14ac:dyDescent="0.25">
      <c r="A99" s="1">
        <v>42882</v>
      </c>
      <c r="B99" s="2" t="s">
        <v>19</v>
      </c>
      <c r="C99" s="2" t="s">
        <v>12</v>
      </c>
      <c r="D99" s="2" t="s">
        <v>8</v>
      </c>
      <c r="E99">
        <v>25</v>
      </c>
      <c r="F99">
        <v>21</v>
      </c>
      <c r="G99" s="2">
        <f>IF(statek[[#This Row],[towar]]="T4", IF(statek[[#This Row],[Z/W]]="Z", G98+statek[[#This Row],[ile ton]],G98),G98)</f>
        <v>357</v>
      </c>
      <c r="H99" s="2">
        <f>IF(A100-statek[[#This Row],[data]]-1&gt;20,1,0)</f>
        <v>0</v>
      </c>
      <c r="I99" s="2">
        <f>IF(statek[[#This Row],[towar]]="T1", IF(statek[[#This Row],[Z/W]]="Z",I98+statek[[#This Row],[ile ton]],I98-statek[[#This Row],[ile ton]]),I98)</f>
        <v>0</v>
      </c>
      <c r="J99" s="2">
        <f>IF(statek[[#This Row],[towar]]="T2", IF(statek[[#This Row],[Z/W]]="Z",J98+statek[[#This Row],[ile ton]],J98-statek[[#This Row],[ile ton]]),J98)</f>
        <v>115</v>
      </c>
      <c r="K99" s="2">
        <f>IF(statek[[#This Row],[towar]]="T3", IF(statek[[#This Row],[Z/W]]="Z",K98+statek[[#This Row],[ile ton]],K98-statek[[#This Row],[ile ton]]),K98)</f>
        <v>26</v>
      </c>
      <c r="L99" s="2">
        <f>IF(statek[[#This Row],[towar]]="T4", IF(statek[[#This Row],[Z/W]]="Z",L98+statek[[#This Row],[ile ton]],L98-statek[[#This Row],[ile ton]]),L98)</f>
        <v>72</v>
      </c>
      <c r="M99" s="2">
        <f>IF(statek[[#This Row],[towar]]="T5", IF(statek[[#This Row],[Z/W]]="Z",M98+statek[[#This Row],[ile ton]],M98-statek[[#This Row],[ile ton]]),M98)</f>
        <v>1</v>
      </c>
      <c r="N99" s="2">
        <f>IF(statek[[#This Row],[towar]]="T5",IF(statek[[#This Row],[Z/W]]="Z",statek[[#This Row],[ile ton]],0),0)</f>
        <v>0</v>
      </c>
      <c r="O99" s="2">
        <f>IF(statek[[#This Row],[towar]]="T5",IF(statek[[#This Row],[Z/W]]="W",O98+statek[[#This Row],[ile ton]],0),0)</f>
        <v>0</v>
      </c>
      <c r="P99" s="2">
        <f>MONTH(statek[[#This Row],[data]])</f>
        <v>5</v>
      </c>
      <c r="Q99" s="2">
        <f>IF(statek[[#This Row],[Miesiąc]]=P98,Q98+statek[[#This Row],[Załadunek T5]],statek[[#This Row],[Załadunek T5]])</f>
        <v>33</v>
      </c>
      <c r="R99" s="2">
        <f>IF(statek[[#This Row],[Miesiąc]]=P98,R98+statek[[#This Row],[Wyładunek T5]],statek[[#This Row],[Wyładunek T5]])</f>
        <v>68</v>
      </c>
      <c r="S99" s="2">
        <f>IF(statek[[#This Row],[Z/W]]="Z", S98-statek[[#This Row],[ile ton]]*statek[[#This Row],[cena za tone w talarach]],S98+statek[[#This Row],[ile ton]]*statek[[#This Row],[cena za tone w talarach]])</f>
        <v>514120</v>
      </c>
    </row>
    <row r="100" spans="1:19" x14ac:dyDescent="0.25">
      <c r="A100" s="1">
        <v>42882</v>
      </c>
      <c r="B100" s="2" t="s">
        <v>19</v>
      </c>
      <c r="C100" s="2" t="s">
        <v>11</v>
      </c>
      <c r="D100" s="2" t="s">
        <v>8</v>
      </c>
      <c r="E100">
        <v>10</v>
      </c>
      <c r="F100">
        <v>25</v>
      </c>
      <c r="G100" s="2">
        <f>IF(statek[[#This Row],[towar]]="T4", IF(statek[[#This Row],[Z/W]]="Z", G99+statek[[#This Row],[ile ton]],G99),G99)</f>
        <v>357</v>
      </c>
      <c r="H100" s="2">
        <f>IF(A101-statek[[#This Row],[data]]-1&gt;20,1,0)</f>
        <v>1</v>
      </c>
      <c r="I100" s="2">
        <f>IF(statek[[#This Row],[towar]]="T1", IF(statek[[#This Row],[Z/W]]="Z",I99+statek[[#This Row],[ile ton]],I99-statek[[#This Row],[ile ton]]),I99)</f>
        <v>0</v>
      </c>
      <c r="J100" s="2">
        <f>IF(statek[[#This Row],[towar]]="T2", IF(statek[[#This Row],[Z/W]]="Z",J99+statek[[#This Row],[ile ton]],J99-statek[[#This Row],[ile ton]]),J99)</f>
        <v>125</v>
      </c>
      <c r="K100" s="2">
        <f>IF(statek[[#This Row],[towar]]="T3", IF(statek[[#This Row],[Z/W]]="Z",K99+statek[[#This Row],[ile ton]],K99-statek[[#This Row],[ile ton]]),K99)</f>
        <v>26</v>
      </c>
      <c r="L100" s="2">
        <f>IF(statek[[#This Row],[towar]]="T4", IF(statek[[#This Row],[Z/W]]="Z",L99+statek[[#This Row],[ile ton]],L99-statek[[#This Row],[ile ton]]),L99)</f>
        <v>72</v>
      </c>
      <c r="M100" s="2">
        <f>IF(statek[[#This Row],[towar]]="T5", IF(statek[[#This Row],[Z/W]]="Z",M99+statek[[#This Row],[ile ton]],M99-statek[[#This Row],[ile ton]]),M99)</f>
        <v>1</v>
      </c>
      <c r="N100" s="2">
        <f>IF(statek[[#This Row],[towar]]="T5",IF(statek[[#This Row],[Z/W]]="Z",statek[[#This Row],[ile ton]],0),0)</f>
        <v>0</v>
      </c>
      <c r="O100" s="2">
        <f>IF(statek[[#This Row],[towar]]="T5",IF(statek[[#This Row],[Z/W]]="W",O99+statek[[#This Row],[ile ton]],0),0)</f>
        <v>0</v>
      </c>
      <c r="P100" s="2">
        <f>MONTH(statek[[#This Row],[data]])</f>
        <v>5</v>
      </c>
      <c r="Q100" s="2">
        <f>IF(statek[[#This Row],[Miesiąc]]=P99,Q99+statek[[#This Row],[Załadunek T5]],statek[[#This Row],[Załadunek T5]])</f>
        <v>33</v>
      </c>
      <c r="R100" s="2">
        <f>IF(statek[[#This Row],[Miesiąc]]=P99,R99+statek[[#This Row],[Wyładunek T5]],statek[[#This Row],[Wyładunek T5]])</f>
        <v>68</v>
      </c>
      <c r="S100" s="2">
        <f>IF(statek[[#This Row],[Z/W]]="Z", S99-statek[[#This Row],[ile ton]]*statek[[#This Row],[cena za tone w talarach]],S99+statek[[#This Row],[ile ton]]*statek[[#This Row],[cena za tone w talarach]])</f>
        <v>513870</v>
      </c>
    </row>
    <row r="101" spans="1:19" x14ac:dyDescent="0.25">
      <c r="A101" s="1">
        <v>42904</v>
      </c>
      <c r="B101" s="2" t="s">
        <v>20</v>
      </c>
      <c r="C101" s="2" t="s">
        <v>11</v>
      </c>
      <c r="D101" s="2" t="s">
        <v>14</v>
      </c>
      <c r="E101">
        <v>38</v>
      </c>
      <c r="F101">
        <v>37</v>
      </c>
      <c r="G101" s="2">
        <f>IF(statek[[#This Row],[towar]]="T4", IF(statek[[#This Row],[Z/W]]="Z", G100+statek[[#This Row],[ile ton]],G100),G100)</f>
        <v>357</v>
      </c>
      <c r="H101" s="2">
        <f>IF(A102-statek[[#This Row],[data]]-1&gt;20,1,0)</f>
        <v>0</v>
      </c>
      <c r="I101" s="2">
        <f>IF(statek[[#This Row],[towar]]="T1", IF(statek[[#This Row],[Z/W]]="Z",I100+statek[[#This Row],[ile ton]],I100-statek[[#This Row],[ile ton]]),I100)</f>
        <v>0</v>
      </c>
      <c r="J101" s="2">
        <f>IF(statek[[#This Row],[towar]]="T2", IF(statek[[#This Row],[Z/W]]="Z",J100+statek[[#This Row],[ile ton]],J100-statek[[#This Row],[ile ton]]),J100)</f>
        <v>87</v>
      </c>
      <c r="K101" s="2">
        <f>IF(statek[[#This Row],[towar]]="T3", IF(statek[[#This Row],[Z/W]]="Z",K100+statek[[#This Row],[ile ton]],K100-statek[[#This Row],[ile ton]]),K100)</f>
        <v>26</v>
      </c>
      <c r="L101" s="2">
        <f>IF(statek[[#This Row],[towar]]="T4", IF(statek[[#This Row],[Z/W]]="Z",L100+statek[[#This Row],[ile ton]],L100-statek[[#This Row],[ile ton]]),L100)</f>
        <v>72</v>
      </c>
      <c r="M101" s="2">
        <f>IF(statek[[#This Row],[towar]]="T5", IF(statek[[#This Row],[Z/W]]="Z",M100+statek[[#This Row],[ile ton]],M100-statek[[#This Row],[ile ton]]),M100)</f>
        <v>1</v>
      </c>
      <c r="N101" s="2">
        <f>IF(statek[[#This Row],[towar]]="T5",IF(statek[[#This Row],[Z/W]]="Z",statek[[#This Row],[ile ton]],0),0)</f>
        <v>0</v>
      </c>
      <c r="O101" s="2">
        <f>IF(statek[[#This Row],[towar]]="T5",IF(statek[[#This Row],[Z/W]]="W",O100+statek[[#This Row],[ile ton]],0),0)</f>
        <v>0</v>
      </c>
      <c r="P101" s="2">
        <f>MONTH(statek[[#This Row],[data]])</f>
        <v>6</v>
      </c>
      <c r="Q101" s="2">
        <f>IF(statek[[#This Row],[Miesiąc]]=P100,Q100+statek[[#This Row],[Załadunek T5]],statek[[#This Row],[Załadunek T5]])</f>
        <v>0</v>
      </c>
      <c r="R101" s="2">
        <f>IF(statek[[#This Row],[Miesiąc]]=P100,R100+statek[[#This Row],[Wyładunek T5]],statek[[#This Row],[Wyładunek T5]])</f>
        <v>0</v>
      </c>
      <c r="S101" s="2">
        <f>IF(statek[[#This Row],[Z/W]]="Z", S100-statek[[#This Row],[ile ton]]*statek[[#This Row],[cena za tone w talarach]],S100+statek[[#This Row],[ile ton]]*statek[[#This Row],[cena za tone w talarach]])</f>
        <v>515276</v>
      </c>
    </row>
    <row r="102" spans="1:19" x14ac:dyDescent="0.25">
      <c r="A102" s="1">
        <v>42904</v>
      </c>
      <c r="B102" s="2" t="s">
        <v>20</v>
      </c>
      <c r="C102" s="2" t="s">
        <v>10</v>
      </c>
      <c r="D102" s="2" t="s">
        <v>8</v>
      </c>
      <c r="E102">
        <v>22</v>
      </c>
      <c r="F102">
        <v>8</v>
      </c>
      <c r="G102" s="2">
        <f>IF(statek[[#This Row],[towar]]="T4", IF(statek[[#This Row],[Z/W]]="Z", G101+statek[[#This Row],[ile ton]],G101),G101)</f>
        <v>357</v>
      </c>
      <c r="H102" s="2">
        <f>IF(A103-statek[[#This Row],[data]]-1&gt;20,1,0)</f>
        <v>0</v>
      </c>
      <c r="I102" s="2">
        <f>IF(statek[[#This Row],[towar]]="T1", IF(statek[[#This Row],[Z/W]]="Z",I101+statek[[#This Row],[ile ton]],I101-statek[[#This Row],[ile ton]]),I101)</f>
        <v>22</v>
      </c>
      <c r="J102" s="2">
        <f>IF(statek[[#This Row],[towar]]="T2", IF(statek[[#This Row],[Z/W]]="Z",J101+statek[[#This Row],[ile ton]],J101-statek[[#This Row],[ile ton]]),J101)</f>
        <v>87</v>
      </c>
      <c r="K102" s="2">
        <f>IF(statek[[#This Row],[towar]]="T3", IF(statek[[#This Row],[Z/W]]="Z",K101+statek[[#This Row],[ile ton]],K101-statek[[#This Row],[ile ton]]),K101)</f>
        <v>26</v>
      </c>
      <c r="L102" s="2">
        <f>IF(statek[[#This Row],[towar]]="T4", IF(statek[[#This Row],[Z/W]]="Z",L101+statek[[#This Row],[ile ton]],L101-statek[[#This Row],[ile ton]]),L101)</f>
        <v>72</v>
      </c>
      <c r="M102" s="2">
        <f>IF(statek[[#This Row],[towar]]="T5", IF(statek[[#This Row],[Z/W]]="Z",M101+statek[[#This Row],[ile ton]],M101-statek[[#This Row],[ile ton]]),M101)</f>
        <v>1</v>
      </c>
      <c r="N102" s="2">
        <f>IF(statek[[#This Row],[towar]]="T5",IF(statek[[#This Row],[Z/W]]="Z",statek[[#This Row],[ile ton]],0),0)</f>
        <v>0</v>
      </c>
      <c r="O102" s="2">
        <f>IF(statek[[#This Row],[towar]]="T5",IF(statek[[#This Row],[Z/W]]="W",O101+statek[[#This Row],[ile ton]],0),0)</f>
        <v>0</v>
      </c>
      <c r="P102" s="2">
        <f>MONTH(statek[[#This Row],[data]])</f>
        <v>6</v>
      </c>
      <c r="Q102" s="2">
        <f>IF(statek[[#This Row],[Miesiąc]]=P101,Q101+statek[[#This Row],[Załadunek T5]],statek[[#This Row],[Załadunek T5]])</f>
        <v>0</v>
      </c>
      <c r="R102" s="2">
        <f>IF(statek[[#This Row],[Miesiąc]]=P101,R101+statek[[#This Row],[Wyładunek T5]],statek[[#This Row],[Wyładunek T5]])</f>
        <v>0</v>
      </c>
      <c r="S102" s="2">
        <f>IF(statek[[#This Row],[Z/W]]="Z", S101-statek[[#This Row],[ile ton]]*statek[[#This Row],[cena za tone w talarach]],S101+statek[[#This Row],[ile ton]]*statek[[#This Row],[cena za tone w talarach]])</f>
        <v>515100</v>
      </c>
    </row>
    <row r="103" spans="1:19" x14ac:dyDescent="0.25">
      <c r="A103" s="1">
        <v>42904</v>
      </c>
      <c r="B103" s="2" t="s">
        <v>20</v>
      </c>
      <c r="C103" s="2" t="s">
        <v>12</v>
      </c>
      <c r="D103" s="2" t="s">
        <v>8</v>
      </c>
      <c r="E103">
        <v>25</v>
      </c>
      <c r="F103">
        <v>20</v>
      </c>
      <c r="G103" s="2">
        <f>IF(statek[[#This Row],[towar]]="T4", IF(statek[[#This Row],[Z/W]]="Z", G102+statek[[#This Row],[ile ton]],G102),G102)</f>
        <v>357</v>
      </c>
      <c r="H103" s="2">
        <f>IF(A104-statek[[#This Row],[data]]-1&gt;20,1,0)</f>
        <v>0</v>
      </c>
      <c r="I103" s="2">
        <f>IF(statek[[#This Row],[towar]]="T1", IF(statek[[#This Row],[Z/W]]="Z",I102+statek[[#This Row],[ile ton]],I102-statek[[#This Row],[ile ton]]),I102)</f>
        <v>22</v>
      </c>
      <c r="J103" s="2">
        <f>IF(statek[[#This Row],[towar]]="T2", IF(statek[[#This Row],[Z/W]]="Z",J102+statek[[#This Row],[ile ton]],J102-statek[[#This Row],[ile ton]]),J102)</f>
        <v>87</v>
      </c>
      <c r="K103" s="2">
        <f>IF(statek[[#This Row],[towar]]="T3", IF(statek[[#This Row],[Z/W]]="Z",K102+statek[[#This Row],[ile ton]],K102-statek[[#This Row],[ile ton]]),K102)</f>
        <v>51</v>
      </c>
      <c r="L103" s="2">
        <f>IF(statek[[#This Row],[towar]]="T4", IF(statek[[#This Row],[Z/W]]="Z",L102+statek[[#This Row],[ile ton]],L102-statek[[#This Row],[ile ton]]),L102)</f>
        <v>72</v>
      </c>
      <c r="M103" s="2">
        <f>IF(statek[[#This Row],[towar]]="T5", IF(statek[[#This Row],[Z/W]]="Z",M102+statek[[#This Row],[ile ton]],M102-statek[[#This Row],[ile ton]]),M102)</f>
        <v>1</v>
      </c>
      <c r="N103" s="2">
        <f>IF(statek[[#This Row],[towar]]="T5",IF(statek[[#This Row],[Z/W]]="Z",statek[[#This Row],[ile ton]],0),0)</f>
        <v>0</v>
      </c>
      <c r="O103" s="2">
        <f>IF(statek[[#This Row],[towar]]="T5",IF(statek[[#This Row],[Z/W]]="W",O102+statek[[#This Row],[ile ton]],0),0)</f>
        <v>0</v>
      </c>
      <c r="P103" s="2">
        <f>MONTH(statek[[#This Row],[data]])</f>
        <v>6</v>
      </c>
      <c r="Q103" s="2">
        <f>IF(statek[[#This Row],[Miesiąc]]=P102,Q102+statek[[#This Row],[Załadunek T5]],statek[[#This Row],[Załadunek T5]])</f>
        <v>0</v>
      </c>
      <c r="R103" s="2">
        <f>IF(statek[[#This Row],[Miesiąc]]=P102,R102+statek[[#This Row],[Wyładunek T5]],statek[[#This Row],[Wyładunek T5]])</f>
        <v>0</v>
      </c>
      <c r="S103" s="2">
        <f>IF(statek[[#This Row],[Z/W]]="Z", S102-statek[[#This Row],[ile ton]]*statek[[#This Row],[cena za tone w talarach]],S102+statek[[#This Row],[ile ton]]*statek[[#This Row],[cena za tone w talarach]])</f>
        <v>514600</v>
      </c>
    </row>
    <row r="104" spans="1:19" x14ac:dyDescent="0.25">
      <c r="A104" s="1">
        <v>42904</v>
      </c>
      <c r="B104" s="2" t="s">
        <v>20</v>
      </c>
      <c r="C104" s="2" t="s">
        <v>9</v>
      </c>
      <c r="D104" s="2" t="s">
        <v>8</v>
      </c>
      <c r="E104">
        <v>8</v>
      </c>
      <c r="F104">
        <v>39</v>
      </c>
      <c r="G104" s="2">
        <f>IF(statek[[#This Row],[towar]]="T4", IF(statek[[#This Row],[Z/W]]="Z", G103+statek[[#This Row],[ile ton]],G103),G103)</f>
        <v>357</v>
      </c>
      <c r="H104" s="2">
        <f>IF(A105-statek[[#This Row],[data]]-1&gt;20,1,0)</f>
        <v>0</v>
      </c>
      <c r="I104" s="2">
        <f>IF(statek[[#This Row],[towar]]="T1", IF(statek[[#This Row],[Z/W]]="Z",I103+statek[[#This Row],[ile ton]],I103-statek[[#This Row],[ile ton]]),I103)</f>
        <v>22</v>
      </c>
      <c r="J104" s="2">
        <f>IF(statek[[#This Row],[towar]]="T2", IF(statek[[#This Row],[Z/W]]="Z",J103+statek[[#This Row],[ile ton]],J103-statek[[#This Row],[ile ton]]),J103)</f>
        <v>87</v>
      </c>
      <c r="K104" s="2">
        <f>IF(statek[[#This Row],[towar]]="T3", IF(statek[[#This Row],[Z/W]]="Z",K103+statek[[#This Row],[ile ton]],K103-statek[[#This Row],[ile ton]]),K103)</f>
        <v>51</v>
      </c>
      <c r="L104" s="2">
        <f>IF(statek[[#This Row],[towar]]="T4", IF(statek[[#This Row],[Z/W]]="Z",L103+statek[[#This Row],[ile ton]],L103-statek[[#This Row],[ile ton]]),L103)</f>
        <v>72</v>
      </c>
      <c r="M104" s="2">
        <f>IF(statek[[#This Row],[towar]]="T5", IF(statek[[#This Row],[Z/W]]="Z",M103+statek[[#This Row],[ile ton]],M103-statek[[#This Row],[ile ton]]),M103)</f>
        <v>9</v>
      </c>
      <c r="N104" s="2">
        <f>IF(statek[[#This Row],[towar]]="T5",IF(statek[[#This Row],[Z/W]]="Z",statek[[#This Row],[ile ton]],0),0)</f>
        <v>8</v>
      </c>
      <c r="O104" s="2">
        <f>IF(statek[[#This Row],[towar]]="T5",IF(statek[[#This Row],[Z/W]]="W",O103+statek[[#This Row],[ile ton]],0),0)</f>
        <v>0</v>
      </c>
      <c r="P104" s="2">
        <f>MONTH(statek[[#This Row],[data]])</f>
        <v>6</v>
      </c>
      <c r="Q104" s="2">
        <f>IF(statek[[#This Row],[Miesiąc]]=P103,Q103+statek[[#This Row],[Załadunek T5]],statek[[#This Row],[Załadunek T5]])</f>
        <v>8</v>
      </c>
      <c r="R104" s="2">
        <f>IF(statek[[#This Row],[Miesiąc]]=P103,R103+statek[[#This Row],[Wyładunek T5]],statek[[#This Row],[Wyładunek T5]])</f>
        <v>0</v>
      </c>
      <c r="S104" s="2">
        <f>IF(statek[[#This Row],[Z/W]]="Z", S103-statek[[#This Row],[ile ton]]*statek[[#This Row],[cena za tone w talarach]],S103+statek[[#This Row],[ile ton]]*statek[[#This Row],[cena za tone w talarach]])</f>
        <v>514288</v>
      </c>
    </row>
    <row r="105" spans="1:19" x14ac:dyDescent="0.25">
      <c r="A105" s="1">
        <v>42904</v>
      </c>
      <c r="B105" s="2" t="s">
        <v>20</v>
      </c>
      <c r="C105" s="2" t="s">
        <v>7</v>
      </c>
      <c r="D105" s="2" t="s">
        <v>8</v>
      </c>
      <c r="E105">
        <v>45</v>
      </c>
      <c r="F105">
        <v>62</v>
      </c>
      <c r="G105" s="2">
        <f>IF(statek[[#This Row],[towar]]="T4", IF(statek[[#This Row],[Z/W]]="Z", G104+statek[[#This Row],[ile ton]],G104),G104)</f>
        <v>402</v>
      </c>
      <c r="H105" s="2">
        <f>IF(A106-statek[[#This Row],[data]]-1&gt;20,1,0)</f>
        <v>1</v>
      </c>
      <c r="I105" s="2">
        <f>IF(statek[[#This Row],[towar]]="T1", IF(statek[[#This Row],[Z/W]]="Z",I104+statek[[#This Row],[ile ton]],I104-statek[[#This Row],[ile ton]]),I104)</f>
        <v>22</v>
      </c>
      <c r="J105" s="2">
        <f>IF(statek[[#This Row],[towar]]="T2", IF(statek[[#This Row],[Z/W]]="Z",J104+statek[[#This Row],[ile ton]],J104-statek[[#This Row],[ile ton]]),J104)</f>
        <v>87</v>
      </c>
      <c r="K105" s="2">
        <f>IF(statek[[#This Row],[towar]]="T3", IF(statek[[#This Row],[Z/W]]="Z",K104+statek[[#This Row],[ile ton]],K104-statek[[#This Row],[ile ton]]),K104)</f>
        <v>51</v>
      </c>
      <c r="L105" s="2">
        <f>IF(statek[[#This Row],[towar]]="T4", IF(statek[[#This Row],[Z/W]]="Z",L104+statek[[#This Row],[ile ton]],L104-statek[[#This Row],[ile ton]]),L104)</f>
        <v>117</v>
      </c>
      <c r="M105" s="2">
        <f>IF(statek[[#This Row],[towar]]="T5", IF(statek[[#This Row],[Z/W]]="Z",M104+statek[[#This Row],[ile ton]],M104-statek[[#This Row],[ile ton]]),M104)</f>
        <v>9</v>
      </c>
      <c r="N105" s="2">
        <f>IF(statek[[#This Row],[towar]]="T5",IF(statek[[#This Row],[Z/W]]="Z",statek[[#This Row],[ile ton]],0),0)</f>
        <v>0</v>
      </c>
      <c r="O105" s="2">
        <f>IF(statek[[#This Row],[towar]]="T5",IF(statek[[#This Row],[Z/W]]="W",O104+statek[[#This Row],[ile ton]],0),0)</f>
        <v>0</v>
      </c>
      <c r="P105" s="2">
        <f>MONTH(statek[[#This Row],[data]])</f>
        <v>6</v>
      </c>
      <c r="Q105" s="2">
        <f>IF(statek[[#This Row],[Miesiąc]]=P104,Q104+statek[[#This Row],[Załadunek T5]],statek[[#This Row],[Załadunek T5]])</f>
        <v>8</v>
      </c>
      <c r="R105" s="2">
        <f>IF(statek[[#This Row],[Miesiąc]]=P104,R104+statek[[#This Row],[Wyładunek T5]],statek[[#This Row],[Wyładunek T5]])</f>
        <v>0</v>
      </c>
      <c r="S105" s="2">
        <f>IF(statek[[#This Row],[Z/W]]="Z", S104-statek[[#This Row],[ile ton]]*statek[[#This Row],[cena za tone w talarach]],S104+statek[[#This Row],[ile ton]]*statek[[#This Row],[cena za tone w talarach]])</f>
        <v>511498</v>
      </c>
    </row>
    <row r="106" spans="1:19" x14ac:dyDescent="0.25">
      <c r="A106" s="1">
        <v>42929</v>
      </c>
      <c r="B106" s="2" t="s">
        <v>21</v>
      </c>
      <c r="C106" s="2" t="s">
        <v>7</v>
      </c>
      <c r="D106" s="2" t="s">
        <v>14</v>
      </c>
      <c r="E106">
        <v>116</v>
      </c>
      <c r="F106">
        <v>100</v>
      </c>
      <c r="G106" s="2">
        <f>IF(statek[[#This Row],[towar]]="T4", IF(statek[[#This Row],[Z/W]]="Z", G105+statek[[#This Row],[ile ton]],G105),G105)</f>
        <v>402</v>
      </c>
      <c r="H106" s="2">
        <f>IF(A107-statek[[#This Row],[data]]-1&gt;20,1,0)</f>
        <v>0</v>
      </c>
      <c r="I106" s="2">
        <f>IF(statek[[#This Row],[towar]]="T1", IF(statek[[#This Row],[Z/W]]="Z",I105+statek[[#This Row],[ile ton]],I105-statek[[#This Row],[ile ton]]),I105)</f>
        <v>22</v>
      </c>
      <c r="J106" s="2">
        <f>IF(statek[[#This Row],[towar]]="T2", IF(statek[[#This Row],[Z/W]]="Z",J105+statek[[#This Row],[ile ton]],J105-statek[[#This Row],[ile ton]]),J105)</f>
        <v>87</v>
      </c>
      <c r="K106" s="2">
        <f>IF(statek[[#This Row],[towar]]="T3", IF(statek[[#This Row],[Z/W]]="Z",K105+statek[[#This Row],[ile ton]],K105-statek[[#This Row],[ile ton]]),K105)</f>
        <v>51</v>
      </c>
      <c r="L106" s="2">
        <f>IF(statek[[#This Row],[towar]]="T4", IF(statek[[#This Row],[Z/W]]="Z",L105+statek[[#This Row],[ile ton]],L105-statek[[#This Row],[ile ton]]),L105)</f>
        <v>1</v>
      </c>
      <c r="M106" s="2">
        <f>IF(statek[[#This Row],[towar]]="T5", IF(statek[[#This Row],[Z/W]]="Z",M105+statek[[#This Row],[ile ton]],M105-statek[[#This Row],[ile ton]]),M105)</f>
        <v>9</v>
      </c>
      <c r="N106" s="2">
        <f>IF(statek[[#This Row],[towar]]="T5",IF(statek[[#This Row],[Z/W]]="Z",statek[[#This Row],[ile ton]],0),0)</f>
        <v>0</v>
      </c>
      <c r="O106" s="2">
        <f>IF(statek[[#This Row],[towar]]="T5",IF(statek[[#This Row],[Z/W]]="W",O105+statek[[#This Row],[ile ton]],0),0)</f>
        <v>0</v>
      </c>
      <c r="P106" s="2">
        <f>MONTH(statek[[#This Row],[data]])</f>
        <v>7</v>
      </c>
      <c r="Q106" s="2">
        <f>IF(statek[[#This Row],[Miesiąc]]=P105,Q105+statek[[#This Row],[Załadunek T5]],statek[[#This Row],[Załadunek T5]])</f>
        <v>0</v>
      </c>
      <c r="R106" s="2">
        <f>IF(statek[[#This Row],[Miesiąc]]=P105,R105+statek[[#This Row],[Wyładunek T5]],statek[[#This Row],[Wyładunek T5]])</f>
        <v>0</v>
      </c>
      <c r="S106" s="2">
        <f>IF(statek[[#This Row],[Z/W]]="Z", S105-statek[[#This Row],[ile ton]]*statek[[#This Row],[cena za tone w talarach]],S105+statek[[#This Row],[ile ton]]*statek[[#This Row],[cena za tone w talarach]])</f>
        <v>523098</v>
      </c>
    </row>
    <row r="107" spans="1:19" x14ac:dyDescent="0.25">
      <c r="A107" s="1">
        <v>42929</v>
      </c>
      <c r="B107" s="2" t="s">
        <v>21</v>
      </c>
      <c r="C107" s="2" t="s">
        <v>12</v>
      </c>
      <c r="D107" s="2" t="s">
        <v>8</v>
      </c>
      <c r="E107">
        <v>29</v>
      </c>
      <c r="F107">
        <v>19</v>
      </c>
      <c r="G107" s="2">
        <f>IF(statek[[#This Row],[towar]]="T4", IF(statek[[#This Row],[Z/W]]="Z", G106+statek[[#This Row],[ile ton]],G106),G106)</f>
        <v>402</v>
      </c>
      <c r="H107" s="2">
        <f>IF(A108-statek[[#This Row],[data]]-1&gt;20,1,0)</f>
        <v>0</v>
      </c>
      <c r="I107" s="2">
        <f>IF(statek[[#This Row],[towar]]="T1", IF(statek[[#This Row],[Z/W]]="Z",I106+statek[[#This Row],[ile ton]],I106-statek[[#This Row],[ile ton]]),I106)</f>
        <v>22</v>
      </c>
      <c r="J107" s="2">
        <f>IF(statek[[#This Row],[towar]]="T2", IF(statek[[#This Row],[Z/W]]="Z",J106+statek[[#This Row],[ile ton]],J106-statek[[#This Row],[ile ton]]),J106)</f>
        <v>87</v>
      </c>
      <c r="K107" s="2">
        <f>IF(statek[[#This Row],[towar]]="T3", IF(statek[[#This Row],[Z/W]]="Z",K106+statek[[#This Row],[ile ton]],K106-statek[[#This Row],[ile ton]]),K106)</f>
        <v>80</v>
      </c>
      <c r="L107" s="2">
        <f>IF(statek[[#This Row],[towar]]="T4", IF(statek[[#This Row],[Z/W]]="Z",L106+statek[[#This Row],[ile ton]],L106-statek[[#This Row],[ile ton]]),L106)</f>
        <v>1</v>
      </c>
      <c r="M107" s="2">
        <f>IF(statek[[#This Row],[towar]]="T5", IF(statek[[#This Row],[Z/W]]="Z",M106+statek[[#This Row],[ile ton]],M106-statek[[#This Row],[ile ton]]),M106)</f>
        <v>9</v>
      </c>
      <c r="N107" s="2">
        <f>IF(statek[[#This Row],[towar]]="T5",IF(statek[[#This Row],[Z/W]]="Z",statek[[#This Row],[ile ton]],0),0)</f>
        <v>0</v>
      </c>
      <c r="O107" s="2">
        <f>IF(statek[[#This Row],[towar]]="T5",IF(statek[[#This Row],[Z/W]]="W",O106+statek[[#This Row],[ile ton]],0),0)</f>
        <v>0</v>
      </c>
      <c r="P107" s="2">
        <f>MONTH(statek[[#This Row],[data]])</f>
        <v>7</v>
      </c>
      <c r="Q107" s="2">
        <f>IF(statek[[#This Row],[Miesiąc]]=P106,Q106+statek[[#This Row],[Załadunek T5]],statek[[#This Row],[Załadunek T5]])</f>
        <v>0</v>
      </c>
      <c r="R107" s="2">
        <f>IF(statek[[#This Row],[Miesiąc]]=P106,R106+statek[[#This Row],[Wyładunek T5]],statek[[#This Row],[Wyładunek T5]])</f>
        <v>0</v>
      </c>
      <c r="S107" s="2">
        <f>IF(statek[[#This Row],[Z/W]]="Z", S106-statek[[#This Row],[ile ton]]*statek[[#This Row],[cena za tone w talarach]],S106+statek[[#This Row],[ile ton]]*statek[[#This Row],[cena za tone w talarach]])</f>
        <v>522547</v>
      </c>
    </row>
    <row r="108" spans="1:19" x14ac:dyDescent="0.25">
      <c r="A108" s="1">
        <v>42942</v>
      </c>
      <c r="B108" s="2" t="s">
        <v>22</v>
      </c>
      <c r="C108" s="2" t="s">
        <v>11</v>
      </c>
      <c r="D108" s="2" t="s">
        <v>14</v>
      </c>
      <c r="E108">
        <v>5</v>
      </c>
      <c r="F108">
        <v>34</v>
      </c>
      <c r="G108" s="2">
        <f>IF(statek[[#This Row],[towar]]="T4", IF(statek[[#This Row],[Z/W]]="Z", G107+statek[[#This Row],[ile ton]],G107),G107)</f>
        <v>402</v>
      </c>
      <c r="H108" s="2">
        <f>IF(A109-statek[[#This Row],[data]]-1&gt;20,1,0)</f>
        <v>0</v>
      </c>
      <c r="I108" s="2">
        <f>IF(statek[[#This Row],[towar]]="T1", IF(statek[[#This Row],[Z/W]]="Z",I107+statek[[#This Row],[ile ton]],I107-statek[[#This Row],[ile ton]]),I107)</f>
        <v>22</v>
      </c>
      <c r="J108" s="2">
        <f>IF(statek[[#This Row],[towar]]="T2", IF(statek[[#This Row],[Z/W]]="Z",J107+statek[[#This Row],[ile ton]],J107-statek[[#This Row],[ile ton]]),J107)</f>
        <v>82</v>
      </c>
      <c r="K108" s="2">
        <f>IF(statek[[#This Row],[towar]]="T3", IF(statek[[#This Row],[Z/W]]="Z",K107+statek[[#This Row],[ile ton]],K107-statek[[#This Row],[ile ton]]),K107)</f>
        <v>80</v>
      </c>
      <c r="L108" s="2">
        <f>IF(statek[[#This Row],[towar]]="T4", IF(statek[[#This Row],[Z/W]]="Z",L107+statek[[#This Row],[ile ton]],L107-statek[[#This Row],[ile ton]]),L107)</f>
        <v>1</v>
      </c>
      <c r="M108" s="2">
        <f>IF(statek[[#This Row],[towar]]="T5", IF(statek[[#This Row],[Z/W]]="Z",M107+statek[[#This Row],[ile ton]],M107-statek[[#This Row],[ile ton]]),M107)</f>
        <v>9</v>
      </c>
      <c r="N108" s="2">
        <f>IF(statek[[#This Row],[towar]]="T5",IF(statek[[#This Row],[Z/W]]="Z",statek[[#This Row],[ile ton]],0),0)</f>
        <v>0</v>
      </c>
      <c r="O108" s="2">
        <f>IF(statek[[#This Row],[towar]]="T5",IF(statek[[#This Row],[Z/W]]="W",O107+statek[[#This Row],[ile ton]],0),0)</f>
        <v>0</v>
      </c>
      <c r="P108" s="2">
        <f>MONTH(statek[[#This Row],[data]])</f>
        <v>7</v>
      </c>
      <c r="Q108" s="2">
        <f>IF(statek[[#This Row],[Miesiąc]]=P107,Q107+statek[[#This Row],[Załadunek T5]],statek[[#This Row],[Załadunek T5]])</f>
        <v>0</v>
      </c>
      <c r="R108" s="2">
        <f>IF(statek[[#This Row],[Miesiąc]]=P107,R107+statek[[#This Row],[Wyładunek T5]],statek[[#This Row],[Wyładunek T5]])</f>
        <v>0</v>
      </c>
      <c r="S108" s="2">
        <f>IF(statek[[#This Row],[Z/W]]="Z", S107-statek[[#This Row],[ile ton]]*statek[[#This Row],[cena za tone w talarach]],S107+statek[[#This Row],[ile ton]]*statek[[#This Row],[cena za tone w talarach]])</f>
        <v>522717</v>
      </c>
    </row>
    <row r="109" spans="1:19" x14ac:dyDescent="0.25">
      <c r="A109" s="1">
        <v>42942</v>
      </c>
      <c r="B109" s="2" t="s">
        <v>22</v>
      </c>
      <c r="C109" s="2" t="s">
        <v>10</v>
      </c>
      <c r="D109" s="2" t="s">
        <v>14</v>
      </c>
      <c r="E109">
        <v>22</v>
      </c>
      <c r="F109">
        <v>11</v>
      </c>
      <c r="G109" s="2">
        <f>IF(statek[[#This Row],[towar]]="T4", IF(statek[[#This Row],[Z/W]]="Z", G108+statek[[#This Row],[ile ton]],G108),G108)</f>
        <v>402</v>
      </c>
      <c r="H109" s="2">
        <f>IF(A110-statek[[#This Row],[data]]-1&gt;20,1,0)</f>
        <v>0</v>
      </c>
      <c r="I109" s="2">
        <f>IF(statek[[#This Row],[towar]]="T1", IF(statek[[#This Row],[Z/W]]="Z",I108+statek[[#This Row],[ile ton]],I108-statek[[#This Row],[ile ton]]),I108)</f>
        <v>0</v>
      </c>
      <c r="J109" s="2">
        <f>IF(statek[[#This Row],[towar]]="T2", IF(statek[[#This Row],[Z/W]]="Z",J108+statek[[#This Row],[ile ton]],J108-statek[[#This Row],[ile ton]]),J108)</f>
        <v>82</v>
      </c>
      <c r="K109" s="2">
        <f>IF(statek[[#This Row],[towar]]="T3", IF(statek[[#This Row],[Z/W]]="Z",K108+statek[[#This Row],[ile ton]],K108-statek[[#This Row],[ile ton]]),K108)</f>
        <v>80</v>
      </c>
      <c r="L109" s="2">
        <f>IF(statek[[#This Row],[towar]]="T4", IF(statek[[#This Row],[Z/W]]="Z",L108+statek[[#This Row],[ile ton]],L108-statek[[#This Row],[ile ton]]),L108)</f>
        <v>1</v>
      </c>
      <c r="M109" s="2">
        <f>IF(statek[[#This Row],[towar]]="T5", IF(statek[[#This Row],[Z/W]]="Z",M108+statek[[#This Row],[ile ton]],M108-statek[[#This Row],[ile ton]]),M108)</f>
        <v>9</v>
      </c>
      <c r="N109" s="2">
        <f>IF(statek[[#This Row],[towar]]="T5",IF(statek[[#This Row],[Z/W]]="Z",statek[[#This Row],[ile ton]],0),0)</f>
        <v>0</v>
      </c>
      <c r="O109" s="2">
        <f>IF(statek[[#This Row],[towar]]="T5",IF(statek[[#This Row],[Z/W]]="W",O108+statek[[#This Row],[ile ton]],0),0)</f>
        <v>0</v>
      </c>
      <c r="P109" s="2">
        <f>MONTH(statek[[#This Row],[data]])</f>
        <v>7</v>
      </c>
      <c r="Q109" s="2">
        <f>IF(statek[[#This Row],[Miesiąc]]=P108,Q108+statek[[#This Row],[Załadunek T5]],statek[[#This Row],[Załadunek T5]])</f>
        <v>0</v>
      </c>
      <c r="R109" s="2">
        <f>IF(statek[[#This Row],[Miesiąc]]=P108,R108+statek[[#This Row],[Wyładunek T5]],statek[[#This Row],[Wyładunek T5]])</f>
        <v>0</v>
      </c>
      <c r="S109" s="2">
        <f>IF(statek[[#This Row],[Z/W]]="Z", S108-statek[[#This Row],[ile ton]]*statek[[#This Row],[cena za tone w talarach]],S108+statek[[#This Row],[ile ton]]*statek[[#This Row],[cena za tone w talarach]])</f>
        <v>522959</v>
      </c>
    </row>
    <row r="110" spans="1:19" x14ac:dyDescent="0.25">
      <c r="A110" s="1">
        <v>42942</v>
      </c>
      <c r="B110" s="2" t="s">
        <v>22</v>
      </c>
      <c r="C110" s="2" t="s">
        <v>12</v>
      </c>
      <c r="D110" s="2" t="s">
        <v>8</v>
      </c>
      <c r="E110">
        <v>37</v>
      </c>
      <c r="F110">
        <v>22</v>
      </c>
      <c r="G110" s="2">
        <f>IF(statek[[#This Row],[towar]]="T4", IF(statek[[#This Row],[Z/W]]="Z", G109+statek[[#This Row],[ile ton]],G109),G109)</f>
        <v>402</v>
      </c>
      <c r="H110" s="2">
        <f>IF(A111-statek[[#This Row],[data]]-1&gt;20,1,0)</f>
        <v>0</v>
      </c>
      <c r="I110" s="2">
        <f>IF(statek[[#This Row],[towar]]="T1", IF(statek[[#This Row],[Z/W]]="Z",I109+statek[[#This Row],[ile ton]],I109-statek[[#This Row],[ile ton]]),I109)</f>
        <v>0</v>
      </c>
      <c r="J110" s="2">
        <f>IF(statek[[#This Row],[towar]]="T2", IF(statek[[#This Row],[Z/W]]="Z",J109+statek[[#This Row],[ile ton]],J109-statek[[#This Row],[ile ton]]),J109)</f>
        <v>82</v>
      </c>
      <c r="K110" s="2">
        <f>IF(statek[[#This Row],[towar]]="T3", IF(statek[[#This Row],[Z/W]]="Z",K109+statek[[#This Row],[ile ton]],K109-statek[[#This Row],[ile ton]]),K109)</f>
        <v>117</v>
      </c>
      <c r="L110" s="2">
        <f>IF(statek[[#This Row],[towar]]="T4", IF(statek[[#This Row],[Z/W]]="Z",L109+statek[[#This Row],[ile ton]],L109-statek[[#This Row],[ile ton]]),L109)</f>
        <v>1</v>
      </c>
      <c r="M110" s="2">
        <f>IF(statek[[#This Row],[towar]]="T5", IF(statek[[#This Row],[Z/W]]="Z",M109+statek[[#This Row],[ile ton]],M109-statek[[#This Row],[ile ton]]),M109)</f>
        <v>9</v>
      </c>
      <c r="N110" s="2">
        <f>IF(statek[[#This Row],[towar]]="T5",IF(statek[[#This Row],[Z/W]]="Z",statek[[#This Row],[ile ton]],0),0)</f>
        <v>0</v>
      </c>
      <c r="O110" s="2">
        <f>IF(statek[[#This Row],[towar]]="T5",IF(statek[[#This Row],[Z/W]]="W",O109+statek[[#This Row],[ile ton]],0),0)</f>
        <v>0</v>
      </c>
      <c r="P110" s="2">
        <f>MONTH(statek[[#This Row],[data]])</f>
        <v>7</v>
      </c>
      <c r="Q110" s="2">
        <f>IF(statek[[#This Row],[Miesiąc]]=P109,Q109+statek[[#This Row],[Załadunek T5]],statek[[#This Row],[Załadunek T5]])</f>
        <v>0</v>
      </c>
      <c r="R110" s="2">
        <f>IF(statek[[#This Row],[Miesiąc]]=P109,R109+statek[[#This Row],[Wyładunek T5]],statek[[#This Row],[Wyładunek T5]])</f>
        <v>0</v>
      </c>
      <c r="S110" s="2">
        <f>IF(statek[[#This Row],[Z/W]]="Z", S109-statek[[#This Row],[ile ton]]*statek[[#This Row],[cena za tone w talarach]],S109+statek[[#This Row],[ile ton]]*statek[[#This Row],[cena za tone w talarach]])</f>
        <v>522145</v>
      </c>
    </row>
    <row r="111" spans="1:19" x14ac:dyDescent="0.25">
      <c r="A111" s="1">
        <v>42942</v>
      </c>
      <c r="B111" s="2" t="s">
        <v>22</v>
      </c>
      <c r="C111" s="2" t="s">
        <v>7</v>
      </c>
      <c r="D111" s="2" t="s">
        <v>8</v>
      </c>
      <c r="E111">
        <v>10</v>
      </c>
      <c r="F111">
        <v>70</v>
      </c>
      <c r="G111" s="2">
        <f>IF(statek[[#This Row],[towar]]="T4", IF(statek[[#This Row],[Z/W]]="Z", G110+statek[[#This Row],[ile ton]],G110),G110)</f>
        <v>412</v>
      </c>
      <c r="H111" s="2">
        <f>IF(A112-statek[[#This Row],[data]]-1&gt;20,1,0)</f>
        <v>0</v>
      </c>
      <c r="I111" s="2">
        <f>IF(statek[[#This Row],[towar]]="T1", IF(statek[[#This Row],[Z/W]]="Z",I110+statek[[#This Row],[ile ton]],I110-statek[[#This Row],[ile ton]]),I110)</f>
        <v>0</v>
      </c>
      <c r="J111" s="2">
        <f>IF(statek[[#This Row],[towar]]="T2", IF(statek[[#This Row],[Z/W]]="Z",J110+statek[[#This Row],[ile ton]],J110-statek[[#This Row],[ile ton]]),J110)</f>
        <v>82</v>
      </c>
      <c r="K111" s="2">
        <f>IF(statek[[#This Row],[towar]]="T3", IF(statek[[#This Row],[Z/W]]="Z",K110+statek[[#This Row],[ile ton]],K110-statek[[#This Row],[ile ton]]),K110)</f>
        <v>117</v>
      </c>
      <c r="L111" s="2">
        <f>IF(statek[[#This Row],[towar]]="T4", IF(statek[[#This Row],[Z/W]]="Z",L110+statek[[#This Row],[ile ton]],L110-statek[[#This Row],[ile ton]]),L110)</f>
        <v>11</v>
      </c>
      <c r="M111" s="2">
        <f>IF(statek[[#This Row],[towar]]="T5", IF(statek[[#This Row],[Z/W]]="Z",M110+statek[[#This Row],[ile ton]],M110-statek[[#This Row],[ile ton]]),M110)</f>
        <v>9</v>
      </c>
      <c r="N111" s="2">
        <f>IF(statek[[#This Row],[towar]]="T5",IF(statek[[#This Row],[Z/W]]="Z",statek[[#This Row],[ile ton]],0),0)</f>
        <v>0</v>
      </c>
      <c r="O111" s="2">
        <f>IF(statek[[#This Row],[towar]]="T5",IF(statek[[#This Row],[Z/W]]="W",O110+statek[[#This Row],[ile ton]],0),0)</f>
        <v>0</v>
      </c>
      <c r="P111" s="2">
        <f>MONTH(statek[[#This Row],[data]])</f>
        <v>7</v>
      </c>
      <c r="Q111" s="2">
        <f>IF(statek[[#This Row],[Miesiąc]]=P110,Q110+statek[[#This Row],[Załadunek T5]],statek[[#This Row],[Załadunek T5]])</f>
        <v>0</v>
      </c>
      <c r="R111" s="2">
        <f>IF(statek[[#This Row],[Miesiąc]]=P110,R110+statek[[#This Row],[Wyładunek T5]],statek[[#This Row],[Wyładunek T5]])</f>
        <v>0</v>
      </c>
      <c r="S111" s="2">
        <f>IF(statek[[#This Row],[Z/W]]="Z", S110-statek[[#This Row],[ile ton]]*statek[[#This Row],[cena za tone w talarach]],S110+statek[[#This Row],[ile ton]]*statek[[#This Row],[cena za tone w talarach]])</f>
        <v>521445</v>
      </c>
    </row>
    <row r="112" spans="1:19" x14ac:dyDescent="0.25">
      <c r="A112" s="1">
        <v>42942</v>
      </c>
      <c r="B112" s="2" t="s">
        <v>22</v>
      </c>
      <c r="C112" s="2" t="s">
        <v>9</v>
      </c>
      <c r="D112" s="2" t="s">
        <v>8</v>
      </c>
      <c r="E112">
        <v>42</v>
      </c>
      <c r="F112">
        <v>44</v>
      </c>
      <c r="G112" s="2">
        <f>IF(statek[[#This Row],[towar]]="T4", IF(statek[[#This Row],[Z/W]]="Z", G111+statek[[#This Row],[ile ton]],G111),G111)</f>
        <v>412</v>
      </c>
      <c r="H112" s="2">
        <f>IF(A113-statek[[#This Row],[data]]-1&gt;20,1,0)</f>
        <v>0</v>
      </c>
      <c r="I112" s="2">
        <f>IF(statek[[#This Row],[towar]]="T1", IF(statek[[#This Row],[Z/W]]="Z",I111+statek[[#This Row],[ile ton]],I111-statek[[#This Row],[ile ton]]),I111)</f>
        <v>0</v>
      </c>
      <c r="J112" s="2">
        <f>IF(statek[[#This Row],[towar]]="T2", IF(statek[[#This Row],[Z/W]]="Z",J111+statek[[#This Row],[ile ton]],J111-statek[[#This Row],[ile ton]]),J111)</f>
        <v>82</v>
      </c>
      <c r="K112" s="2">
        <f>IF(statek[[#This Row],[towar]]="T3", IF(statek[[#This Row],[Z/W]]="Z",K111+statek[[#This Row],[ile ton]],K111-statek[[#This Row],[ile ton]]),K111)</f>
        <v>117</v>
      </c>
      <c r="L112" s="2">
        <f>IF(statek[[#This Row],[towar]]="T4", IF(statek[[#This Row],[Z/W]]="Z",L111+statek[[#This Row],[ile ton]],L111-statek[[#This Row],[ile ton]]),L111)</f>
        <v>11</v>
      </c>
      <c r="M112" s="2">
        <f>IF(statek[[#This Row],[towar]]="T5", IF(statek[[#This Row],[Z/W]]="Z",M111+statek[[#This Row],[ile ton]],M111-statek[[#This Row],[ile ton]]),M111)</f>
        <v>51</v>
      </c>
      <c r="N112" s="2">
        <f>IF(statek[[#This Row],[towar]]="T5",IF(statek[[#This Row],[Z/W]]="Z",statek[[#This Row],[ile ton]],0),0)</f>
        <v>42</v>
      </c>
      <c r="O112" s="2">
        <f>IF(statek[[#This Row],[towar]]="T5",IF(statek[[#This Row],[Z/W]]="W",O111+statek[[#This Row],[ile ton]],0),0)</f>
        <v>0</v>
      </c>
      <c r="P112" s="2">
        <f>MONTH(statek[[#This Row],[data]])</f>
        <v>7</v>
      </c>
      <c r="Q112" s="2">
        <f>IF(statek[[#This Row],[Miesiąc]]=P111,Q111+statek[[#This Row],[Załadunek T5]],statek[[#This Row],[Załadunek T5]])</f>
        <v>42</v>
      </c>
      <c r="R112" s="2">
        <f>IF(statek[[#This Row],[Miesiąc]]=P111,R111+statek[[#This Row],[Wyładunek T5]],statek[[#This Row],[Wyładunek T5]])</f>
        <v>0</v>
      </c>
      <c r="S112" s="2">
        <f>IF(statek[[#This Row],[Z/W]]="Z", S111-statek[[#This Row],[ile ton]]*statek[[#This Row],[cena za tone w talarach]],S111+statek[[#This Row],[ile ton]]*statek[[#This Row],[cena za tone w talarach]])</f>
        <v>519597</v>
      </c>
    </row>
    <row r="113" spans="1:19" x14ac:dyDescent="0.25">
      <c r="A113" s="1">
        <v>42959</v>
      </c>
      <c r="B113" s="2" t="s">
        <v>6</v>
      </c>
      <c r="C113" s="2" t="s">
        <v>7</v>
      </c>
      <c r="D113" s="2" t="s">
        <v>14</v>
      </c>
      <c r="E113">
        <v>11</v>
      </c>
      <c r="F113">
        <v>94</v>
      </c>
      <c r="G113" s="2">
        <f>IF(statek[[#This Row],[towar]]="T4", IF(statek[[#This Row],[Z/W]]="Z", G112+statek[[#This Row],[ile ton]],G112),G112)</f>
        <v>412</v>
      </c>
      <c r="H113" s="2">
        <f>IF(A114-statek[[#This Row],[data]]-1&gt;20,1,0)</f>
        <v>0</v>
      </c>
      <c r="I113" s="2">
        <f>IF(statek[[#This Row],[towar]]="T1", IF(statek[[#This Row],[Z/W]]="Z",I112+statek[[#This Row],[ile ton]],I112-statek[[#This Row],[ile ton]]),I112)</f>
        <v>0</v>
      </c>
      <c r="J113" s="2">
        <f>IF(statek[[#This Row],[towar]]="T2", IF(statek[[#This Row],[Z/W]]="Z",J112+statek[[#This Row],[ile ton]],J112-statek[[#This Row],[ile ton]]),J112)</f>
        <v>82</v>
      </c>
      <c r="K113" s="2">
        <f>IF(statek[[#This Row],[towar]]="T3", IF(statek[[#This Row],[Z/W]]="Z",K112+statek[[#This Row],[ile ton]],K112-statek[[#This Row],[ile ton]]),K112)</f>
        <v>117</v>
      </c>
      <c r="L113" s="2">
        <f>IF(statek[[#This Row],[towar]]="T4", IF(statek[[#This Row],[Z/W]]="Z",L112+statek[[#This Row],[ile ton]],L112-statek[[#This Row],[ile ton]]),L112)</f>
        <v>0</v>
      </c>
      <c r="M113" s="2">
        <f>IF(statek[[#This Row],[towar]]="T5", IF(statek[[#This Row],[Z/W]]="Z",M112+statek[[#This Row],[ile ton]],M112-statek[[#This Row],[ile ton]]),M112)</f>
        <v>51</v>
      </c>
      <c r="N113" s="2">
        <f>IF(statek[[#This Row],[towar]]="T5",IF(statek[[#This Row],[Z/W]]="Z",statek[[#This Row],[ile ton]],0),0)</f>
        <v>0</v>
      </c>
      <c r="O113" s="2">
        <f>IF(statek[[#This Row],[towar]]="T5",IF(statek[[#This Row],[Z/W]]="W",O112+statek[[#This Row],[ile ton]],0),0)</f>
        <v>0</v>
      </c>
      <c r="P113" s="2">
        <f>MONTH(statek[[#This Row],[data]])</f>
        <v>8</v>
      </c>
      <c r="Q113" s="2">
        <f>IF(statek[[#This Row],[Miesiąc]]=P112,Q112+statek[[#This Row],[Załadunek T5]],statek[[#This Row],[Załadunek T5]])</f>
        <v>0</v>
      </c>
      <c r="R113" s="2">
        <f>IF(statek[[#This Row],[Miesiąc]]=P112,R112+statek[[#This Row],[Wyładunek T5]],statek[[#This Row],[Wyładunek T5]])</f>
        <v>0</v>
      </c>
      <c r="S113" s="2">
        <f>IF(statek[[#This Row],[Z/W]]="Z", S112-statek[[#This Row],[ile ton]]*statek[[#This Row],[cena za tone w talarach]],S112+statek[[#This Row],[ile ton]]*statek[[#This Row],[cena za tone w talarach]])</f>
        <v>520631</v>
      </c>
    </row>
    <row r="114" spans="1:19" x14ac:dyDescent="0.25">
      <c r="A114" s="1">
        <v>42959</v>
      </c>
      <c r="B114" s="2" t="s">
        <v>6</v>
      </c>
      <c r="C114" s="2" t="s">
        <v>9</v>
      </c>
      <c r="D114" s="2" t="s">
        <v>14</v>
      </c>
      <c r="E114">
        <v>48</v>
      </c>
      <c r="F114">
        <v>59</v>
      </c>
      <c r="G114" s="2">
        <f>IF(statek[[#This Row],[towar]]="T4", IF(statek[[#This Row],[Z/W]]="Z", G113+statek[[#This Row],[ile ton]],G113),G113)</f>
        <v>412</v>
      </c>
      <c r="H114" s="2">
        <f>IF(A115-statek[[#This Row],[data]]-1&gt;20,1,0)</f>
        <v>0</v>
      </c>
      <c r="I114" s="2">
        <f>IF(statek[[#This Row],[towar]]="T1", IF(statek[[#This Row],[Z/W]]="Z",I113+statek[[#This Row],[ile ton]],I113-statek[[#This Row],[ile ton]]),I113)</f>
        <v>0</v>
      </c>
      <c r="J114" s="2">
        <f>IF(statek[[#This Row],[towar]]="T2", IF(statek[[#This Row],[Z/W]]="Z",J113+statek[[#This Row],[ile ton]],J113-statek[[#This Row],[ile ton]]),J113)</f>
        <v>82</v>
      </c>
      <c r="K114" s="2">
        <f>IF(statek[[#This Row],[towar]]="T3", IF(statek[[#This Row],[Z/W]]="Z",K113+statek[[#This Row],[ile ton]],K113-statek[[#This Row],[ile ton]]),K113)</f>
        <v>117</v>
      </c>
      <c r="L114" s="2">
        <f>IF(statek[[#This Row],[towar]]="T4", IF(statek[[#This Row],[Z/W]]="Z",L113+statek[[#This Row],[ile ton]],L113-statek[[#This Row],[ile ton]]),L113)</f>
        <v>0</v>
      </c>
      <c r="M114" s="2">
        <f>IF(statek[[#This Row],[towar]]="T5", IF(statek[[#This Row],[Z/W]]="Z",M113+statek[[#This Row],[ile ton]],M113-statek[[#This Row],[ile ton]]),M113)</f>
        <v>3</v>
      </c>
      <c r="N114" s="2">
        <f>IF(statek[[#This Row],[towar]]="T5",IF(statek[[#This Row],[Z/W]]="Z",statek[[#This Row],[ile ton]],0),0)</f>
        <v>0</v>
      </c>
      <c r="O114" s="2">
        <f>IF(statek[[#This Row],[towar]]="T5",IF(statek[[#This Row],[Z/W]]="W",O113+statek[[#This Row],[ile ton]],0),0)</f>
        <v>48</v>
      </c>
      <c r="P114" s="2">
        <f>MONTH(statek[[#This Row],[data]])</f>
        <v>8</v>
      </c>
      <c r="Q114" s="2">
        <f>IF(statek[[#This Row],[Miesiąc]]=P113,Q113+statek[[#This Row],[Załadunek T5]],statek[[#This Row],[Załadunek T5]])</f>
        <v>0</v>
      </c>
      <c r="R114" s="2">
        <f>IF(statek[[#This Row],[Miesiąc]]=P113,R113+statek[[#This Row],[Wyładunek T5]],statek[[#This Row],[Wyładunek T5]])</f>
        <v>48</v>
      </c>
      <c r="S114" s="2">
        <f>IF(statek[[#This Row],[Z/W]]="Z", S113-statek[[#This Row],[ile ton]]*statek[[#This Row],[cena za tone w talarach]],S113+statek[[#This Row],[ile ton]]*statek[[#This Row],[cena za tone w talarach]])</f>
        <v>523463</v>
      </c>
    </row>
    <row r="115" spans="1:19" x14ac:dyDescent="0.25">
      <c r="A115" s="1">
        <v>42959</v>
      </c>
      <c r="B115" s="2" t="s">
        <v>6</v>
      </c>
      <c r="C115" s="2" t="s">
        <v>12</v>
      </c>
      <c r="D115" s="2" t="s">
        <v>8</v>
      </c>
      <c r="E115">
        <v>20</v>
      </c>
      <c r="F115">
        <v>21</v>
      </c>
      <c r="G115" s="2">
        <f>IF(statek[[#This Row],[towar]]="T4", IF(statek[[#This Row],[Z/W]]="Z", G114+statek[[#This Row],[ile ton]],G114),G114)</f>
        <v>412</v>
      </c>
      <c r="H115" s="2">
        <f>IF(A116-statek[[#This Row],[data]]-1&gt;20,1,0)</f>
        <v>0</v>
      </c>
      <c r="I115" s="2">
        <f>IF(statek[[#This Row],[towar]]="T1", IF(statek[[#This Row],[Z/W]]="Z",I114+statek[[#This Row],[ile ton]],I114-statek[[#This Row],[ile ton]]),I114)</f>
        <v>0</v>
      </c>
      <c r="J115" s="2">
        <f>IF(statek[[#This Row],[towar]]="T2", IF(statek[[#This Row],[Z/W]]="Z",J114+statek[[#This Row],[ile ton]],J114-statek[[#This Row],[ile ton]]),J114)</f>
        <v>82</v>
      </c>
      <c r="K115" s="2">
        <f>IF(statek[[#This Row],[towar]]="T3", IF(statek[[#This Row],[Z/W]]="Z",K114+statek[[#This Row],[ile ton]],K114-statek[[#This Row],[ile ton]]),K114)</f>
        <v>137</v>
      </c>
      <c r="L115" s="2">
        <f>IF(statek[[#This Row],[towar]]="T4", IF(statek[[#This Row],[Z/W]]="Z",L114+statek[[#This Row],[ile ton]],L114-statek[[#This Row],[ile ton]]),L114)</f>
        <v>0</v>
      </c>
      <c r="M115" s="2">
        <f>IF(statek[[#This Row],[towar]]="T5", IF(statek[[#This Row],[Z/W]]="Z",M114+statek[[#This Row],[ile ton]],M114-statek[[#This Row],[ile ton]]),M114)</f>
        <v>3</v>
      </c>
      <c r="N115" s="2">
        <f>IF(statek[[#This Row],[towar]]="T5",IF(statek[[#This Row],[Z/W]]="Z",statek[[#This Row],[ile ton]],0),0)</f>
        <v>0</v>
      </c>
      <c r="O115" s="2">
        <f>IF(statek[[#This Row],[towar]]="T5",IF(statek[[#This Row],[Z/W]]="W",O114+statek[[#This Row],[ile ton]],0),0)</f>
        <v>0</v>
      </c>
      <c r="P115" s="2">
        <f>MONTH(statek[[#This Row],[data]])</f>
        <v>8</v>
      </c>
      <c r="Q115" s="2">
        <f>IF(statek[[#This Row],[Miesiąc]]=P114,Q114+statek[[#This Row],[Załadunek T5]],statek[[#This Row],[Załadunek T5]])</f>
        <v>0</v>
      </c>
      <c r="R115" s="2">
        <f>IF(statek[[#This Row],[Miesiąc]]=P114,R114+statek[[#This Row],[Wyładunek T5]],statek[[#This Row],[Wyładunek T5]])</f>
        <v>48</v>
      </c>
      <c r="S115" s="2">
        <f>IF(statek[[#This Row],[Z/W]]="Z", S114-statek[[#This Row],[ile ton]]*statek[[#This Row],[cena za tone w talarach]],S114+statek[[#This Row],[ile ton]]*statek[[#This Row],[cena za tone w talarach]])</f>
        <v>523043</v>
      </c>
    </row>
    <row r="116" spans="1:19" x14ac:dyDescent="0.25">
      <c r="A116" s="1">
        <v>42959</v>
      </c>
      <c r="B116" s="2" t="s">
        <v>6</v>
      </c>
      <c r="C116" s="2" t="s">
        <v>11</v>
      </c>
      <c r="D116" s="2" t="s">
        <v>8</v>
      </c>
      <c r="E116">
        <v>26</v>
      </c>
      <c r="F116">
        <v>25</v>
      </c>
      <c r="G116" s="2">
        <f>IF(statek[[#This Row],[towar]]="T4", IF(statek[[#This Row],[Z/W]]="Z", G115+statek[[#This Row],[ile ton]],G115),G115)</f>
        <v>412</v>
      </c>
      <c r="H116" s="2">
        <f>IF(A117-statek[[#This Row],[data]]-1&gt;20,1,0)</f>
        <v>0</v>
      </c>
      <c r="I116" s="2">
        <f>IF(statek[[#This Row],[towar]]="T1", IF(statek[[#This Row],[Z/W]]="Z",I115+statek[[#This Row],[ile ton]],I115-statek[[#This Row],[ile ton]]),I115)</f>
        <v>0</v>
      </c>
      <c r="J116" s="2">
        <f>IF(statek[[#This Row],[towar]]="T2", IF(statek[[#This Row],[Z/W]]="Z",J115+statek[[#This Row],[ile ton]],J115-statek[[#This Row],[ile ton]]),J115)</f>
        <v>108</v>
      </c>
      <c r="K116" s="2">
        <f>IF(statek[[#This Row],[towar]]="T3", IF(statek[[#This Row],[Z/W]]="Z",K115+statek[[#This Row],[ile ton]],K115-statek[[#This Row],[ile ton]]),K115)</f>
        <v>137</v>
      </c>
      <c r="L116" s="2">
        <f>IF(statek[[#This Row],[towar]]="T4", IF(statek[[#This Row],[Z/W]]="Z",L115+statek[[#This Row],[ile ton]],L115-statek[[#This Row],[ile ton]]),L115)</f>
        <v>0</v>
      </c>
      <c r="M116" s="2">
        <f>IF(statek[[#This Row],[towar]]="T5", IF(statek[[#This Row],[Z/W]]="Z",M115+statek[[#This Row],[ile ton]],M115-statek[[#This Row],[ile ton]]),M115)</f>
        <v>3</v>
      </c>
      <c r="N116" s="2">
        <f>IF(statek[[#This Row],[towar]]="T5",IF(statek[[#This Row],[Z/W]]="Z",statek[[#This Row],[ile ton]],0),0)</f>
        <v>0</v>
      </c>
      <c r="O116" s="2">
        <f>IF(statek[[#This Row],[towar]]="T5",IF(statek[[#This Row],[Z/W]]="W",O115+statek[[#This Row],[ile ton]],0),0)</f>
        <v>0</v>
      </c>
      <c r="P116" s="2">
        <f>MONTH(statek[[#This Row],[data]])</f>
        <v>8</v>
      </c>
      <c r="Q116" s="2">
        <f>IF(statek[[#This Row],[Miesiąc]]=P115,Q115+statek[[#This Row],[Załadunek T5]],statek[[#This Row],[Załadunek T5]])</f>
        <v>0</v>
      </c>
      <c r="R116" s="2">
        <f>IF(statek[[#This Row],[Miesiąc]]=P115,R115+statek[[#This Row],[Wyładunek T5]],statek[[#This Row],[Wyładunek T5]])</f>
        <v>48</v>
      </c>
      <c r="S116" s="2">
        <f>IF(statek[[#This Row],[Z/W]]="Z", S115-statek[[#This Row],[ile ton]]*statek[[#This Row],[cena za tone w talarach]],S115+statek[[#This Row],[ile ton]]*statek[[#This Row],[cena za tone w talarach]])</f>
        <v>522393</v>
      </c>
    </row>
    <row r="117" spans="1:19" x14ac:dyDescent="0.25">
      <c r="A117" s="1">
        <v>42974</v>
      </c>
      <c r="B117" s="2" t="s">
        <v>13</v>
      </c>
      <c r="C117" s="2" t="s">
        <v>10</v>
      </c>
      <c r="D117" s="2" t="s">
        <v>8</v>
      </c>
      <c r="E117">
        <v>24</v>
      </c>
      <c r="F117">
        <v>9</v>
      </c>
      <c r="G117" s="2">
        <f>IF(statek[[#This Row],[towar]]="T4", IF(statek[[#This Row],[Z/W]]="Z", G116+statek[[#This Row],[ile ton]],G116),G116)</f>
        <v>412</v>
      </c>
      <c r="H117" s="2">
        <f>IF(A118-statek[[#This Row],[data]]-1&gt;20,1,0)</f>
        <v>0</v>
      </c>
      <c r="I117" s="2">
        <f>IF(statek[[#This Row],[towar]]="T1", IF(statek[[#This Row],[Z/W]]="Z",I116+statek[[#This Row],[ile ton]],I116-statek[[#This Row],[ile ton]]),I116)</f>
        <v>24</v>
      </c>
      <c r="J117" s="2">
        <f>IF(statek[[#This Row],[towar]]="T2", IF(statek[[#This Row],[Z/W]]="Z",J116+statek[[#This Row],[ile ton]],J116-statek[[#This Row],[ile ton]]),J116)</f>
        <v>108</v>
      </c>
      <c r="K117" s="2">
        <f>IF(statek[[#This Row],[towar]]="T3", IF(statek[[#This Row],[Z/W]]="Z",K116+statek[[#This Row],[ile ton]],K116-statek[[#This Row],[ile ton]]),K116)</f>
        <v>137</v>
      </c>
      <c r="L117" s="2">
        <f>IF(statek[[#This Row],[towar]]="T4", IF(statek[[#This Row],[Z/W]]="Z",L116+statek[[#This Row],[ile ton]],L116-statek[[#This Row],[ile ton]]),L116)</f>
        <v>0</v>
      </c>
      <c r="M117" s="2">
        <f>IF(statek[[#This Row],[towar]]="T5", IF(statek[[#This Row],[Z/W]]="Z",M116+statek[[#This Row],[ile ton]],M116-statek[[#This Row],[ile ton]]),M116)</f>
        <v>3</v>
      </c>
      <c r="N117" s="2">
        <f>IF(statek[[#This Row],[towar]]="T5",IF(statek[[#This Row],[Z/W]]="Z",statek[[#This Row],[ile ton]],0),0)</f>
        <v>0</v>
      </c>
      <c r="O117" s="2">
        <f>IF(statek[[#This Row],[towar]]="T5",IF(statek[[#This Row],[Z/W]]="W",O116+statek[[#This Row],[ile ton]],0),0)</f>
        <v>0</v>
      </c>
      <c r="P117" s="2">
        <f>MONTH(statek[[#This Row],[data]])</f>
        <v>8</v>
      </c>
      <c r="Q117" s="2">
        <f>IF(statek[[#This Row],[Miesiąc]]=P116,Q116+statek[[#This Row],[Załadunek T5]],statek[[#This Row],[Załadunek T5]])</f>
        <v>0</v>
      </c>
      <c r="R117" s="2">
        <f>IF(statek[[#This Row],[Miesiąc]]=P116,R116+statek[[#This Row],[Wyładunek T5]],statek[[#This Row],[Wyładunek T5]])</f>
        <v>48</v>
      </c>
      <c r="S117" s="2">
        <f>IF(statek[[#This Row],[Z/W]]="Z", S116-statek[[#This Row],[ile ton]]*statek[[#This Row],[cena za tone w talarach]],S116+statek[[#This Row],[ile ton]]*statek[[#This Row],[cena za tone w talarach]])</f>
        <v>522177</v>
      </c>
    </row>
    <row r="118" spans="1:19" x14ac:dyDescent="0.25">
      <c r="A118" s="1">
        <v>42974</v>
      </c>
      <c r="B118" s="2" t="s">
        <v>13</v>
      </c>
      <c r="C118" s="2" t="s">
        <v>7</v>
      </c>
      <c r="D118" s="2" t="s">
        <v>8</v>
      </c>
      <c r="E118">
        <v>38</v>
      </c>
      <c r="F118">
        <v>68</v>
      </c>
      <c r="G118" s="2">
        <f>IF(statek[[#This Row],[towar]]="T4", IF(statek[[#This Row],[Z/W]]="Z", G117+statek[[#This Row],[ile ton]],G117),G117)</f>
        <v>450</v>
      </c>
      <c r="H118" s="2">
        <f>IF(A119-statek[[#This Row],[data]]-1&gt;20,1,0)</f>
        <v>0</v>
      </c>
      <c r="I118" s="2">
        <f>IF(statek[[#This Row],[towar]]="T1", IF(statek[[#This Row],[Z/W]]="Z",I117+statek[[#This Row],[ile ton]],I117-statek[[#This Row],[ile ton]]),I117)</f>
        <v>24</v>
      </c>
      <c r="J118" s="2">
        <f>IF(statek[[#This Row],[towar]]="T2", IF(statek[[#This Row],[Z/W]]="Z",J117+statek[[#This Row],[ile ton]],J117-statek[[#This Row],[ile ton]]),J117)</f>
        <v>108</v>
      </c>
      <c r="K118" s="2">
        <f>IF(statek[[#This Row],[towar]]="T3", IF(statek[[#This Row],[Z/W]]="Z",K117+statek[[#This Row],[ile ton]],K117-statek[[#This Row],[ile ton]]),K117)</f>
        <v>137</v>
      </c>
      <c r="L118" s="2">
        <f>IF(statek[[#This Row],[towar]]="T4", IF(statek[[#This Row],[Z/W]]="Z",L117+statek[[#This Row],[ile ton]],L117-statek[[#This Row],[ile ton]]),L117)</f>
        <v>38</v>
      </c>
      <c r="M118" s="2">
        <f>IF(statek[[#This Row],[towar]]="T5", IF(statek[[#This Row],[Z/W]]="Z",M117+statek[[#This Row],[ile ton]],M117-statek[[#This Row],[ile ton]]),M117)</f>
        <v>3</v>
      </c>
      <c r="N118" s="2">
        <f>IF(statek[[#This Row],[towar]]="T5",IF(statek[[#This Row],[Z/W]]="Z",statek[[#This Row],[ile ton]],0),0)</f>
        <v>0</v>
      </c>
      <c r="O118" s="2">
        <f>IF(statek[[#This Row],[towar]]="T5",IF(statek[[#This Row],[Z/W]]="W",O117+statek[[#This Row],[ile ton]],0),0)</f>
        <v>0</v>
      </c>
      <c r="P118" s="2">
        <f>MONTH(statek[[#This Row],[data]])</f>
        <v>8</v>
      </c>
      <c r="Q118" s="2">
        <f>IF(statek[[#This Row],[Miesiąc]]=P117,Q117+statek[[#This Row],[Załadunek T5]],statek[[#This Row],[Załadunek T5]])</f>
        <v>0</v>
      </c>
      <c r="R118" s="2">
        <f>IF(statek[[#This Row],[Miesiąc]]=P117,R117+statek[[#This Row],[Wyładunek T5]],statek[[#This Row],[Wyładunek T5]])</f>
        <v>48</v>
      </c>
      <c r="S118" s="2">
        <f>IF(statek[[#This Row],[Z/W]]="Z", S117-statek[[#This Row],[ile ton]]*statek[[#This Row],[cena za tone w talarach]],S117+statek[[#This Row],[ile ton]]*statek[[#This Row],[cena za tone w talarach]])</f>
        <v>519593</v>
      </c>
    </row>
    <row r="119" spans="1:19" x14ac:dyDescent="0.25">
      <c r="A119" s="1">
        <v>42974</v>
      </c>
      <c r="B119" s="2" t="s">
        <v>13</v>
      </c>
      <c r="C119" s="2" t="s">
        <v>12</v>
      </c>
      <c r="D119" s="2" t="s">
        <v>8</v>
      </c>
      <c r="E119">
        <v>14</v>
      </c>
      <c r="F119">
        <v>21</v>
      </c>
      <c r="G119" s="2">
        <f>IF(statek[[#This Row],[towar]]="T4", IF(statek[[#This Row],[Z/W]]="Z", G118+statek[[#This Row],[ile ton]],G118),G118)</f>
        <v>450</v>
      </c>
      <c r="H119" s="2">
        <f>IF(A120-statek[[#This Row],[data]]-1&gt;20,1,0)</f>
        <v>0</v>
      </c>
      <c r="I119" s="2">
        <f>IF(statek[[#This Row],[towar]]="T1", IF(statek[[#This Row],[Z/W]]="Z",I118+statek[[#This Row],[ile ton]],I118-statek[[#This Row],[ile ton]]),I118)</f>
        <v>24</v>
      </c>
      <c r="J119" s="2">
        <f>IF(statek[[#This Row],[towar]]="T2", IF(statek[[#This Row],[Z/W]]="Z",J118+statek[[#This Row],[ile ton]],J118-statek[[#This Row],[ile ton]]),J118)</f>
        <v>108</v>
      </c>
      <c r="K119" s="2">
        <f>IF(statek[[#This Row],[towar]]="T3", IF(statek[[#This Row],[Z/W]]="Z",K118+statek[[#This Row],[ile ton]],K118-statek[[#This Row],[ile ton]]),K118)</f>
        <v>151</v>
      </c>
      <c r="L119" s="2">
        <f>IF(statek[[#This Row],[towar]]="T4", IF(statek[[#This Row],[Z/W]]="Z",L118+statek[[#This Row],[ile ton]],L118-statek[[#This Row],[ile ton]]),L118)</f>
        <v>38</v>
      </c>
      <c r="M119" s="2">
        <f>IF(statek[[#This Row],[towar]]="T5", IF(statek[[#This Row],[Z/W]]="Z",M118+statek[[#This Row],[ile ton]],M118-statek[[#This Row],[ile ton]]),M118)</f>
        <v>3</v>
      </c>
      <c r="N119" s="2">
        <f>IF(statek[[#This Row],[towar]]="T5",IF(statek[[#This Row],[Z/W]]="Z",statek[[#This Row],[ile ton]],0),0)</f>
        <v>0</v>
      </c>
      <c r="O119" s="2">
        <f>IF(statek[[#This Row],[towar]]="T5",IF(statek[[#This Row],[Z/W]]="W",O118+statek[[#This Row],[ile ton]],0),0)</f>
        <v>0</v>
      </c>
      <c r="P119" s="2">
        <f>MONTH(statek[[#This Row],[data]])</f>
        <v>8</v>
      </c>
      <c r="Q119" s="2">
        <f>IF(statek[[#This Row],[Miesiąc]]=P118,Q118+statek[[#This Row],[Załadunek T5]],statek[[#This Row],[Załadunek T5]])</f>
        <v>0</v>
      </c>
      <c r="R119" s="2">
        <f>IF(statek[[#This Row],[Miesiąc]]=P118,R118+statek[[#This Row],[Wyładunek T5]],statek[[#This Row],[Wyładunek T5]])</f>
        <v>48</v>
      </c>
      <c r="S119" s="2">
        <f>IF(statek[[#This Row],[Z/W]]="Z", S118-statek[[#This Row],[ile ton]]*statek[[#This Row],[cena za tone w talarach]],S118+statek[[#This Row],[ile ton]]*statek[[#This Row],[cena za tone w talarach]])</f>
        <v>519299</v>
      </c>
    </row>
    <row r="120" spans="1:19" x14ac:dyDescent="0.25">
      <c r="A120" s="1">
        <v>42974</v>
      </c>
      <c r="B120" s="2" t="s">
        <v>13</v>
      </c>
      <c r="C120" s="2" t="s">
        <v>9</v>
      </c>
      <c r="D120" s="2" t="s">
        <v>8</v>
      </c>
      <c r="E120">
        <v>4</v>
      </c>
      <c r="F120">
        <v>43</v>
      </c>
      <c r="G120" s="2">
        <f>IF(statek[[#This Row],[towar]]="T4", IF(statek[[#This Row],[Z/W]]="Z", G119+statek[[#This Row],[ile ton]],G119),G119)</f>
        <v>450</v>
      </c>
      <c r="H120" s="2">
        <f>IF(A121-statek[[#This Row],[data]]-1&gt;20,1,0)</f>
        <v>0</v>
      </c>
      <c r="I120" s="2">
        <f>IF(statek[[#This Row],[towar]]="T1", IF(statek[[#This Row],[Z/W]]="Z",I119+statek[[#This Row],[ile ton]],I119-statek[[#This Row],[ile ton]]),I119)</f>
        <v>24</v>
      </c>
      <c r="J120" s="2">
        <f>IF(statek[[#This Row],[towar]]="T2", IF(statek[[#This Row],[Z/W]]="Z",J119+statek[[#This Row],[ile ton]],J119-statek[[#This Row],[ile ton]]),J119)</f>
        <v>108</v>
      </c>
      <c r="K120" s="2">
        <f>IF(statek[[#This Row],[towar]]="T3", IF(statek[[#This Row],[Z/W]]="Z",K119+statek[[#This Row],[ile ton]],K119-statek[[#This Row],[ile ton]]),K119)</f>
        <v>151</v>
      </c>
      <c r="L120" s="2">
        <f>IF(statek[[#This Row],[towar]]="T4", IF(statek[[#This Row],[Z/W]]="Z",L119+statek[[#This Row],[ile ton]],L119-statek[[#This Row],[ile ton]]),L119)</f>
        <v>38</v>
      </c>
      <c r="M120" s="2">
        <f>IF(statek[[#This Row],[towar]]="T5", IF(statek[[#This Row],[Z/W]]="Z",M119+statek[[#This Row],[ile ton]],M119-statek[[#This Row],[ile ton]]),M119)</f>
        <v>7</v>
      </c>
      <c r="N120" s="2">
        <f>IF(statek[[#This Row],[towar]]="T5",IF(statek[[#This Row],[Z/W]]="Z",statek[[#This Row],[ile ton]],0),0)</f>
        <v>4</v>
      </c>
      <c r="O120" s="2">
        <f>IF(statek[[#This Row],[towar]]="T5",IF(statek[[#This Row],[Z/W]]="W",O119+statek[[#This Row],[ile ton]],0),0)</f>
        <v>0</v>
      </c>
      <c r="P120" s="2">
        <f>MONTH(statek[[#This Row],[data]])</f>
        <v>8</v>
      </c>
      <c r="Q120" s="2">
        <f>IF(statek[[#This Row],[Miesiąc]]=P119,Q119+statek[[#This Row],[Załadunek T5]],statek[[#This Row],[Załadunek T5]])</f>
        <v>4</v>
      </c>
      <c r="R120" s="2">
        <f>IF(statek[[#This Row],[Miesiąc]]=P119,R119+statek[[#This Row],[Wyładunek T5]],statek[[#This Row],[Wyładunek T5]])</f>
        <v>48</v>
      </c>
      <c r="S120" s="2">
        <f>IF(statek[[#This Row],[Z/W]]="Z", S119-statek[[#This Row],[ile ton]]*statek[[#This Row],[cena za tone w talarach]],S119+statek[[#This Row],[ile ton]]*statek[[#This Row],[cena za tone w talarach]])</f>
        <v>519127</v>
      </c>
    </row>
    <row r="121" spans="1:19" x14ac:dyDescent="0.25">
      <c r="A121" s="1">
        <v>42993</v>
      </c>
      <c r="B121" s="2" t="s">
        <v>15</v>
      </c>
      <c r="C121" s="2" t="s">
        <v>11</v>
      </c>
      <c r="D121" s="2" t="s">
        <v>14</v>
      </c>
      <c r="E121">
        <v>19</v>
      </c>
      <c r="F121">
        <v>36</v>
      </c>
      <c r="G121" s="2">
        <f>IF(statek[[#This Row],[towar]]="T4", IF(statek[[#This Row],[Z/W]]="Z", G120+statek[[#This Row],[ile ton]],G120),G120)</f>
        <v>450</v>
      </c>
      <c r="H121" s="2">
        <f>IF(A122-statek[[#This Row],[data]]-1&gt;20,1,0)</f>
        <v>0</v>
      </c>
      <c r="I121" s="2">
        <f>IF(statek[[#This Row],[towar]]="T1", IF(statek[[#This Row],[Z/W]]="Z",I120+statek[[#This Row],[ile ton]],I120-statek[[#This Row],[ile ton]]),I120)</f>
        <v>24</v>
      </c>
      <c r="J121" s="2">
        <f>IF(statek[[#This Row],[towar]]="T2", IF(statek[[#This Row],[Z/W]]="Z",J120+statek[[#This Row],[ile ton]],J120-statek[[#This Row],[ile ton]]),J120)</f>
        <v>89</v>
      </c>
      <c r="K121" s="2">
        <f>IF(statek[[#This Row],[towar]]="T3", IF(statek[[#This Row],[Z/W]]="Z",K120+statek[[#This Row],[ile ton]],K120-statek[[#This Row],[ile ton]]),K120)</f>
        <v>151</v>
      </c>
      <c r="L121" s="2">
        <f>IF(statek[[#This Row],[towar]]="T4", IF(statek[[#This Row],[Z/W]]="Z",L120+statek[[#This Row],[ile ton]],L120-statek[[#This Row],[ile ton]]),L120)</f>
        <v>38</v>
      </c>
      <c r="M121" s="2">
        <f>IF(statek[[#This Row],[towar]]="T5", IF(statek[[#This Row],[Z/W]]="Z",M120+statek[[#This Row],[ile ton]],M120-statek[[#This Row],[ile ton]]),M120)</f>
        <v>7</v>
      </c>
      <c r="N121" s="2">
        <f>IF(statek[[#This Row],[towar]]="T5",IF(statek[[#This Row],[Z/W]]="Z",statek[[#This Row],[ile ton]],0),0)</f>
        <v>0</v>
      </c>
      <c r="O121" s="2">
        <f>IF(statek[[#This Row],[towar]]="T5",IF(statek[[#This Row],[Z/W]]="W",O120+statek[[#This Row],[ile ton]],0),0)</f>
        <v>0</v>
      </c>
      <c r="P121" s="2">
        <f>MONTH(statek[[#This Row],[data]])</f>
        <v>9</v>
      </c>
      <c r="Q121" s="2">
        <f>IF(statek[[#This Row],[Miesiąc]]=P120,Q120+statek[[#This Row],[Załadunek T5]],statek[[#This Row],[Załadunek T5]])</f>
        <v>0</v>
      </c>
      <c r="R121" s="2">
        <f>IF(statek[[#This Row],[Miesiąc]]=P120,R120+statek[[#This Row],[Wyładunek T5]],statek[[#This Row],[Wyładunek T5]])</f>
        <v>0</v>
      </c>
      <c r="S121" s="2">
        <f>IF(statek[[#This Row],[Z/W]]="Z", S120-statek[[#This Row],[ile ton]]*statek[[#This Row],[cena za tone w talarach]],S120+statek[[#This Row],[ile ton]]*statek[[#This Row],[cena za tone w talarach]])</f>
        <v>519811</v>
      </c>
    </row>
    <row r="122" spans="1:19" x14ac:dyDescent="0.25">
      <c r="A122" s="1">
        <v>42993</v>
      </c>
      <c r="B122" s="2" t="s">
        <v>15</v>
      </c>
      <c r="C122" s="2" t="s">
        <v>7</v>
      </c>
      <c r="D122" s="2" t="s">
        <v>8</v>
      </c>
      <c r="E122">
        <v>30</v>
      </c>
      <c r="F122">
        <v>65</v>
      </c>
      <c r="G122" s="2">
        <f>IF(statek[[#This Row],[towar]]="T4", IF(statek[[#This Row],[Z/W]]="Z", G121+statek[[#This Row],[ile ton]],G121),G121)</f>
        <v>480</v>
      </c>
      <c r="H122" s="2">
        <f>IF(A123-statek[[#This Row],[data]]-1&gt;20,1,0)</f>
        <v>1</v>
      </c>
      <c r="I122" s="2">
        <f>IF(statek[[#This Row],[towar]]="T1", IF(statek[[#This Row],[Z/W]]="Z",I121+statek[[#This Row],[ile ton]],I121-statek[[#This Row],[ile ton]]),I121)</f>
        <v>24</v>
      </c>
      <c r="J122" s="2">
        <f>IF(statek[[#This Row],[towar]]="T2", IF(statek[[#This Row],[Z/W]]="Z",J121+statek[[#This Row],[ile ton]],J121-statek[[#This Row],[ile ton]]),J121)</f>
        <v>89</v>
      </c>
      <c r="K122" s="2">
        <f>IF(statek[[#This Row],[towar]]="T3", IF(statek[[#This Row],[Z/W]]="Z",K121+statek[[#This Row],[ile ton]],K121-statek[[#This Row],[ile ton]]),K121)</f>
        <v>151</v>
      </c>
      <c r="L122" s="2">
        <f>IF(statek[[#This Row],[towar]]="T4", IF(statek[[#This Row],[Z/W]]="Z",L121+statek[[#This Row],[ile ton]],L121-statek[[#This Row],[ile ton]]),L121)</f>
        <v>68</v>
      </c>
      <c r="M122" s="2">
        <f>IF(statek[[#This Row],[towar]]="T5", IF(statek[[#This Row],[Z/W]]="Z",M121+statek[[#This Row],[ile ton]],M121-statek[[#This Row],[ile ton]]),M121)</f>
        <v>7</v>
      </c>
      <c r="N122" s="2">
        <f>IF(statek[[#This Row],[towar]]="T5",IF(statek[[#This Row],[Z/W]]="Z",statek[[#This Row],[ile ton]],0),0)</f>
        <v>0</v>
      </c>
      <c r="O122" s="2">
        <f>IF(statek[[#This Row],[towar]]="T5",IF(statek[[#This Row],[Z/W]]="W",O121+statek[[#This Row],[ile ton]],0),0)</f>
        <v>0</v>
      </c>
      <c r="P122" s="2">
        <f>MONTH(statek[[#This Row],[data]])</f>
        <v>9</v>
      </c>
      <c r="Q122" s="2">
        <f>IF(statek[[#This Row],[Miesiąc]]=P121,Q121+statek[[#This Row],[Załadunek T5]],statek[[#This Row],[Załadunek T5]])</f>
        <v>0</v>
      </c>
      <c r="R122" s="2">
        <f>IF(statek[[#This Row],[Miesiąc]]=P121,R121+statek[[#This Row],[Wyładunek T5]],statek[[#This Row],[Wyładunek T5]])</f>
        <v>0</v>
      </c>
      <c r="S122" s="2">
        <f>IF(statek[[#This Row],[Z/W]]="Z", S121-statek[[#This Row],[ile ton]]*statek[[#This Row],[cena za tone w talarach]],S121+statek[[#This Row],[ile ton]]*statek[[#This Row],[cena za tone w talarach]])</f>
        <v>517861</v>
      </c>
    </row>
    <row r="123" spans="1:19" x14ac:dyDescent="0.25">
      <c r="A123" s="1">
        <v>43019</v>
      </c>
      <c r="B123" s="2" t="s">
        <v>16</v>
      </c>
      <c r="C123" s="2" t="s">
        <v>9</v>
      </c>
      <c r="D123" s="2" t="s">
        <v>14</v>
      </c>
      <c r="E123">
        <v>6</v>
      </c>
      <c r="F123">
        <v>63</v>
      </c>
      <c r="G123" s="2">
        <f>IF(statek[[#This Row],[towar]]="T4", IF(statek[[#This Row],[Z/W]]="Z", G122+statek[[#This Row],[ile ton]],G122),G122)</f>
        <v>480</v>
      </c>
      <c r="H123" s="2">
        <f>IF(A124-statek[[#This Row],[data]]-1&gt;20,1,0)</f>
        <v>0</v>
      </c>
      <c r="I123" s="2">
        <f>IF(statek[[#This Row],[towar]]="T1", IF(statek[[#This Row],[Z/W]]="Z",I122+statek[[#This Row],[ile ton]],I122-statek[[#This Row],[ile ton]]),I122)</f>
        <v>24</v>
      </c>
      <c r="J123" s="2">
        <f>IF(statek[[#This Row],[towar]]="T2", IF(statek[[#This Row],[Z/W]]="Z",J122+statek[[#This Row],[ile ton]],J122-statek[[#This Row],[ile ton]]),J122)</f>
        <v>89</v>
      </c>
      <c r="K123" s="2">
        <f>IF(statek[[#This Row],[towar]]="T3", IF(statek[[#This Row],[Z/W]]="Z",K122+statek[[#This Row],[ile ton]],K122-statek[[#This Row],[ile ton]]),K122)</f>
        <v>151</v>
      </c>
      <c r="L123" s="2">
        <f>IF(statek[[#This Row],[towar]]="T4", IF(statek[[#This Row],[Z/W]]="Z",L122+statek[[#This Row],[ile ton]],L122-statek[[#This Row],[ile ton]]),L122)</f>
        <v>68</v>
      </c>
      <c r="M123" s="2">
        <f>IF(statek[[#This Row],[towar]]="T5", IF(statek[[#This Row],[Z/W]]="Z",M122+statek[[#This Row],[ile ton]],M122-statek[[#This Row],[ile ton]]),M122)</f>
        <v>1</v>
      </c>
      <c r="N123" s="2">
        <f>IF(statek[[#This Row],[towar]]="T5",IF(statek[[#This Row],[Z/W]]="Z",statek[[#This Row],[ile ton]],0),0)</f>
        <v>0</v>
      </c>
      <c r="O123" s="2">
        <f>IF(statek[[#This Row],[towar]]="T5",IF(statek[[#This Row],[Z/W]]="W",O122+statek[[#This Row],[ile ton]],0),0)</f>
        <v>6</v>
      </c>
      <c r="P123" s="2">
        <f>MONTH(statek[[#This Row],[data]])</f>
        <v>10</v>
      </c>
      <c r="Q123" s="2">
        <f>IF(statek[[#This Row],[Miesiąc]]=P122,Q122+statek[[#This Row],[Załadunek T5]],statek[[#This Row],[Załadunek T5]])</f>
        <v>0</v>
      </c>
      <c r="R123" s="2">
        <f>IF(statek[[#This Row],[Miesiąc]]=P122,R122+statek[[#This Row],[Wyładunek T5]],statek[[#This Row],[Wyładunek T5]])</f>
        <v>6</v>
      </c>
      <c r="S123" s="2">
        <f>IF(statek[[#This Row],[Z/W]]="Z", S122-statek[[#This Row],[ile ton]]*statek[[#This Row],[cena za tone w talarach]],S122+statek[[#This Row],[ile ton]]*statek[[#This Row],[cena za tone w talarach]])</f>
        <v>518239</v>
      </c>
    </row>
    <row r="124" spans="1:19" x14ac:dyDescent="0.25">
      <c r="A124" s="1">
        <v>43019</v>
      </c>
      <c r="B124" s="2" t="s">
        <v>16</v>
      </c>
      <c r="C124" s="2" t="s">
        <v>7</v>
      </c>
      <c r="D124" s="2" t="s">
        <v>8</v>
      </c>
      <c r="E124">
        <v>43</v>
      </c>
      <c r="F124">
        <v>59</v>
      </c>
      <c r="G124" s="2">
        <f>IF(statek[[#This Row],[towar]]="T4", IF(statek[[#This Row],[Z/W]]="Z", G123+statek[[#This Row],[ile ton]],G123),G123)</f>
        <v>523</v>
      </c>
      <c r="H124" s="2">
        <f>IF(A125-statek[[#This Row],[data]]-1&gt;20,1,0)</f>
        <v>0</v>
      </c>
      <c r="I124" s="2">
        <f>IF(statek[[#This Row],[towar]]="T1", IF(statek[[#This Row],[Z/W]]="Z",I123+statek[[#This Row],[ile ton]],I123-statek[[#This Row],[ile ton]]),I123)</f>
        <v>24</v>
      </c>
      <c r="J124" s="2">
        <f>IF(statek[[#This Row],[towar]]="T2", IF(statek[[#This Row],[Z/W]]="Z",J123+statek[[#This Row],[ile ton]],J123-statek[[#This Row],[ile ton]]),J123)</f>
        <v>89</v>
      </c>
      <c r="K124" s="2">
        <f>IF(statek[[#This Row],[towar]]="T3", IF(statek[[#This Row],[Z/W]]="Z",K123+statek[[#This Row],[ile ton]],K123-statek[[#This Row],[ile ton]]),K123)</f>
        <v>151</v>
      </c>
      <c r="L124" s="2">
        <f>IF(statek[[#This Row],[towar]]="T4", IF(statek[[#This Row],[Z/W]]="Z",L123+statek[[#This Row],[ile ton]],L123-statek[[#This Row],[ile ton]]),L123)</f>
        <v>111</v>
      </c>
      <c r="M124" s="2">
        <f>IF(statek[[#This Row],[towar]]="T5", IF(statek[[#This Row],[Z/W]]="Z",M123+statek[[#This Row],[ile ton]],M123-statek[[#This Row],[ile ton]]),M123)</f>
        <v>1</v>
      </c>
      <c r="N124" s="2">
        <f>IF(statek[[#This Row],[towar]]="T5",IF(statek[[#This Row],[Z/W]]="Z",statek[[#This Row],[ile ton]],0),0)</f>
        <v>0</v>
      </c>
      <c r="O124" s="2">
        <f>IF(statek[[#This Row],[towar]]="T5",IF(statek[[#This Row],[Z/W]]="W",O123+statek[[#This Row],[ile ton]],0),0)</f>
        <v>0</v>
      </c>
      <c r="P124" s="2">
        <f>MONTH(statek[[#This Row],[data]])</f>
        <v>10</v>
      </c>
      <c r="Q124" s="2">
        <f>IF(statek[[#This Row],[Miesiąc]]=P123,Q123+statek[[#This Row],[Załadunek T5]],statek[[#This Row],[Załadunek T5]])</f>
        <v>0</v>
      </c>
      <c r="R124" s="2">
        <f>IF(statek[[#This Row],[Miesiąc]]=P123,R123+statek[[#This Row],[Wyładunek T5]],statek[[#This Row],[Wyładunek T5]])</f>
        <v>6</v>
      </c>
      <c r="S124" s="2">
        <f>IF(statek[[#This Row],[Z/W]]="Z", S123-statek[[#This Row],[ile ton]]*statek[[#This Row],[cena za tone w talarach]],S123+statek[[#This Row],[ile ton]]*statek[[#This Row],[cena za tone w talarach]])</f>
        <v>515702</v>
      </c>
    </row>
    <row r="125" spans="1:19" x14ac:dyDescent="0.25">
      <c r="A125" s="1">
        <v>43040</v>
      </c>
      <c r="B125" s="2" t="s">
        <v>17</v>
      </c>
      <c r="C125" s="2" t="s">
        <v>9</v>
      </c>
      <c r="D125" s="2" t="s">
        <v>14</v>
      </c>
      <c r="E125">
        <v>1</v>
      </c>
      <c r="F125">
        <v>61</v>
      </c>
      <c r="G125" s="2">
        <f>IF(statek[[#This Row],[towar]]="T4", IF(statek[[#This Row],[Z/W]]="Z", G124+statek[[#This Row],[ile ton]],G124),G124)</f>
        <v>523</v>
      </c>
      <c r="H125" s="2">
        <f>IF(A126-statek[[#This Row],[data]]-1&gt;20,1,0)</f>
        <v>0</v>
      </c>
      <c r="I125" s="2">
        <f>IF(statek[[#This Row],[towar]]="T1", IF(statek[[#This Row],[Z/W]]="Z",I124+statek[[#This Row],[ile ton]],I124-statek[[#This Row],[ile ton]]),I124)</f>
        <v>24</v>
      </c>
      <c r="J125" s="2">
        <f>IF(statek[[#This Row],[towar]]="T2", IF(statek[[#This Row],[Z/W]]="Z",J124+statek[[#This Row],[ile ton]],J124-statek[[#This Row],[ile ton]]),J124)</f>
        <v>89</v>
      </c>
      <c r="K125" s="2">
        <f>IF(statek[[#This Row],[towar]]="T3", IF(statek[[#This Row],[Z/W]]="Z",K124+statek[[#This Row],[ile ton]],K124-statek[[#This Row],[ile ton]]),K124)</f>
        <v>151</v>
      </c>
      <c r="L125" s="2">
        <f>IF(statek[[#This Row],[towar]]="T4", IF(statek[[#This Row],[Z/W]]="Z",L124+statek[[#This Row],[ile ton]],L124-statek[[#This Row],[ile ton]]),L124)</f>
        <v>111</v>
      </c>
      <c r="M125" s="2">
        <f>IF(statek[[#This Row],[towar]]="T5", IF(statek[[#This Row],[Z/W]]="Z",M124+statek[[#This Row],[ile ton]],M124-statek[[#This Row],[ile ton]]),M124)</f>
        <v>0</v>
      </c>
      <c r="N125" s="2">
        <f>IF(statek[[#This Row],[towar]]="T5",IF(statek[[#This Row],[Z/W]]="Z",statek[[#This Row],[ile ton]],0),0)</f>
        <v>0</v>
      </c>
      <c r="O125" s="2">
        <f>IF(statek[[#This Row],[towar]]="T5",IF(statek[[#This Row],[Z/W]]="W",O124+statek[[#This Row],[ile ton]],0),0)</f>
        <v>1</v>
      </c>
      <c r="P125" s="2">
        <f>MONTH(statek[[#This Row],[data]])</f>
        <v>11</v>
      </c>
      <c r="Q125" s="2">
        <f>IF(statek[[#This Row],[Miesiąc]]=P124,Q124+statek[[#This Row],[Załadunek T5]],statek[[#This Row],[Załadunek T5]])</f>
        <v>0</v>
      </c>
      <c r="R125" s="2">
        <f>IF(statek[[#This Row],[Miesiąc]]=P124,R124+statek[[#This Row],[Wyładunek T5]],statek[[#This Row],[Wyładunek T5]])</f>
        <v>1</v>
      </c>
      <c r="S125" s="2">
        <f>IF(statek[[#This Row],[Z/W]]="Z", S124-statek[[#This Row],[ile ton]]*statek[[#This Row],[cena za tone w talarach]],S124+statek[[#This Row],[ile ton]]*statek[[#This Row],[cena za tone w talarach]])</f>
        <v>515763</v>
      </c>
    </row>
    <row r="126" spans="1:19" x14ac:dyDescent="0.25">
      <c r="A126" s="1">
        <v>43040</v>
      </c>
      <c r="B126" s="2" t="s">
        <v>17</v>
      </c>
      <c r="C126" s="2" t="s">
        <v>12</v>
      </c>
      <c r="D126" s="2" t="s">
        <v>14</v>
      </c>
      <c r="E126">
        <v>147</v>
      </c>
      <c r="F126">
        <v>30</v>
      </c>
      <c r="G126" s="2">
        <f>IF(statek[[#This Row],[towar]]="T4", IF(statek[[#This Row],[Z/W]]="Z", G125+statek[[#This Row],[ile ton]],G125),G125)</f>
        <v>523</v>
      </c>
      <c r="H126" s="2">
        <f>IF(A127-statek[[#This Row],[data]]-1&gt;20,1,0)</f>
        <v>0</v>
      </c>
      <c r="I126" s="2">
        <f>IF(statek[[#This Row],[towar]]="T1", IF(statek[[#This Row],[Z/W]]="Z",I125+statek[[#This Row],[ile ton]],I125-statek[[#This Row],[ile ton]]),I125)</f>
        <v>24</v>
      </c>
      <c r="J126" s="2">
        <f>IF(statek[[#This Row],[towar]]="T2", IF(statek[[#This Row],[Z/W]]="Z",J125+statek[[#This Row],[ile ton]],J125-statek[[#This Row],[ile ton]]),J125)</f>
        <v>89</v>
      </c>
      <c r="K126" s="2">
        <f>IF(statek[[#This Row],[towar]]="T3", IF(statek[[#This Row],[Z/W]]="Z",K125+statek[[#This Row],[ile ton]],K125-statek[[#This Row],[ile ton]]),K125)</f>
        <v>4</v>
      </c>
      <c r="L126" s="2">
        <f>IF(statek[[#This Row],[towar]]="T4", IF(statek[[#This Row],[Z/W]]="Z",L125+statek[[#This Row],[ile ton]],L125-statek[[#This Row],[ile ton]]),L125)</f>
        <v>111</v>
      </c>
      <c r="M126" s="2">
        <f>IF(statek[[#This Row],[towar]]="T5", IF(statek[[#This Row],[Z/W]]="Z",M125+statek[[#This Row],[ile ton]],M125-statek[[#This Row],[ile ton]]),M125)</f>
        <v>0</v>
      </c>
      <c r="N126" s="2">
        <f>IF(statek[[#This Row],[towar]]="T5",IF(statek[[#This Row],[Z/W]]="Z",statek[[#This Row],[ile ton]],0),0)</f>
        <v>0</v>
      </c>
      <c r="O126" s="2">
        <f>IF(statek[[#This Row],[towar]]="T5",IF(statek[[#This Row],[Z/W]]="W",O125+statek[[#This Row],[ile ton]],0),0)</f>
        <v>0</v>
      </c>
      <c r="P126" s="2">
        <f>MONTH(statek[[#This Row],[data]])</f>
        <v>11</v>
      </c>
      <c r="Q126" s="2">
        <f>IF(statek[[#This Row],[Miesiąc]]=P125,Q125+statek[[#This Row],[Załadunek T5]],statek[[#This Row],[Załadunek T5]])</f>
        <v>0</v>
      </c>
      <c r="R126" s="2">
        <f>IF(statek[[#This Row],[Miesiąc]]=P125,R125+statek[[#This Row],[Wyładunek T5]],statek[[#This Row],[Wyładunek T5]])</f>
        <v>1</v>
      </c>
      <c r="S126" s="2">
        <f>IF(statek[[#This Row],[Z/W]]="Z", S125-statek[[#This Row],[ile ton]]*statek[[#This Row],[cena za tone w talarach]],S125+statek[[#This Row],[ile ton]]*statek[[#This Row],[cena za tone w talarach]])</f>
        <v>520173</v>
      </c>
    </row>
    <row r="127" spans="1:19" x14ac:dyDescent="0.25">
      <c r="A127" s="1">
        <v>43040</v>
      </c>
      <c r="B127" s="2" t="s">
        <v>17</v>
      </c>
      <c r="C127" s="2" t="s">
        <v>10</v>
      </c>
      <c r="D127" s="2" t="s">
        <v>8</v>
      </c>
      <c r="E127">
        <v>15</v>
      </c>
      <c r="F127">
        <v>8</v>
      </c>
      <c r="G127" s="2">
        <f>IF(statek[[#This Row],[towar]]="T4", IF(statek[[#This Row],[Z/W]]="Z", G126+statek[[#This Row],[ile ton]],G126),G126)</f>
        <v>523</v>
      </c>
      <c r="H127" s="2">
        <f>IF(A128-statek[[#This Row],[data]]-1&gt;20,1,0)</f>
        <v>0</v>
      </c>
      <c r="I127" s="2">
        <f>IF(statek[[#This Row],[towar]]="T1", IF(statek[[#This Row],[Z/W]]="Z",I126+statek[[#This Row],[ile ton]],I126-statek[[#This Row],[ile ton]]),I126)</f>
        <v>39</v>
      </c>
      <c r="J127" s="2">
        <f>IF(statek[[#This Row],[towar]]="T2", IF(statek[[#This Row],[Z/W]]="Z",J126+statek[[#This Row],[ile ton]],J126-statek[[#This Row],[ile ton]]),J126)</f>
        <v>89</v>
      </c>
      <c r="K127" s="2">
        <f>IF(statek[[#This Row],[towar]]="T3", IF(statek[[#This Row],[Z/W]]="Z",K126+statek[[#This Row],[ile ton]],K126-statek[[#This Row],[ile ton]]),K126)</f>
        <v>4</v>
      </c>
      <c r="L127" s="2">
        <f>IF(statek[[#This Row],[towar]]="T4", IF(statek[[#This Row],[Z/W]]="Z",L126+statek[[#This Row],[ile ton]],L126-statek[[#This Row],[ile ton]]),L126)</f>
        <v>111</v>
      </c>
      <c r="M127" s="2">
        <f>IF(statek[[#This Row],[towar]]="T5", IF(statek[[#This Row],[Z/W]]="Z",M126+statek[[#This Row],[ile ton]],M126-statek[[#This Row],[ile ton]]),M126)</f>
        <v>0</v>
      </c>
      <c r="N127" s="2">
        <f>IF(statek[[#This Row],[towar]]="T5",IF(statek[[#This Row],[Z/W]]="Z",statek[[#This Row],[ile ton]],0),0)</f>
        <v>0</v>
      </c>
      <c r="O127" s="2">
        <f>IF(statek[[#This Row],[towar]]="T5",IF(statek[[#This Row],[Z/W]]="W",O126+statek[[#This Row],[ile ton]],0),0)</f>
        <v>0</v>
      </c>
      <c r="P127" s="2">
        <f>MONTH(statek[[#This Row],[data]])</f>
        <v>11</v>
      </c>
      <c r="Q127" s="2">
        <f>IF(statek[[#This Row],[Miesiąc]]=P126,Q126+statek[[#This Row],[Załadunek T5]],statek[[#This Row],[Załadunek T5]])</f>
        <v>0</v>
      </c>
      <c r="R127" s="2">
        <f>IF(statek[[#This Row],[Miesiąc]]=P126,R126+statek[[#This Row],[Wyładunek T5]],statek[[#This Row],[Wyładunek T5]])</f>
        <v>1</v>
      </c>
      <c r="S127" s="2">
        <f>IF(statek[[#This Row],[Z/W]]="Z", S126-statek[[#This Row],[ile ton]]*statek[[#This Row],[cena za tone w talarach]],S126+statek[[#This Row],[ile ton]]*statek[[#This Row],[cena za tone w talarach]])</f>
        <v>520053</v>
      </c>
    </row>
    <row r="128" spans="1:19" x14ac:dyDescent="0.25">
      <c r="A128" s="1">
        <v>43040</v>
      </c>
      <c r="B128" s="2" t="s">
        <v>17</v>
      </c>
      <c r="C128" s="2" t="s">
        <v>7</v>
      </c>
      <c r="D128" s="2" t="s">
        <v>8</v>
      </c>
      <c r="E128">
        <v>24</v>
      </c>
      <c r="F128">
        <v>63</v>
      </c>
      <c r="G128" s="2">
        <f>IF(statek[[#This Row],[towar]]="T4", IF(statek[[#This Row],[Z/W]]="Z", G127+statek[[#This Row],[ile ton]],G127),G127)</f>
        <v>547</v>
      </c>
      <c r="H128" s="2">
        <f>IF(A129-statek[[#This Row],[data]]-1&gt;20,1,0)</f>
        <v>0</v>
      </c>
      <c r="I128" s="2">
        <f>IF(statek[[#This Row],[towar]]="T1", IF(statek[[#This Row],[Z/W]]="Z",I127+statek[[#This Row],[ile ton]],I127-statek[[#This Row],[ile ton]]),I127)</f>
        <v>39</v>
      </c>
      <c r="J128" s="2">
        <f>IF(statek[[#This Row],[towar]]="T2", IF(statek[[#This Row],[Z/W]]="Z",J127+statek[[#This Row],[ile ton]],J127-statek[[#This Row],[ile ton]]),J127)</f>
        <v>89</v>
      </c>
      <c r="K128" s="2">
        <f>IF(statek[[#This Row],[towar]]="T3", IF(statek[[#This Row],[Z/W]]="Z",K127+statek[[#This Row],[ile ton]],K127-statek[[#This Row],[ile ton]]),K127)</f>
        <v>4</v>
      </c>
      <c r="L128" s="2">
        <f>IF(statek[[#This Row],[towar]]="T4", IF(statek[[#This Row],[Z/W]]="Z",L127+statek[[#This Row],[ile ton]],L127-statek[[#This Row],[ile ton]]),L127)</f>
        <v>135</v>
      </c>
      <c r="M128" s="2">
        <f>IF(statek[[#This Row],[towar]]="T5", IF(statek[[#This Row],[Z/W]]="Z",M127+statek[[#This Row],[ile ton]],M127-statek[[#This Row],[ile ton]]),M127)</f>
        <v>0</v>
      </c>
      <c r="N128" s="2">
        <f>IF(statek[[#This Row],[towar]]="T5",IF(statek[[#This Row],[Z/W]]="Z",statek[[#This Row],[ile ton]],0),0)</f>
        <v>0</v>
      </c>
      <c r="O128" s="2">
        <f>IF(statek[[#This Row],[towar]]="T5",IF(statek[[#This Row],[Z/W]]="W",O127+statek[[#This Row],[ile ton]],0),0)</f>
        <v>0</v>
      </c>
      <c r="P128" s="2">
        <f>MONTH(statek[[#This Row],[data]])</f>
        <v>11</v>
      </c>
      <c r="Q128" s="2">
        <f>IF(statek[[#This Row],[Miesiąc]]=P127,Q127+statek[[#This Row],[Załadunek T5]],statek[[#This Row],[Załadunek T5]])</f>
        <v>0</v>
      </c>
      <c r="R128" s="2">
        <f>IF(statek[[#This Row],[Miesiąc]]=P127,R127+statek[[#This Row],[Wyładunek T5]],statek[[#This Row],[Wyładunek T5]])</f>
        <v>1</v>
      </c>
      <c r="S128" s="2">
        <f>IF(statek[[#This Row],[Z/W]]="Z", S127-statek[[#This Row],[ile ton]]*statek[[#This Row],[cena za tone w talarach]],S127+statek[[#This Row],[ile ton]]*statek[[#This Row],[cena za tone w talarach]])</f>
        <v>518541</v>
      </c>
    </row>
    <row r="129" spans="1:19" x14ac:dyDescent="0.25">
      <c r="A129" s="1">
        <v>43040</v>
      </c>
      <c r="B129" s="2" t="s">
        <v>17</v>
      </c>
      <c r="C129" s="2" t="s">
        <v>11</v>
      </c>
      <c r="D129" s="2" t="s">
        <v>8</v>
      </c>
      <c r="E129">
        <v>19</v>
      </c>
      <c r="F129">
        <v>24</v>
      </c>
      <c r="G129" s="2">
        <f>IF(statek[[#This Row],[towar]]="T4", IF(statek[[#This Row],[Z/W]]="Z", G128+statek[[#This Row],[ile ton]],G128),G128)</f>
        <v>547</v>
      </c>
      <c r="H129" s="2">
        <f>IF(A130-statek[[#This Row],[data]]-1&gt;20,1,0)</f>
        <v>1</v>
      </c>
      <c r="I129" s="2">
        <f>IF(statek[[#This Row],[towar]]="T1", IF(statek[[#This Row],[Z/W]]="Z",I128+statek[[#This Row],[ile ton]],I128-statek[[#This Row],[ile ton]]),I128)</f>
        <v>39</v>
      </c>
      <c r="J129" s="2">
        <f>IF(statek[[#This Row],[towar]]="T2", IF(statek[[#This Row],[Z/W]]="Z",J128+statek[[#This Row],[ile ton]],J128-statek[[#This Row],[ile ton]]),J128)</f>
        <v>108</v>
      </c>
      <c r="K129" s="2">
        <f>IF(statek[[#This Row],[towar]]="T3", IF(statek[[#This Row],[Z/W]]="Z",K128+statek[[#This Row],[ile ton]],K128-statek[[#This Row],[ile ton]]),K128)</f>
        <v>4</v>
      </c>
      <c r="L129" s="2">
        <f>IF(statek[[#This Row],[towar]]="T4", IF(statek[[#This Row],[Z/W]]="Z",L128+statek[[#This Row],[ile ton]],L128-statek[[#This Row],[ile ton]]),L128)</f>
        <v>135</v>
      </c>
      <c r="M129" s="2">
        <f>IF(statek[[#This Row],[towar]]="T5", IF(statek[[#This Row],[Z/W]]="Z",M128+statek[[#This Row],[ile ton]],M128-statek[[#This Row],[ile ton]]),M128)</f>
        <v>0</v>
      </c>
      <c r="N129" s="2">
        <f>IF(statek[[#This Row],[towar]]="T5",IF(statek[[#This Row],[Z/W]]="Z",statek[[#This Row],[ile ton]],0),0)</f>
        <v>0</v>
      </c>
      <c r="O129" s="2">
        <f>IF(statek[[#This Row],[towar]]="T5",IF(statek[[#This Row],[Z/W]]="W",O128+statek[[#This Row],[ile ton]],0),0)</f>
        <v>0</v>
      </c>
      <c r="P129" s="2">
        <f>MONTH(statek[[#This Row],[data]])</f>
        <v>11</v>
      </c>
      <c r="Q129" s="2">
        <f>IF(statek[[#This Row],[Miesiąc]]=P128,Q128+statek[[#This Row],[Załadunek T5]],statek[[#This Row],[Załadunek T5]])</f>
        <v>0</v>
      </c>
      <c r="R129" s="2">
        <f>IF(statek[[#This Row],[Miesiąc]]=P128,R128+statek[[#This Row],[Wyładunek T5]],statek[[#This Row],[Wyładunek T5]])</f>
        <v>1</v>
      </c>
      <c r="S129" s="2">
        <f>IF(statek[[#This Row],[Z/W]]="Z", S128-statek[[#This Row],[ile ton]]*statek[[#This Row],[cena za tone w talarach]],S128+statek[[#This Row],[ile ton]]*statek[[#This Row],[cena za tone w talarach]])</f>
        <v>518085</v>
      </c>
    </row>
    <row r="130" spans="1:19" x14ac:dyDescent="0.25">
      <c r="A130" s="1">
        <v>43064</v>
      </c>
      <c r="B130" s="2" t="s">
        <v>18</v>
      </c>
      <c r="C130" s="2" t="s">
        <v>7</v>
      </c>
      <c r="D130" s="2" t="s">
        <v>14</v>
      </c>
      <c r="E130">
        <v>134</v>
      </c>
      <c r="F130">
        <v>99</v>
      </c>
      <c r="G130" s="2">
        <f>IF(statek[[#This Row],[towar]]="T4", IF(statek[[#This Row],[Z/W]]="Z", G129+statek[[#This Row],[ile ton]],G129),G129)</f>
        <v>547</v>
      </c>
      <c r="H130" s="2">
        <f>IF(A131-statek[[#This Row],[data]]-1&gt;20,1,0)</f>
        <v>0</v>
      </c>
      <c r="I130" s="2">
        <f>IF(statek[[#This Row],[towar]]="T1", IF(statek[[#This Row],[Z/W]]="Z",I129+statek[[#This Row],[ile ton]],I129-statek[[#This Row],[ile ton]]),I129)</f>
        <v>39</v>
      </c>
      <c r="J130" s="2">
        <f>IF(statek[[#This Row],[towar]]="T2", IF(statek[[#This Row],[Z/W]]="Z",J129+statek[[#This Row],[ile ton]],J129-statek[[#This Row],[ile ton]]),J129)</f>
        <v>108</v>
      </c>
      <c r="K130" s="2">
        <f>IF(statek[[#This Row],[towar]]="T3", IF(statek[[#This Row],[Z/W]]="Z",K129+statek[[#This Row],[ile ton]],K129-statek[[#This Row],[ile ton]]),K129)</f>
        <v>4</v>
      </c>
      <c r="L130" s="2">
        <f>IF(statek[[#This Row],[towar]]="T4", IF(statek[[#This Row],[Z/W]]="Z",L129+statek[[#This Row],[ile ton]],L129-statek[[#This Row],[ile ton]]),L129)</f>
        <v>1</v>
      </c>
      <c r="M130" s="2">
        <f>IF(statek[[#This Row],[towar]]="T5", IF(statek[[#This Row],[Z/W]]="Z",M129+statek[[#This Row],[ile ton]],M129-statek[[#This Row],[ile ton]]),M129)</f>
        <v>0</v>
      </c>
      <c r="N130" s="2">
        <f>IF(statek[[#This Row],[towar]]="T5",IF(statek[[#This Row],[Z/W]]="Z",statek[[#This Row],[ile ton]],0),0)</f>
        <v>0</v>
      </c>
      <c r="O130" s="2">
        <f>IF(statek[[#This Row],[towar]]="T5",IF(statek[[#This Row],[Z/W]]="W",O129+statek[[#This Row],[ile ton]],0),0)</f>
        <v>0</v>
      </c>
      <c r="P130" s="2">
        <f>MONTH(statek[[#This Row],[data]])</f>
        <v>11</v>
      </c>
      <c r="Q130" s="2">
        <f>IF(statek[[#This Row],[Miesiąc]]=P129,Q129+statek[[#This Row],[Załadunek T5]],statek[[#This Row],[Załadunek T5]])</f>
        <v>0</v>
      </c>
      <c r="R130" s="2">
        <f>IF(statek[[#This Row],[Miesiąc]]=P129,R129+statek[[#This Row],[Wyładunek T5]],statek[[#This Row],[Wyładunek T5]])</f>
        <v>1</v>
      </c>
      <c r="S130" s="2">
        <f>IF(statek[[#This Row],[Z/W]]="Z", S129-statek[[#This Row],[ile ton]]*statek[[#This Row],[cena za tone w talarach]],S129+statek[[#This Row],[ile ton]]*statek[[#This Row],[cena za tone w talarach]])</f>
        <v>531351</v>
      </c>
    </row>
    <row r="131" spans="1:19" x14ac:dyDescent="0.25">
      <c r="A131" s="1">
        <v>43064</v>
      </c>
      <c r="B131" s="2" t="s">
        <v>18</v>
      </c>
      <c r="C131" s="2" t="s">
        <v>9</v>
      </c>
      <c r="D131" s="2" t="s">
        <v>8</v>
      </c>
      <c r="E131">
        <v>12</v>
      </c>
      <c r="F131">
        <v>38</v>
      </c>
      <c r="G131" s="2">
        <f>IF(statek[[#This Row],[towar]]="T4", IF(statek[[#This Row],[Z/W]]="Z", G130+statek[[#This Row],[ile ton]],G130),G130)</f>
        <v>547</v>
      </c>
      <c r="H131" s="2">
        <f>IF(A132-statek[[#This Row],[data]]-1&gt;20,1,0)</f>
        <v>0</v>
      </c>
      <c r="I131" s="2">
        <f>IF(statek[[#This Row],[towar]]="T1", IF(statek[[#This Row],[Z/W]]="Z",I130+statek[[#This Row],[ile ton]],I130-statek[[#This Row],[ile ton]]),I130)</f>
        <v>39</v>
      </c>
      <c r="J131" s="2">
        <f>IF(statek[[#This Row],[towar]]="T2", IF(statek[[#This Row],[Z/W]]="Z",J130+statek[[#This Row],[ile ton]],J130-statek[[#This Row],[ile ton]]),J130)</f>
        <v>108</v>
      </c>
      <c r="K131" s="2">
        <f>IF(statek[[#This Row],[towar]]="T3", IF(statek[[#This Row],[Z/W]]="Z",K130+statek[[#This Row],[ile ton]],K130-statek[[#This Row],[ile ton]]),K130)</f>
        <v>4</v>
      </c>
      <c r="L131" s="2">
        <f>IF(statek[[#This Row],[towar]]="T4", IF(statek[[#This Row],[Z/W]]="Z",L130+statek[[#This Row],[ile ton]],L130-statek[[#This Row],[ile ton]]),L130)</f>
        <v>1</v>
      </c>
      <c r="M131" s="2">
        <f>IF(statek[[#This Row],[towar]]="T5", IF(statek[[#This Row],[Z/W]]="Z",M130+statek[[#This Row],[ile ton]],M130-statek[[#This Row],[ile ton]]),M130)</f>
        <v>12</v>
      </c>
      <c r="N131" s="2">
        <f>IF(statek[[#This Row],[towar]]="T5",IF(statek[[#This Row],[Z/W]]="Z",statek[[#This Row],[ile ton]],0),0)</f>
        <v>12</v>
      </c>
      <c r="O131" s="2">
        <f>IF(statek[[#This Row],[towar]]="T5",IF(statek[[#This Row],[Z/W]]="W",O130+statek[[#This Row],[ile ton]],0),0)</f>
        <v>0</v>
      </c>
      <c r="P131" s="2">
        <f>MONTH(statek[[#This Row],[data]])</f>
        <v>11</v>
      </c>
      <c r="Q131" s="2">
        <f>IF(statek[[#This Row],[Miesiąc]]=P130,Q130+statek[[#This Row],[Załadunek T5]],statek[[#This Row],[Załadunek T5]])</f>
        <v>12</v>
      </c>
      <c r="R131" s="2">
        <f>IF(statek[[#This Row],[Miesiąc]]=P130,R130+statek[[#This Row],[Wyładunek T5]],statek[[#This Row],[Wyładunek T5]])</f>
        <v>1</v>
      </c>
      <c r="S131" s="2">
        <f>IF(statek[[#This Row],[Z/W]]="Z", S130-statek[[#This Row],[ile ton]]*statek[[#This Row],[cena za tone w talarach]],S130+statek[[#This Row],[ile ton]]*statek[[#This Row],[cena za tone w talarach]])</f>
        <v>530895</v>
      </c>
    </row>
    <row r="132" spans="1:19" x14ac:dyDescent="0.25">
      <c r="A132" s="1">
        <v>43082</v>
      </c>
      <c r="B132" s="2" t="s">
        <v>19</v>
      </c>
      <c r="C132" s="2" t="s">
        <v>12</v>
      </c>
      <c r="D132" s="2" t="s">
        <v>14</v>
      </c>
      <c r="E132">
        <v>4</v>
      </c>
      <c r="F132">
        <v>30</v>
      </c>
      <c r="G132" s="2">
        <f>IF(statek[[#This Row],[towar]]="T4", IF(statek[[#This Row],[Z/W]]="Z", G131+statek[[#This Row],[ile ton]],G131),G131)</f>
        <v>547</v>
      </c>
      <c r="H132" s="2">
        <f>IF(A133-statek[[#This Row],[data]]-1&gt;20,1,0)</f>
        <v>0</v>
      </c>
      <c r="I132" s="2">
        <f>IF(statek[[#This Row],[towar]]="T1", IF(statek[[#This Row],[Z/W]]="Z",I131+statek[[#This Row],[ile ton]],I131-statek[[#This Row],[ile ton]]),I131)</f>
        <v>39</v>
      </c>
      <c r="J132" s="2">
        <f>IF(statek[[#This Row],[towar]]="T2", IF(statek[[#This Row],[Z/W]]="Z",J131+statek[[#This Row],[ile ton]],J131-statek[[#This Row],[ile ton]]),J131)</f>
        <v>108</v>
      </c>
      <c r="K132" s="2">
        <f>IF(statek[[#This Row],[towar]]="T3", IF(statek[[#This Row],[Z/W]]="Z",K131+statek[[#This Row],[ile ton]],K131-statek[[#This Row],[ile ton]]),K131)</f>
        <v>0</v>
      </c>
      <c r="L132" s="2">
        <f>IF(statek[[#This Row],[towar]]="T4", IF(statek[[#This Row],[Z/W]]="Z",L131+statek[[#This Row],[ile ton]],L131-statek[[#This Row],[ile ton]]),L131)</f>
        <v>1</v>
      </c>
      <c r="M132" s="2">
        <f>IF(statek[[#This Row],[towar]]="T5", IF(statek[[#This Row],[Z/W]]="Z",M131+statek[[#This Row],[ile ton]],M131-statek[[#This Row],[ile ton]]),M131)</f>
        <v>12</v>
      </c>
      <c r="N132" s="2">
        <f>IF(statek[[#This Row],[towar]]="T5",IF(statek[[#This Row],[Z/W]]="Z",statek[[#This Row],[ile ton]],0),0)</f>
        <v>0</v>
      </c>
      <c r="O132" s="2">
        <f>IF(statek[[#This Row],[towar]]="T5",IF(statek[[#This Row],[Z/W]]="W",O131+statek[[#This Row],[ile ton]],0),0)</f>
        <v>0</v>
      </c>
      <c r="P132" s="2">
        <f>MONTH(statek[[#This Row],[data]])</f>
        <v>12</v>
      </c>
      <c r="Q132" s="2">
        <f>IF(statek[[#This Row],[Miesiąc]]=P131,Q131+statek[[#This Row],[Załadunek T5]],statek[[#This Row],[Załadunek T5]])</f>
        <v>0</v>
      </c>
      <c r="R132" s="2">
        <f>IF(statek[[#This Row],[Miesiąc]]=P131,R131+statek[[#This Row],[Wyładunek T5]],statek[[#This Row],[Wyładunek T5]])</f>
        <v>0</v>
      </c>
      <c r="S132" s="2">
        <f>IF(statek[[#This Row],[Z/W]]="Z", S131-statek[[#This Row],[ile ton]]*statek[[#This Row],[cena za tone w talarach]],S131+statek[[#This Row],[ile ton]]*statek[[#This Row],[cena za tone w talarach]])</f>
        <v>531015</v>
      </c>
    </row>
    <row r="133" spans="1:19" x14ac:dyDescent="0.25">
      <c r="A133" s="1">
        <v>43082</v>
      </c>
      <c r="B133" s="2" t="s">
        <v>19</v>
      </c>
      <c r="C133" s="2" t="s">
        <v>10</v>
      </c>
      <c r="D133" s="2" t="s">
        <v>8</v>
      </c>
      <c r="E133">
        <v>26</v>
      </c>
      <c r="F133">
        <v>8</v>
      </c>
      <c r="G133" s="2">
        <f>IF(statek[[#This Row],[towar]]="T4", IF(statek[[#This Row],[Z/W]]="Z", G132+statek[[#This Row],[ile ton]],G132),G132)</f>
        <v>547</v>
      </c>
      <c r="H133" s="2">
        <f>IF(A134-statek[[#This Row],[data]]-1&gt;20,1,0)</f>
        <v>0</v>
      </c>
      <c r="I133" s="2">
        <f>IF(statek[[#This Row],[towar]]="T1", IF(statek[[#This Row],[Z/W]]="Z",I132+statek[[#This Row],[ile ton]],I132-statek[[#This Row],[ile ton]]),I132)</f>
        <v>65</v>
      </c>
      <c r="J133" s="2">
        <f>IF(statek[[#This Row],[towar]]="T2", IF(statek[[#This Row],[Z/W]]="Z",J132+statek[[#This Row],[ile ton]],J132-statek[[#This Row],[ile ton]]),J132)</f>
        <v>108</v>
      </c>
      <c r="K133" s="2">
        <f>IF(statek[[#This Row],[towar]]="T3", IF(statek[[#This Row],[Z/W]]="Z",K132+statek[[#This Row],[ile ton]],K132-statek[[#This Row],[ile ton]]),K132)</f>
        <v>0</v>
      </c>
      <c r="L133" s="2">
        <f>IF(statek[[#This Row],[towar]]="T4", IF(statek[[#This Row],[Z/W]]="Z",L132+statek[[#This Row],[ile ton]],L132-statek[[#This Row],[ile ton]]),L132)</f>
        <v>1</v>
      </c>
      <c r="M133" s="2">
        <f>IF(statek[[#This Row],[towar]]="T5", IF(statek[[#This Row],[Z/W]]="Z",M132+statek[[#This Row],[ile ton]],M132-statek[[#This Row],[ile ton]]),M132)</f>
        <v>12</v>
      </c>
      <c r="N133" s="2">
        <f>IF(statek[[#This Row],[towar]]="T5",IF(statek[[#This Row],[Z/W]]="Z",statek[[#This Row],[ile ton]],0),0)</f>
        <v>0</v>
      </c>
      <c r="O133" s="2">
        <f>IF(statek[[#This Row],[towar]]="T5",IF(statek[[#This Row],[Z/W]]="W",O132+statek[[#This Row],[ile ton]],0),0)</f>
        <v>0</v>
      </c>
      <c r="P133" s="2">
        <f>MONTH(statek[[#This Row],[data]])</f>
        <v>12</v>
      </c>
      <c r="Q133" s="2">
        <f>IF(statek[[#This Row],[Miesiąc]]=P132,Q132+statek[[#This Row],[Załadunek T5]],statek[[#This Row],[Załadunek T5]])</f>
        <v>0</v>
      </c>
      <c r="R133" s="2">
        <f>IF(statek[[#This Row],[Miesiąc]]=P132,R132+statek[[#This Row],[Wyładunek T5]],statek[[#This Row],[Wyładunek T5]])</f>
        <v>0</v>
      </c>
      <c r="S133" s="2">
        <f>IF(statek[[#This Row],[Z/W]]="Z", S132-statek[[#This Row],[ile ton]]*statek[[#This Row],[cena za tone w talarach]],S132+statek[[#This Row],[ile ton]]*statek[[#This Row],[cena za tone w talarach]])</f>
        <v>530807</v>
      </c>
    </row>
    <row r="134" spans="1:19" x14ac:dyDescent="0.25">
      <c r="A134" s="1">
        <v>43082</v>
      </c>
      <c r="B134" s="2" t="s">
        <v>19</v>
      </c>
      <c r="C134" s="2" t="s">
        <v>7</v>
      </c>
      <c r="D134" s="2" t="s">
        <v>8</v>
      </c>
      <c r="E134">
        <v>38</v>
      </c>
      <c r="F134">
        <v>66</v>
      </c>
      <c r="G134" s="2">
        <f>IF(statek[[#This Row],[towar]]="T4", IF(statek[[#This Row],[Z/W]]="Z", G133+statek[[#This Row],[ile ton]],G133),G133)</f>
        <v>585</v>
      </c>
      <c r="H134" s="2">
        <f>IF(A135-statek[[#This Row],[data]]-1&gt;20,1,0)</f>
        <v>1</v>
      </c>
      <c r="I134" s="2">
        <f>IF(statek[[#This Row],[towar]]="T1", IF(statek[[#This Row],[Z/W]]="Z",I133+statek[[#This Row],[ile ton]],I133-statek[[#This Row],[ile ton]]),I133)</f>
        <v>65</v>
      </c>
      <c r="J134" s="2">
        <f>IF(statek[[#This Row],[towar]]="T2", IF(statek[[#This Row],[Z/W]]="Z",J133+statek[[#This Row],[ile ton]],J133-statek[[#This Row],[ile ton]]),J133)</f>
        <v>108</v>
      </c>
      <c r="K134" s="2">
        <f>IF(statek[[#This Row],[towar]]="T3", IF(statek[[#This Row],[Z/W]]="Z",K133+statek[[#This Row],[ile ton]],K133-statek[[#This Row],[ile ton]]),K133)</f>
        <v>0</v>
      </c>
      <c r="L134" s="2">
        <f>IF(statek[[#This Row],[towar]]="T4", IF(statek[[#This Row],[Z/W]]="Z",L133+statek[[#This Row],[ile ton]],L133-statek[[#This Row],[ile ton]]),L133)</f>
        <v>39</v>
      </c>
      <c r="M134" s="2">
        <f>IF(statek[[#This Row],[towar]]="T5", IF(statek[[#This Row],[Z/W]]="Z",M133+statek[[#This Row],[ile ton]],M133-statek[[#This Row],[ile ton]]),M133)</f>
        <v>12</v>
      </c>
      <c r="N134" s="2">
        <f>IF(statek[[#This Row],[towar]]="T5",IF(statek[[#This Row],[Z/W]]="Z",statek[[#This Row],[ile ton]],0),0)</f>
        <v>0</v>
      </c>
      <c r="O134" s="2">
        <f>IF(statek[[#This Row],[towar]]="T5",IF(statek[[#This Row],[Z/W]]="W",O133+statek[[#This Row],[ile ton]],0),0)</f>
        <v>0</v>
      </c>
      <c r="P134" s="2">
        <f>MONTH(statek[[#This Row],[data]])</f>
        <v>12</v>
      </c>
      <c r="Q134" s="2">
        <f>IF(statek[[#This Row],[Miesiąc]]=P133,Q133+statek[[#This Row],[Załadunek T5]],statek[[#This Row],[Załadunek T5]])</f>
        <v>0</v>
      </c>
      <c r="R134" s="2">
        <f>IF(statek[[#This Row],[Miesiąc]]=P133,R133+statek[[#This Row],[Wyładunek T5]],statek[[#This Row],[Wyładunek T5]])</f>
        <v>0</v>
      </c>
      <c r="S134" s="2">
        <f>IF(statek[[#This Row],[Z/W]]="Z", S133-statek[[#This Row],[ile ton]]*statek[[#This Row],[cena za tone w talarach]],S133+statek[[#This Row],[ile ton]]*statek[[#This Row],[cena za tone w talarach]])</f>
        <v>528299</v>
      </c>
    </row>
    <row r="135" spans="1:19" x14ac:dyDescent="0.25">
      <c r="A135" s="1">
        <v>43104</v>
      </c>
      <c r="B135" s="2" t="s">
        <v>20</v>
      </c>
      <c r="C135" s="2" t="s">
        <v>7</v>
      </c>
      <c r="D135" s="2" t="s">
        <v>14</v>
      </c>
      <c r="E135">
        <v>38</v>
      </c>
      <c r="F135">
        <v>98</v>
      </c>
      <c r="G135" s="2">
        <f>IF(statek[[#This Row],[towar]]="T4", IF(statek[[#This Row],[Z/W]]="Z", G134+statek[[#This Row],[ile ton]],G134),G134)</f>
        <v>585</v>
      </c>
      <c r="H135" s="2">
        <f>IF(A136-statek[[#This Row],[data]]-1&gt;20,1,0)</f>
        <v>0</v>
      </c>
      <c r="I135" s="2">
        <f>IF(statek[[#This Row],[towar]]="T1", IF(statek[[#This Row],[Z/W]]="Z",I134+statek[[#This Row],[ile ton]],I134-statek[[#This Row],[ile ton]]),I134)</f>
        <v>65</v>
      </c>
      <c r="J135" s="2">
        <f>IF(statek[[#This Row],[towar]]="T2", IF(statek[[#This Row],[Z/W]]="Z",J134+statek[[#This Row],[ile ton]],J134-statek[[#This Row],[ile ton]]),J134)</f>
        <v>108</v>
      </c>
      <c r="K135" s="2">
        <f>IF(statek[[#This Row],[towar]]="T3", IF(statek[[#This Row],[Z/W]]="Z",K134+statek[[#This Row],[ile ton]],K134-statek[[#This Row],[ile ton]]),K134)</f>
        <v>0</v>
      </c>
      <c r="L135" s="2">
        <f>IF(statek[[#This Row],[towar]]="T4", IF(statek[[#This Row],[Z/W]]="Z",L134+statek[[#This Row],[ile ton]],L134-statek[[#This Row],[ile ton]]),L134)</f>
        <v>1</v>
      </c>
      <c r="M135" s="2">
        <f>IF(statek[[#This Row],[towar]]="T5", IF(statek[[#This Row],[Z/W]]="Z",M134+statek[[#This Row],[ile ton]],M134-statek[[#This Row],[ile ton]]),M134)</f>
        <v>12</v>
      </c>
      <c r="N135" s="2">
        <f>IF(statek[[#This Row],[towar]]="T5",IF(statek[[#This Row],[Z/W]]="Z",statek[[#This Row],[ile ton]],0),0)</f>
        <v>0</v>
      </c>
      <c r="O135" s="2">
        <f>IF(statek[[#This Row],[towar]]="T5",IF(statek[[#This Row],[Z/W]]="W",O134+statek[[#This Row],[ile ton]],0),0)</f>
        <v>0</v>
      </c>
      <c r="P135" s="2">
        <f>MONTH(statek[[#This Row],[data]])</f>
        <v>1</v>
      </c>
      <c r="Q135" s="2">
        <f>IF(statek[[#This Row],[Miesiąc]]=P134,Q134+statek[[#This Row],[Załadunek T5]],statek[[#This Row],[Załadunek T5]])</f>
        <v>0</v>
      </c>
      <c r="R135" s="2">
        <f>IF(statek[[#This Row],[Miesiąc]]=P134,R134+statek[[#This Row],[Wyładunek T5]],statek[[#This Row],[Wyładunek T5]])</f>
        <v>0</v>
      </c>
      <c r="S135" s="2">
        <f>IF(statek[[#This Row],[Z/W]]="Z", S134-statek[[#This Row],[ile ton]]*statek[[#This Row],[cena za tone w talarach]],S134+statek[[#This Row],[ile ton]]*statek[[#This Row],[cena za tone w talarach]])</f>
        <v>532023</v>
      </c>
    </row>
    <row r="136" spans="1:19" x14ac:dyDescent="0.25">
      <c r="A136" s="1">
        <v>43104</v>
      </c>
      <c r="B136" s="2" t="s">
        <v>20</v>
      </c>
      <c r="C136" s="2" t="s">
        <v>11</v>
      </c>
      <c r="D136" s="2" t="s">
        <v>14</v>
      </c>
      <c r="E136">
        <v>44</v>
      </c>
      <c r="F136">
        <v>37</v>
      </c>
      <c r="G136" s="2">
        <f>IF(statek[[#This Row],[towar]]="T4", IF(statek[[#This Row],[Z/W]]="Z", G135+statek[[#This Row],[ile ton]],G135),G135)</f>
        <v>585</v>
      </c>
      <c r="H136" s="2">
        <f>IF(A137-statek[[#This Row],[data]]-1&gt;20,1,0)</f>
        <v>0</v>
      </c>
      <c r="I136" s="2">
        <f>IF(statek[[#This Row],[towar]]="T1", IF(statek[[#This Row],[Z/W]]="Z",I135+statek[[#This Row],[ile ton]],I135-statek[[#This Row],[ile ton]]),I135)</f>
        <v>65</v>
      </c>
      <c r="J136" s="2">
        <f>IF(statek[[#This Row],[towar]]="T2", IF(statek[[#This Row],[Z/W]]="Z",J135+statek[[#This Row],[ile ton]],J135-statek[[#This Row],[ile ton]]),J135)</f>
        <v>64</v>
      </c>
      <c r="K136" s="2">
        <f>IF(statek[[#This Row],[towar]]="T3", IF(statek[[#This Row],[Z/W]]="Z",K135+statek[[#This Row],[ile ton]],K135-statek[[#This Row],[ile ton]]),K135)</f>
        <v>0</v>
      </c>
      <c r="L136" s="2">
        <f>IF(statek[[#This Row],[towar]]="T4", IF(statek[[#This Row],[Z/W]]="Z",L135+statek[[#This Row],[ile ton]],L135-statek[[#This Row],[ile ton]]),L135)</f>
        <v>1</v>
      </c>
      <c r="M136" s="2">
        <f>IF(statek[[#This Row],[towar]]="T5", IF(statek[[#This Row],[Z/W]]="Z",M135+statek[[#This Row],[ile ton]],M135-statek[[#This Row],[ile ton]]),M135)</f>
        <v>12</v>
      </c>
      <c r="N136" s="2">
        <f>IF(statek[[#This Row],[towar]]="T5",IF(statek[[#This Row],[Z/W]]="Z",statek[[#This Row],[ile ton]],0),0)</f>
        <v>0</v>
      </c>
      <c r="O136" s="2">
        <f>IF(statek[[#This Row],[towar]]="T5",IF(statek[[#This Row],[Z/W]]="W",O135+statek[[#This Row],[ile ton]],0),0)</f>
        <v>0</v>
      </c>
      <c r="P136" s="2">
        <f>MONTH(statek[[#This Row],[data]])</f>
        <v>1</v>
      </c>
      <c r="Q136" s="2">
        <f>IF(statek[[#This Row],[Miesiąc]]=P135,Q135+statek[[#This Row],[Załadunek T5]],statek[[#This Row],[Załadunek T5]])</f>
        <v>0</v>
      </c>
      <c r="R136" s="2">
        <f>IF(statek[[#This Row],[Miesiąc]]=P135,R135+statek[[#This Row],[Wyładunek T5]],statek[[#This Row],[Wyładunek T5]])</f>
        <v>0</v>
      </c>
      <c r="S136" s="2">
        <f>IF(statek[[#This Row],[Z/W]]="Z", S135-statek[[#This Row],[ile ton]]*statek[[#This Row],[cena za tone w talarach]],S135+statek[[#This Row],[ile ton]]*statek[[#This Row],[cena za tone w talarach]])</f>
        <v>533651</v>
      </c>
    </row>
    <row r="137" spans="1:19" x14ac:dyDescent="0.25">
      <c r="A137" s="1">
        <v>43104</v>
      </c>
      <c r="B137" s="2" t="s">
        <v>20</v>
      </c>
      <c r="C137" s="2" t="s">
        <v>10</v>
      </c>
      <c r="D137" s="2" t="s">
        <v>8</v>
      </c>
      <c r="E137">
        <v>21</v>
      </c>
      <c r="F137">
        <v>8</v>
      </c>
      <c r="G137" s="2">
        <f>IF(statek[[#This Row],[towar]]="T4", IF(statek[[#This Row],[Z/W]]="Z", G136+statek[[#This Row],[ile ton]],G136),G136)</f>
        <v>585</v>
      </c>
      <c r="H137" s="2">
        <f>IF(A138-statek[[#This Row],[data]]-1&gt;20,1,0)</f>
        <v>0</v>
      </c>
      <c r="I137" s="2">
        <f>IF(statek[[#This Row],[towar]]="T1", IF(statek[[#This Row],[Z/W]]="Z",I136+statek[[#This Row],[ile ton]],I136-statek[[#This Row],[ile ton]]),I136)</f>
        <v>86</v>
      </c>
      <c r="J137" s="2">
        <f>IF(statek[[#This Row],[towar]]="T2", IF(statek[[#This Row],[Z/W]]="Z",J136+statek[[#This Row],[ile ton]],J136-statek[[#This Row],[ile ton]]),J136)</f>
        <v>64</v>
      </c>
      <c r="K137" s="2">
        <f>IF(statek[[#This Row],[towar]]="T3", IF(statek[[#This Row],[Z/W]]="Z",K136+statek[[#This Row],[ile ton]],K136-statek[[#This Row],[ile ton]]),K136)</f>
        <v>0</v>
      </c>
      <c r="L137" s="2">
        <f>IF(statek[[#This Row],[towar]]="T4", IF(statek[[#This Row],[Z/W]]="Z",L136+statek[[#This Row],[ile ton]],L136-statek[[#This Row],[ile ton]]),L136)</f>
        <v>1</v>
      </c>
      <c r="M137" s="2">
        <f>IF(statek[[#This Row],[towar]]="T5", IF(statek[[#This Row],[Z/W]]="Z",M136+statek[[#This Row],[ile ton]],M136-statek[[#This Row],[ile ton]]),M136)</f>
        <v>12</v>
      </c>
      <c r="N137" s="2">
        <f>IF(statek[[#This Row],[towar]]="T5",IF(statek[[#This Row],[Z/W]]="Z",statek[[#This Row],[ile ton]],0),0)</f>
        <v>0</v>
      </c>
      <c r="O137" s="2">
        <f>IF(statek[[#This Row],[towar]]="T5",IF(statek[[#This Row],[Z/W]]="W",O136+statek[[#This Row],[ile ton]],0),0)</f>
        <v>0</v>
      </c>
      <c r="P137" s="2">
        <f>MONTH(statek[[#This Row],[data]])</f>
        <v>1</v>
      </c>
      <c r="Q137" s="2">
        <f>IF(statek[[#This Row],[Miesiąc]]=P136,Q136+statek[[#This Row],[Załadunek T5]],statek[[#This Row],[Załadunek T5]])</f>
        <v>0</v>
      </c>
      <c r="R137" s="2">
        <f>IF(statek[[#This Row],[Miesiąc]]=P136,R136+statek[[#This Row],[Wyładunek T5]],statek[[#This Row],[Wyładunek T5]])</f>
        <v>0</v>
      </c>
      <c r="S137" s="2">
        <f>IF(statek[[#This Row],[Z/W]]="Z", S136-statek[[#This Row],[ile ton]]*statek[[#This Row],[cena za tone w talarach]],S136+statek[[#This Row],[ile ton]]*statek[[#This Row],[cena za tone w talarach]])</f>
        <v>533483</v>
      </c>
    </row>
    <row r="138" spans="1:19" x14ac:dyDescent="0.25">
      <c r="A138" s="1">
        <v>43104</v>
      </c>
      <c r="B138" s="2" t="s">
        <v>20</v>
      </c>
      <c r="C138" s="2" t="s">
        <v>9</v>
      </c>
      <c r="D138" s="2" t="s">
        <v>8</v>
      </c>
      <c r="E138">
        <v>10</v>
      </c>
      <c r="F138">
        <v>39</v>
      </c>
      <c r="G138" s="2">
        <f>IF(statek[[#This Row],[towar]]="T4", IF(statek[[#This Row],[Z/W]]="Z", G137+statek[[#This Row],[ile ton]],G137),G137)</f>
        <v>585</v>
      </c>
      <c r="H138" s="2">
        <f>IF(A139-statek[[#This Row],[data]]-1&gt;20,1,0)</f>
        <v>1</v>
      </c>
      <c r="I138" s="2">
        <f>IF(statek[[#This Row],[towar]]="T1", IF(statek[[#This Row],[Z/W]]="Z",I137+statek[[#This Row],[ile ton]],I137-statek[[#This Row],[ile ton]]),I137)</f>
        <v>86</v>
      </c>
      <c r="J138" s="2">
        <f>IF(statek[[#This Row],[towar]]="T2", IF(statek[[#This Row],[Z/W]]="Z",J137+statek[[#This Row],[ile ton]],J137-statek[[#This Row],[ile ton]]),J137)</f>
        <v>64</v>
      </c>
      <c r="K138" s="2">
        <f>IF(statek[[#This Row],[towar]]="T3", IF(statek[[#This Row],[Z/W]]="Z",K137+statek[[#This Row],[ile ton]],K137-statek[[#This Row],[ile ton]]),K137)</f>
        <v>0</v>
      </c>
      <c r="L138" s="2">
        <f>IF(statek[[#This Row],[towar]]="T4", IF(statek[[#This Row],[Z/W]]="Z",L137+statek[[#This Row],[ile ton]],L137-statek[[#This Row],[ile ton]]),L137)</f>
        <v>1</v>
      </c>
      <c r="M138" s="2">
        <f>IF(statek[[#This Row],[towar]]="T5", IF(statek[[#This Row],[Z/W]]="Z",M137+statek[[#This Row],[ile ton]],M137-statek[[#This Row],[ile ton]]),M137)</f>
        <v>22</v>
      </c>
      <c r="N138" s="2">
        <f>IF(statek[[#This Row],[towar]]="T5",IF(statek[[#This Row],[Z/W]]="Z",statek[[#This Row],[ile ton]],0),0)</f>
        <v>10</v>
      </c>
      <c r="O138" s="2">
        <f>IF(statek[[#This Row],[towar]]="T5",IF(statek[[#This Row],[Z/W]]="W",O137+statek[[#This Row],[ile ton]],0),0)</f>
        <v>0</v>
      </c>
      <c r="P138" s="2">
        <f>MONTH(statek[[#This Row],[data]])</f>
        <v>1</v>
      </c>
      <c r="Q138" s="2">
        <f>IF(statek[[#This Row],[Miesiąc]]=P137,Q137+statek[[#This Row],[Załadunek T5]],statek[[#This Row],[Załadunek T5]])</f>
        <v>10</v>
      </c>
      <c r="R138" s="2">
        <f>IF(statek[[#This Row],[Miesiąc]]=P137,R137+statek[[#This Row],[Wyładunek T5]],statek[[#This Row],[Wyładunek T5]])</f>
        <v>0</v>
      </c>
      <c r="S138" s="2">
        <f>IF(statek[[#This Row],[Z/W]]="Z", S137-statek[[#This Row],[ile ton]]*statek[[#This Row],[cena za tone w talarach]],S137+statek[[#This Row],[ile ton]]*statek[[#This Row],[cena za tone w talarach]])</f>
        <v>533093</v>
      </c>
    </row>
    <row r="139" spans="1:19" x14ac:dyDescent="0.25">
      <c r="A139" s="1">
        <v>43129</v>
      </c>
      <c r="B139" s="2" t="s">
        <v>21</v>
      </c>
      <c r="C139" s="2" t="s">
        <v>11</v>
      </c>
      <c r="D139" s="2" t="s">
        <v>14</v>
      </c>
      <c r="E139">
        <v>15</v>
      </c>
      <c r="F139">
        <v>38</v>
      </c>
      <c r="G139" s="2">
        <f>IF(statek[[#This Row],[towar]]="T4", IF(statek[[#This Row],[Z/W]]="Z", G138+statek[[#This Row],[ile ton]],G138),G138)</f>
        <v>585</v>
      </c>
      <c r="H139" s="2">
        <f>IF(A140-statek[[#This Row],[data]]-1&gt;20,1,0)</f>
        <v>0</v>
      </c>
      <c r="I139" s="2">
        <f>IF(statek[[#This Row],[towar]]="T1", IF(statek[[#This Row],[Z/W]]="Z",I138+statek[[#This Row],[ile ton]],I138-statek[[#This Row],[ile ton]]),I138)</f>
        <v>86</v>
      </c>
      <c r="J139" s="2">
        <f>IF(statek[[#This Row],[towar]]="T2", IF(statek[[#This Row],[Z/W]]="Z",J138+statek[[#This Row],[ile ton]],J138-statek[[#This Row],[ile ton]]),J138)</f>
        <v>49</v>
      </c>
      <c r="K139" s="2">
        <f>IF(statek[[#This Row],[towar]]="T3", IF(statek[[#This Row],[Z/W]]="Z",K138+statek[[#This Row],[ile ton]],K138-statek[[#This Row],[ile ton]]),K138)</f>
        <v>0</v>
      </c>
      <c r="L139" s="2">
        <f>IF(statek[[#This Row],[towar]]="T4", IF(statek[[#This Row],[Z/W]]="Z",L138+statek[[#This Row],[ile ton]],L138-statek[[#This Row],[ile ton]]),L138)</f>
        <v>1</v>
      </c>
      <c r="M139" s="2">
        <f>IF(statek[[#This Row],[towar]]="T5", IF(statek[[#This Row],[Z/W]]="Z",M138+statek[[#This Row],[ile ton]],M138-statek[[#This Row],[ile ton]]),M138)</f>
        <v>22</v>
      </c>
      <c r="N139" s="2">
        <f>IF(statek[[#This Row],[towar]]="T5",IF(statek[[#This Row],[Z/W]]="Z",statek[[#This Row],[ile ton]],0),0)</f>
        <v>0</v>
      </c>
      <c r="O139" s="2">
        <f>IF(statek[[#This Row],[towar]]="T5",IF(statek[[#This Row],[Z/W]]="W",O138+statek[[#This Row],[ile ton]],0),0)</f>
        <v>0</v>
      </c>
      <c r="P139" s="2">
        <f>MONTH(statek[[#This Row],[data]])</f>
        <v>1</v>
      </c>
      <c r="Q139" s="2">
        <f>IF(statek[[#This Row],[Miesiąc]]=P138,Q138+statek[[#This Row],[Załadunek T5]],statek[[#This Row],[Załadunek T5]])</f>
        <v>10</v>
      </c>
      <c r="R139" s="2">
        <f>IF(statek[[#This Row],[Miesiąc]]=P138,R138+statek[[#This Row],[Wyładunek T5]],statek[[#This Row],[Wyładunek T5]])</f>
        <v>0</v>
      </c>
      <c r="S139" s="2">
        <f>IF(statek[[#This Row],[Z/W]]="Z", S138-statek[[#This Row],[ile ton]]*statek[[#This Row],[cena za tone w talarach]],S138+statek[[#This Row],[ile ton]]*statek[[#This Row],[cena za tone w talarach]])</f>
        <v>533663</v>
      </c>
    </row>
    <row r="140" spans="1:19" x14ac:dyDescent="0.25">
      <c r="A140" s="1">
        <v>43129</v>
      </c>
      <c r="B140" s="2" t="s">
        <v>21</v>
      </c>
      <c r="C140" s="2" t="s">
        <v>9</v>
      </c>
      <c r="D140" s="2" t="s">
        <v>14</v>
      </c>
      <c r="E140">
        <v>22</v>
      </c>
      <c r="F140">
        <v>63</v>
      </c>
      <c r="G140" s="2">
        <f>IF(statek[[#This Row],[towar]]="T4", IF(statek[[#This Row],[Z/W]]="Z", G139+statek[[#This Row],[ile ton]],G139),G139)</f>
        <v>585</v>
      </c>
      <c r="H140" s="2">
        <f>IF(A141-statek[[#This Row],[data]]-1&gt;20,1,0)</f>
        <v>0</v>
      </c>
      <c r="I140" s="2">
        <f>IF(statek[[#This Row],[towar]]="T1", IF(statek[[#This Row],[Z/W]]="Z",I139+statek[[#This Row],[ile ton]],I139-statek[[#This Row],[ile ton]]),I139)</f>
        <v>86</v>
      </c>
      <c r="J140" s="2">
        <f>IF(statek[[#This Row],[towar]]="T2", IF(statek[[#This Row],[Z/W]]="Z",J139+statek[[#This Row],[ile ton]],J139-statek[[#This Row],[ile ton]]),J139)</f>
        <v>49</v>
      </c>
      <c r="K140" s="2">
        <f>IF(statek[[#This Row],[towar]]="T3", IF(statek[[#This Row],[Z/W]]="Z",K139+statek[[#This Row],[ile ton]],K139-statek[[#This Row],[ile ton]]),K139)</f>
        <v>0</v>
      </c>
      <c r="L140" s="2">
        <f>IF(statek[[#This Row],[towar]]="T4", IF(statek[[#This Row],[Z/W]]="Z",L139+statek[[#This Row],[ile ton]],L139-statek[[#This Row],[ile ton]]),L139)</f>
        <v>1</v>
      </c>
      <c r="M140" s="2">
        <f>IF(statek[[#This Row],[towar]]="T5", IF(statek[[#This Row],[Z/W]]="Z",M139+statek[[#This Row],[ile ton]],M139-statek[[#This Row],[ile ton]]),M139)</f>
        <v>0</v>
      </c>
      <c r="N140" s="2">
        <f>IF(statek[[#This Row],[towar]]="T5",IF(statek[[#This Row],[Z/W]]="Z",statek[[#This Row],[ile ton]],0),0)</f>
        <v>0</v>
      </c>
      <c r="O140" s="2">
        <f>IF(statek[[#This Row],[towar]]="T5",IF(statek[[#This Row],[Z/W]]="W",O139+statek[[#This Row],[ile ton]],0),0)</f>
        <v>22</v>
      </c>
      <c r="P140" s="2">
        <f>MONTH(statek[[#This Row],[data]])</f>
        <v>1</v>
      </c>
      <c r="Q140" s="2">
        <f>IF(statek[[#This Row],[Miesiąc]]=P139,Q139+statek[[#This Row],[Załadunek T5]],statek[[#This Row],[Załadunek T5]])</f>
        <v>10</v>
      </c>
      <c r="R140" s="2">
        <f>IF(statek[[#This Row],[Miesiąc]]=P139,R139+statek[[#This Row],[Wyładunek T5]],statek[[#This Row],[Wyładunek T5]])</f>
        <v>22</v>
      </c>
      <c r="S140" s="2">
        <f>IF(statek[[#This Row],[Z/W]]="Z", S139-statek[[#This Row],[ile ton]]*statek[[#This Row],[cena za tone w talarach]],S139+statek[[#This Row],[ile ton]]*statek[[#This Row],[cena za tone w talarach]])</f>
        <v>535049</v>
      </c>
    </row>
    <row r="141" spans="1:19" x14ac:dyDescent="0.25">
      <c r="A141" s="1">
        <v>43129</v>
      </c>
      <c r="B141" s="2" t="s">
        <v>21</v>
      </c>
      <c r="C141" s="2" t="s">
        <v>7</v>
      </c>
      <c r="D141" s="2" t="s">
        <v>8</v>
      </c>
      <c r="E141">
        <v>9</v>
      </c>
      <c r="F141">
        <v>60</v>
      </c>
      <c r="G141" s="2">
        <f>IF(statek[[#This Row],[towar]]="T4", IF(statek[[#This Row],[Z/W]]="Z", G140+statek[[#This Row],[ile ton]],G140),G140)</f>
        <v>594</v>
      </c>
      <c r="H141" s="2">
        <f>IF(A142-statek[[#This Row],[data]]-1&gt;20,1,0)</f>
        <v>0</v>
      </c>
      <c r="I141" s="2">
        <f>IF(statek[[#This Row],[towar]]="T1", IF(statek[[#This Row],[Z/W]]="Z",I140+statek[[#This Row],[ile ton]],I140-statek[[#This Row],[ile ton]]),I140)</f>
        <v>86</v>
      </c>
      <c r="J141" s="2">
        <f>IF(statek[[#This Row],[towar]]="T2", IF(statek[[#This Row],[Z/W]]="Z",J140+statek[[#This Row],[ile ton]],J140-statek[[#This Row],[ile ton]]),J140)</f>
        <v>49</v>
      </c>
      <c r="K141" s="2">
        <f>IF(statek[[#This Row],[towar]]="T3", IF(statek[[#This Row],[Z/W]]="Z",K140+statek[[#This Row],[ile ton]],K140-statek[[#This Row],[ile ton]]),K140)</f>
        <v>0</v>
      </c>
      <c r="L141" s="2">
        <f>IF(statek[[#This Row],[towar]]="T4", IF(statek[[#This Row],[Z/W]]="Z",L140+statek[[#This Row],[ile ton]],L140-statek[[#This Row],[ile ton]]),L140)</f>
        <v>10</v>
      </c>
      <c r="M141" s="2">
        <f>IF(statek[[#This Row],[towar]]="T5", IF(statek[[#This Row],[Z/W]]="Z",M140+statek[[#This Row],[ile ton]],M140-statek[[#This Row],[ile ton]]),M140)</f>
        <v>0</v>
      </c>
      <c r="N141" s="2">
        <f>IF(statek[[#This Row],[towar]]="T5",IF(statek[[#This Row],[Z/W]]="Z",statek[[#This Row],[ile ton]],0),0)</f>
        <v>0</v>
      </c>
      <c r="O141" s="2">
        <f>IF(statek[[#This Row],[towar]]="T5",IF(statek[[#This Row],[Z/W]]="W",O140+statek[[#This Row],[ile ton]],0),0)</f>
        <v>0</v>
      </c>
      <c r="P141" s="2">
        <f>MONTH(statek[[#This Row],[data]])</f>
        <v>1</v>
      </c>
      <c r="Q141" s="2">
        <f>IF(statek[[#This Row],[Miesiąc]]=P140,Q140+statek[[#This Row],[Załadunek T5]],statek[[#This Row],[Załadunek T5]])</f>
        <v>10</v>
      </c>
      <c r="R141" s="2">
        <f>IF(statek[[#This Row],[Miesiąc]]=P140,R140+statek[[#This Row],[Wyładunek T5]],statek[[#This Row],[Wyładunek T5]])</f>
        <v>22</v>
      </c>
      <c r="S141" s="2">
        <f>IF(statek[[#This Row],[Z/W]]="Z", S140-statek[[#This Row],[ile ton]]*statek[[#This Row],[cena za tone w talarach]],S140+statek[[#This Row],[ile ton]]*statek[[#This Row],[cena za tone w talarach]])</f>
        <v>534509</v>
      </c>
    </row>
    <row r="142" spans="1:19" x14ac:dyDescent="0.25">
      <c r="A142" s="1">
        <v>43129</v>
      </c>
      <c r="B142" s="2" t="s">
        <v>21</v>
      </c>
      <c r="C142" s="2" t="s">
        <v>12</v>
      </c>
      <c r="D142" s="2" t="s">
        <v>8</v>
      </c>
      <c r="E142">
        <v>6</v>
      </c>
      <c r="F142">
        <v>19</v>
      </c>
      <c r="G142" s="2">
        <f>IF(statek[[#This Row],[towar]]="T4", IF(statek[[#This Row],[Z/W]]="Z", G141+statek[[#This Row],[ile ton]],G141),G141)</f>
        <v>594</v>
      </c>
      <c r="H142" s="2">
        <f>IF(A143-statek[[#This Row],[data]]-1&gt;20,1,0)</f>
        <v>0</v>
      </c>
      <c r="I142" s="2">
        <f>IF(statek[[#This Row],[towar]]="T1", IF(statek[[#This Row],[Z/W]]="Z",I141+statek[[#This Row],[ile ton]],I141-statek[[#This Row],[ile ton]]),I141)</f>
        <v>86</v>
      </c>
      <c r="J142" s="2">
        <f>IF(statek[[#This Row],[towar]]="T2", IF(statek[[#This Row],[Z/W]]="Z",J141+statek[[#This Row],[ile ton]],J141-statek[[#This Row],[ile ton]]),J141)</f>
        <v>49</v>
      </c>
      <c r="K142" s="2">
        <f>IF(statek[[#This Row],[towar]]="T3", IF(statek[[#This Row],[Z/W]]="Z",K141+statek[[#This Row],[ile ton]],K141-statek[[#This Row],[ile ton]]),K141)</f>
        <v>6</v>
      </c>
      <c r="L142" s="2">
        <f>IF(statek[[#This Row],[towar]]="T4", IF(statek[[#This Row],[Z/W]]="Z",L141+statek[[#This Row],[ile ton]],L141-statek[[#This Row],[ile ton]]),L141)</f>
        <v>10</v>
      </c>
      <c r="M142" s="2">
        <f>IF(statek[[#This Row],[towar]]="T5", IF(statek[[#This Row],[Z/W]]="Z",M141+statek[[#This Row],[ile ton]],M141-statek[[#This Row],[ile ton]]),M141)</f>
        <v>0</v>
      </c>
      <c r="N142" s="2">
        <f>IF(statek[[#This Row],[towar]]="T5",IF(statek[[#This Row],[Z/W]]="Z",statek[[#This Row],[ile ton]],0),0)</f>
        <v>0</v>
      </c>
      <c r="O142" s="2">
        <f>IF(statek[[#This Row],[towar]]="T5",IF(statek[[#This Row],[Z/W]]="W",O141+statek[[#This Row],[ile ton]],0),0)</f>
        <v>0</v>
      </c>
      <c r="P142" s="2">
        <f>MONTH(statek[[#This Row],[data]])</f>
        <v>1</v>
      </c>
      <c r="Q142" s="2">
        <f>IF(statek[[#This Row],[Miesiąc]]=P141,Q141+statek[[#This Row],[Załadunek T5]],statek[[#This Row],[Załadunek T5]])</f>
        <v>10</v>
      </c>
      <c r="R142" s="2">
        <f>IF(statek[[#This Row],[Miesiąc]]=P141,R141+statek[[#This Row],[Wyładunek T5]],statek[[#This Row],[Wyładunek T5]])</f>
        <v>22</v>
      </c>
      <c r="S142" s="2">
        <f>IF(statek[[#This Row],[Z/W]]="Z", S141-statek[[#This Row],[ile ton]]*statek[[#This Row],[cena za tone w talarach]],S141+statek[[#This Row],[ile ton]]*statek[[#This Row],[cena za tone w talarach]])</f>
        <v>534395</v>
      </c>
    </row>
    <row r="143" spans="1:19" x14ac:dyDescent="0.25">
      <c r="A143" s="1">
        <v>43129</v>
      </c>
      <c r="B143" s="2" t="s">
        <v>21</v>
      </c>
      <c r="C143" s="2" t="s">
        <v>10</v>
      </c>
      <c r="D143" s="2" t="s">
        <v>8</v>
      </c>
      <c r="E143">
        <v>4</v>
      </c>
      <c r="F143">
        <v>8</v>
      </c>
      <c r="G143" s="2">
        <f>IF(statek[[#This Row],[towar]]="T4", IF(statek[[#This Row],[Z/W]]="Z", G142+statek[[#This Row],[ile ton]],G142),G142)</f>
        <v>594</v>
      </c>
      <c r="H143" s="2">
        <f>IF(A144-statek[[#This Row],[data]]-1&gt;20,1,0)</f>
        <v>0</v>
      </c>
      <c r="I143" s="2">
        <f>IF(statek[[#This Row],[towar]]="T1", IF(statek[[#This Row],[Z/W]]="Z",I142+statek[[#This Row],[ile ton]],I142-statek[[#This Row],[ile ton]]),I142)</f>
        <v>90</v>
      </c>
      <c r="J143" s="2">
        <f>IF(statek[[#This Row],[towar]]="T2", IF(statek[[#This Row],[Z/W]]="Z",J142+statek[[#This Row],[ile ton]],J142-statek[[#This Row],[ile ton]]),J142)</f>
        <v>49</v>
      </c>
      <c r="K143" s="2">
        <f>IF(statek[[#This Row],[towar]]="T3", IF(statek[[#This Row],[Z/W]]="Z",K142+statek[[#This Row],[ile ton]],K142-statek[[#This Row],[ile ton]]),K142)</f>
        <v>6</v>
      </c>
      <c r="L143" s="2">
        <f>IF(statek[[#This Row],[towar]]="T4", IF(statek[[#This Row],[Z/W]]="Z",L142+statek[[#This Row],[ile ton]],L142-statek[[#This Row],[ile ton]]),L142)</f>
        <v>10</v>
      </c>
      <c r="M143" s="2">
        <f>IF(statek[[#This Row],[towar]]="T5", IF(statek[[#This Row],[Z/W]]="Z",M142+statek[[#This Row],[ile ton]],M142-statek[[#This Row],[ile ton]]),M142)</f>
        <v>0</v>
      </c>
      <c r="N143" s="2">
        <f>IF(statek[[#This Row],[towar]]="T5",IF(statek[[#This Row],[Z/W]]="Z",statek[[#This Row],[ile ton]],0),0)</f>
        <v>0</v>
      </c>
      <c r="O143" s="2">
        <f>IF(statek[[#This Row],[towar]]="T5",IF(statek[[#This Row],[Z/W]]="W",O142+statek[[#This Row],[ile ton]],0),0)</f>
        <v>0</v>
      </c>
      <c r="P143" s="2">
        <f>MONTH(statek[[#This Row],[data]])</f>
        <v>1</v>
      </c>
      <c r="Q143" s="2">
        <f>IF(statek[[#This Row],[Miesiąc]]=P142,Q142+statek[[#This Row],[Załadunek T5]],statek[[#This Row],[Załadunek T5]])</f>
        <v>10</v>
      </c>
      <c r="R143" s="2">
        <f>IF(statek[[#This Row],[Miesiąc]]=P142,R142+statek[[#This Row],[Wyładunek T5]],statek[[#This Row],[Wyładunek T5]])</f>
        <v>22</v>
      </c>
      <c r="S143" s="2">
        <f>IF(statek[[#This Row],[Z/W]]="Z", S142-statek[[#This Row],[ile ton]]*statek[[#This Row],[cena za tone w talarach]],S142+statek[[#This Row],[ile ton]]*statek[[#This Row],[cena za tone w talarach]])</f>
        <v>534363</v>
      </c>
    </row>
    <row r="144" spans="1:19" x14ac:dyDescent="0.25">
      <c r="A144" s="1">
        <v>43130</v>
      </c>
      <c r="B144" s="2" t="s">
        <v>22</v>
      </c>
      <c r="C144" s="2" t="s">
        <v>12</v>
      </c>
      <c r="D144" s="2" t="s">
        <v>14</v>
      </c>
      <c r="E144">
        <v>6</v>
      </c>
      <c r="F144">
        <v>25</v>
      </c>
      <c r="G144" s="2">
        <f>IF(statek[[#This Row],[towar]]="T4", IF(statek[[#This Row],[Z/W]]="Z", G143+statek[[#This Row],[ile ton]],G143),G143)</f>
        <v>594</v>
      </c>
      <c r="H144" s="2">
        <f>IF(A145-statek[[#This Row],[data]]-1&gt;20,1,0)</f>
        <v>0</v>
      </c>
      <c r="I144" s="2">
        <f>IF(statek[[#This Row],[towar]]="T1", IF(statek[[#This Row],[Z/W]]="Z",I143+statek[[#This Row],[ile ton]],I143-statek[[#This Row],[ile ton]]),I143)</f>
        <v>90</v>
      </c>
      <c r="J144" s="2">
        <f>IF(statek[[#This Row],[towar]]="T2", IF(statek[[#This Row],[Z/W]]="Z",J143+statek[[#This Row],[ile ton]],J143-statek[[#This Row],[ile ton]]),J143)</f>
        <v>49</v>
      </c>
      <c r="K144" s="2">
        <f>IF(statek[[#This Row],[towar]]="T3", IF(statek[[#This Row],[Z/W]]="Z",K143+statek[[#This Row],[ile ton]],K143-statek[[#This Row],[ile ton]]),K143)</f>
        <v>0</v>
      </c>
      <c r="L144" s="2">
        <f>IF(statek[[#This Row],[towar]]="T4", IF(statek[[#This Row],[Z/W]]="Z",L143+statek[[#This Row],[ile ton]],L143-statek[[#This Row],[ile ton]]),L143)</f>
        <v>10</v>
      </c>
      <c r="M144" s="2">
        <f>IF(statek[[#This Row],[towar]]="T5", IF(statek[[#This Row],[Z/W]]="Z",M143+statek[[#This Row],[ile ton]],M143-statek[[#This Row],[ile ton]]),M143)</f>
        <v>0</v>
      </c>
      <c r="N144" s="2">
        <f>IF(statek[[#This Row],[towar]]="T5",IF(statek[[#This Row],[Z/W]]="Z",statek[[#This Row],[ile ton]],0),0)</f>
        <v>0</v>
      </c>
      <c r="O144" s="2">
        <f>IF(statek[[#This Row],[towar]]="T5",IF(statek[[#This Row],[Z/W]]="W",O143+statek[[#This Row],[ile ton]],0),0)</f>
        <v>0</v>
      </c>
      <c r="P144" s="2">
        <f>MONTH(statek[[#This Row],[data]])</f>
        <v>1</v>
      </c>
      <c r="Q144" s="2">
        <f>IF(statek[[#This Row],[Miesiąc]]=P143,Q143+statek[[#This Row],[Załadunek T5]],statek[[#This Row],[Załadunek T5]])</f>
        <v>10</v>
      </c>
      <c r="R144" s="2">
        <f>IF(statek[[#This Row],[Miesiąc]]=P143,R143+statek[[#This Row],[Wyładunek T5]],statek[[#This Row],[Wyładunek T5]])</f>
        <v>22</v>
      </c>
      <c r="S144" s="2">
        <f>IF(statek[[#This Row],[Z/W]]="Z", S143-statek[[#This Row],[ile ton]]*statek[[#This Row],[cena za tone w talarach]],S143+statek[[#This Row],[ile ton]]*statek[[#This Row],[cena za tone w talarach]])</f>
        <v>534513</v>
      </c>
    </row>
    <row r="145" spans="1:19" x14ac:dyDescent="0.25">
      <c r="A145" s="1">
        <v>43130</v>
      </c>
      <c r="B145" s="2" t="s">
        <v>22</v>
      </c>
      <c r="C145" s="2" t="s">
        <v>7</v>
      </c>
      <c r="D145" s="2" t="s">
        <v>8</v>
      </c>
      <c r="E145">
        <v>48</v>
      </c>
      <c r="F145">
        <v>79</v>
      </c>
      <c r="G145" s="2">
        <f>IF(statek[[#This Row],[towar]]="T4", IF(statek[[#This Row],[Z/W]]="Z", G144+statek[[#This Row],[ile ton]],G144),G144)</f>
        <v>642</v>
      </c>
      <c r="H145" s="2">
        <f>IF(A146-statek[[#This Row],[data]]-1&gt;20,1,0)</f>
        <v>0</v>
      </c>
      <c r="I145" s="2">
        <f>IF(statek[[#This Row],[towar]]="T1", IF(statek[[#This Row],[Z/W]]="Z",I144+statek[[#This Row],[ile ton]],I144-statek[[#This Row],[ile ton]]),I144)</f>
        <v>90</v>
      </c>
      <c r="J145" s="2">
        <f>IF(statek[[#This Row],[towar]]="T2", IF(statek[[#This Row],[Z/W]]="Z",J144+statek[[#This Row],[ile ton]],J144-statek[[#This Row],[ile ton]]),J144)</f>
        <v>49</v>
      </c>
      <c r="K145" s="2">
        <f>IF(statek[[#This Row],[towar]]="T3", IF(statek[[#This Row],[Z/W]]="Z",K144+statek[[#This Row],[ile ton]],K144-statek[[#This Row],[ile ton]]),K144)</f>
        <v>0</v>
      </c>
      <c r="L145" s="2">
        <f>IF(statek[[#This Row],[towar]]="T4", IF(statek[[#This Row],[Z/W]]="Z",L144+statek[[#This Row],[ile ton]],L144-statek[[#This Row],[ile ton]]),L144)</f>
        <v>58</v>
      </c>
      <c r="M145" s="2">
        <f>IF(statek[[#This Row],[towar]]="T5", IF(statek[[#This Row],[Z/W]]="Z",M144+statek[[#This Row],[ile ton]],M144-statek[[#This Row],[ile ton]]),M144)</f>
        <v>0</v>
      </c>
      <c r="N145" s="2">
        <f>IF(statek[[#This Row],[towar]]="T5",IF(statek[[#This Row],[Z/W]]="Z",statek[[#This Row],[ile ton]],0),0)</f>
        <v>0</v>
      </c>
      <c r="O145" s="2">
        <f>IF(statek[[#This Row],[towar]]="T5",IF(statek[[#This Row],[Z/W]]="W",O144+statek[[#This Row],[ile ton]],0),0)</f>
        <v>0</v>
      </c>
      <c r="P145" s="2">
        <f>MONTH(statek[[#This Row],[data]])</f>
        <v>1</v>
      </c>
      <c r="Q145" s="2">
        <f>IF(statek[[#This Row],[Miesiąc]]=P144,Q144+statek[[#This Row],[Załadunek T5]],statek[[#This Row],[Załadunek T5]])</f>
        <v>10</v>
      </c>
      <c r="R145" s="2">
        <f>IF(statek[[#This Row],[Miesiąc]]=P144,R144+statek[[#This Row],[Wyładunek T5]],statek[[#This Row],[Wyładunek T5]])</f>
        <v>22</v>
      </c>
      <c r="S145" s="2">
        <f>IF(statek[[#This Row],[Z/W]]="Z", S144-statek[[#This Row],[ile ton]]*statek[[#This Row],[cena za tone w talarach]],S144+statek[[#This Row],[ile ton]]*statek[[#This Row],[cena za tone w talarach]])</f>
        <v>530721</v>
      </c>
    </row>
    <row r="146" spans="1:19" x14ac:dyDescent="0.25">
      <c r="A146" s="1">
        <v>43147</v>
      </c>
      <c r="B146" s="2" t="s">
        <v>6</v>
      </c>
      <c r="C146" s="2" t="s">
        <v>9</v>
      </c>
      <c r="D146" s="2" t="s">
        <v>8</v>
      </c>
      <c r="E146">
        <v>34</v>
      </c>
      <c r="F146">
        <v>42</v>
      </c>
      <c r="G146" s="2">
        <f>IF(statek[[#This Row],[towar]]="T4", IF(statek[[#This Row],[Z/W]]="Z", G145+statek[[#This Row],[ile ton]],G145),G145)</f>
        <v>642</v>
      </c>
      <c r="H146" s="2">
        <f>IF(A147-statek[[#This Row],[data]]-1&gt;20,1,0)</f>
        <v>0</v>
      </c>
      <c r="I146" s="2">
        <f>IF(statek[[#This Row],[towar]]="T1", IF(statek[[#This Row],[Z/W]]="Z",I145+statek[[#This Row],[ile ton]],I145-statek[[#This Row],[ile ton]]),I145)</f>
        <v>90</v>
      </c>
      <c r="J146" s="2">
        <f>IF(statek[[#This Row],[towar]]="T2", IF(statek[[#This Row],[Z/W]]="Z",J145+statek[[#This Row],[ile ton]],J145-statek[[#This Row],[ile ton]]),J145)</f>
        <v>49</v>
      </c>
      <c r="K146" s="2">
        <f>IF(statek[[#This Row],[towar]]="T3", IF(statek[[#This Row],[Z/W]]="Z",K145+statek[[#This Row],[ile ton]],K145-statek[[#This Row],[ile ton]]),K145)</f>
        <v>0</v>
      </c>
      <c r="L146" s="2">
        <f>IF(statek[[#This Row],[towar]]="T4", IF(statek[[#This Row],[Z/W]]="Z",L145+statek[[#This Row],[ile ton]],L145-statek[[#This Row],[ile ton]]),L145)</f>
        <v>58</v>
      </c>
      <c r="M146" s="2">
        <f>IF(statek[[#This Row],[towar]]="T5", IF(statek[[#This Row],[Z/W]]="Z",M145+statek[[#This Row],[ile ton]],M145-statek[[#This Row],[ile ton]]),M145)</f>
        <v>34</v>
      </c>
      <c r="N146" s="2">
        <f>IF(statek[[#This Row],[towar]]="T5",IF(statek[[#This Row],[Z/W]]="Z",statek[[#This Row],[ile ton]],0),0)</f>
        <v>34</v>
      </c>
      <c r="O146" s="2">
        <f>IF(statek[[#This Row],[towar]]="T5",IF(statek[[#This Row],[Z/W]]="W",O145+statek[[#This Row],[ile ton]],0),0)</f>
        <v>0</v>
      </c>
      <c r="P146" s="2">
        <f>MONTH(statek[[#This Row],[data]])</f>
        <v>2</v>
      </c>
      <c r="Q146" s="2">
        <f>IF(statek[[#This Row],[Miesiąc]]=P145,Q145+statek[[#This Row],[Załadunek T5]],statek[[#This Row],[Załadunek T5]])</f>
        <v>34</v>
      </c>
      <c r="R146" s="2">
        <f>IF(statek[[#This Row],[Miesiąc]]=P145,R145+statek[[#This Row],[Wyładunek T5]],statek[[#This Row],[Wyładunek T5]])</f>
        <v>0</v>
      </c>
      <c r="S146" s="2">
        <f>IF(statek[[#This Row],[Z/W]]="Z", S145-statek[[#This Row],[ile ton]]*statek[[#This Row],[cena za tone w talarach]],S145+statek[[#This Row],[ile ton]]*statek[[#This Row],[cena za tone w talarach]])</f>
        <v>529293</v>
      </c>
    </row>
    <row r="147" spans="1:19" x14ac:dyDescent="0.25">
      <c r="A147" s="1">
        <v>43147</v>
      </c>
      <c r="B147" s="2" t="s">
        <v>6</v>
      </c>
      <c r="C147" s="2" t="s">
        <v>11</v>
      </c>
      <c r="D147" s="2" t="s">
        <v>14</v>
      </c>
      <c r="E147">
        <v>49</v>
      </c>
      <c r="F147">
        <v>35</v>
      </c>
      <c r="G147" s="2">
        <f>IF(statek[[#This Row],[towar]]="T4", IF(statek[[#This Row],[Z/W]]="Z", G146+statek[[#This Row],[ile ton]],G146),G146)</f>
        <v>642</v>
      </c>
      <c r="H147" s="2">
        <f>IF(A148-statek[[#This Row],[data]]-1&gt;20,1,0)</f>
        <v>0</v>
      </c>
      <c r="I147" s="2">
        <f>IF(statek[[#This Row],[towar]]="T1", IF(statek[[#This Row],[Z/W]]="Z",I146+statek[[#This Row],[ile ton]],I146-statek[[#This Row],[ile ton]]),I146)</f>
        <v>90</v>
      </c>
      <c r="J147" s="2">
        <f>IF(statek[[#This Row],[towar]]="T2", IF(statek[[#This Row],[Z/W]]="Z",J146+statek[[#This Row],[ile ton]],J146-statek[[#This Row],[ile ton]]),J146)</f>
        <v>0</v>
      </c>
      <c r="K147" s="2">
        <f>IF(statek[[#This Row],[towar]]="T3", IF(statek[[#This Row],[Z/W]]="Z",K146+statek[[#This Row],[ile ton]],K146-statek[[#This Row],[ile ton]]),K146)</f>
        <v>0</v>
      </c>
      <c r="L147" s="2">
        <f>IF(statek[[#This Row],[towar]]="T4", IF(statek[[#This Row],[Z/W]]="Z",L146+statek[[#This Row],[ile ton]],L146-statek[[#This Row],[ile ton]]),L146)</f>
        <v>58</v>
      </c>
      <c r="M147" s="2">
        <f>IF(statek[[#This Row],[towar]]="T5", IF(statek[[#This Row],[Z/W]]="Z",M146+statek[[#This Row],[ile ton]],M146-statek[[#This Row],[ile ton]]),M146)</f>
        <v>34</v>
      </c>
      <c r="N147" s="2">
        <f>IF(statek[[#This Row],[towar]]="T5",IF(statek[[#This Row],[Z/W]]="Z",statek[[#This Row],[ile ton]],0),0)</f>
        <v>0</v>
      </c>
      <c r="O147" s="2">
        <f>IF(statek[[#This Row],[towar]]="T5",IF(statek[[#This Row],[Z/W]]="W",O146+statek[[#This Row],[ile ton]],0),0)</f>
        <v>0</v>
      </c>
      <c r="P147" s="2">
        <f>MONTH(statek[[#This Row],[data]])</f>
        <v>2</v>
      </c>
      <c r="Q147" s="2">
        <f>IF(statek[[#This Row],[Miesiąc]]=P146,Q146+statek[[#This Row],[Załadunek T5]],statek[[#This Row],[Załadunek T5]])</f>
        <v>34</v>
      </c>
      <c r="R147" s="2">
        <f>IF(statek[[#This Row],[Miesiąc]]=P146,R146+statek[[#This Row],[Wyładunek T5]],statek[[#This Row],[Wyładunek T5]])</f>
        <v>0</v>
      </c>
      <c r="S147" s="2">
        <f>IF(statek[[#This Row],[Z/W]]="Z", S146-statek[[#This Row],[ile ton]]*statek[[#This Row],[cena za tone w talarach]],S146+statek[[#This Row],[ile ton]]*statek[[#This Row],[cena za tone w talarach]])</f>
        <v>531008</v>
      </c>
    </row>
    <row r="148" spans="1:19" x14ac:dyDescent="0.25">
      <c r="A148" s="1">
        <v>43147</v>
      </c>
      <c r="B148" s="2" t="s">
        <v>6</v>
      </c>
      <c r="C148" s="2" t="s">
        <v>10</v>
      </c>
      <c r="D148" s="2" t="s">
        <v>8</v>
      </c>
      <c r="E148">
        <v>10</v>
      </c>
      <c r="F148">
        <v>8</v>
      </c>
      <c r="G148" s="2">
        <f>IF(statek[[#This Row],[towar]]="T4", IF(statek[[#This Row],[Z/W]]="Z", G147+statek[[#This Row],[ile ton]],G147),G147)</f>
        <v>642</v>
      </c>
      <c r="H148" s="2">
        <f>IF(A149-statek[[#This Row],[data]]-1&gt;20,1,0)</f>
        <v>0</v>
      </c>
      <c r="I148" s="2">
        <f>IF(statek[[#This Row],[towar]]="T1", IF(statek[[#This Row],[Z/W]]="Z",I147+statek[[#This Row],[ile ton]],I147-statek[[#This Row],[ile ton]]),I147)</f>
        <v>100</v>
      </c>
      <c r="J148" s="2">
        <f>IF(statek[[#This Row],[towar]]="T2", IF(statek[[#This Row],[Z/W]]="Z",J147+statek[[#This Row],[ile ton]],J147-statek[[#This Row],[ile ton]]),J147)</f>
        <v>0</v>
      </c>
      <c r="K148" s="2">
        <f>IF(statek[[#This Row],[towar]]="T3", IF(statek[[#This Row],[Z/W]]="Z",K147+statek[[#This Row],[ile ton]],K147-statek[[#This Row],[ile ton]]),K147)</f>
        <v>0</v>
      </c>
      <c r="L148" s="2">
        <f>IF(statek[[#This Row],[towar]]="T4", IF(statek[[#This Row],[Z/W]]="Z",L147+statek[[#This Row],[ile ton]],L147-statek[[#This Row],[ile ton]]),L147)</f>
        <v>58</v>
      </c>
      <c r="M148" s="2">
        <f>IF(statek[[#This Row],[towar]]="T5", IF(statek[[#This Row],[Z/W]]="Z",M147+statek[[#This Row],[ile ton]],M147-statek[[#This Row],[ile ton]]),M147)</f>
        <v>34</v>
      </c>
      <c r="N148" s="2">
        <f>IF(statek[[#This Row],[towar]]="T5",IF(statek[[#This Row],[Z/W]]="Z",statek[[#This Row],[ile ton]],0),0)</f>
        <v>0</v>
      </c>
      <c r="O148" s="2">
        <f>IF(statek[[#This Row],[towar]]="T5",IF(statek[[#This Row],[Z/W]]="W",O147+statek[[#This Row],[ile ton]],0),0)</f>
        <v>0</v>
      </c>
      <c r="P148" s="2">
        <f>MONTH(statek[[#This Row],[data]])</f>
        <v>2</v>
      </c>
      <c r="Q148" s="2">
        <f>IF(statek[[#This Row],[Miesiąc]]=P147,Q147+statek[[#This Row],[Załadunek T5]],statek[[#This Row],[Załadunek T5]])</f>
        <v>34</v>
      </c>
      <c r="R148" s="2">
        <f>IF(statek[[#This Row],[Miesiąc]]=P147,R147+statek[[#This Row],[Wyładunek T5]],statek[[#This Row],[Wyładunek T5]])</f>
        <v>0</v>
      </c>
      <c r="S148" s="2">
        <f>IF(statek[[#This Row],[Z/W]]="Z", S147-statek[[#This Row],[ile ton]]*statek[[#This Row],[cena za tone w talarach]],S147+statek[[#This Row],[ile ton]]*statek[[#This Row],[cena za tone w talarach]])</f>
        <v>530928</v>
      </c>
    </row>
    <row r="149" spans="1:19" x14ac:dyDescent="0.25">
      <c r="A149" s="1">
        <v>43147</v>
      </c>
      <c r="B149" s="2" t="s">
        <v>6</v>
      </c>
      <c r="C149" s="2" t="s">
        <v>12</v>
      </c>
      <c r="D149" s="2" t="s">
        <v>8</v>
      </c>
      <c r="E149">
        <v>47</v>
      </c>
      <c r="F149">
        <v>21</v>
      </c>
      <c r="G149" s="2">
        <f>IF(statek[[#This Row],[towar]]="T4", IF(statek[[#This Row],[Z/W]]="Z", G148+statek[[#This Row],[ile ton]],G148),G148)</f>
        <v>642</v>
      </c>
      <c r="H149" s="2">
        <f>IF(A150-statek[[#This Row],[data]]-1&gt;20,1,0)</f>
        <v>0</v>
      </c>
      <c r="I149" s="2">
        <f>IF(statek[[#This Row],[towar]]="T1", IF(statek[[#This Row],[Z/W]]="Z",I148+statek[[#This Row],[ile ton]],I148-statek[[#This Row],[ile ton]]),I148)</f>
        <v>100</v>
      </c>
      <c r="J149" s="2">
        <f>IF(statek[[#This Row],[towar]]="T2", IF(statek[[#This Row],[Z/W]]="Z",J148+statek[[#This Row],[ile ton]],J148-statek[[#This Row],[ile ton]]),J148)</f>
        <v>0</v>
      </c>
      <c r="K149" s="2">
        <f>IF(statek[[#This Row],[towar]]="T3", IF(statek[[#This Row],[Z/W]]="Z",K148+statek[[#This Row],[ile ton]],K148-statek[[#This Row],[ile ton]]),K148)</f>
        <v>47</v>
      </c>
      <c r="L149" s="2">
        <f>IF(statek[[#This Row],[towar]]="T4", IF(statek[[#This Row],[Z/W]]="Z",L148+statek[[#This Row],[ile ton]],L148-statek[[#This Row],[ile ton]]),L148)</f>
        <v>58</v>
      </c>
      <c r="M149" s="2">
        <f>IF(statek[[#This Row],[towar]]="T5", IF(statek[[#This Row],[Z/W]]="Z",M148+statek[[#This Row],[ile ton]],M148-statek[[#This Row],[ile ton]]),M148)</f>
        <v>34</v>
      </c>
      <c r="N149" s="2">
        <f>IF(statek[[#This Row],[towar]]="T5",IF(statek[[#This Row],[Z/W]]="Z",statek[[#This Row],[ile ton]],0),0)</f>
        <v>0</v>
      </c>
      <c r="O149" s="2">
        <f>IF(statek[[#This Row],[towar]]="T5",IF(statek[[#This Row],[Z/W]]="W",O148+statek[[#This Row],[ile ton]],0),0)</f>
        <v>0</v>
      </c>
      <c r="P149" s="2">
        <f>MONTH(statek[[#This Row],[data]])</f>
        <v>2</v>
      </c>
      <c r="Q149" s="2">
        <f>IF(statek[[#This Row],[Miesiąc]]=P148,Q148+statek[[#This Row],[Załadunek T5]],statek[[#This Row],[Załadunek T5]])</f>
        <v>34</v>
      </c>
      <c r="R149" s="2">
        <f>IF(statek[[#This Row],[Miesiąc]]=P148,R148+statek[[#This Row],[Wyładunek T5]],statek[[#This Row],[Wyładunek T5]])</f>
        <v>0</v>
      </c>
      <c r="S149" s="2">
        <f>IF(statek[[#This Row],[Z/W]]="Z", S148-statek[[#This Row],[ile ton]]*statek[[#This Row],[cena za tone w talarach]],S148+statek[[#This Row],[ile ton]]*statek[[#This Row],[cena za tone w talarach]])</f>
        <v>529941</v>
      </c>
    </row>
    <row r="150" spans="1:19" x14ac:dyDescent="0.25">
      <c r="A150" s="1">
        <v>43147</v>
      </c>
      <c r="B150" s="2" t="s">
        <v>6</v>
      </c>
      <c r="C150" s="2" t="s">
        <v>7</v>
      </c>
      <c r="D150" s="2" t="s">
        <v>8</v>
      </c>
      <c r="E150">
        <v>48</v>
      </c>
      <c r="F150">
        <v>66</v>
      </c>
      <c r="G150" s="2">
        <f>IF(statek[[#This Row],[towar]]="T4", IF(statek[[#This Row],[Z/W]]="Z", G149+statek[[#This Row],[ile ton]],G149),G149)</f>
        <v>690</v>
      </c>
      <c r="H150" s="2">
        <f>IF(A151-statek[[#This Row],[data]]-1&gt;20,1,0)</f>
        <v>0</v>
      </c>
      <c r="I150" s="2">
        <f>IF(statek[[#This Row],[towar]]="T1", IF(statek[[#This Row],[Z/W]]="Z",I149+statek[[#This Row],[ile ton]],I149-statek[[#This Row],[ile ton]]),I149)</f>
        <v>100</v>
      </c>
      <c r="J150" s="2">
        <f>IF(statek[[#This Row],[towar]]="T2", IF(statek[[#This Row],[Z/W]]="Z",J149+statek[[#This Row],[ile ton]],J149-statek[[#This Row],[ile ton]]),J149)</f>
        <v>0</v>
      </c>
      <c r="K150" s="2">
        <f>IF(statek[[#This Row],[towar]]="T3", IF(statek[[#This Row],[Z/W]]="Z",K149+statek[[#This Row],[ile ton]],K149-statek[[#This Row],[ile ton]]),K149)</f>
        <v>47</v>
      </c>
      <c r="L150" s="2">
        <f>IF(statek[[#This Row],[towar]]="T4", IF(statek[[#This Row],[Z/W]]="Z",L149+statek[[#This Row],[ile ton]],L149-statek[[#This Row],[ile ton]]),L149)</f>
        <v>106</v>
      </c>
      <c r="M150" s="2">
        <f>IF(statek[[#This Row],[towar]]="T5", IF(statek[[#This Row],[Z/W]]="Z",M149+statek[[#This Row],[ile ton]],M149-statek[[#This Row],[ile ton]]),M149)</f>
        <v>34</v>
      </c>
      <c r="N150" s="2">
        <f>IF(statek[[#This Row],[towar]]="T5",IF(statek[[#This Row],[Z/W]]="Z",statek[[#This Row],[ile ton]],0),0)</f>
        <v>0</v>
      </c>
      <c r="O150" s="2">
        <f>IF(statek[[#This Row],[towar]]="T5",IF(statek[[#This Row],[Z/W]]="W",O149+statek[[#This Row],[ile ton]],0),0)</f>
        <v>0</v>
      </c>
      <c r="P150" s="2">
        <f>MONTH(statek[[#This Row],[data]])</f>
        <v>2</v>
      </c>
      <c r="Q150" s="2">
        <f>IF(statek[[#This Row],[Miesiąc]]=P149,Q149+statek[[#This Row],[Załadunek T5]],statek[[#This Row],[Załadunek T5]])</f>
        <v>34</v>
      </c>
      <c r="R150" s="2">
        <f>IF(statek[[#This Row],[Miesiąc]]=P149,R149+statek[[#This Row],[Wyładunek T5]],statek[[#This Row],[Wyładunek T5]])</f>
        <v>0</v>
      </c>
      <c r="S150" s="2">
        <f>IF(statek[[#This Row],[Z/W]]="Z", S149-statek[[#This Row],[ile ton]]*statek[[#This Row],[cena za tone w talarach]],S149+statek[[#This Row],[ile ton]]*statek[[#This Row],[cena za tone w talarach]])</f>
        <v>526773</v>
      </c>
    </row>
    <row r="151" spans="1:19" x14ac:dyDescent="0.25">
      <c r="A151" s="1">
        <v>43162</v>
      </c>
      <c r="B151" s="2" t="s">
        <v>13</v>
      </c>
      <c r="C151" s="2" t="s">
        <v>9</v>
      </c>
      <c r="D151" s="2" t="s">
        <v>14</v>
      </c>
      <c r="E151">
        <v>34</v>
      </c>
      <c r="F151">
        <v>58</v>
      </c>
      <c r="G151" s="2">
        <f>IF(statek[[#This Row],[towar]]="T4", IF(statek[[#This Row],[Z/W]]="Z", G150+statek[[#This Row],[ile ton]],G150),G150)</f>
        <v>690</v>
      </c>
      <c r="H151" s="2">
        <f>IF(A152-statek[[#This Row],[data]]-1&gt;20,1,0)</f>
        <v>0</v>
      </c>
      <c r="I151" s="2">
        <f>IF(statek[[#This Row],[towar]]="T1", IF(statek[[#This Row],[Z/W]]="Z",I150+statek[[#This Row],[ile ton]],I150-statek[[#This Row],[ile ton]]),I150)</f>
        <v>100</v>
      </c>
      <c r="J151" s="2">
        <f>IF(statek[[#This Row],[towar]]="T2", IF(statek[[#This Row],[Z/W]]="Z",J150+statek[[#This Row],[ile ton]],J150-statek[[#This Row],[ile ton]]),J150)</f>
        <v>0</v>
      </c>
      <c r="K151" s="2">
        <f>IF(statek[[#This Row],[towar]]="T3", IF(statek[[#This Row],[Z/W]]="Z",K150+statek[[#This Row],[ile ton]],K150-statek[[#This Row],[ile ton]]),K150)</f>
        <v>47</v>
      </c>
      <c r="L151" s="2">
        <f>IF(statek[[#This Row],[towar]]="T4", IF(statek[[#This Row],[Z/W]]="Z",L150+statek[[#This Row],[ile ton]],L150-statek[[#This Row],[ile ton]]),L150)</f>
        <v>106</v>
      </c>
      <c r="M151" s="2">
        <f>IF(statek[[#This Row],[towar]]="T5", IF(statek[[#This Row],[Z/W]]="Z",M150+statek[[#This Row],[ile ton]],M150-statek[[#This Row],[ile ton]]),M150)</f>
        <v>0</v>
      </c>
      <c r="N151" s="2">
        <f>IF(statek[[#This Row],[towar]]="T5",IF(statek[[#This Row],[Z/W]]="Z",statek[[#This Row],[ile ton]],0),0)</f>
        <v>0</v>
      </c>
      <c r="O151" s="2">
        <f>IF(statek[[#This Row],[towar]]="T5",IF(statek[[#This Row],[Z/W]]="W",O150+statek[[#This Row],[ile ton]],0),0)</f>
        <v>34</v>
      </c>
      <c r="P151" s="2">
        <f>MONTH(statek[[#This Row],[data]])</f>
        <v>3</v>
      </c>
      <c r="Q151" s="2">
        <f>IF(statek[[#This Row],[Miesiąc]]=P150,Q150+statek[[#This Row],[Załadunek T5]],statek[[#This Row],[Załadunek T5]])</f>
        <v>0</v>
      </c>
      <c r="R151" s="2">
        <f>IF(statek[[#This Row],[Miesiąc]]=P150,R150+statek[[#This Row],[Wyładunek T5]],statek[[#This Row],[Wyładunek T5]])</f>
        <v>34</v>
      </c>
      <c r="S151" s="2">
        <f>IF(statek[[#This Row],[Z/W]]="Z", S150-statek[[#This Row],[ile ton]]*statek[[#This Row],[cena za tone w talarach]],S150+statek[[#This Row],[ile ton]]*statek[[#This Row],[cena za tone w talarach]])</f>
        <v>528745</v>
      </c>
    </row>
    <row r="152" spans="1:19" x14ac:dyDescent="0.25">
      <c r="A152" s="1">
        <v>43162</v>
      </c>
      <c r="B152" s="2" t="s">
        <v>13</v>
      </c>
      <c r="C152" s="2" t="s">
        <v>10</v>
      </c>
      <c r="D152" s="2" t="s">
        <v>8</v>
      </c>
      <c r="E152">
        <v>5</v>
      </c>
      <c r="F152">
        <v>9</v>
      </c>
      <c r="G152" s="2">
        <f>IF(statek[[#This Row],[towar]]="T4", IF(statek[[#This Row],[Z/W]]="Z", G151+statek[[#This Row],[ile ton]],G151),G151)</f>
        <v>690</v>
      </c>
      <c r="H152" s="2">
        <f>IF(A153-statek[[#This Row],[data]]-1&gt;20,1,0)</f>
        <v>0</v>
      </c>
      <c r="I152" s="2">
        <f>IF(statek[[#This Row],[towar]]="T1", IF(statek[[#This Row],[Z/W]]="Z",I151+statek[[#This Row],[ile ton]],I151-statek[[#This Row],[ile ton]]),I151)</f>
        <v>105</v>
      </c>
      <c r="J152" s="2">
        <f>IF(statek[[#This Row],[towar]]="T2", IF(statek[[#This Row],[Z/W]]="Z",J151+statek[[#This Row],[ile ton]],J151-statek[[#This Row],[ile ton]]),J151)</f>
        <v>0</v>
      </c>
      <c r="K152" s="2">
        <f>IF(statek[[#This Row],[towar]]="T3", IF(statek[[#This Row],[Z/W]]="Z",K151+statek[[#This Row],[ile ton]],K151-statek[[#This Row],[ile ton]]),K151)</f>
        <v>47</v>
      </c>
      <c r="L152" s="2">
        <f>IF(statek[[#This Row],[towar]]="T4", IF(statek[[#This Row],[Z/W]]="Z",L151+statek[[#This Row],[ile ton]],L151-statek[[#This Row],[ile ton]]),L151)</f>
        <v>106</v>
      </c>
      <c r="M152" s="2">
        <f>IF(statek[[#This Row],[towar]]="T5", IF(statek[[#This Row],[Z/W]]="Z",M151+statek[[#This Row],[ile ton]],M151-statek[[#This Row],[ile ton]]),M151)</f>
        <v>0</v>
      </c>
      <c r="N152" s="2">
        <f>IF(statek[[#This Row],[towar]]="T5",IF(statek[[#This Row],[Z/W]]="Z",statek[[#This Row],[ile ton]],0),0)</f>
        <v>0</v>
      </c>
      <c r="O152" s="2">
        <f>IF(statek[[#This Row],[towar]]="T5",IF(statek[[#This Row],[Z/W]]="W",O151+statek[[#This Row],[ile ton]],0),0)</f>
        <v>0</v>
      </c>
      <c r="P152" s="2">
        <f>MONTH(statek[[#This Row],[data]])</f>
        <v>3</v>
      </c>
      <c r="Q152" s="2">
        <f>IF(statek[[#This Row],[Miesiąc]]=P151,Q151+statek[[#This Row],[Załadunek T5]],statek[[#This Row],[Załadunek T5]])</f>
        <v>0</v>
      </c>
      <c r="R152" s="2">
        <f>IF(statek[[#This Row],[Miesiąc]]=P151,R151+statek[[#This Row],[Wyładunek T5]],statek[[#This Row],[Wyładunek T5]])</f>
        <v>34</v>
      </c>
      <c r="S152" s="2">
        <f>IF(statek[[#This Row],[Z/W]]="Z", S151-statek[[#This Row],[ile ton]]*statek[[#This Row],[cena za tone w talarach]],S151+statek[[#This Row],[ile ton]]*statek[[#This Row],[cena za tone w talarach]])</f>
        <v>528700</v>
      </c>
    </row>
    <row r="153" spans="1:19" x14ac:dyDescent="0.25">
      <c r="A153" s="1">
        <v>43181</v>
      </c>
      <c r="B153" s="2" t="s">
        <v>15</v>
      </c>
      <c r="C153" s="2" t="s">
        <v>12</v>
      </c>
      <c r="D153" s="2" t="s">
        <v>14</v>
      </c>
      <c r="E153">
        <v>46</v>
      </c>
      <c r="F153">
        <v>30</v>
      </c>
      <c r="G153" s="2">
        <f>IF(statek[[#This Row],[towar]]="T4", IF(statek[[#This Row],[Z/W]]="Z", G152+statek[[#This Row],[ile ton]],G152),G152)</f>
        <v>690</v>
      </c>
      <c r="H153" s="2">
        <f>IF(A154-statek[[#This Row],[data]]-1&gt;20,1,0)</f>
        <v>0</v>
      </c>
      <c r="I153" s="2">
        <f>IF(statek[[#This Row],[towar]]="T1", IF(statek[[#This Row],[Z/W]]="Z",I152+statek[[#This Row],[ile ton]],I152-statek[[#This Row],[ile ton]]),I152)</f>
        <v>105</v>
      </c>
      <c r="J153" s="2">
        <f>IF(statek[[#This Row],[towar]]="T2", IF(statek[[#This Row],[Z/W]]="Z",J152+statek[[#This Row],[ile ton]],J152-statek[[#This Row],[ile ton]]),J152)</f>
        <v>0</v>
      </c>
      <c r="K153" s="2">
        <f>IF(statek[[#This Row],[towar]]="T3", IF(statek[[#This Row],[Z/W]]="Z",K152+statek[[#This Row],[ile ton]],K152-statek[[#This Row],[ile ton]]),K152)</f>
        <v>1</v>
      </c>
      <c r="L153" s="2">
        <f>IF(statek[[#This Row],[towar]]="T4", IF(statek[[#This Row],[Z/W]]="Z",L152+statek[[#This Row],[ile ton]],L152-statek[[#This Row],[ile ton]]),L152)</f>
        <v>106</v>
      </c>
      <c r="M153" s="2">
        <f>IF(statek[[#This Row],[towar]]="T5", IF(statek[[#This Row],[Z/W]]="Z",M152+statek[[#This Row],[ile ton]],M152-statek[[#This Row],[ile ton]]),M152)</f>
        <v>0</v>
      </c>
      <c r="N153" s="2">
        <f>IF(statek[[#This Row],[towar]]="T5",IF(statek[[#This Row],[Z/W]]="Z",statek[[#This Row],[ile ton]],0),0)</f>
        <v>0</v>
      </c>
      <c r="O153" s="2">
        <f>IF(statek[[#This Row],[towar]]="T5",IF(statek[[#This Row],[Z/W]]="W",O152+statek[[#This Row],[ile ton]],0),0)</f>
        <v>0</v>
      </c>
      <c r="P153" s="2">
        <f>MONTH(statek[[#This Row],[data]])</f>
        <v>3</v>
      </c>
      <c r="Q153" s="2">
        <f>IF(statek[[#This Row],[Miesiąc]]=P152,Q152+statek[[#This Row],[Załadunek T5]],statek[[#This Row],[Załadunek T5]])</f>
        <v>0</v>
      </c>
      <c r="R153" s="2">
        <f>IF(statek[[#This Row],[Miesiąc]]=P152,R152+statek[[#This Row],[Wyładunek T5]],statek[[#This Row],[Wyładunek T5]])</f>
        <v>34</v>
      </c>
      <c r="S153" s="2">
        <f>IF(statek[[#This Row],[Z/W]]="Z", S152-statek[[#This Row],[ile ton]]*statek[[#This Row],[cena za tone w talarach]],S152+statek[[#This Row],[ile ton]]*statek[[#This Row],[cena za tone w talarach]])</f>
        <v>530080</v>
      </c>
    </row>
    <row r="154" spans="1:19" x14ac:dyDescent="0.25">
      <c r="A154" s="1">
        <v>43181</v>
      </c>
      <c r="B154" s="2" t="s">
        <v>15</v>
      </c>
      <c r="C154" s="2" t="s">
        <v>7</v>
      </c>
      <c r="D154" s="2" t="s">
        <v>8</v>
      </c>
      <c r="E154">
        <v>49</v>
      </c>
      <c r="F154">
        <v>65</v>
      </c>
      <c r="G154" s="2">
        <f>IF(statek[[#This Row],[towar]]="T4", IF(statek[[#This Row],[Z/W]]="Z", G153+statek[[#This Row],[ile ton]],G153),G153)</f>
        <v>739</v>
      </c>
      <c r="H154" s="2">
        <f>IF(A155-statek[[#This Row],[data]]-1&gt;20,1,0)</f>
        <v>0</v>
      </c>
      <c r="I154" s="2">
        <f>IF(statek[[#This Row],[towar]]="T1", IF(statek[[#This Row],[Z/W]]="Z",I153+statek[[#This Row],[ile ton]],I153-statek[[#This Row],[ile ton]]),I153)</f>
        <v>105</v>
      </c>
      <c r="J154" s="2">
        <f>IF(statek[[#This Row],[towar]]="T2", IF(statek[[#This Row],[Z/W]]="Z",J153+statek[[#This Row],[ile ton]],J153-statek[[#This Row],[ile ton]]),J153)</f>
        <v>0</v>
      </c>
      <c r="K154" s="2">
        <f>IF(statek[[#This Row],[towar]]="T3", IF(statek[[#This Row],[Z/W]]="Z",K153+statek[[#This Row],[ile ton]],K153-statek[[#This Row],[ile ton]]),K153)</f>
        <v>1</v>
      </c>
      <c r="L154" s="2">
        <f>IF(statek[[#This Row],[towar]]="T4", IF(statek[[#This Row],[Z/W]]="Z",L153+statek[[#This Row],[ile ton]],L153-statek[[#This Row],[ile ton]]),L153)</f>
        <v>155</v>
      </c>
      <c r="M154" s="2">
        <f>IF(statek[[#This Row],[towar]]="T5", IF(statek[[#This Row],[Z/W]]="Z",M153+statek[[#This Row],[ile ton]],M153-statek[[#This Row],[ile ton]]),M153)</f>
        <v>0</v>
      </c>
      <c r="N154" s="2">
        <f>IF(statek[[#This Row],[towar]]="T5",IF(statek[[#This Row],[Z/W]]="Z",statek[[#This Row],[ile ton]],0),0)</f>
        <v>0</v>
      </c>
      <c r="O154" s="2">
        <f>IF(statek[[#This Row],[towar]]="T5",IF(statek[[#This Row],[Z/W]]="W",O153+statek[[#This Row],[ile ton]],0),0)</f>
        <v>0</v>
      </c>
      <c r="P154" s="2">
        <f>MONTH(statek[[#This Row],[data]])</f>
        <v>3</v>
      </c>
      <c r="Q154" s="2">
        <f>IF(statek[[#This Row],[Miesiąc]]=P153,Q153+statek[[#This Row],[Załadunek T5]],statek[[#This Row],[Załadunek T5]])</f>
        <v>0</v>
      </c>
      <c r="R154" s="2">
        <f>IF(statek[[#This Row],[Miesiąc]]=P153,R153+statek[[#This Row],[Wyładunek T5]],statek[[#This Row],[Wyładunek T5]])</f>
        <v>34</v>
      </c>
      <c r="S154" s="2">
        <f>IF(statek[[#This Row],[Z/W]]="Z", S153-statek[[#This Row],[ile ton]]*statek[[#This Row],[cena za tone w talarach]],S153+statek[[#This Row],[ile ton]]*statek[[#This Row],[cena za tone w talarach]])</f>
        <v>526895</v>
      </c>
    </row>
    <row r="155" spans="1:19" x14ac:dyDescent="0.25">
      <c r="A155" s="1">
        <v>43181</v>
      </c>
      <c r="B155" s="2" t="s">
        <v>15</v>
      </c>
      <c r="C155" s="2" t="s">
        <v>10</v>
      </c>
      <c r="D155" s="2" t="s">
        <v>8</v>
      </c>
      <c r="E155">
        <v>16</v>
      </c>
      <c r="F155">
        <v>8</v>
      </c>
      <c r="G155" s="2">
        <f>IF(statek[[#This Row],[towar]]="T4", IF(statek[[#This Row],[Z/W]]="Z", G154+statek[[#This Row],[ile ton]],G154),G154)</f>
        <v>739</v>
      </c>
      <c r="H155" s="2">
        <f>IF(A156-statek[[#This Row],[data]]-1&gt;20,1,0)</f>
        <v>1</v>
      </c>
      <c r="I155" s="2">
        <f>IF(statek[[#This Row],[towar]]="T1", IF(statek[[#This Row],[Z/W]]="Z",I154+statek[[#This Row],[ile ton]],I154-statek[[#This Row],[ile ton]]),I154)</f>
        <v>121</v>
      </c>
      <c r="J155" s="2">
        <f>IF(statek[[#This Row],[towar]]="T2", IF(statek[[#This Row],[Z/W]]="Z",J154+statek[[#This Row],[ile ton]],J154-statek[[#This Row],[ile ton]]),J154)</f>
        <v>0</v>
      </c>
      <c r="K155" s="2">
        <f>IF(statek[[#This Row],[towar]]="T3", IF(statek[[#This Row],[Z/W]]="Z",K154+statek[[#This Row],[ile ton]],K154-statek[[#This Row],[ile ton]]),K154)</f>
        <v>1</v>
      </c>
      <c r="L155" s="2">
        <f>IF(statek[[#This Row],[towar]]="T4", IF(statek[[#This Row],[Z/W]]="Z",L154+statek[[#This Row],[ile ton]],L154-statek[[#This Row],[ile ton]]),L154)</f>
        <v>155</v>
      </c>
      <c r="M155" s="2">
        <f>IF(statek[[#This Row],[towar]]="T5", IF(statek[[#This Row],[Z/W]]="Z",M154+statek[[#This Row],[ile ton]],M154-statek[[#This Row],[ile ton]]),M154)</f>
        <v>0</v>
      </c>
      <c r="N155" s="2">
        <f>IF(statek[[#This Row],[towar]]="T5",IF(statek[[#This Row],[Z/W]]="Z",statek[[#This Row],[ile ton]],0),0)</f>
        <v>0</v>
      </c>
      <c r="O155" s="2">
        <f>IF(statek[[#This Row],[towar]]="T5",IF(statek[[#This Row],[Z/W]]="W",O154+statek[[#This Row],[ile ton]],0),0)</f>
        <v>0</v>
      </c>
      <c r="P155" s="2">
        <f>MONTH(statek[[#This Row],[data]])</f>
        <v>3</v>
      </c>
      <c r="Q155" s="2">
        <f>IF(statek[[#This Row],[Miesiąc]]=P154,Q154+statek[[#This Row],[Załadunek T5]],statek[[#This Row],[Załadunek T5]])</f>
        <v>0</v>
      </c>
      <c r="R155" s="2">
        <f>IF(statek[[#This Row],[Miesiąc]]=P154,R154+statek[[#This Row],[Wyładunek T5]],statek[[#This Row],[Wyładunek T5]])</f>
        <v>34</v>
      </c>
      <c r="S155" s="2">
        <f>IF(statek[[#This Row],[Z/W]]="Z", S154-statek[[#This Row],[ile ton]]*statek[[#This Row],[cena za tone w talarach]],S154+statek[[#This Row],[ile ton]]*statek[[#This Row],[cena za tone w talarach]])</f>
        <v>526767</v>
      </c>
    </row>
    <row r="156" spans="1:19" x14ac:dyDescent="0.25">
      <c r="A156" s="1">
        <v>43207</v>
      </c>
      <c r="B156" s="2" t="s">
        <v>16</v>
      </c>
      <c r="C156" s="2" t="s">
        <v>9</v>
      </c>
      <c r="D156" s="2" t="s">
        <v>8</v>
      </c>
      <c r="E156">
        <v>5</v>
      </c>
      <c r="F156">
        <v>37</v>
      </c>
      <c r="G156" s="2">
        <f>IF(statek[[#This Row],[towar]]="T4", IF(statek[[#This Row],[Z/W]]="Z", G155+statek[[#This Row],[ile ton]],G155),G155)</f>
        <v>739</v>
      </c>
      <c r="H156" s="2">
        <f>IF(A157-statek[[#This Row],[data]]-1&gt;20,1,0)</f>
        <v>0</v>
      </c>
      <c r="I156" s="2">
        <f>IF(statek[[#This Row],[towar]]="T1", IF(statek[[#This Row],[Z/W]]="Z",I155+statek[[#This Row],[ile ton]],I155-statek[[#This Row],[ile ton]]),I155)</f>
        <v>121</v>
      </c>
      <c r="J156" s="2">
        <f>IF(statek[[#This Row],[towar]]="T2", IF(statek[[#This Row],[Z/W]]="Z",J155+statek[[#This Row],[ile ton]],J155-statek[[#This Row],[ile ton]]),J155)</f>
        <v>0</v>
      </c>
      <c r="K156" s="2">
        <f>IF(statek[[#This Row],[towar]]="T3", IF(statek[[#This Row],[Z/W]]="Z",K155+statek[[#This Row],[ile ton]],K155-statek[[#This Row],[ile ton]]),K155)</f>
        <v>1</v>
      </c>
      <c r="L156" s="2">
        <f>IF(statek[[#This Row],[towar]]="T4", IF(statek[[#This Row],[Z/W]]="Z",L155+statek[[#This Row],[ile ton]],L155-statek[[#This Row],[ile ton]]),L155)</f>
        <v>155</v>
      </c>
      <c r="M156" s="2">
        <f>IF(statek[[#This Row],[towar]]="T5", IF(statek[[#This Row],[Z/W]]="Z",M155+statek[[#This Row],[ile ton]],M155-statek[[#This Row],[ile ton]]),M155)</f>
        <v>5</v>
      </c>
      <c r="N156" s="2">
        <f>IF(statek[[#This Row],[towar]]="T5",IF(statek[[#This Row],[Z/W]]="Z",statek[[#This Row],[ile ton]],0),0)</f>
        <v>5</v>
      </c>
      <c r="O156" s="2">
        <f>IF(statek[[#This Row],[towar]]="T5",IF(statek[[#This Row],[Z/W]]="W",O155+statek[[#This Row],[ile ton]],0),0)</f>
        <v>0</v>
      </c>
      <c r="P156" s="2">
        <f>MONTH(statek[[#This Row],[data]])</f>
        <v>4</v>
      </c>
      <c r="Q156" s="2">
        <f>IF(statek[[#This Row],[Miesiąc]]=P155,Q155+statek[[#This Row],[Załadunek T5]],statek[[#This Row],[Załadunek T5]])</f>
        <v>5</v>
      </c>
      <c r="R156" s="2">
        <f>IF(statek[[#This Row],[Miesiąc]]=P155,R155+statek[[#This Row],[Wyładunek T5]],statek[[#This Row],[Wyładunek T5]])</f>
        <v>0</v>
      </c>
      <c r="S156" s="2">
        <f>IF(statek[[#This Row],[Z/W]]="Z", S155-statek[[#This Row],[ile ton]]*statek[[#This Row],[cena za tone w talarach]],S155+statek[[#This Row],[ile ton]]*statek[[#This Row],[cena za tone w talarach]])</f>
        <v>526582</v>
      </c>
    </row>
    <row r="157" spans="1:19" x14ac:dyDescent="0.25">
      <c r="A157" s="1">
        <v>43207</v>
      </c>
      <c r="B157" s="2" t="s">
        <v>16</v>
      </c>
      <c r="C157" s="2" t="s">
        <v>12</v>
      </c>
      <c r="D157" s="2" t="s">
        <v>14</v>
      </c>
      <c r="E157">
        <v>1</v>
      </c>
      <c r="F157">
        <v>32</v>
      </c>
      <c r="G157" s="2">
        <f>IF(statek[[#This Row],[towar]]="T4", IF(statek[[#This Row],[Z/W]]="Z", G156+statek[[#This Row],[ile ton]],G156),G156)</f>
        <v>739</v>
      </c>
      <c r="H157" s="2">
        <f>IF(A158-statek[[#This Row],[data]]-1&gt;20,1,0)</f>
        <v>0</v>
      </c>
      <c r="I157" s="2">
        <f>IF(statek[[#This Row],[towar]]="T1", IF(statek[[#This Row],[Z/W]]="Z",I156+statek[[#This Row],[ile ton]],I156-statek[[#This Row],[ile ton]]),I156)</f>
        <v>121</v>
      </c>
      <c r="J157" s="2">
        <f>IF(statek[[#This Row],[towar]]="T2", IF(statek[[#This Row],[Z/W]]="Z",J156+statek[[#This Row],[ile ton]],J156-statek[[#This Row],[ile ton]]),J156)</f>
        <v>0</v>
      </c>
      <c r="K157" s="2">
        <f>IF(statek[[#This Row],[towar]]="T3", IF(statek[[#This Row],[Z/W]]="Z",K156+statek[[#This Row],[ile ton]],K156-statek[[#This Row],[ile ton]]),K156)</f>
        <v>0</v>
      </c>
      <c r="L157" s="2">
        <f>IF(statek[[#This Row],[towar]]="T4", IF(statek[[#This Row],[Z/W]]="Z",L156+statek[[#This Row],[ile ton]],L156-statek[[#This Row],[ile ton]]),L156)</f>
        <v>155</v>
      </c>
      <c r="M157" s="2">
        <f>IF(statek[[#This Row],[towar]]="T5", IF(statek[[#This Row],[Z/W]]="Z",M156+statek[[#This Row],[ile ton]],M156-statek[[#This Row],[ile ton]]),M156)</f>
        <v>5</v>
      </c>
      <c r="N157" s="2">
        <f>IF(statek[[#This Row],[towar]]="T5",IF(statek[[#This Row],[Z/W]]="Z",statek[[#This Row],[ile ton]],0),0)</f>
        <v>0</v>
      </c>
      <c r="O157" s="2">
        <f>IF(statek[[#This Row],[towar]]="T5",IF(statek[[#This Row],[Z/W]]="W",O156+statek[[#This Row],[ile ton]],0),0)</f>
        <v>0</v>
      </c>
      <c r="P157" s="2">
        <f>MONTH(statek[[#This Row],[data]])</f>
        <v>4</v>
      </c>
      <c r="Q157" s="2">
        <f>IF(statek[[#This Row],[Miesiąc]]=P156,Q156+statek[[#This Row],[Załadunek T5]],statek[[#This Row],[Załadunek T5]])</f>
        <v>5</v>
      </c>
      <c r="R157" s="2">
        <f>IF(statek[[#This Row],[Miesiąc]]=P156,R156+statek[[#This Row],[Wyładunek T5]],statek[[#This Row],[Wyładunek T5]])</f>
        <v>0</v>
      </c>
      <c r="S157" s="2">
        <f>IF(statek[[#This Row],[Z/W]]="Z", S156-statek[[#This Row],[ile ton]]*statek[[#This Row],[cena za tone w talarach]],S156+statek[[#This Row],[ile ton]]*statek[[#This Row],[cena za tone w talarach]])</f>
        <v>526614</v>
      </c>
    </row>
    <row r="158" spans="1:19" x14ac:dyDescent="0.25">
      <c r="A158" s="1">
        <v>43207</v>
      </c>
      <c r="B158" s="2" t="s">
        <v>16</v>
      </c>
      <c r="C158" s="2" t="s">
        <v>10</v>
      </c>
      <c r="D158" s="2" t="s">
        <v>8</v>
      </c>
      <c r="E158">
        <v>34</v>
      </c>
      <c r="F158">
        <v>7</v>
      </c>
      <c r="G158" s="2">
        <f>IF(statek[[#This Row],[towar]]="T4", IF(statek[[#This Row],[Z/W]]="Z", G157+statek[[#This Row],[ile ton]],G157),G157)</f>
        <v>739</v>
      </c>
      <c r="H158" s="2">
        <f>IF(A159-statek[[#This Row],[data]]-1&gt;20,1,0)</f>
        <v>0</v>
      </c>
      <c r="I158" s="2">
        <f>IF(statek[[#This Row],[towar]]="T1", IF(statek[[#This Row],[Z/W]]="Z",I157+statek[[#This Row],[ile ton]],I157-statek[[#This Row],[ile ton]]),I157)</f>
        <v>155</v>
      </c>
      <c r="J158" s="2">
        <f>IF(statek[[#This Row],[towar]]="T2", IF(statek[[#This Row],[Z/W]]="Z",J157+statek[[#This Row],[ile ton]],J157-statek[[#This Row],[ile ton]]),J157)</f>
        <v>0</v>
      </c>
      <c r="K158" s="2">
        <f>IF(statek[[#This Row],[towar]]="T3", IF(statek[[#This Row],[Z/W]]="Z",K157+statek[[#This Row],[ile ton]],K157-statek[[#This Row],[ile ton]]),K157)</f>
        <v>0</v>
      </c>
      <c r="L158" s="2">
        <f>IF(statek[[#This Row],[towar]]="T4", IF(statek[[#This Row],[Z/W]]="Z",L157+statek[[#This Row],[ile ton]],L157-statek[[#This Row],[ile ton]]),L157)</f>
        <v>155</v>
      </c>
      <c r="M158" s="2">
        <f>IF(statek[[#This Row],[towar]]="T5", IF(statek[[#This Row],[Z/W]]="Z",M157+statek[[#This Row],[ile ton]],M157-statek[[#This Row],[ile ton]]),M157)</f>
        <v>5</v>
      </c>
      <c r="N158" s="2">
        <f>IF(statek[[#This Row],[towar]]="T5",IF(statek[[#This Row],[Z/W]]="Z",statek[[#This Row],[ile ton]],0),0)</f>
        <v>0</v>
      </c>
      <c r="O158" s="2">
        <f>IF(statek[[#This Row],[towar]]="T5",IF(statek[[#This Row],[Z/W]]="W",O157+statek[[#This Row],[ile ton]],0),0)</f>
        <v>0</v>
      </c>
      <c r="P158" s="2">
        <f>MONTH(statek[[#This Row],[data]])</f>
        <v>4</v>
      </c>
      <c r="Q158" s="2">
        <f>IF(statek[[#This Row],[Miesiąc]]=P157,Q157+statek[[#This Row],[Załadunek T5]],statek[[#This Row],[Załadunek T5]])</f>
        <v>5</v>
      </c>
      <c r="R158" s="2">
        <f>IF(statek[[#This Row],[Miesiąc]]=P157,R157+statek[[#This Row],[Wyładunek T5]],statek[[#This Row],[Wyładunek T5]])</f>
        <v>0</v>
      </c>
      <c r="S158" s="2">
        <f>IF(statek[[#This Row],[Z/W]]="Z", S157-statek[[#This Row],[ile ton]]*statek[[#This Row],[cena za tone w talarach]],S157+statek[[#This Row],[ile ton]]*statek[[#This Row],[cena za tone w talarach]])</f>
        <v>526376</v>
      </c>
    </row>
    <row r="159" spans="1:19" x14ac:dyDescent="0.25">
      <c r="A159" s="1">
        <v>43207</v>
      </c>
      <c r="B159" s="2" t="s">
        <v>16</v>
      </c>
      <c r="C159" s="2" t="s">
        <v>7</v>
      </c>
      <c r="D159" s="2" t="s">
        <v>8</v>
      </c>
      <c r="E159">
        <v>29</v>
      </c>
      <c r="F159">
        <v>59</v>
      </c>
      <c r="G159" s="2">
        <f>IF(statek[[#This Row],[towar]]="T4", IF(statek[[#This Row],[Z/W]]="Z", G158+statek[[#This Row],[ile ton]],G158),G158)</f>
        <v>768</v>
      </c>
      <c r="H159" s="2">
        <f>IF(A160-statek[[#This Row],[data]]-1&gt;20,1,0)</f>
        <v>0</v>
      </c>
      <c r="I159" s="2">
        <f>IF(statek[[#This Row],[towar]]="T1", IF(statek[[#This Row],[Z/W]]="Z",I158+statek[[#This Row],[ile ton]],I158-statek[[#This Row],[ile ton]]),I158)</f>
        <v>155</v>
      </c>
      <c r="J159" s="2">
        <f>IF(statek[[#This Row],[towar]]="T2", IF(statek[[#This Row],[Z/W]]="Z",J158+statek[[#This Row],[ile ton]],J158-statek[[#This Row],[ile ton]]),J158)</f>
        <v>0</v>
      </c>
      <c r="K159" s="2">
        <f>IF(statek[[#This Row],[towar]]="T3", IF(statek[[#This Row],[Z/W]]="Z",K158+statek[[#This Row],[ile ton]],K158-statek[[#This Row],[ile ton]]),K158)</f>
        <v>0</v>
      </c>
      <c r="L159" s="2">
        <f>IF(statek[[#This Row],[towar]]="T4", IF(statek[[#This Row],[Z/W]]="Z",L158+statek[[#This Row],[ile ton]],L158-statek[[#This Row],[ile ton]]),L158)</f>
        <v>184</v>
      </c>
      <c r="M159" s="2">
        <f>IF(statek[[#This Row],[towar]]="T5", IF(statek[[#This Row],[Z/W]]="Z",M158+statek[[#This Row],[ile ton]],M158-statek[[#This Row],[ile ton]]),M158)</f>
        <v>5</v>
      </c>
      <c r="N159" s="2">
        <f>IF(statek[[#This Row],[towar]]="T5",IF(statek[[#This Row],[Z/W]]="Z",statek[[#This Row],[ile ton]],0),0)</f>
        <v>0</v>
      </c>
      <c r="O159" s="2">
        <f>IF(statek[[#This Row],[towar]]="T5",IF(statek[[#This Row],[Z/W]]="W",O158+statek[[#This Row],[ile ton]],0),0)</f>
        <v>0</v>
      </c>
      <c r="P159" s="2">
        <f>MONTH(statek[[#This Row],[data]])</f>
        <v>4</v>
      </c>
      <c r="Q159" s="2">
        <f>IF(statek[[#This Row],[Miesiąc]]=P158,Q158+statek[[#This Row],[Załadunek T5]],statek[[#This Row],[Załadunek T5]])</f>
        <v>5</v>
      </c>
      <c r="R159" s="2">
        <f>IF(statek[[#This Row],[Miesiąc]]=P158,R158+statek[[#This Row],[Wyładunek T5]],statek[[#This Row],[Wyładunek T5]])</f>
        <v>0</v>
      </c>
      <c r="S159" s="2">
        <f>IF(statek[[#This Row],[Z/W]]="Z", S158-statek[[#This Row],[ile ton]]*statek[[#This Row],[cena za tone w talarach]],S158+statek[[#This Row],[ile ton]]*statek[[#This Row],[cena za tone w talarach]])</f>
        <v>524665</v>
      </c>
    </row>
    <row r="160" spans="1:19" x14ac:dyDescent="0.25">
      <c r="A160" s="1">
        <v>43228</v>
      </c>
      <c r="B160" s="2" t="s">
        <v>17</v>
      </c>
      <c r="C160" s="2" t="s">
        <v>11</v>
      </c>
      <c r="D160" s="2" t="s">
        <v>8</v>
      </c>
      <c r="E160">
        <v>34</v>
      </c>
      <c r="F160">
        <v>24</v>
      </c>
      <c r="G160" s="2">
        <f>IF(statek[[#This Row],[towar]]="T4", IF(statek[[#This Row],[Z/W]]="Z", G159+statek[[#This Row],[ile ton]],G159),G159)</f>
        <v>768</v>
      </c>
      <c r="H160" s="2">
        <f>IF(A161-statek[[#This Row],[data]]-1&gt;20,1,0)</f>
        <v>0</v>
      </c>
      <c r="I160" s="2">
        <f>IF(statek[[#This Row],[towar]]="T1", IF(statek[[#This Row],[Z/W]]="Z",I159+statek[[#This Row],[ile ton]],I159-statek[[#This Row],[ile ton]]),I159)</f>
        <v>155</v>
      </c>
      <c r="J160" s="2">
        <f>IF(statek[[#This Row],[towar]]="T2", IF(statek[[#This Row],[Z/W]]="Z",J159+statek[[#This Row],[ile ton]],J159-statek[[#This Row],[ile ton]]),J159)</f>
        <v>34</v>
      </c>
      <c r="K160" s="2">
        <f>IF(statek[[#This Row],[towar]]="T3", IF(statek[[#This Row],[Z/W]]="Z",K159+statek[[#This Row],[ile ton]],K159-statek[[#This Row],[ile ton]]),K159)</f>
        <v>0</v>
      </c>
      <c r="L160" s="2">
        <f>IF(statek[[#This Row],[towar]]="T4", IF(statek[[#This Row],[Z/W]]="Z",L159+statek[[#This Row],[ile ton]],L159-statek[[#This Row],[ile ton]]),L159)</f>
        <v>184</v>
      </c>
      <c r="M160" s="2">
        <f>IF(statek[[#This Row],[towar]]="T5", IF(statek[[#This Row],[Z/W]]="Z",M159+statek[[#This Row],[ile ton]],M159-statek[[#This Row],[ile ton]]),M159)</f>
        <v>5</v>
      </c>
      <c r="N160" s="2">
        <f>IF(statek[[#This Row],[towar]]="T5",IF(statek[[#This Row],[Z/W]]="Z",statek[[#This Row],[ile ton]],0),0)</f>
        <v>0</v>
      </c>
      <c r="O160" s="2">
        <f>IF(statek[[#This Row],[towar]]="T5",IF(statek[[#This Row],[Z/W]]="W",O159+statek[[#This Row],[ile ton]],0),0)</f>
        <v>0</v>
      </c>
      <c r="P160" s="2">
        <f>MONTH(statek[[#This Row],[data]])</f>
        <v>5</v>
      </c>
      <c r="Q160" s="2">
        <f>IF(statek[[#This Row],[Miesiąc]]=P159,Q159+statek[[#This Row],[Załadunek T5]],statek[[#This Row],[Załadunek T5]])</f>
        <v>0</v>
      </c>
      <c r="R160" s="2">
        <f>IF(statek[[#This Row],[Miesiąc]]=P159,R159+statek[[#This Row],[Wyładunek T5]],statek[[#This Row],[Wyładunek T5]])</f>
        <v>0</v>
      </c>
      <c r="S160" s="2">
        <f>IF(statek[[#This Row],[Z/W]]="Z", S159-statek[[#This Row],[ile ton]]*statek[[#This Row],[cena za tone w talarach]],S159+statek[[#This Row],[ile ton]]*statek[[#This Row],[cena za tone w talarach]])</f>
        <v>523849</v>
      </c>
    </row>
    <row r="161" spans="1:19" x14ac:dyDescent="0.25">
      <c r="A161" s="1">
        <v>43228</v>
      </c>
      <c r="B161" s="2" t="s">
        <v>17</v>
      </c>
      <c r="C161" s="2" t="s">
        <v>12</v>
      </c>
      <c r="D161" s="2" t="s">
        <v>8</v>
      </c>
      <c r="E161">
        <v>27</v>
      </c>
      <c r="F161">
        <v>20</v>
      </c>
      <c r="G161" s="2">
        <f>IF(statek[[#This Row],[towar]]="T4", IF(statek[[#This Row],[Z/W]]="Z", G160+statek[[#This Row],[ile ton]],G160),G160)</f>
        <v>768</v>
      </c>
      <c r="H161" s="2">
        <f>IF(A162-statek[[#This Row],[data]]-1&gt;20,1,0)</f>
        <v>0</v>
      </c>
      <c r="I161" s="2">
        <f>IF(statek[[#This Row],[towar]]="T1", IF(statek[[#This Row],[Z/W]]="Z",I160+statek[[#This Row],[ile ton]],I160-statek[[#This Row],[ile ton]]),I160)</f>
        <v>155</v>
      </c>
      <c r="J161" s="2">
        <f>IF(statek[[#This Row],[towar]]="T2", IF(statek[[#This Row],[Z/W]]="Z",J160+statek[[#This Row],[ile ton]],J160-statek[[#This Row],[ile ton]]),J160)</f>
        <v>34</v>
      </c>
      <c r="K161" s="2">
        <f>IF(statek[[#This Row],[towar]]="T3", IF(statek[[#This Row],[Z/W]]="Z",K160+statek[[#This Row],[ile ton]],K160-statek[[#This Row],[ile ton]]),K160)</f>
        <v>27</v>
      </c>
      <c r="L161" s="2">
        <f>IF(statek[[#This Row],[towar]]="T4", IF(statek[[#This Row],[Z/W]]="Z",L160+statek[[#This Row],[ile ton]],L160-statek[[#This Row],[ile ton]]),L160)</f>
        <v>184</v>
      </c>
      <c r="M161" s="2">
        <f>IF(statek[[#This Row],[towar]]="T5", IF(statek[[#This Row],[Z/W]]="Z",M160+statek[[#This Row],[ile ton]],M160-statek[[#This Row],[ile ton]]),M160)</f>
        <v>5</v>
      </c>
      <c r="N161" s="2">
        <f>IF(statek[[#This Row],[towar]]="T5",IF(statek[[#This Row],[Z/W]]="Z",statek[[#This Row],[ile ton]],0),0)</f>
        <v>0</v>
      </c>
      <c r="O161" s="2">
        <f>IF(statek[[#This Row],[towar]]="T5",IF(statek[[#This Row],[Z/W]]="W",O160+statek[[#This Row],[ile ton]],0),0)</f>
        <v>0</v>
      </c>
      <c r="P161" s="2">
        <f>MONTH(statek[[#This Row],[data]])</f>
        <v>5</v>
      </c>
      <c r="Q161" s="2">
        <f>IF(statek[[#This Row],[Miesiąc]]=P160,Q160+statek[[#This Row],[Załadunek T5]],statek[[#This Row],[Załadunek T5]])</f>
        <v>0</v>
      </c>
      <c r="R161" s="2">
        <f>IF(statek[[#This Row],[Miesiąc]]=P160,R160+statek[[#This Row],[Wyładunek T5]],statek[[#This Row],[Wyładunek T5]])</f>
        <v>0</v>
      </c>
      <c r="S161" s="2">
        <f>IF(statek[[#This Row],[Z/W]]="Z", S160-statek[[#This Row],[ile ton]]*statek[[#This Row],[cena za tone w talarach]],S160+statek[[#This Row],[ile ton]]*statek[[#This Row],[cena za tone w talarach]])</f>
        <v>523309</v>
      </c>
    </row>
    <row r="162" spans="1:19" x14ac:dyDescent="0.25">
      <c r="A162" s="1">
        <v>43228</v>
      </c>
      <c r="B162" s="2" t="s">
        <v>17</v>
      </c>
      <c r="C162" s="2" t="s">
        <v>10</v>
      </c>
      <c r="D162" s="2" t="s">
        <v>8</v>
      </c>
      <c r="E162">
        <v>40</v>
      </c>
      <c r="F162">
        <v>8</v>
      </c>
      <c r="G162" s="2">
        <f>IF(statek[[#This Row],[towar]]="T4", IF(statek[[#This Row],[Z/W]]="Z", G161+statek[[#This Row],[ile ton]],G161),G161)</f>
        <v>768</v>
      </c>
      <c r="H162" s="2">
        <f>IF(A163-statek[[#This Row],[data]]-1&gt;20,1,0)</f>
        <v>1</v>
      </c>
      <c r="I162" s="2">
        <f>IF(statek[[#This Row],[towar]]="T1", IF(statek[[#This Row],[Z/W]]="Z",I161+statek[[#This Row],[ile ton]],I161-statek[[#This Row],[ile ton]]),I161)</f>
        <v>195</v>
      </c>
      <c r="J162" s="2">
        <f>IF(statek[[#This Row],[towar]]="T2", IF(statek[[#This Row],[Z/W]]="Z",J161+statek[[#This Row],[ile ton]],J161-statek[[#This Row],[ile ton]]),J161)</f>
        <v>34</v>
      </c>
      <c r="K162" s="2">
        <f>IF(statek[[#This Row],[towar]]="T3", IF(statek[[#This Row],[Z/W]]="Z",K161+statek[[#This Row],[ile ton]],K161-statek[[#This Row],[ile ton]]),K161)</f>
        <v>27</v>
      </c>
      <c r="L162" s="2">
        <f>IF(statek[[#This Row],[towar]]="T4", IF(statek[[#This Row],[Z/W]]="Z",L161+statek[[#This Row],[ile ton]],L161-statek[[#This Row],[ile ton]]),L161)</f>
        <v>184</v>
      </c>
      <c r="M162" s="2">
        <f>IF(statek[[#This Row],[towar]]="T5", IF(statek[[#This Row],[Z/W]]="Z",M161+statek[[#This Row],[ile ton]],M161-statek[[#This Row],[ile ton]]),M161)</f>
        <v>5</v>
      </c>
      <c r="N162" s="2">
        <f>IF(statek[[#This Row],[towar]]="T5",IF(statek[[#This Row],[Z/W]]="Z",statek[[#This Row],[ile ton]],0),0)</f>
        <v>0</v>
      </c>
      <c r="O162" s="2">
        <f>IF(statek[[#This Row],[towar]]="T5",IF(statek[[#This Row],[Z/W]]="W",O161+statek[[#This Row],[ile ton]],0),0)</f>
        <v>0</v>
      </c>
      <c r="P162" s="2">
        <f>MONTH(statek[[#This Row],[data]])</f>
        <v>5</v>
      </c>
      <c r="Q162" s="2">
        <f>IF(statek[[#This Row],[Miesiąc]]=P161,Q161+statek[[#This Row],[Załadunek T5]],statek[[#This Row],[Załadunek T5]])</f>
        <v>0</v>
      </c>
      <c r="R162" s="2">
        <f>IF(statek[[#This Row],[Miesiąc]]=P161,R161+statek[[#This Row],[Wyładunek T5]],statek[[#This Row],[Wyładunek T5]])</f>
        <v>0</v>
      </c>
      <c r="S162" s="2">
        <f>IF(statek[[#This Row],[Z/W]]="Z", S161-statek[[#This Row],[ile ton]]*statek[[#This Row],[cena za tone w talarach]],S161+statek[[#This Row],[ile ton]]*statek[[#This Row],[cena za tone w talarach]])</f>
        <v>522989</v>
      </c>
    </row>
    <row r="163" spans="1:19" x14ac:dyDescent="0.25">
      <c r="A163" s="1">
        <v>43252</v>
      </c>
      <c r="B163" s="2" t="s">
        <v>18</v>
      </c>
      <c r="C163" s="2" t="s">
        <v>7</v>
      </c>
      <c r="D163" s="2" t="s">
        <v>14</v>
      </c>
      <c r="E163">
        <v>184</v>
      </c>
      <c r="F163">
        <v>99</v>
      </c>
      <c r="G163" s="2">
        <f>IF(statek[[#This Row],[towar]]="T4", IF(statek[[#This Row],[Z/W]]="Z", G162+statek[[#This Row],[ile ton]],G162),G162)</f>
        <v>768</v>
      </c>
      <c r="H163" s="2">
        <f>IF(A164-statek[[#This Row],[data]]-1&gt;20,1,0)</f>
        <v>0</v>
      </c>
      <c r="I163" s="2">
        <f>IF(statek[[#This Row],[towar]]="T1", IF(statek[[#This Row],[Z/W]]="Z",I162+statek[[#This Row],[ile ton]],I162-statek[[#This Row],[ile ton]]),I162)</f>
        <v>195</v>
      </c>
      <c r="J163" s="2">
        <f>IF(statek[[#This Row],[towar]]="T2", IF(statek[[#This Row],[Z/W]]="Z",J162+statek[[#This Row],[ile ton]],J162-statek[[#This Row],[ile ton]]),J162)</f>
        <v>34</v>
      </c>
      <c r="K163" s="2">
        <f>IF(statek[[#This Row],[towar]]="T3", IF(statek[[#This Row],[Z/W]]="Z",K162+statek[[#This Row],[ile ton]],K162-statek[[#This Row],[ile ton]]),K162)</f>
        <v>27</v>
      </c>
      <c r="L163" s="2">
        <f>IF(statek[[#This Row],[towar]]="T4", IF(statek[[#This Row],[Z/W]]="Z",L162+statek[[#This Row],[ile ton]],L162-statek[[#This Row],[ile ton]]),L162)</f>
        <v>0</v>
      </c>
      <c r="M163" s="2">
        <f>IF(statek[[#This Row],[towar]]="T5", IF(statek[[#This Row],[Z/W]]="Z",M162+statek[[#This Row],[ile ton]],M162-statek[[#This Row],[ile ton]]),M162)</f>
        <v>5</v>
      </c>
      <c r="N163" s="2">
        <f>IF(statek[[#This Row],[towar]]="T5",IF(statek[[#This Row],[Z/W]]="Z",statek[[#This Row],[ile ton]],0),0)</f>
        <v>0</v>
      </c>
      <c r="O163" s="2">
        <f>IF(statek[[#This Row],[towar]]="T5",IF(statek[[#This Row],[Z/W]]="W",O162+statek[[#This Row],[ile ton]],0),0)</f>
        <v>0</v>
      </c>
      <c r="P163" s="2">
        <f>MONTH(statek[[#This Row],[data]])</f>
        <v>6</v>
      </c>
      <c r="Q163" s="2">
        <f>IF(statek[[#This Row],[Miesiąc]]=P162,Q162+statek[[#This Row],[Załadunek T5]],statek[[#This Row],[Załadunek T5]])</f>
        <v>0</v>
      </c>
      <c r="R163" s="2">
        <f>IF(statek[[#This Row],[Miesiąc]]=P162,R162+statek[[#This Row],[Wyładunek T5]],statek[[#This Row],[Wyładunek T5]])</f>
        <v>0</v>
      </c>
      <c r="S163" s="2">
        <f>IF(statek[[#This Row],[Z/W]]="Z", S162-statek[[#This Row],[ile ton]]*statek[[#This Row],[cena za tone w talarach]],S162+statek[[#This Row],[ile ton]]*statek[[#This Row],[cena za tone w talarach]])</f>
        <v>541205</v>
      </c>
    </row>
    <row r="164" spans="1:19" x14ac:dyDescent="0.25">
      <c r="A164" s="1">
        <v>43252</v>
      </c>
      <c r="B164" s="2" t="s">
        <v>18</v>
      </c>
      <c r="C164" s="2" t="s">
        <v>9</v>
      </c>
      <c r="D164" s="2" t="s">
        <v>8</v>
      </c>
      <c r="E164">
        <v>48</v>
      </c>
      <c r="F164">
        <v>38</v>
      </c>
      <c r="G164" s="2">
        <f>IF(statek[[#This Row],[towar]]="T4", IF(statek[[#This Row],[Z/W]]="Z", G163+statek[[#This Row],[ile ton]],G163),G163)</f>
        <v>768</v>
      </c>
      <c r="H164" s="2">
        <f>IF(A165-statek[[#This Row],[data]]-1&gt;20,1,0)</f>
        <v>0</v>
      </c>
      <c r="I164" s="2">
        <f>IF(statek[[#This Row],[towar]]="T1", IF(statek[[#This Row],[Z/W]]="Z",I163+statek[[#This Row],[ile ton]],I163-statek[[#This Row],[ile ton]]),I163)</f>
        <v>195</v>
      </c>
      <c r="J164" s="2">
        <f>IF(statek[[#This Row],[towar]]="T2", IF(statek[[#This Row],[Z/W]]="Z",J163+statek[[#This Row],[ile ton]],J163-statek[[#This Row],[ile ton]]),J163)</f>
        <v>34</v>
      </c>
      <c r="K164" s="2">
        <f>IF(statek[[#This Row],[towar]]="T3", IF(statek[[#This Row],[Z/W]]="Z",K163+statek[[#This Row],[ile ton]],K163-statek[[#This Row],[ile ton]]),K163)</f>
        <v>27</v>
      </c>
      <c r="L164" s="2">
        <f>IF(statek[[#This Row],[towar]]="T4", IF(statek[[#This Row],[Z/W]]="Z",L163+statek[[#This Row],[ile ton]],L163-statek[[#This Row],[ile ton]]),L163)</f>
        <v>0</v>
      </c>
      <c r="M164" s="2">
        <f>IF(statek[[#This Row],[towar]]="T5", IF(statek[[#This Row],[Z/W]]="Z",M163+statek[[#This Row],[ile ton]],M163-statek[[#This Row],[ile ton]]),M163)</f>
        <v>53</v>
      </c>
      <c r="N164" s="2">
        <f>IF(statek[[#This Row],[towar]]="T5",IF(statek[[#This Row],[Z/W]]="Z",statek[[#This Row],[ile ton]],0),0)</f>
        <v>48</v>
      </c>
      <c r="O164" s="2">
        <f>IF(statek[[#This Row],[towar]]="T5",IF(statek[[#This Row],[Z/W]]="W",O163+statek[[#This Row],[ile ton]],0),0)</f>
        <v>0</v>
      </c>
      <c r="P164" s="2">
        <f>MONTH(statek[[#This Row],[data]])</f>
        <v>6</v>
      </c>
      <c r="Q164" s="2">
        <f>IF(statek[[#This Row],[Miesiąc]]=P163,Q163+statek[[#This Row],[Załadunek T5]],statek[[#This Row],[Załadunek T5]])</f>
        <v>48</v>
      </c>
      <c r="R164" s="2">
        <f>IF(statek[[#This Row],[Miesiąc]]=P163,R163+statek[[#This Row],[Wyładunek T5]],statek[[#This Row],[Wyładunek T5]])</f>
        <v>0</v>
      </c>
      <c r="S164" s="2">
        <f>IF(statek[[#This Row],[Z/W]]="Z", S163-statek[[#This Row],[ile ton]]*statek[[#This Row],[cena za tone w talarach]],S163+statek[[#This Row],[ile ton]]*statek[[#This Row],[cena za tone w talarach]])</f>
        <v>539381</v>
      </c>
    </row>
    <row r="165" spans="1:19" x14ac:dyDescent="0.25">
      <c r="A165" s="1">
        <v>43252</v>
      </c>
      <c r="B165" s="2" t="s">
        <v>18</v>
      </c>
      <c r="C165" s="2" t="s">
        <v>11</v>
      </c>
      <c r="D165" s="2" t="s">
        <v>8</v>
      </c>
      <c r="E165">
        <v>21</v>
      </c>
      <c r="F165">
        <v>23</v>
      </c>
      <c r="G165" s="2">
        <f>IF(statek[[#This Row],[towar]]="T4", IF(statek[[#This Row],[Z/W]]="Z", G164+statek[[#This Row],[ile ton]],G164),G164)</f>
        <v>768</v>
      </c>
      <c r="H165" s="2">
        <f>IF(A166-statek[[#This Row],[data]]-1&gt;20,1,0)</f>
        <v>0</v>
      </c>
      <c r="I165" s="2">
        <f>IF(statek[[#This Row],[towar]]="T1", IF(statek[[#This Row],[Z/W]]="Z",I164+statek[[#This Row],[ile ton]],I164-statek[[#This Row],[ile ton]]),I164)</f>
        <v>195</v>
      </c>
      <c r="J165" s="2">
        <f>IF(statek[[#This Row],[towar]]="T2", IF(statek[[#This Row],[Z/W]]="Z",J164+statek[[#This Row],[ile ton]],J164-statek[[#This Row],[ile ton]]),J164)</f>
        <v>55</v>
      </c>
      <c r="K165" s="2">
        <f>IF(statek[[#This Row],[towar]]="T3", IF(statek[[#This Row],[Z/W]]="Z",K164+statek[[#This Row],[ile ton]],K164-statek[[#This Row],[ile ton]]),K164)</f>
        <v>27</v>
      </c>
      <c r="L165" s="2">
        <f>IF(statek[[#This Row],[towar]]="T4", IF(statek[[#This Row],[Z/W]]="Z",L164+statek[[#This Row],[ile ton]],L164-statek[[#This Row],[ile ton]]),L164)</f>
        <v>0</v>
      </c>
      <c r="M165" s="2">
        <f>IF(statek[[#This Row],[towar]]="T5", IF(statek[[#This Row],[Z/W]]="Z",M164+statek[[#This Row],[ile ton]],M164-statek[[#This Row],[ile ton]]),M164)</f>
        <v>53</v>
      </c>
      <c r="N165" s="2">
        <f>IF(statek[[#This Row],[towar]]="T5",IF(statek[[#This Row],[Z/W]]="Z",statek[[#This Row],[ile ton]],0),0)</f>
        <v>0</v>
      </c>
      <c r="O165" s="2">
        <f>IF(statek[[#This Row],[towar]]="T5",IF(statek[[#This Row],[Z/W]]="W",O164+statek[[#This Row],[ile ton]],0),0)</f>
        <v>0</v>
      </c>
      <c r="P165" s="2">
        <f>MONTH(statek[[#This Row],[data]])</f>
        <v>6</v>
      </c>
      <c r="Q165" s="2">
        <f>IF(statek[[#This Row],[Miesiąc]]=P164,Q164+statek[[#This Row],[Załadunek T5]],statek[[#This Row],[Załadunek T5]])</f>
        <v>48</v>
      </c>
      <c r="R165" s="2">
        <f>IF(statek[[#This Row],[Miesiąc]]=P164,R164+statek[[#This Row],[Wyładunek T5]],statek[[#This Row],[Wyładunek T5]])</f>
        <v>0</v>
      </c>
      <c r="S165" s="2">
        <f>IF(statek[[#This Row],[Z/W]]="Z", S164-statek[[#This Row],[ile ton]]*statek[[#This Row],[cena za tone w talarach]],S164+statek[[#This Row],[ile ton]]*statek[[#This Row],[cena za tone w talarach]])</f>
        <v>538898</v>
      </c>
    </row>
    <row r="166" spans="1:19" x14ac:dyDescent="0.25">
      <c r="A166" s="1">
        <v>43270</v>
      </c>
      <c r="B166" s="2" t="s">
        <v>19</v>
      </c>
      <c r="C166" s="2" t="s">
        <v>7</v>
      </c>
      <c r="D166" s="2" t="s">
        <v>8</v>
      </c>
      <c r="E166">
        <v>47</v>
      </c>
      <c r="F166">
        <v>66</v>
      </c>
      <c r="G166" s="2">
        <f>IF(statek[[#This Row],[towar]]="T4", IF(statek[[#This Row],[Z/W]]="Z", G165+statek[[#This Row],[ile ton]],G165),G165)</f>
        <v>815</v>
      </c>
      <c r="H166" s="2">
        <f>IF(A167-statek[[#This Row],[data]]-1&gt;20,1,0)</f>
        <v>0</v>
      </c>
      <c r="I166" s="2">
        <f>IF(statek[[#This Row],[towar]]="T1", IF(statek[[#This Row],[Z/W]]="Z",I165+statek[[#This Row],[ile ton]],I165-statek[[#This Row],[ile ton]]),I165)</f>
        <v>195</v>
      </c>
      <c r="J166" s="2">
        <f>IF(statek[[#This Row],[towar]]="T2", IF(statek[[#This Row],[Z/W]]="Z",J165+statek[[#This Row],[ile ton]],J165-statek[[#This Row],[ile ton]]),J165)</f>
        <v>55</v>
      </c>
      <c r="K166" s="2">
        <f>IF(statek[[#This Row],[towar]]="T3", IF(statek[[#This Row],[Z/W]]="Z",K165+statek[[#This Row],[ile ton]],K165-statek[[#This Row],[ile ton]]),K165)</f>
        <v>27</v>
      </c>
      <c r="L166" s="2">
        <f>IF(statek[[#This Row],[towar]]="T4", IF(statek[[#This Row],[Z/W]]="Z",L165+statek[[#This Row],[ile ton]],L165-statek[[#This Row],[ile ton]]),L165)</f>
        <v>47</v>
      </c>
      <c r="M166" s="2">
        <f>IF(statek[[#This Row],[towar]]="T5", IF(statek[[#This Row],[Z/W]]="Z",M165+statek[[#This Row],[ile ton]],M165-statek[[#This Row],[ile ton]]),M165)</f>
        <v>53</v>
      </c>
      <c r="N166" s="2">
        <f>IF(statek[[#This Row],[towar]]="T5",IF(statek[[#This Row],[Z/W]]="Z",statek[[#This Row],[ile ton]],0),0)</f>
        <v>0</v>
      </c>
      <c r="O166" s="2">
        <f>IF(statek[[#This Row],[towar]]="T5",IF(statek[[#This Row],[Z/W]]="W",O165+statek[[#This Row],[ile ton]],0),0)</f>
        <v>0</v>
      </c>
      <c r="P166" s="2">
        <f>MONTH(statek[[#This Row],[data]])</f>
        <v>6</v>
      </c>
      <c r="Q166" s="2">
        <f>IF(statek[[#This Row],[Miesiąc]]=P165,Q165+statek[[#This Row],[Załadunek T5]],statek[[#This Row],[Załadunek T5]])</f>
        <v>48</v>
      </c>
      <c r="R166" s="2">
        <f>IF(statek[[#This Row],[Miesiąc]]=P165,R165+statek[[#This Row],[Wyładunek T5]],statek[[#This Row],[Wyładunek T5]])</f>
        <v>0</v>
      </c>
      <c r="S166" s="2">
        <f>IF(statek[[#This Row],[Z/W]]="Z", S165-statek[[#This Row],[ile ton]]*statek[[#This Row],[cena za tone w talarach]],S165+statek[[#This Row],[ile ton]]*statek[[#This Row],[cena za tone w talarach]])</f>
        <v>535796</v>
      </c>
    </row>
    <row r="167" spans="1:19" x14ac:dyDescent="0.25">
      <c r="A167" s="1">
        <v>43270</v>
      </c>
      <c r="B167" s="2" t="s">
        <v>19</v>
      </c>
      <c r="C167" s="2" t="s">
        <v>11</v>
      </c>
      <c r="D167" s="2" t="s">
        <v>8</v>
      </c>
      <c r="E167">
        <v>6</v>
      </c>
      <c r="F167">
        <v>25</v>
      </c>
      <c r="G167" s="2">
        <f>IF(statek[[#This Row],[towar]]="T4", IF(statek[[#This Row],[Z/W]]="Z", G166+statek[[#This Row],[ile ton]],G166),G166)</f>
        <v>815</v>
      </c>
      <c r="H167" s="2">
        <f>IF(A168-statek[[#This Row],[data]]-1&gt;20,1,0)</f>
        <v>0</v>
      </c>
      <c r="I167" s="2">
        <f>IF(statek[[#This Row],[towar]]="T1", IF(statek[[#This Row],[Z/W]]="Z",I166+statek[[#This Row],[ile ton]],I166-statek[[#This Row],[ile ton]]),I166)</f>
        <v>195</v>
      </c>
      <c r="J167" s="2">
        <f>IF(statek[[#This Row],[towar]]="T2", IF(statek[[#This Row],[Z/W]]="Z",J166+statek[[#This Row],[ile ton]],J166-statek[[#This Row],[ile ton]]),J166)</f>
        <v>61</v>
      </c>
      <c r="K167" s="2">
        <f>IF(statek[[#This Row],[towar]]="T3", IF(statek[[#This Row],[Z/W]]="Z",K166+statek[[#This Row],[ile ton]],K166-statek[[#This Row],[ile ton]]),K166)</f>
        <v>27</v>
      </c>
      <c r="L167" s="2">
        <f>IF(statek[[#This Row],[towar]]="T4", IF(statek[[#This Row],[Z/W]]="Z",L166+statek[[#This Row],[ile ton]],L166-statek[[#This Row],[ile ton]]),L166)</f>
        <v>47</v>
      </c>
      <c r="M167" s="2">
        <f>IF(statek[[#This Row],[towar]]="T5", IF(statek[[#This Row],[Z/W]]="Z",M166+statek[[#This Row],[ile ton]],M166-statek[[#This Row],[ile ton]]),M166)</f>
        <v>53</v>
      </c>
      <c r="N167" s="2">
        <f>IF(statek[[#This Row],[towar]]="T5",IF(statek[[#This Row],[Z/W]]="Z",statek[[#This Row],[ile ton]],0),0)</f>
        <v>0</v>
      </c>
      <c r="O167" s="2">
        <f>IF(statek[[#This Row],[towar]]="T5",IF(statek[[#This Row],[Z/W]]="W",O166+statek[[#This Row],[ile ton]],0),0)</f>
        <v>0</v>
      </c>
      <c r="P167" s="2">
        <f>MONTH(statek[[#This Row],[data]])</f>
        <v>6</v>
      </c>
      <c r="Q167" s="2">
        <f>IF(statek[[#This Row],[Miesiąc]]=P166,Q166+statek[[#This Row],[Załadunek T5]],statek[[#This Row],[Załadunek T5]])</f>
        <v>48</v>
      </c>
      <c r="R167" s="2">
        <f>IF(statek[[#This Row],[Miesiąc]]=P166,R166+statek[[#This Row],[Wyładunek T5]],statek[[#This Row],[Wyładunek T5]])</f>
        <v>0</v>
      </c>
      <c r="S167" s="2">
        <f>IF(statek[[#This Row],[Z/W]]="Z", S166-statek[[#This Row],[ile ton]]*statek[[#This Row],[cena za tone w talarach]],S166+statek[[#This Row],[ile ton]]*statek[[#This Row],[cena za tone w talarach]])</f>
        <v>535646</v>
      </c>
    </row>
    <row r="168" spans="1:19" x14ac:dyDescent="0.25">
      <c r="A168" s="1">
        <v>43270</v>
      </c>
      <c r="B168" s="2" t="s">
        <v>19</v>
      </c>
      <c r="C168" s="2" t="s">
        <v>9</v>
      </c>
      <c r="D168" s="2" t="s">
        <v>8</v>
      </c>
      <c r="E168">
        <v>47</v>
      </c>
      <c r="F168">
        <v>41</v>
      </c>
      <c r="G168" s="2">
        <f>IF(statek[[#This Row],[towar]]="T4", IF(statek[[#This Row],[Z/W]]="Z", G167+statek[[#This Row],[ile ton]],G167),G167)</f>
        <v>815</v>
      </c>
      <c r="H168" s="2">
        <f>IF(A169-statek[[#This Row],[data]]-1&gt;20,1,0)</f>
        <v>1</v>
      </c>
      <c r="I168" s="2">
        <f>IF(statek[[#This Row],[towar]]="T1", IF(statek[[#This Row],[Z/W]]="Z",I167+statek[[#This Row],[ile ton]],I167-statek[[#This Row],[ile ton]]),I167)</f>
        <v>195</v>
      </c>
      <c r="J168" s="2">
        <f>IF(statek[[#This Row],[towar]]="T2", IF(statek[[#This Row],[Z/W]]="Z",J167+statek[[#This Row],[ile ton]],J167-statek[[#This Row],[ile ton]]),J167)</f>
        <v>61</v>
      </c>
      <c r="K168" s="2">
        <f>IF(statek[[#This Row],[towar]]="T3", IF(statek[[#This Row],[Z/W]]="Z",K167+statek[[#This Row],[ile ton]],K167-statek[[#This Row],[ile ton]]),K167)</f>
        <v>27</v>
      </c>
      <c r="L168" s="2">
        <f>IF(statek[[#This Row],[towar]]="T4", IF(statek[[#This Row],[Z/W]]="Z",L167+statek[[#This Row],[ile ton]],L167-statek[[#This Row],[ile ton]]),L167)</f>
        <v>47</v>
      </c>
      <c r="M168" s="2">
        <f>IF(statek[[#This Row],[towar]]="T5", IF(statek[[#This Row],[Z/W]]="Z",M167+statek[[#This Row],[ile ton]],M167-statek[[#This Row],[ile ton]]),M167)</f>
        <v>100</v>
      </c>
      <c r="N168" s="2">
        <f>IF(statek[[#This Row],[towar]]="T5",IF(statek[[#This Row],[Z/W]]="Z",statek[[#This Row],[ile ton]],0),0)</f>
        <v>47</v>
      </c>
      <c r="O168" s="2">
        <f>IF(statek[[#This Row],[towar]]="T5",IF(statek[[#This Row],[Z/W]]="W",O167+statek[[#This Row],[ile ton]],0),0)</f>
        <v>0</v>
      </c>
      <c r="P168" s="2">
        <f>MONTH(statek[[#This Row],[data]])</f>
        <v>6</v>
      </c>
      <c r="Q168" s="2">
        <f>IF(statek[[#This Row],[Miesiąc]]=P167,Q167+statek[[#This Row],[Załadunek T5]],statek[[#This Row],[Załadunek T5]])</f>
        <v>95</v>
      </c>
      <c r="R168" s="2">
        <f>IF(statek[[#This Row],[Miesiąc]]=P167,R167+statek[[#This Row],[Wyładunek T5]],statek[[#This Row],[Wyładunek T5]])</f>
        <v>0</v>
      </c>
      <c r="S168" s="2">
        <f>IF(statek[[#This Row],[Z/W]]="Z", S167-statek[[#This Row],[ile ton]]*statek[[#This Row],[cena za tone w talarach]],S167+statek[[#This Row],[ile ton]]*statek[[#This Row],[cena za tone w talarach]])</f>
        <v>533719</v>
      </c>
    </row>
    <row r="169" spans="1:19" x14ac:dyDescent="0.25">
      <c r="A169" s="1">
        <v>43292</v>
      </c>
      <c r="B169" s="2" t="s">
        <v>20</v>
      </c>
      <c r="C169" s="2" t="s">
        <v>10</v>
      </c>
      <c r="D169" s="2" t="s">
        <v>14</v>
      </c>
      <c r="E169">
        <v>192</v>
      </c>
      <c r="F169">
        <v>12</v>
      </c>
      <c r="G169" s="2">
        <f>IF(statek[[#This Row],[towar]]="T4", IF(statek[[#This Row],[Z/W]]="Z", G168+statek[[#This Row],[ile ton]],G168),G168)</f>
        <v>815</v>
      </c>
      <c r="H169" s="2">
        <f>IF(A170-statek[[#This Row],[data]]-1&gt;20,1,0)</f>
        <v>0</v>
      </c>
      <c r="I169" s="2">
        <f>IF(statek[[#This Row],[towar]]="T1", IF(statek[[#This Row],[Z/W]]="Z",I168+statek[[#This Row],[ile ton]],I168-statek[[#This Row],[ile ton]]),I168)</f>
        <v>3</v>
      </c>
      <c r="J169" s="2">
        <f>IF(statek[[#This Row],[towar]]="T2", IF(statek[[#This Row],[Z/W]]="Z",J168+statek[[#This Row],[ile ton]],J168-statek[[#This Row],[ile ton]]),J168)</f>
        <v>61</v>
      </c>
      <c r="K169" s="2">
        <f>IF(statek[[#This Row],[towar]]="T3", IF(statek[[#This Row],[Z/W]]="Z",K168+statek[[#This Row],[ile ton]],K168-statek[[#This Row],[ile ton]]),K168)</f>
        <v>27</v>
      </c>
      <c r="L169" s="2">
        <f>IF(statek[[#This Row],[towar]]="T4", IF(statek[[#This Row],[Z/W]]="Z",L168+statek[[#This Row],[ile ton]],L168-statek[[#This Row],[ile ton]]),L168)</f>
        <v>47</v>
      </c>
      <c r="M169" s="2">
        <f>IF(statek[[#This Row],[towar]]="T5", IF(statek[[#This Row],[Z/W]]="Z",M168+statek[[#This Row],[ile ton]],M168-statek[[#This Row],[ile ton]]),M168)</f>
        <v>100</v>
      </c>
      <c r="N169" s="2">
        <f>IF(statek[[#This Row],[towar]]="T5",IF(statek[[#This Row],[Z/W]]="Z",statek[[#This Row],[ile ton]],0),0)</f>
        <v>0</v>
      </c>
      <c r="O169" s="2">
        <f>IF(statek[[#This Row],[towar]]="T5",IF(statek[[#This Row],[Z/W]]="W",O168+statek[[#This Row],[ile ton]],0),0)</f>
        <v>0</v>
      </c>
      <c r="P169" s="2">
        <f>MONTH(statek[[#This Row],[data]])</f>
        <v>7</v>
      </c>
      <c r="Q169" s="2">
        <f>IF(statek[[#This Row],[Miesiąc]]=P168,Q168+statek[[#This Row],[Załadunek T5]],statek[[#This Row],[Załadunek T5]])</f>
        <v>0</v>
      </c>
      <c r="R169" s="2">
        <f>IF(statek[[#This Row],[Miesiąc]]=P168,R168+statek[[#This Row],[Wyładunek T5]],statek[[#This Row],[Wyładunek T5]])</f>
        <v>0</v>
      </c>
      <c r="S169" s="2">
        <f>IF(statek[[#This Row],[Z/W]]="Z", S168-statek[[#This Row],[ile ton]]*statek[[#This Row],[cena za tone w talarach]],S168+statek[[#This Row],[ile ton]]*statek[[#This Row],[cena za tone w talarach]])</f>
        <v>536023</v>
      </c>
    </row>
    <row r="170" spans="1:19" x14ac:dyDescent="0.25">
      <c r="A170" s="1">
        <v>43292</v>
      </c>
      <c r="B170" s="2" t="s">
        <v>20</v>
      </c>
      <c r="C170" s="2" t="s">
        <v>11</v>
      </c>
      <c r="D170" s="2" t="s">
        <v>14</v>
      </c>
      <c r="E170">
        <v>48</v>
      </c>
      <c r="F170">
        <v>37</v>
      </c>
      <c r="G170" s="2">
        <f>IF(statek[[#This Row],[towar]]="T4", IF(statek[[#This Row],[Z/W]]="Z", G169+statek[[#This Row],[ile ton]],G169),G169)</f>
        <v>815</v>
      </c>
      <c r="H170" s="2">
        <f>IF(A171-statek[[#This Row],[data]]-1&gt;20,1,0)</f>
        <v>0</v>
      </c>
      <c r="I170" s="2">
        <f>IF(statek[[#This Row],[towar]]="T1", IF(statek[[#This Row],[Z/W]]="Z",I169+statek[[#This Row],[ile ton]],I169-statek[[#This Row],[ile ton]]),I169)</f>
        <v>3</v>
      </c>
      <c r="J170" s="2">
        <f>IF(statek[[#This Row],[towar]]="T2", IF(statek[[#This Row],[Z/W]]="Z",J169+statek[[#This Row],[ile ton]],J169-statek[[#This Row],[ile ton]]),J169)</f>
        <v>13</v>
      </c>
      <c r="K170" s="2">
        <f>IF(statek[[#This Row],[towar]]="T3", IF(statek[[#This Row],[Z/W]]="Z",K169+statek[[#This Row],[ile ton]],K169-statek[[#This Row],[ile ton]]),K169)</f>
        <v>27</v>
      </c>
      <c r="L170" s="2">
        <f>IF(statek[[#This Row],[towar]]="T4", IF(statek[[#This Row],[Z/W]]="Z",L169+statek[[#This Row],[ile ton]],L169-statek[[#This Row],[ile ton]]),L169)</f>
        <v>47</v>
      </c>
      <c r="M170" s="2">
        <f>IF(statek[[#This Row],[towar]]="T5", IF(statek[[#This Row],[Z/W]]="Z",M169+statek[[#This Row],[ile ton]],M169-statek[[#This Row],[ile ton]]),M169)</f>
        <v>100</v>
      </c>
      <c r="N170" s="2">
        <f>IF(statek[[#This Row],[towar]]="T5",IF(statek[[#This Row],[Z/W]]="Z",statek[[#This Row],[ile ton]],0),0)</f>
        <v>0</v>
      </c>
      <c r="O170" s="2">
        <f>IF(statek[[#This Row],[towar]]="T5",IF(statek[[#This Row],[Z/W]]="W",O169+statek[[#This Row],[ile ton]],0),0)</f>
        <v>0</v>
      </c>
      <c r="P170" s="2">
        <f>MONTH(statek[[#This Row],[data]])</f>
        <v>7</v>
      </c>
      <c r="Q170" s="2">
        <f>IF(statek[[#This Row],[Miesiąc]]=P169,Q169+statek[[#This Row],[Załadunek T5]],statek[[#This Row],[Załadunek T5]])</f>
        <v>0</v>
      </c>
      <c r="R170" s="2">
        <f>IF(statek[[#This Row],[Miesiąc]]=P169,R169+statek[[#This Row],[Wyładunek T5]],statek[[#This Row],[Wyładunek T5]])</f>
        <v>0</v>
      </c>
      <c r="S170" s="2">
        <f>IF(statek[[#This Row],[Z/W]]="Z", S169-statek[[#This Row],[ile ton]]*statek[[#This Row],[cena za tone w talarach]],S169+statek[[#This Row],[ile ton]]*statek[[#This Row],[cena za tone w talarach]])</f>
        <v>537799</v>
      </c>
    </row>
    <row r="171" spans="1:19" x14ac:dyDescent="0.25">
      <c r="A171" s="1">
        <v>43292</v>
      </c>
      <c r="B171" s="2" t="s">
        <v>20</v>
      </c>
      <c r="C171" s="2" t="s">
        <v>7</v>
      </c>
      <c r="D171" s="2" t="s">
        <v>8</v>
      </c>
      <c r="E171">
        <v>18</v>
      </c>
      <c r="F171">
        <v>62</v>
      </c>
      <c r="G171" s="2">
        <f>IF(statek[[#This Row],[towar]]="T4", IF(statek[[#This Row],[Z/W]]="Z", G170+statek[[#This Row],[ile ton]],G170),G170)</f>
        <v>833</v>
      </c>
      <c r="H171" s="2">
        <f>IF(A172-statek[[#This Row],[data]]-1&gt;20,1,0)</f>
        <v>0</v>
      </c>
      <c r="I171" s="2">
        <f>IF(statek[[#This Row],[towar]]="T1", IF(statek[[#This Row],[Z/W]]="Z",I170+statek[[#This Row],[ile ton]],I170-statek[[#This Row],[ile ton]]),I170)</f>
        <v>3</v>
      </c>
      <c r="J171" s="2">
        <f>IF(statek[[#This Row],[towar]]="T2", IF(statek[[#This Row],[Z/W]]="Z",J170+statek[[#This Row],[ile ton]],J170-statek[[#This Row],[ile ton]]),J170)</f>
        <v>13</v>
      </c>
      <c r="K171" s="2">
        <f>IF(statek[[#This Row],[towar]]="T3", IF(statek[[#This Row],[Z/W]]="Z",K170+statek[[#This Row],[ile ton]],K170-statek[[#This Row],[ile ton]]),K170)</f>
        <v>27</v>
      </c>
      <c r="L171" s="2">
        <f>IF(statek[[#This Row],[towar]]="T4", IF(statek[[#This Row],[Z/W]]="Z",L170+statek[[#This Row],[ile ton]],L170-statek[[#This Row],[ile ton]]),L170)</f>
        <v>65</v>
      </c>
      <c r="M171" s="2">
        <f>IF(statek[[#This Row],[towar]]="T5", IF(statek[[#This Row],[Z/W]]="Z",M170+statek[[#This Row],[ile ton]],M170-statek[[#This Row],[ile ton]]),M170)</f>
        <v>100</v>
      </c>
      <c r="N171" s="2">
        <f>IF(statek[[#This Row],[towar]]="T5",IF(statek[[#This Row],[Z/W]]="Z",statek[[#This Row],[ile ton]],0),0)</f>
        <v>0</v>
      </c>
      <c r="O171" s="2">
        <f>IF(statek[[#This Row],[towar]]="T5",IF(statek[[#This Row],[Z/W]]="W",O170+statek[[#This Row],[ile ton]],0),0)</f>
        <v>0</v>
      </c>
      <c r="P171" s="2">
        <f>MONTH(statek[[#This Row],[data]])</f>
        <v>7</v>
      </c>
      <c r="Q171" s="2">
        <f>IF(statek[[#This Row],[Miesiąc]]=P170,Q170+statek[[#This Row],[Załadunek T5]],statek[[#This Row],[Załadunek T5]])</f>
        <v>0</v>
      </c>
      <c r="R171" s="2">
        <f>IF(statek[[#This Row],[Miesiąc]]=P170,R170+statek[[#This Row],[Wyładunek T5]],statek[[#This Row],[Wyładunek T5]])</f>
        <v>0</v>
      </c>
      <c r="S171" s="2">
        <f>IF(statek[[#This Row],[Z/W]]="Z", S170-statek[[#This Row],[ile ton]]*statek[[#This Row],[cena za tone w talarach]],S170+statek[[#This Row],[ile ton]]*statek[[#This Row],[cena za tone w talarach]])</f>
        <v>536683</v>
      </c>
    </row>
    <row r="172" spans="1:19" x14ac:dyDescent="0.25">
      <c r="A172" s="1">
        <v>43292</v>
      </c>
      <c r="B172" s="2" t="s">
        <v>20</v>
      </c>
      <c r="C172" s="2" t="s">
        <v>9</v>
      </c>
      <c r="D172" s="2" t="s">
        <v>8</v>
      </c>
      <c r="E172">
        <v>25</v>
      </c>
      <c r="F172">
        <v>39</v>
      </c>
      <c r="G172" s="2">
        <f>IF(statek[[#This Row],[towar]]="T4", IF(statek[[#This Row],[Z/W]]="Z", G171+statek[[#This Row],[ile ton]],G171),G171)</f>
        <v>833</v>
      </c>
      <c r="H172" s="2">
        <f>IF(A173-statek[[#This Row],[data]]-1&gt;20,1,0)</f>
        <v>0</v>
      </c>
      <c r="I172" s="2">
        <f>IF(statek[[#This Row],[towar]]="T1", IF(statek[[#This Row],[Z/W]]="Z",I171+statek[[#This Row],[ile ton]],I171-statek[[#This Row],[ile ton]]),I171)</f>
        <v>3</v>
      </c>
      <c r="J172" s="2">
        <f>IF(statek[[#This Row],[towar]]="T2", IF(statek[[#This Row],[Z/W]]="Z",J171+statek[[#This Row],[ile ton]],J171-statek[[#This Row],[ile ton]]),J171)</f>
        <v>13</v>
      </c>
      <c r="K172" s="2">
        <f>IF(statek[[#This Row],[towar]]="T3", IF(statek[[#This Row],[Z/W]]="Z",K171+statek[[#This Row],[ile ton]],K171-statek[[#This Row],[ile ton]]),K171)</f>
        <v>27</v>
      </c>
      <c r="L172" s="2">
        <f>IF(statek[[#This Row],[towar]]="T4", IF(statek[[#This Row],[Z/W]]="Z",L171+statek[[#This Row],[ile ton]],L171-statek[[#This Row],[ile ton]]),L171)</f>
        <v>65</v>
      </c>
      <c r="M172" s="2">
        <f>IF(statek[[#This Row],[towar]]="T5", IF(statek[[#This Row],[Z/W]]="Z",M171+statek[[#This Row],[ile ton]],M171-statek[[#This Row],[ile ton]]),M171)</f>
        <v>125</v>
      </c>
      <c r="N172" s="2">
        <f>IF(statek[[#This Row],[towar]]="T5",IF(statek[[#This Row],[Z/W]]="Z",statek[[#This Row],[ile ton]],0),0)</f>
        <v>25</v>
      </c>
      <c r="O172" s="2">
        <f>IF(statek[[#This Row],[towar]]="T5",IF(statek[[#This Row],[Z/W]]="W",O171+statek[[#This Row],[ile ton]],0),0)</f>
        <v>0</v>
      </c>
      <c r="P172" s="2">
        <f>MONTH(statek[[#This Row],[data]])</f>
        <v>7</v>
      </c>
      <c r="Q172" s="2">
        <f>IF(statek[[#This Row],[Miesiąc]]=P171,Q171+statek[[#This Row],[Załadunek T5]],statek[[#This Row],[Załadunek T5]])</f>
        <v>25</v>
      </c>
      <c r="R172" s="2">
        <f>IF(statek[[#This Row],[Miesiąc]]=P171,R171+statek[[#This Row],[Wyładunek T5]],statek[[#This Row],[Wyładunek T5]])</f>
        <v>0</v>
      </c>
      <c r="S172" s="2">
        <f>IF(statek[[#This Row],[Z/W]]="Z", S171-statek[[#This Row],[ile ton]]*statek[[#This Row],[cena za tone w talarach]],S171+statek[[#This Row],[ile ton]]*statek[[#This Row],[cena za tone w talarach]])</f>
        <v>535708</v>
      </c>
    </row>
    <row r="173" spans="1:19" x14ac:dyDescent="0.25">
      <c r="A173" s="1">
        <v>43292</v>
      </c>
      <c r="B173" s="2" t="s">
        <v>20</v>
      </c>
      <c r="C173" s="2" t="s">
        <v>12</v>
      </c>
      <c r="D173" s="2" t="s">
        <v>8</v>
      </c>
      <c r="E173">
        <v>2</v>
      </c>
      <c r="F173">
        <v>20</v>
      </c>
      <c r="G173" s="2">
        <f>IF(statek[[#This Row],[towar]]="T4", IF(statek[[#This Row],[Z/W]]="Z", G172+statek[[#This Row],[ile ton]],G172),G172)</f>
        <v>833</v>
      </c>
      <c r="H173" s="2">
        <f>IF(A174-statek[[#This Row],[data]]-1&gt;20,1,0)</f>
        <v>1</v>
      </c>
      <c r="I173" s="5">
        <f>IF(statek[[#This Row],[towar]]="T1", IF(statek[[#This Row],[Z/W]]="Z",I172+statek[[#This Row],[ile ton]],I172-statek[[#This Row],[ile ton]]),I172)</f>
        <v>3</v>
      </c>
      <c r="J173" s="5">
        <f>IF(statek[[#This Row],[towar]]="T2", IF(statek[[#This Row],[Z/W]]="Z",J172+statek[[#This Row],[ile ton]],J172-statek[[#This Row],[ile ton]]),J172)</f>
        <v>13</v>
      </c>
      <c r="K173" s="5">
        <f>IF(statek[[#This Row],[towar]]="T3", IF(statek[[#This Row],[Z/W]]="Z",K172+statek[[#This Row],[ile ton]],K172-statek[[#This Row],[ile ton]]),K172)</f>
        <v>29</v>
      </c>
      <c r="L173" s="5">
        <f>IF(statek[[#This Row],[towar]]="T4", IF(statek[[#This Row],[Z/W]]="Z",L172+statek[[#This Row],[ile ton]],L172-statek[[#This Row],[ile ton]]),L172)</f>
        <v>65</v>
      </c>
      <c r="M173" s="5">
        <f>IF(statek[[#This Row],[towar]]="T5", IF(statek[[#This Row],[Z/W]]="Z",M172+statek[[#This Row],[ile ton]],M172-statek[[#This Row],[ile ton]]),M172)</f>
        <v>125</v>
      </c>
      <c r="N173" s="2">
        <f>IF(statek[[#This Row],[towar]]="T5",IF(statek[[#This Row],[Z/W]]="Z",statek[[#This Row],[ile ton]],0),0)</f>
        <v>0</v>
      </c>
      <c r="O173" s="2">
        <f>IF(statek[[#This Row],[towar]]="T5",IF(statek[[#This Row],[Z/W]]="W",O172+statek[[#This Row],[ile ton]],0),0)</f>
        <v>0</v>
      </c>
      <c r="P173" s="2">
        <f>MONTH(statek[[#This Row],[data]])</f>
        <v>7</v>
      </c>
      <c r="Q173" s="2">
        <f>IF(statek[[#This Row],[Miesiąc]]=P172,Q172+statek[[#This Row],[Załadunek T5]],statek[[#This Row],[Załadunek T5]])</f>
        <v>25</v>
      </c>
      <c r="R173" s="2">
        <f>IF(statek[[#This Row],[Miesiąc]]=P172,R172+statek[[#This Row],[Wyładunek T5]],statek[[#This Row],[Wyładunek T5]])</f>
        <v>0</v>
      </c>
      <c r="S173" s="2">
        <f>IF(statek[[#This Row],[Z/W]]="Z", S172-statek[[#This Row],[ile ton]]*statek[[#This Row],[cena za tone w talarach]],S172+statek[[#This Row],[ile ton]]*statek[[#This Row],[cena za tone w talarach]])</f>
        <v>535668</v>
      </c>
    </row>
    <row r="174" spans="1:19" x14ac:dyDescent="0.25">
      <c r="A174" s="1">
        <v>43317</v>
      </c>
      <c r="B174" s="2" t="s">
        <v>21</v>
      </c>
      <c r="C174" s="2" t="s">
        <v>11</v>
      </c>
      <c r="D174" s="2" t="s">
        <v>14</v>
      </c>
      <c r="E174">
        <v>13</v>
      </c>
      <c r="F174">
        <v>38</v>
      </c>
      <c r="G174" s="2">
        <f>IF(statek[[#This Row],[towar]]="T4", IF(statek[[#This Row],[Z/W]]="Z", G173+statek[[#This Row],[ile ton]],G173),G173)</f>
        <v>833</v>
      </c>
      <c r="H174" s="2">
        <f>IF(A175-statek[[#This Row],[data]]-1&gt;20,1,0)</f>
        <v>0</v>
      </c>
      <c r="I174" s="2">
        <f>IF(statek[[#This Row],[towar]]="T1", IF(statek[[#This Row],[Z/W]]="Z",I173+statek[[#This Row],[ile ton]],I173-statek[[#This Row],[ile ton]]),I173)</f>
        <v>3</v>
      </c>
      <c r="J174" s="2">
        <f>IF(statek[[#This Row],[towar]]="T2", IF(statek[[#This Row],[Z/W]]="Z",J173+statek[[#This Row],[ile ton]],J173-statek[[#This Row],[ile ton]]),J173)</f>
        <v>0</v>
      </c>
      <c r="K174" s="2">
        <f>IF(statek[[#This Row],[towar]]="T3", IF(statek[[#This Row],[Z/W]]="Z",K173+statek[[#This Row],[ile ton]],K173-statek[[#This Row],[ile ton]]),K173)</f>
        <v>29</v>
      </c>
      <c r="L174" s="2">
        <f>IF(statek[[#This Row],[towar]]="T4", IF(statek[[#This Row],[Z/W]]="Z",L173+statek[[#This Row],[ile ton]],L173-statek[[#This Row],[ile ton]]),L173)</f>
        <v>65</v>
      </c>
      <c r="M174" s="2">
        <f>IF(statek[[#This Row],[towar]]="T5", IF(statek[[#This Row],[Z/W]]="Z",M173+statek[[#This Row],[ile ton]],M173-statek[[#This Row],[ile ton]]),M173)</f>
        <v>125</v>
      </c>
      <c r="N174" s="2">
        <f>IF(statek[[#This Row],[towar]]="T5",IF(statek[[#This Row],[Z/W]]="Z",statek[[#This Row],[ile ton]],0),0)</f>
        <v>0</v>
      </c>
      <c r="O174" s="2">
        <f>IF(statek[[#This Row],[towar]]="T5",IF(statek[[#This Row],[Z/W]]="W",O173+statek[[#This Row],[ile ton]],0),0)</f>
        <v>0</v>
      </c>
      <c r="P174" s="2">
        <f>MONTH(statek[[#This Row],[data]])</f>
        <v>8</v>
      </c>
      <c r="Q174" s="2">
        <f>IF(statek[[#This Row],[Miesiąc]]=P173,Q173+statek[[#This Row],[Załadunek T5]],statek[[#This Row],[Załadunek T5]])</f>
        <v>0</v>
      </c>
      <c r="R174" s="2">
        <f>IF(statek[[#This Row],[Miesiąc]]=P173,R173+statek[[#This Row],[Wyładunek T5]],statek[[#This Row],[Wyładunek T5]])</f>
        <v>0</v>
      </c>
      <c r="S174" s="2">
        <f>IF(statek[[#This Row],[Z/W]]="Z", S173-statek[[#This Row],[ile ton]]*statek[[#This Row],[cena za tone w talarach]],S173+statek[[#This Row],[ile ton]]*statek[[#This Row],[cena za tone w talarach]])</f>
        <v>536162</v>
      </c>
    </row>
    <row r="175" spans="1:19" x14ac:dyDescent="0.25">
      <c r="A175" s="1">
        <v>43317</v>
      </c>
      <c r="B175" s="2" t="s">
        <v>21</v>
      </c>
      <c r="C175" s="2" t="s">
        <v>9</v>
      </c>
      <c r="D175" s="2" t="s">
        <v>14</v>
      </c>
      <c r="E175">
        <v>121</v>
      </c>
      <c r="F175">
        <v>63</v>
      </c>
      <c r="G175" s="2">
        <f>IF(statek[[#This Row],[towar]]="T4", IF(statek[[#This Row],[Z/W]]="Z", G174+statek[[#This Row],[ile ton]],G174),G174)</f>
        <v>833</v>
      </c>
      <c r="H175" s="2">
        <f>IF(A176-statek[[#This Row],[data]]-1&gt;20,1,0)</f>
        <v>0</v>
      </c>
      <c r="I175" s="2">
        <f>IF(statek[[#This Row],[towar]]="T1", IF(statek[[#This Row],[Z/W]]="Z",I174+statek[[#This Row],[ile ton]],I174-statek[[#This Row],[ile ton]]),I174)</f>
        <v>3</v>
      </c>
      <c r="J175" s="2">
        <f>IF(statek[[#This Row],[towar]]="T2", IF(statek[[#This Row],[Z/W]]="Z",J174+statek[[#This Row],[ile ton]],J174-statek[[#This Row],[ile ton]]),J174)</f>
        <v>0</v>
      </c>
      <c r="K175" s="2">
        <f>IF(statek[[#This Row],[towar]]="T3", IF(statek[[#This Row],[Z/W]]="Z",K174+statek[[#This Row],[ile ton]],K174-statek[[#This Row],[ile ton]]),K174)</f>
        <v>29</v>
      </c>
      <c r="L175" s="2">
        <f>IF(statek[[#This Row],[towar]]="T4", IF(statek[[#This Row],[Z/W]]="Z",L174+statek[[#This Row],[ile ton]],L174-statek[[#This Row],[ile ton]]),L174)</f>
        <v>65</v>
      </c>
      <c r="M175" s="2">
        <f>IF(statek[[#This Row],[towar]]="T5", IF(statek[[#This Row],[Z/W]]="Z",M174+statek[[#This Row],[ile ton]],M174-statek[[#This Row],[ile ton]]),M174)</f>
        <v>4</v>
      </c>
      <c r="N175" s="2">
        <f>IF(statek[[#This Row],[towar]]="T5",IF(statek[[#This Row],[Z/W]]="Z",statek[[#This Row],[ile ton]],0),0)</f>
        <v>0</v>
      </c>
      <c r="O175" s="2">
        <f>IF(statek[[#This Row],[towar]]="T5",IF(statek[[#This Row],[Z/W]]="W",O174+statek[[#This Row],[ile ton]],0),0)</f>
        <v>121</v>
      </c>
      <c r="P175" s="2">
        <f>MONTH(statek[[#This Row],[data]])</f>
        <v>8</v>
      </c>
      <c r="Q175" s="2">
        <f>IF(statek[[#This Row],[Miesiąc]]=P174,Q174+statek[[#This Row],[Załadunek T5]],statek[[#This Row],[Załadunek T5]])</f>
        <v>0</v>
      </c>
      <c r="R175" s="2">
        <f>IF(statek[[#This Row],[Miesiąc]]=P174,R174+statek[[#This Row],[Wyładunek T5]],statek[[#This Row],[Wyładunek T5]])</f>
        <v>121</v>
      </c>
      <c r="S175" s="2">
        <f>IF(statek[[#This Row],[Z/W]]="Z", S174-statek[[#This Row],[ile ton]]*statek[[#This Row],[cena za tone w talarach]],S174+statek[[#This Row],[ile ton]]*statek[[#This Row],[cena za tone w talarach]])</f>
        <v>543785</v>
      </c>
    </row>
    <row r="176" spans="1:19" x14ac:dyDescent="0.25">
      <c r="A176" s="1">
        <v>43317</v>
      </c>
      <c r="B176" s="2" t="s">
        <v>21</v>
      </c>
      <c r="C176" s="2" t="s">
        <v>12</v>
      </c>
      <c r="D176" s="2" t="s">
        <v>8</v>
      </c>
      <c r="E176">
        <v>30</v>
      </c>
      <c r="F176">
        <v>19</v>
      </c>
      <c r="G176" s="2">
        <f>IF(statek[[#This Row],[towar]]="T4", IF(statek[[#This Row],[Z/W]]="Z", G175+statek[[#This Row],[ile ton]],G175),G175)</f>
        <v>833</v>
      </c>
      <c r="H176" s="2">
        <f>IF(A177-statek[[#This Row],[data]]-1&gt;20,1,0)</f>
        <v>0</v>
      </c>
      <c r="I176" s="2">
        <f>IF(statek[[#This Row],[towar]]="T1", IF(statek[[#This Row],[Z/W]]="Z",I175+statek[[#This Row],[ile ton]],I175-statek[[#This Row],[ile ton]]),I175)</f>
        <v>3</v>
      </c>
      <c r="J176" s="2">
        <f>IF(statek[[#This Row],[towar]]="T2", IF(statek[[#This Row],[Z/W]]="Z",J175+statek[[#This Row],[ile ton]],J175-statek[[#This Row],[ile ton]]),J175)</f>
        <v>0</v>
      </c>
      <c r="K176" s="2">
        <f>IF(statek[[#This Row],[towar]]="T3", IF(statek[[#This Row],[Z/W]]="Z",K175+statek[[#This Row],[ile ton]],K175-statek[[#This Row],[ile ton]]),K175)</f>
        <v>59</v>
      </c>
      <c r="L176" s="2">
        <f>IF(statek[[#This Row],[towar]]="T4", IF(statek[[#This Row],[Z/W]]="Z",L175+statek[[#This Row],[ile ton]],L175-statek[[#This Row],[ile ton]]),L175)</f>
        <v>65</v>
      </c>
      <c r="M176" s="2">
        <f>IF(statek[[#This Row],[towar]]="T5", IF(statek[[#This Row],[Z/W]]="Z",M175+statek[[#This Row],[ile ton]],M175-statek[[#This Row],[ile ton]]),M175)</f>
        <v>4</v>
      </c>
      <c r="N176" s="2">
        <f>IF(statek[[#This Row],[towar]]="T5",IF(statek[[#This Row],[Z/W]]="Z",statek[[#This Row],[ile ton]],0),0)</f>
        <v>0</v>
      </c>
      <c r="O176" s="2">
        <f>IF(statek[[#This Row],[towar]]="T5",IF(statek[[#This Row],[Z/W]]="W",O175+statek[[#This Row],[ile ton]],0),0)</f>
        <v>0</v>
      </c>
      <c r="P176" s="2">
        <f>MONTH(statek[[#This Row],[data]])</f>
        <v>8</v>
      </c>
      <c r="Q176" s="2">
        <f>IF(statek[[#This Row],[Miesiąc]]=P175,Q175+statek[[#This Row],[Załadunek T5]],statek[[#This Row],[Załadunek T5]])</f>
        <v>0</v>
      </c>
      <c r="R176" s="2">
        <f>IF(statek[[#This Row],[Miesiąc]]=P175,R175+statek[[#This Row],[Wyładunek T5]],statek[[#This Row],[Wyładunek T5]])</f>
        <v>121</v>
      </c>
      <c r="S176" s="2">
        <f>IF(statek[[#This Row],[Z/W]]="Z", S175-statek[[#This Row],[ile ton]]*statek[[#This Row],[cena za tone w talarach]],S175+statek[[#This Row],[ile ton]]*statek[[#This Row],[cena za tone w talarach]])</f>
        <v>543215</v>
      </c>
    </row>
    <row r="177" spans="1:19" x14ac:dyDescent="0.25">
      <c r="A177" s="1">
        <v>43317</v>
      </c>
      <c r="B177" s="2" t="s">
        <v>21</v>
      </c>
      <c r="C177" s="2" t="s">
        <v>10</v>
      </c>
      <c r="D177" s="2" t="s">
        <v>8</v>
      </c>
      <c r="E177">
        <v>46</v>
      </c>
      <c r="F177">
        <v>8</v>
      </c>
      <c r="G177" s="2">
        <f>IF(statek[[#This Row],[towar]]="T4", IF(statek[[#This Row],[Z/W]]="Z", G176+statek[[#This Row],[ile ton]],G176),G176)</f>
        <v>833</v>
      </c>
      <c r="H177" s="2">
        <f>IF(A178-statek[[#This Row],[data]]-1&gt;20,1,0)</f>
        <v>0</v>
      </c>
      <c r="I177" s="2">
        <f>IF(statek[[#This Row],[towar]]="T1", IF(statek[[#This Row],[Z/W]]="Z",I176+statek[[#This Row],[ile ton]],I176-statek[[#This Row],[ile ton]]),I176)</f>
        <v>49</v>
      </c>
      <c r="J177" s="2">
        <f>IF(statek[[#This Row],[towar]]="T2", IF(statek[[#This Row],[Z/W]]="Z",J176+statek[[#This Row],[ile ton]],J176-statek[[#This Row],[ile ton]]),J176)</f>
        <v>0</v>
      </c>
      <c r="K177" s="2">
        <f>IF(statek[[#This Row],[towar]]="T3", IF(statek[[#This Row],[Z/W]]="Z",K176+statek[[#This Row],[ile ton]],K176-statek[[#This Row],[ile ton]]),K176)</f>
        <v>59</v>
      </c>
      <c r="L177" s="2">
        <f>IF(statek[[#This Row],[towar]]="T4", IF(statek[[#This Row],[Z/W]]="Z",L176+statek[[#This Row],[ile ton]],L176-statek[[#This Row],[ile ton]]),L176)</f>
        <v>65</v>
      </c>
      <c r="M177" s="2">
        <f>IF(statek[[#This Row],[towar]]="T5", IF(statek[[#This Row],[Z/W]]="Z",M176+statek[[#This Row],[ile ton]],M176-statek[[#This Row],[ile ton]]),M176)</f>
        <v>4</v>
      </c>
      <c r="N177" s="2">
        <f>IF(statek[[#This Row],[towar]]="T5",IF(statek[[#This Row],[Z/W]]="Z",statek[[#This Row],[ile ton]],0),0)</f>
        <v>0</v>
      </c>
      <c r="O177" s="2">
        <f>IF(statek[[#This Row],[towar]]="T5",IF(statek[[#This Row],[Z/W]]="W",O176+statek[[#This Row],[ile ton]],0),0)</f>
        <v>0</v>
      </c>
      <c r="P177" s="2">
        <f>MONTH(statek[[#This Row],[data]])</f>
        <v>8</v>
      </c>
      <c r="Q177" s="2">
        <f>IF(statek[[#This Row],[Miesiąc]]=P176,Q176+statek[[#This Row],[Załadunek T5]],statek[[#This Row],[Załadunek T5]])</f>
        <v>0</v>
      </c>
      <c r="R177" s="2">
        <f>IF(statek[[#This Row],[Miesiąc]]=P176,R176+statek[[#This Row],[Wyładunek T5]],statek[[#This Row],[Wyładunek T5]])</f>
        <v>121</v>
      </c>
      <c r="S177" s="2">
        <f>IF(statek[[#This Row],[Z/W]]="Z", S176-statek[[#This Row],[ile ton]]*statek[[#This Row],[cena za tone w talarach]],S176+statek[[#This Row],[ile ton]]*statek[[#This Row],[cena za tone w talarach]])</f>
        <v>542847</v>
      </c>
    </row>
    <row r="178" spans="1:19" x14ac:dyDescent="0.25">
      <c r="A178" s="1">
        <v>43330</v>
      </c>
      <c r="B178" s="2" t="s">
        <v>22</v>
      </c>
      <c r="C178" s="2" t="s">
        <v>10</v>
      </c>
      <c r="D178" s="2" t="s">
        <v>14</v>
      </c>
      <c r="E178">
        <v>49</v>
      </c>
      <c r="F178">
        <v>11</v>
      </c>
      <c r="G178" s="2">
        <f>IF(statek[[#This Row],[towar]]="T4", IF(statek[[#This Row],[Z/W]]="Z", G177+statek[[#This Row],[ile ton]],G177),G177)</f>
        <v>833</v>
      </c>
      <c r="H178" s="2">
        <f>IF(A179-statek[[#This Row],[data]]-1&gt;20,1,0)</f>
        <v>0</v>
      </c>
      <c r="I178" s="2">
        <f>IF(statek[[#This Row],[towar]]="T1", IF(statek[[#This Row],[Z/W]]="Z",I177+statek[[#This Row],[ile ton]],I177-statek[[#This Row],[ile ton]]),I177)</f>
        <v>0</v>
      </c>
      <c r="J178" s="2">
        <f>IF(statek[[#This Row],[towar]]="T2", IF(statek[[#This Row],[Z/W]]="Z",J177+statek[[#This Row],[ile ton]],J177-statek[[#This Row],[ile ton]]),J177)</f>
        <v>0</v>
      </c>
      <c r="K178" s="2">
        <f>IF(statek[[#This Row],[towar]]="T3", IF(statek[[#This Row],[Z/W]]="Z",K177+statek[[#This Row],[ile ton]],K177-statek[[#This Row],[ile ton]]),K177)</f>
        <v>59</v>
      </c>
      <c r="L178" s="2">
        <f>IF(statek[[#This Row],[towar]]="T4", IF(statek[[#This Row],[Z/W]]="Z",L177+statek[[#This Row],[ile ton]],L177-statek[[#This Row],[ile ton]]),L177)</f>
        <v>65</v>
      </c>
      <c r="M178" s="2">
        <f>IF(statek[[#This Row],[towar]]="T5", IF(statek[[#This Row],[Z/W]]="Z",M177+statek[[#This Row],[ile ton]],M177-statek[[#This Row],[ile ton]]),M177)</f>
        <v>4</v>
      </c>
      <c r="N178" s="2">
        <f>IF(statek[[#This Row],[towar]]="T5",IF(statek[[#This Row],[Z/W]]="Z",statek[[#This Row],[ile ton]],0),0)</f>
        <v>0</v>
      </c>
      <c r="O178" s="2">
        <f>IF(statek[[#This Row],[towar]]="T5",IF(statek[[#This Row],[Z/W]]="W",O177+statek[[#This Row],[ile ton]],0),0)</f>
        <v>0</v>
      </c>
      <c r="P178" s="2">
        <f>MONTH(statek[[#This Row],[data]])</f>
        <v>8</v>
      </c>
      <c r="Q178" s="2">
        <f>IF(statek[[#This Row],[Miesiąc]]=P177,Q177+statek[[#This Row],[Załadunek T5]],statek[[#This Row],[Załadunek T5]])</f>
        <v>0</v>
      </c>
      <c r="R178" s="2">
        <f>IF(statek[[#This Row],[Miesiąc]]=P177,R177+statek[[#This Row],[Wyładunek T5]],statek[[#This Row],[Wyładunek T5]])</f>
        <v>121</v>
      </c>
      <c r="S178" s="2">
        <f>IF(statek[[#This Row],[Z/W]]="Z", S177-statek[[#This Row],[ile ton]]*statek[[#This Row],[cena za tone w talarach]],S177+statek[[#This Row],[ile ton]]*statek[[#This Row],[cena za tone w talarach]])</f>
        <v>543386</v>
      </c>
    </row>
    <row r="179" spans="1:19" x14ac:dyDescent="0.25">
      <c r="A179" s="1">
        <v>43330</v>
      </c>
      <c r="B179" s="2" t="s">
        <v>22</v>
      </c>
      <c r="C179" s="2" t="s">
        <v>7</v>
      </c>
      <c r="D179" s="2" t="s">
        <v>14</v>
      </c>
      <c r="E179">
        <v>61</v>
      </c>
      <c r="F179">
        <v>90</v>
      </c>
      <c r="G179" s="2">
        <f>IF(statek[[#This Row],[towar]]="T4", IF(statek[[#This Row],[Z/W]]="Z", G178+statek[[#This Row],[ile ton]],G178),G178)</f>
        <v>833</v>
      </c>
      <c r="H179" s="2">
        <f>IF(A180-statek[[#This Row],[data]]-1&gt;20,1,0)</f>
        <v>0</v>
      </c>
      <c r="I179" s="2">
        <f>IF(statek[[#This Row],[towar]]="T1", IF(statek[[#This Row],[Z/W]]="Z",I178+statek[[#This Row],[ile ton]],I178-statek[[#This Row],[ile ton]]),I178)</f>
        <v>0</v>
      </c>
      <c r="J179" s="2">
        <f>IF(statek[[#This Row],[towar]]="T2", IF(statek[[#This Row],[Z/W]]="Z",J178+statek[[#This Row],[ile ton]],J178-statek[[#This Row],[ile ton]]),J178)</f>
        <v>0</v>
      </c>
      <c r="K179" s="2">
        <f>IF(statek[[#This Row],[towar]]="T3", IF(statek[[#This Row],[Z/W]]="Z",K178+statek[[#This Row],[ile ton]],K178-statek[[#This Row],[ile ton]]),K178)</f>
        <v>59</v>
      </c>
      <c r="L179" s="2">
        <f>IF(statek[[#This Row],[towar]]="T4", IF(statek[[#This Row],[Z/W]]="Z",L178+statek[[#This Row],[ile ton]],L178-statek[[#This Row],[ile ton]]),L178)</f>
        <v>4</v>
      </c>
      <c r="M179" s="2">
        <f>IF(statek[[#This Row],[towar]]="T5", IF(statek[[#This Row],[Z/W]]="Z",M178+statek[[#This Row],[ile ton]],M178-statek[[#This Row],[ile ton]]),M178)</f>
        <v>4</v>
      </c>
      <c r="N179" s="2">
        <f>IF(statek[[#This Row],[towar]]="T5",IF(statek[[#This Row],[Z/W]]="Z",statek[[#This Row],[ile ton]],0),0)</f>
        <v>0</v>
      </c>
      <c r="O179" s="2">
        <f>IF(statek[[#This Row],[towar]]="T5",IF(statek[[#This Row],[Z/W]]="W",O178+statek[[#This Row],[ile ton]],0),0)</f>
        <v>0</v>
      </c>
      <c r="P179" s="2">
        <f>MONTH(statek[[#This Row],[data]])</f>
        <v>8</v>
      </c>
      <c r="Q179" s="2">
        <f>IF(statek[[#This Row],[Miesiąc]]=P178,Q178+statek[[#This Row],[Załadunek T5]],statek[[#This Row],[Załadunek T5]])</f>
        <v>0</v>
      </c>
      <c r="R179" s="2">
        <f>IF(statek[[#This Row],[Miesiąc]]=P178,R178+statek[[#This Row],[Wyładunek T5]],statek[[#This Row],[Wyładunek T5]])</f>
        <v>121</v>
      </c>
      <c r="S179" s="2">
        <f>IF(statek[[#This Row],[Z/W]]="Z", S178-statek[[#This Row],[ile ton]]*statek[[#This Row],[cena za tone w talarach]],S178+statek[[#This Row],[ile ton]]*statek[[#This Row],[cena za tone w talarach]])</f>
        <v>548876</v>
      </c>
    </row>
    <row r="180" spans="1:19" x14ac:dyDescent="0.25">
      <c r="A180" s="1">
        <v>43330</v>
      </c>
      <c r="B180" s="2" t="s">
        <v>22</v>
      </c>
      <c r="C180" s="2" t="s">
        <v>12</v>
      </c>
      <c r="D180" s="2" t="s">
        <v>8</v>
      </c>
      <c r="E180">
        <v>19</v>
      </c>
      <c r="F180">
        <v>22</v>
      </c>
      <c r="G180" s="2">
        <f>IF(statek[[#This Row],[towar]]="T4", IF(statek[[#This Row],[Z/W]]="Z", G179+statek[[#This Row],[ile ton]],G179),G179)</f>
        <v>833</v>
      </c>
      <c r="H180" s="2">
        <f>IF(A181-statek[[#This Row],[data]]-1&gt;20,1,0)</f>
        <v>0</v>
      </c>
      <c r="I180" s="2">
        <f>IF(statek[[#This Row],[towar]]="T1", IF(statek[[#This Row],[Z/W]]="Z",I179+statek[[#This Row],[ile ton]],I179-statek[[#This Row],[ile ton]]),I179)</f>
        <v>0</v>
      </c>
      <c r="J180" s="2">
        <f>IF(statek[[#This Row],[towar]]="T2", IF(statek[[#This Row],[Z/W]]="Z",J179+statek[[#This Row],[ile ton]],J179-statek[[#This Row],[ile ton]]),J179)</f>
        <v>0</v>
      </c>
      <c r="K180" s="2">
        <f>IF(statek[[#This Row],[towar]]="T3", IF(statek[[#This Row],[Z/W]]="Z",K179+statek[[#This Row],[ile ton]],K179-statek[[#This Row],[ile ton]]),K179)</f>
        <v>78</v>
      </c>
      <c r="L180" s="2">
        <f>IF(statek[[#This Row],[towar]]="T4", IF(statek[[#This Row],[Z/W]]="Z",L179+statek[[#This Row],[ile ton]],L179-statek[[#This Row],[ile ton]]),L179)</f>
        <v>4</v>
      </c>
      <c r="M180" s="2">
        <f>IF(statek[[#This Row],[towar]]="T5", IF(statek[[#This Row],[Z/W]]="Z",M179+statek[[#This Row],[ile ton]],M179-statek[[#This Row],[ile ton]]),M179)</f>
        <v>4</v>
      </c>
      <c r="N180" s="2">
        <f>IF(statek[[#This Row],[towar]]="T5",IF(statek[[#This Row],[Z/W]]="Z",statek[[#This Row],[ile ton]],0),0)</f>
        <v>0</v>
      </c>
      <c r="O180" s="2">
        <f>IF(statek[[#This Row],[towar]]="T5",IF(statek[[#This Row],[Z/W]]="W",O179+statek[[#This Row],[ile ton]],0),0)</f>
        <v>0</v>
      </c>
      <c r="P180" s="2">
        <f>MONTH(statek[[#This Row],[data]])</f>
        <v>8</v>
      </c>
      <c r="Q180" s="2">
        <f>IF(statek[[#This Row],[Miesiąc]]=P179,Q179+statek[[#This Row],[Załadunek T5]],statek[[#This Row],[Załadunek T5]])</f>
        <v>0</v>
      </c>
      <c r="R180" s="2">
        <f>IF(statek[[#This Row],[Miesiąc]]=P179,R179+statek[[#This Row],[Wyładunek T5]],statek[[#This Row],[Wyładunek T5]])</f>
        <v>121</v>
      </c>
      <c r="S180" s="2">
        <f>IF(statek[[#This Row],[Z/W]]="Z", S179-statek[[#This Row],[ile ton]]*statek[[#This Row],[cena za tone w talarach]],S179+statek[[#This Row],[ile ton]]*statek[[#This Row],[cena za tone w talarach]])</f>
        <v>548458</v>
      </c>
    </row>
    <row r="181" spans="1:19" x14ac:dyDescent="0.25">
      <c r="A181" s="1">
        <v>43330</v>
      </c>
      <c r="B181" s="2" t="s">
        <v>22</v>
      </c>
      <c r="C181" s="2" t="s">
        <v>9</v>
      </c>
      <c r="D181" s="2" t="s">
        <v>8</v>
      </c>
      <c r="E181">
        <v>22</v>
      </c>
      <c r="F181">
        <v>44</v>
      </c>
      <c r="G181" s="2">
        <f>IF(statek[[#This Row],[towar]]="T4", IF(statek[[#This Row],[Z/W]]="Z", G180+statek[[#This Row],[ile ton]],G180),G180)</f>
        <v>833</v>
      </c>
      <c r="H181" s="2">
        <f>IF(A182-statek[[#This Row],[data]]-1&gt;20,1,0)</f>
        <v>0</v>
      </c>
      <c r="I181" s="2">
        <f>IF(statek[[#This Row],[towar]]="T1", IF(statek[[#This Row],[Z/W]]="Z",I180+statek[[#This Row],[ile ton]],I180-statek[[#This Row],[ile ton]]),I180)</f>
        <v>0</v>
      </c>
      <c r="J181" s="2">
        <f>IF(statek[[#This Row],[towar]]="T2", IF(statek[[#This Row],[Z/W]]="Z",J180+statek[[#This Row],[ile ton]],J180-statek[[#This Row],[ile ton]]),J180)</f>
        <v>0</v>
      </c>
      <c r="K181" s="2">
        <f>IF(statek[[#This Row],[towar]]="T3", IF(statek[[#This Row],[Z/W]]="Z",K180+statek[[#This Row],[ile ton]],K180-statek[[#This Row],[ile ton]]),K180)</f>
        <v>78</v>
      </c>
      <c r="L181" s="2">
        <f>IF(statek[[#This Row],[towar]]="T4", IF(statek[[#This Row],[Z/W]]="Z",L180+statek[[#This Row],[ile ton]],L180-statek[[#This Row],[ile ton]]),L180)</f>
        <v>4</v>
      </c>
      <c r="M181" s="2">
        <f>IF(statek[[#This Row],[towar]]="T5", IF(statek[[#This Row],[Z/W]]="Z",M180+statek[[#This Row],[ile ton]],M180-statek[[#This Row],[ile ton]]),M180)</f>
        <v>26</v>
      </c>
      <c r="N181" s="2">
        <f>IF(statek[[#This Row],[towar]]="T5",IF(statek[[#This Row],[Z/W]]="Z",statek[[#This Row],[ile ton]],0),0)</f>
        <v>22</v>
      </c>
      <c r="O181" s="2">
        <f>IF(statek[[#This Row],[towar]]="T5",IF(statek[[#This Row],[Z/W]]="W",O180+statek[[#This Row],[ile ton]],0),0)</f>
        <v>0</v>
      </c>
      <c r="P181" s="2">
        <f>MONTH(statek[[#This Row],[data]])</f>
        <v>8</v>
      </c>
      <c r="Q181" s="2">
        <f>IF(statek[[#This Row],[Miesiąc]]=P180,Q180+statek[[#This Row],[Załadunek T5]],statek[[#This Row],[Załadunek T5]])</f>
        <v>22</v>
      </c>
      <c r="R181" s="2">
        <f>IF(statek[[#This Row],[Miesiąc]]=P180,R180+statek[[#This Row],[Wyładunek T5]],statek[[#This Row],[Wyładunek T5]])</f>
        <v>121</v>
      </c>
      <c r="S181" s="2">
        <f>IF(statek[[#This Row],[Z/W]]="Z", S180-statek[[#This Row],[ile ton]]*statek[[#This Row],[cena za tone w talarach]],S180+statek[[#This Row],[ile ton]]*statek[[#This Row],[cena za tone w talarach]])</f>
        <v>547490</v>
      </c>
    </row>
    <row r="182" spans="1:19" x14ac:dyDescent="0.25">
      <c r="A182" s="1">
        <v>43347</v>
      </c>
      <c r="B182" s="2" t="s">
        <v>6</v>
      </c>
      <c r="C182" s="2" t="s">
        <v>11</v>
      </c>
      <c r="D182" s="2" t="s">
        <v>8</v>
      </c>
      <c r="E182">
        <v>9</v>
      </c>
      <c r="F182">
        <v>25</v>
      </c>
      <c r="G182" s="2">
        <f>IF(statek[[#This Row],[towar]]="T4", IF(statek[[#This Row],[Z/W]]="Z", G181+statek[[#This Row],[ile ton]],G181),G181)</f>
        <v>833</v>
      </c>
      <c r="H182" s="2">
        <f>IF(A183-statek[[#This Row],[data]]-1&gt;20,1,0)</f>
        <v>0</v>
      </c>
      <c r="I182" s="2">
        <f>IF(statek[[#This Row],[towar]]="T1", IF(statek[[#This Row],[Z/W]]="Z",I181+statek[[#This Row],[ile ton]],I181-statek[[#This Row],[ile ton]]),I181)</f>
        <v>0</v>
      </c>
      <c r="J182" s="2">
        <f>IF(statek[[#This Row],[towar]]="T2", IF(statek[[#This Row],[Z/W]]="Z",J181+statek[[#This Row],[ile ton]],J181-statek[[#This Row],[ile ton]]),J181)</f>
        <v>9</v>
      </c>
      <c r="K182" s="2">
        <f>IF(statek[[#This Row],[towar]]="T3", IF(statek[[#This Row],[Z/W]]="Z",K181+statek[[#This Row],[ile ton]],K181-statek[[#This Row],[ile ton]]),K181)</f>
        <v>78</v>
      </c>
      <c r="L182" s="2">
        <f>IF(statek[[#This Row],[towar]]="T4", IF(statek[[#This Row],[Z/W]]="Z",L181+statek[[#This Row],[ile ton]],L181-statek[[#This Row],[ile ton]]),L181)</f>
        <v>4</v>
      </c>
      <c r="M182" s="2">
        <f>IF(statek[[#This Row],[towar]]="T5", IF(statek[[#This Row],[Z/W]]="Z",M181+statek[[#This Row],[ile ton]],M181-statek[[#This Row],[ile ton]]),M181)</f>
        <v>26</v>
      </c>
      <c r="N182" s="2">
        <f>IF(statek[[#This Row],[towar]]="T5",IF(statek[[#This Row],[Z/W]]="Z",statek[[#This Row],[ile ton]],0),0)</f>
        <v>0</v>
      </c>
      <c r="O182" s="2">
        <f>IF(statek[[#This Row],[towar]]="T5",IF(statek[[#This Row],[Z/W]]="W",O181+statek[[#This Row],[ile ton]],0),0)</f>
        <v>0</v>
      </c>
      <c r="P182" s="2">
        <f>MONTH(statek[[#This Row],[data]])</f>
        <v>9</v>
      </c>
      <c r="Q182" s="2">
        <f>IF(statek[[#This Row],[Miesiąc]]=P181,Q181+statek[[#This Row],[Załadunek T5]],statek[[#This Row],[Załadunek T5]])</f>
        <v>0</v>
      </c>
      <c r="R182" s="2">
        <f>IF(statek[[#This Row],[Miesiąc]]=P181,R181+statek[[#This Row],[Wyładunek T5]],statek[[#This Row],[Wyładunek T5]])</f>
        <v>0</v>
      </c>
      <c r="S182" s="2">
        <f>IF(statek[[#This Row],[Z/W]]="Z", S181-statek[[#This Row],[ile ton]]*statek[[#This Row],[cena za tone w talarach]],S181+statek[[#This Row],[ile ton]]*statek[[#This Row],[cena za tone w talarach]])</f>
        <v>547265</v>
      </c>
    </row>
    <row r="183" spans="1:19" x14ac:dyDescent="0.25">
      <c r="A183" s="1">
        <v>43347</v>
      </c>
      <c r="B183" s="2" t="s">
        <v>6</v>
      </c>
      <c r="C183" s="2" t="s">
        <v>7</v>
      </c>
      <c r="D183" s="2" t="s">
        <v>14</v>
      </c>
      <c r="E183">
        <v>4</v>
      </c>
      <c r="F183">
        <v>94</v>
      </c>
      <c r="G183" s="2">
        <f>IF(statek[[#This Row],[towar]]="T4", IF(statek[[#This Row],[Z/W]]="Z", G182+statek[[#This Row],[ile ton]],G182),G182)</f>
        <v>833</v>
      </c>
      <c r="H183" s="2">
        <f>IF(A184-statek[[#This Row],[data]]-1&gt;20,1,0)</f>
        <v>0</v>
      </c>
      <c r="I183" s="2">
        <f>IF(statek[[#This Row],[towar]]="T1", IF(statek[[#This Row],[Z/W]]="Z",I182+statek[[#This Row],[ile ton]],I182-statek[[#This Row],[ile ton]]),I182)</f>
        <v>0</v>
      </c>
      <c r="J183" s="2">
        <f>IF(statek[[#This Row],[towar]]="T2", IF(statek[[#This Row],[Z/W]]="Z",J182+statek[[#This Row],[ile ton]],J182-statek[[#This Row],[ile ton]]),J182)</f>
        <v>9</v>
      </c>
      <c r="K183" s="2">
        <f>IF(statek[[#This Row],[towar]]="T3", IF(statek[[#This Row],[Z/W]]="Z",K182+statek[[#This Row],[ile ton]],K182-statek[[#This Row],[ile ton]]),K182)</f>
        <v>78</v>
      </c>
      <c r="L183" s="2">
        <f>IF(statek[[#This Row],[towar]]="T4", IF(statek[[#This Row],[Z/W]]="Z",L182+statek[[#This Row],[ile ton]],L182-statek[[#This Row],[ile ton]]),L182)</f>
        <v>0</v>
      </c>
      <c r="M183" s="2">
        <f>IF(statek[[#This Row],[towar]]="T5", IF(statek[[#This Row],[Z/W]]="Z",M182+statek[[#This Row],[ile ton]],M182-statek[[#This Row],[ile ton]]),M182)</f>
        <v>26</v>
      </c>
      <c r="N183" s="2">
        <f>IF(statek[[#This Row],[towar]]="T5",IF(statek[[#This Row],[Z/W]]="Z",statek[[#This Row],[ile ton]],0),0)</f>
        <v>0</v>
      </c>
      <c r="O183" s="2">
        <f>IF(statek[[#This Row],[towar]]="T5",IF(statek[[#This Row],[Z/W]]="W",O182+statek[[#This Row],[ile ton]],0),0)</f>
        <v>0</v>
      </c>
      <c r="P183" s="2">
        <f>MONTH(statek[[#This Row],[data]])</f>
        <v>9</v>
      </c>
      <c r="Q183" s="2">
        <f>IF(statek[[#This Row],[Miesiąc]]=P182,Q182+statek[[#This Row],[Załadunek T5]],statek[[#This Row],[Załadunek T5]])</f>
        <v>0</v>
      </c>
      <c r="R183" s="2">
        <f>IF(statek[[#This Row],[Miesiąc]]=P182,R182+statek[[#This Row],[Wyładunek T5]],statek[[#This Row],[Wyładunek T5]])</f>
        <v>0</v>
      </c>
      <c r="S183" s="2">
        <f>IF(statek[[#This Row],[Z/W]]="Z", S182-statek[[#This Row],[ile ton]]*statek[[#This Row],[cena za tone w talarach]],S182+statek[[#This Row],[ile ton]]*statek[[#This Row],[cena za tone w talarach]])</f>
        <v>547641</v>
      </c>
    </row>
    <row r="184" spans="1:19" x14ac:dyDescent="0.25">
      <c r="A184" s="1">
        <v>43347</v>
      </c>
      <c r="B184" s="2" t="s">
        <v>6</v>
      </c>
      <c r="C184" s="2" t="s">
        <v>12</v>
      </c>
      <c r="D184" s="2" t="s">
        <v>8</v>
      </c>
      <c r="E184">
        <v>8</v>
      </c>
      <c r="F184">
        <v>21</v>
      </c>
      <c r="G184" s="2">
        <f>IF(statek[[#This Row],[towar]]="T4", IF(statek[[#This Row],[Z/W]]="Z", G183+statek[[#This Row],[ile ton]],G183),G183)</f>
        <v>833</v>
      </c>
      <c r="H184" s="2">
        <f>IF(A185-statek[[#This Row],[data]]-1&gt;20,1,0)</f>
        <v>0</v>
      </c>
      <c r="I184" s="2">
        <f>IF(statek[[#This Row],[towar]]="T1", IF(statek[[#This Row],[Z/W]]="Z",I183+statek[[#This Row],[ile ton]],I183-statek[[#This Row],[ile ton]]),I183)</f>
        <v>0</v>
      </c>
      <c r="J184" s="2">
        <f>IF(statek[[#This Row],[towar]]="T2", IF(statek[[#This Row],[Z/W]]="Z",J183+statek[[#This Row],[ile ton]],J183-statek[[#This Row],[ile ton]]),J183)</f>
        <v>9</v>
      </c>
      <c r="K184" s="2">
        <f>IF(statek[[#This Row],[towar]]="T3", IF(statek[[#This Row],[Z/W]]="Z",K183+statek[[#This Row],[ile ton]],K183-statek[[#This Row],[ile ton]]),K183)</f>
        <v>86</v>
      </c>
      <c r="L184" s="2">
        <f>IF(statek[[#This Row],[towar]]="T4", IF(statek[[#This Row],[Z/W]]="Z",L183+statek[[#This Row],[ile ton]],L183-statek[[#This Row],[ile ton]]),L183)</f>
        <v>0</v>
      </c>
      <c r="M184" s="2">
        <f>IF(statek[[#This Row],[towar]]="T5", IF(statek[[#This Row],[Z/W]]="Z",M183+statek[[#This Row],[ile ton]],M183-statek[[#This Row],[ile ton]]),M183)</f>
        <v>26</v>
      </c>
      <c r="N184" s="2">
        <f>IF(statek[[#This Row],[towar]]="T5",IF(statek[[#This Row],[Z/W]]="Z",statek[[#This Row],[ile ton]],0),0)</f>
        <v>0</v>
      </c>
      <c r="O184" s="2">
        <f>IF(statek[[#This Row],[towar]]="T5",IF(statek[[#This Row],[Z/W]]="W",O183+statek[[#This Row],[ile ton]],0),0)</f>
        <v>0</v>
      </c>
      <c r="P184" s="2">
        <f>MONTH(statek[[#This Row],[data]])</f>
        <v>9</v>
      </c>
      <c r="Q184" s="2">
        <f>IF(statek[[#This Row],[Miesiąc]]=P183,Q183+statek[[#This Row],[Załadunek T5]],statek[[#This Row],[Załadunek T5]])</f>
        <v>0</v>
      </c>
      <c r="R184" s="2">
        <f>IF(statek[[#This Row],[Miesiąc]]=P183,R183+statek[[#This Row],[Wyładunek T5]],statek[[#This Row],[Wyładunek T5]])</f>
        <v>0</v>
      </c>
      <c r="S184" s="2">
        <f>IF(statek[[#This Row],[Z/W]]="Z", S183-statek[[#This Row],[ile ton]]*statek[[#This Row],[cena za tone w talarach]],S183+statek[[#This Row],[ile ton]]*statek[[#This Row],[cena za tone w talarach]])</f>
        <v>547473</v>
      </c>
    </row>
    <row r="185" spans="1:19" x14ac:dyDescent="0.25">
      <c r="A185" s="1">
        <v>43347</v>
      </c>
      <c r="B185" s="2" t="s">
        <v>6</v>
      </c>
      <c r="C185" s="2" t="s">
        <v>10</v>
      </c>
      <c r="D185" s="2" t="s">
        <v>8</v>
      </c>
      <c r="E185">
        <v>47</v>
      </c>
      <c r="F185">
        <v>8</v>
      </c>
      <c r="G185" s="2">
        <f>IF(statek[[#This Row],[towar]]="T4", IF(statek[[#This Row],[Z/W]]="Z", G184+statek[[#This Row],[ile ton]],G184),G184)</f>
        <v>833</v>
      </c>
      <c r="H185" s="2">
        <f>IF(A186-statek[[#This Row],[data]]-1&gt;20,1,0)</f>
        <v>0</v>
      </c>
      <c r="I185" s="2">
        <f>IF(statek[[#This Row],[towar]]="T1", IF(statek[[#This Row],[Z/W]]="Z",I184+statek[[#This Row],[ile ton]],I184-statek[[#This Row],[ile ton]]),I184)</f>
        <v>47</v>
      </c>
      <c r="J185" s="2">
        <f>IF(statek[[#This Row],[towar]]="T2", IF(statek[[#This Row],[Z/W]]="Z",J184+statek[[#This Row],[ile ton]],J184-statek[[#This Row],[ile ton]]),J184)</f>
        <v>9</v>
      </c>
      <c r="K185" s="2">
        <f>IF(statek[[#This Row],[towar]]="T3", IF(statek[[#This Row],[Z/W]]="Z",K184+statek[[#This Row],[ile ton]],K184-statek[[#This Row],[ile ton]]),K184)</f>
        <v>86</v>
      </c>
      <c r="L185" s="2">
        <f>IF(statek[[#This Row],[towar]]="T4", IF(statek[[#This Row],[Z/W]]="Z",L184+statek[[#This Row],[ile ton]],L184-statek[[#This Row],[ile ton]]),L184)</f>
        <v>0</v>
      </c>
      <c r="M185" s="2">
        <f>IF(statek[[#This Row],[towar]]="T5", IF(statek[[#This Row],[Z/W]]="Z",M184+statek[[#This Row],[ile ton]],M184-statek[[#This Row],[ile ton]]),M184)</f>
        <v>26</v>
      </c>
      <c r="N185" s="2">
        <f>IF(statek[[#This Row],[towar]]="T5",IF(statek[[#This Row],[Z/W]]="Z",statek[[#This Row],[ile ton]],0),0)</f>
        <v>0</v>
      </c>
      <c r="O185" s="2">
        <f>IF(statek[[#This Row],[towar]]="T5",IF(statek[[#This Row],[Z/W]]="W",O184+statek[[#This Row],[ile ton]],0),0)</f>
        <v>0</v>
      </c>
      <c r="P185" s="2">
        <f>MONTH(statek[[#This Row],[data]])</f>
        <v>9</v>
      </c>
      <c r="Q185" s="2">
        <f>IF(statek[[#This Row],[Miesiąc]]=P184,Q184+statek[[#This Row],[Załadunek T5]],statek[[#This Row],[Załadunek T5]])</f>
        <v>0</v>
      </c>
      <c r="R185" s="2">
        <f>IF(statek[[#This Row],[Miesiąc]]=P184,R184+statek[[#This Row],[Wyładunek T5]],statek[[#This Row],[Wyładunek T5]])</f>
        <v>0</v>
      </c>
      <c r="S185" s="2">
        <f>IF(statek[[#This Row],[Z/W]]="Z", S184-statek[[#This Row],[ile ton]]*statek[[#This Row],[cena za tone w talarach]],S184+statek[[#This Row],[ile ton]]*statek[[#This Row],[cena za tone w talarach]])</f>
        <v>547097</v>
      </c>
    </row>
    <row r="186" spans="1:19" x14ac:dyDescent="0.25">
      <c r="A186" s="1">
        <v>43362</v>
      </c>
      <c r="B186" s="2" t="s">
        <v>13</v>
      </c>
      <c r="C186" s="2" t="s">
        <v>12</v>
      </c>
      <c r="D186" s="2" t="s">
        <v>14</v>
      </c>
      <c r="E186">
        <v>82</v>
      </c>
      <c r="F186">
        <v>29</v>
      </c>
      <c r="G186" s="2">
        <f>IF(statek[[#This Row],[towar]]="T4", IF(statek[[#This Row],[Z/W]]="Z", G185+statek[[#This Row],[ile ton]],G185),G185)</f>
        <v>833</v>
      </c>
      <c r="H186" s="2">
        <f>IF(A187-statek[[#This Row],[data]]-1&gt;20,1,0)</f>
        <v>0</v>
      </c>
      <c r="I186" s="2">
        <f>IF(statek[[#This Row],[towar]]="T1", IF(statek[[#This Row],[Z/W]]="Z",I185+statek[[#This Row],[ile ton]],I185-statek[[#This Row],[ile ton]]),I185)</f>
        <v>47</v>
      </c>
      <c r="J186" s="2">
        <f>IF(statek[[#This Row],[towar]]="T2", IF(statek[[#This Row],[Z/W]]="Z",J185+statek[[#This Row],[ile ton]],J185-statek[[#This Row],[ile ton]]),J185)</f>
        <v>9</v>
      </c>
      <c r="K186" s="2">
        <f>IF(statek[[#This Row],[towar]]="T3", IF(statek[[#This Row],[Z/W]]="Z",K185+statek[[#This Row],[ile ton]],K185-statek[[#This Row],[ile ton]]),K185)</f>
        <v>4</v>
      </c>
      <c r="L186" s="2">
        <f>IF(statek[[#This Row],[towar]]="T4", IF(statek[[#This Row],[Z/W]]="Z",L185+statek[[#This Row],[ile ton]],L185-statek[[#This Row],[ile ton]]),L185)</f>
        <v>0</v>
      </c>
      <c r="M186" s="2">
        <f>IF(statek[[#This Row],[towar]]="T5", IF(statek[[#This Row],[Z/W]]="Z",M185+statek[[#This Row],[ile ton]],M185-statek[[#This Row],[ile ton]]),M185)</f>
        <v>26</v>
      </c>
      <c r="N186" s="2">
        <f>IF(statek[[#This Row],[towar]]="T5",IF(statek[[#This Row],[Z/W]]="Z",statek[[#This Row],[ile ton]],0),0)</f>
        <v>0</v>
      </c>
      <c r="O186" s="2">
        <f>IF(statek[[#This Row],[towar]]="T5",IF(statek[[#This Row],[Z/W]]="W",O185+statek[[#This Row],[ile ton]],0),0)</f>
        <v>0</v>
      </c>
      <c r="P186" s="2">
        <f>MONTH(statek[[#This Row],[data]])</f>
        <v>9</v>
      </c>
      <c r="Q186" s="2">
        <f>IF(statek[[#This Row],[Miesiąc]]=P185,Q185+statek[[#This Row],[Załadunek T5]],statek[[#This Row],[Załadunek T5]])</f>
        <v>0</v>
      </c>
      <c r="R186" s="2">
        <f>IF(statek[[#This Row],[Miesiąc]]=P185,R185+statek[[#This Row],[Wyładunek T5]],statek[[#This Row],[Wyładunek T5]])</f>
        <v>0</v>
      </c>
      <c r="S186" s="2">
        <f>IF(statek[[#This Row],[Z/W]]="Z", S185-statek[[#This Row],[ile ton]]*statek[[#This Row],[cena za tone w talarach]],S185+statek[[#This Row],[ile ton]]*statek[[#This Row],[cena za tone w talarach]])</f>
        <v>549475</v>
      </c>
    </row>
    <row r="187" spans="1:19" x14ac:dyDescent="0.25">
      <c r="A187" s="1">
        <v>43362</v>
      </c>
      <c r="B187" s="2" t="s">
        <v>13</v>
      </c>
      <c r="C187" s="2" t="s">
        <v>9</v>
      </c>
      <c r="D187" s="2" t="s">
        <v>14</v>
      </c>
      <c r="E187">
        <v>26</v>
      </c>
      <c r="F187">
        <v>58</v>
      </c>
      <c r="G187" s="2">
        <f>IF(statek[[#This Row],[towar]]="T4", IF(statek[[#This Row],[Z/W]]="Z", G186+statek[[#This Row],[ile ton]],G186),G186)</f>
        <v>833</v>
      </c>
      <c r="H187" s="2">
        <f>IF(A188-statek[[#This Row],[data]]-1&gt;20,1,0)</f>
        <v>0</v>
      </c>
      <c r="I187" s="2">
        <f>IF(statek[[#This Row],[towar]]="T1", IF(statek[[#This Row],[Z/W]]="Z",I186+statek[[#This Row],[ile ton]],I186-statek[[#This Row],[ile ton]]),I186)</f>
        <v>47</v>
      </c>
      <c r="J187" s="2">
        <f>IF(statek[[#This Row],[towar]]="T2", IF(statek[[#This Row],[Z/W]]="Z",J186+statek[[#This Row],[ile ton]],J186-statek[[#This Row],[ile ton]]),J186)</f>
        <v>9</v>
      </c>
      <c r="K187" s="2">
        <f>IF(statek[[#This Row],[towar]]="T3", IF(statek[[#This Row],[Z/W]]="Z",K186+statek[[#This Row],[ile ton]],K186-statek[[#This Row],[ile ton]]),K186)</f>
        <v>4</v>
      </c>
      <c r="L187" s="2">
        <f>IF(statek[[#This Row],[towar]]="T4", IF(statek[[#This Row],[Z/W]]="Z",L186+statek[[#This Row],[ile ton]],L186-statek[[#This Row],[ile ton]]),L186)</f>
        <v>0</v>
      </c>
      <c r="M187" s="2">
        <f>IF(statek[[#This Row],[towar]]="T5", IF(statek[[#This Row],[Z/W]]="Z",M186+statek[[#This Row],[ile ton]],M186-statek[[#This Row],[ile ton]]),M186)</f>
        <v>0</v>
      </c>
      <c r="N187" s="2">
        <f>IF(statek[[#This Row],[towar]]="T5",IF(statek[[#This Row],[Z/W]]="Z",statek[[#This Row],[ile ton]],0),0)</f>
        <v>0</v>
      </c>
      <c r="O187" s="2">
        <f>IF(statek[[#This Row],[towar]]="T5",IF(statek[[#This Row],[Z/W]]="W",O186+statek[[#This Row],[ile ton]],0),0)</f>
        <v>26</v>
      </c>
      <c r="P187" s="2">
        <f>MONTH(statek[[#This Row],[data]])</f>
        <v>9</v>
      </c>
      <c r="Q187" s="2">
        <f>IF(statek[[#This Row],[Miesiąc]]=P186,Q186+statek[[#This Row],[Załadunek T5]],statek[[#This Row],[Załadunek T5]])</f>
        <v>0</v>
      </c>
      <c r="R187" s="2">
        <f>IF(statek[[#This Row],[Miesiąc]]=P186,R186+statek[[#This Row],[Wyładunek T5]],statek[[#This Row],[Wyładunek T5]])</f>
        <v>26</v>
      </c>
      <c r="S187" s="2">
        <f>IF(statek[[#This Row],[Z/W]]="Z", S186-statek[[#This Row],[ile ton]]*statek[[#This Row],[cena za tone w talarach]],S186+statek[[#This Row],[ile ton]]*statek[[#This Row],[cena za tone w talarach]])</f>
        <v>550983</v>
      </c>
    </row>
    <row r="188" spans="1:19" x14ac:dyDescent="0.25">
      <c r="A188" s="1">
        <v>43362</v>
      </c>
      <c r="B188" s="2" t="s">
        <v>13</v>
      </c>
      <c r="C188" s="2" t="s">
        <v>10</v>
      </c>
      <c r="D188" s="2" t="s">
        <v>8</v>
      </c>
      <c r="E188">
        <v>24</v>
      </c>
      <c r="F188">
        <v>9</v>
      </c>
      <c r="G188" s="2">
        <f>IF(statek[[#This Row],[towar]]="T4", IF(statek[[#This Row],[Z/W]]="Z", G187+statek[[#This Row],[ile ton]],G187),G187)</f>
        <v>833</v>
      </c>
      <c r="H188" s="2">
        <f>IF(A189-statek[[#This Row],[data]]-1&gt;20,1,0)</f>
        <v>0</v>
      </c>
      <c r="I188" s="2">
        <f>IF(statek[[#This Row],[towar]]="T1", IF(statek[[#This Row],[Z/W]]="Z",I187+statek[[#This Row],[ile ton]],I187-statek[[#This Row],[ile ton]]),I187)</f>
        <v>71</v>
      </c>
      <c r="J188" s="2">
        <f>IF(statek[[#This Row],[towar]]="T2", IF(statek[[#This Row],[Z/W]]="Z",J187+statek[[#This Row],[ile ton]],J187-statek[[#This Row],[ile ton]]),J187)</f>
        <v>9</v>
      </c>
      <c r="K188" s="2">
        <f>IF(statek[[#This Row],[towar]]="T3", IF(statek[[#This Row],[Z/W]]="Z",K187+statek[[#This Row],[ile ton]],K187-statek[[#This Row],[ile ton]]),K187)</f>
        <v>4</v>
      </c>
      <c r="L188" s="2">
        <f>IF(statek[[#This Row],[towar]]="T4", IF(statek[[#This Row],[Z/W]]="Z",L187+statek[[#This Row],[ile ton]],L187-statek[[#This Row],[ile ton]]),L187)</f>
        <v>0</v>
      </c>
      <c r="M188" s="2">
        <f>IF(statek[[#This Row],[towar]]="T5", IF(statek[[#This Row],[Z/W]]="Z",M187+statek[[#This Row],[ile ton]],M187-statek[[#This Row],[ile ton]]),M187)</f>
        <v>0</v>
      </c>
      <c r="N188" s="2">
        <f>IF(statek[[#This Row],[towar]]="T5",IF(statek[[#This Row],[Z/W]]="Z",statek[[#This Row],[ile ton]],0),0)</f>
        <v>0</v>
      </c>
      <c r="O188" s="2">
        <f>IF(statek[[#This Row],[towar]]="T5",IF(statek[[#This Row],[Z/W]]="W",O187+statek[[#This Row],[ile ton]],0),0)</f>
        <v>0</v>
      </c>
      <c r="P188" s="2">
        <f>MONTH(statek[[#This Row],[data]])</f>
        <v>9</v>
      </c>
      <c r="Q188" s="2">
        <f>IF(statek[[#This Row],[Miesiąc]]=P187,Q187+statek[[#This Row],[Załadunek T5]],statek[[#This Row],[Załadunek T5]])</f>
        <v>0</v>
      </c>
      <c r="R188" s="2">
        <f>IF(statek[[#This Row],[Miesiąc]]=P187,R187+statek[[#This Row],[Wyładunek T5]],statek[[#This Row],[Wyładunek T5]])</f>
        <v>26</v>
      </c>
      <c r="S188" s="2">
        <f>IF(statek[[#This Row],[Z/W]]="Z", S187-statek[[#This Row],[ile ton]]*statek[[#This Row],[cena za tone w talarach]],S187+statek[[#This Row],[ile ton]]*statek[[#This Row],[cena za tone w talarach]])</f>
        <v>550767</v>
      </c>
    </row>
    <row r="189" spans="1:19" x14ac:dyDescent="0.25">
      <c r="A189" s="1">
        <v>43362</v>
      </c>
      <c r="B189" s="2" t="s">
        <v>13</v>
      </c>
      <c r="C189" s="2" t="s">
        <v>11</v>
      </c>
      <c r="D189" s="2" t="s">
        <v>8</v>
      </c>
      <c r="E189">
        <v>36</v>
      </c>
      <c r="F189">
        <v>26</v>
      </c>
      <c r="G189" s="2">
        <f>IF(statek[[#This Row],[towar]]="T4", IF(statek[[#This Row],[Z/W]]="Z", G188+statek[[#This Row],[ile ton]],G188),G188)</f>
        <v>833</v>
      </c>
      <c r="H189" s="2">
        <f>IF(A190-statek[[#This Row],[data]]-1&gt;20,1,0)</f>
        <v>0</v>
      </c>
      <c r="I189" s="2">
        <f>IF(statek[[#This Row],[towar]]="T1", IF(statek[[#This Row],[Z/W]]="Z",I188+statek[[#This Row],[ile ton]],I188-statek[[#This Row],[ile ton]]),I188)</f>
        <v>71</v>
      </c>
      <c r="J189" s="2">
        <f>IF(statek[[#This Row],[towar]]="T2", IF(statek[[#This Row],[Z/W]]="Z",J188+statek[[#This Row],[ile ton]],J188-statek[[#This Row],[ile ton]]),J188)</f>
        <v>45</v>
      </c>
      <c r="K189" s="2">
        <f>IF(statek[[#This Row],[towar]]="T3", IF(statek[[#This Row],[Z/W]]="Z",K188+statek[[#This Row],[ile ton]],K188-statek[[#This Row],[ile ton]]),K188)</f>
        <v>4</v>
      </c>
      <c r="L189" s="2">
        <f>IF(statek[[#This Row],[towar]]="T4", IF(statek[[#This Row],[Z/W]]="Z",L188+statek[[#This Row],[ile ton]],L188-statek[[#This Row],[ile ton]]),L188)</f>
        <v>0</v>
      </c>
      <c r="M189" s="2">
        <f>IF(statek[[#This Row],[towar]]="T5", IF(statek[[#This Row],[Z/W]]="Z",M188+statek[[#This Row],[ile ton]],M188-statek[[#This Row],[ile ton]]),M188)</f>
        <v>0</v>
      </c>
      <c r="N189" s="2">
        <f>IF(statek[[#This Row],[towar]]="T5",IF(statek[[#This Row],[Z/W]]="Z",statek[[#This Row],[ile ton]],0),0)</f>
        <v>0</v>
      </c>
      <c r="O189" s="2">
        <f>IF(statek[[#This Row],[towar]]="T5",IF(statek[[#This Row],[Z/W]]="W",O188+statek[[#This Row],[ile ton]],0),0)</f>
        <v>0</v>
      </c>
      <c r="P189" s="2">
        <f>MONTH(statek[[#This Row],[data]])</f>
        <v>9</v>
      </c>
      <c r="Q189" s="2">
        <f>IF(statek[[#This Row],[Miesiąc]]=P188,Q188+statek[[#This Row],[Załadunek T5]],statek[[#This Row],[Załadunek T5]])</f>
        <v>0</v>
      </c>
      <c r="R189" s="2">
        <f>IF(statek[[#This Row],[Miesiąc]]=P188,R188+statek[[#This Row],[Wyładunek T5]],statek[[#This Row],[Wyładunek T5]])</f>
        <v>26</v>
      </c>
      <c r="S189" s="2">
        <f>IF(statek[[#This Row],[Z/W]]="Z", S188-statek[[#This Row],[ile ton]]*statek[[#This Row],[cena za tone w talarach]],S188+statek[[#This Row],[ile ton]]*statek[[#This Row],[cena za tone w talarach]])</f>
        <v>549831</v>
      </c>
    </row>
    <row r="190" spans="1:19" x14ac:dyDescent="0.25">
      <c r="A190" s="1">
        <v>43362</v>
      </c>
      <c r="B190" s="2" t="s">
        <v>13</v>
      </c>
      <c r="C190" s="2" t="s">
        <v>7</v>
      </c>
      <c r="D190" s="2" t="s">
        <v>8</v>
      </c>
      <c r="E190">
        <v>6</v>
      </c>
      <c r="F190">
        <v>68</v>
      </c>
      <c r="G190" s="2">
        <f>IF(statek[[#This Row],[towar]]="T4", IF(statek[[#This Row],[Z/W]]="Z", G189+statek[[#This Row],[ile ton]],G189),G189)</f>
        <v>839</v>
      </c>
      <c r="H190" s="2">
        <f>IF(A191-statek[[#This Row],[data]]-1&gt;20,1,0)</f>
        <v>0</v>
      </c>
      <c r="I190" s="2">
        <f>IF(statek[[#This Row],[towar]]="T1", IF(statek[[#This Row],[Z/W]]="Z",I189+statek[[#This Row],[ile ton]],I189-statek[[#This Row],[ile ton]]),I189)</f>
        <v>71</v>
      </c>
      <c r="J190" s="2">
        <f>IF(statek[[#This Row],[towar]]="T2", IF(statek[[#This Row],[Z/W]]="Z",J189+statek[[#This Row],[ile ton]],J189-statek[[#This Row],[ile ton]]),J189)</f>
        <v>45</v>
      </c>
      <c r="K190" s="2">
        <f>IF(statek[[#This Row],[towar]]="T3", IF(statek[[#This Row],[Z/W]]="Z",K189+statek[[#This Row],[ile ton]],K189-statek[[#This Row],[ile ton]]),K189)</f>
        <v>4</v>
      </c>
      <c r="L190" s="2">
        <f>IF(statek[[#This Row],[towar]]="T4", IF(statek[[#This Row],[Z/W]]="Z",L189+statek[[#This Row],[ile ton]],L189-statek[[#This Row],[ile ton]]),L189)</f>
        <v>6</v>
      </c>
      <c r="M190" s="2">
        <f>IF(statek[[#This Row],[towar]]="T5", IF(statek[[#This Row],[Z/W]]="Z",M189+statek[[#This Row],[ile ton]],M189-statek[[#This Row],[ile ton]]),M189)</f>
        <v>0</v>
      </c>
      <c r="N190" s="2">
        <f>IF(statek[[#This Row],[towar]]="T5",IF(statek[[#This Row],[Z/W]]="Z",statek[[#This Row],[ile ton]],0),0)</f>
        <v>0</v>
      </c>
      <c r="O190" s="2">
        <f>IF(statek[[#This Row],[towar]]="T5",IF(statek[[#This Row],[Z/W]]="W",O189+statek[[#This Row],[ile ton]],0),0)</f>
        <v>0</v>
      </c>
      <c r="P190" s="2">
        <f>MONTH(statek[[#This Row],[data]])</f>
        <v>9</v>
      </c>
      <c r="Q190" s="2">
        <f>IF(statek[[#This Row],[Miesiąc]]=P189,Q189+statek[[#This Row],[Załadunek T5]],statek[[#This Row],[Załadunek T5]])</f>
        <v>0</v>
      </c>
      <c r="R190" s="2">
        <f>IF(statek[[#This Row],[Miesiąc]]=P189,R189+statek[[#This Row],[Wyładunek T5]],statek[[#This Row],[Wyładunek T5]])</f>
        <v>26</v>
      </c>
      <c r="S190" s="2">
        <f>IF(statek[[#This Row],[Z/W]]="Z", S189-statek[[#This Row],[ile ton]]*statek[[#This Row],[cena za tone w talarach]],S189+statek[[#This Row],[ile ton]]*statek[[#This Row],[cena za tone w talarach]])</f>
        <v>549423</v>
      </c>
    </row>
    <row r="191" spans="1:19" x14ac:dyDescent="0.25">
      <c r="A191" s="1">
        <v>43381</v>
      </c>
      <c r="B191" s="2" t="s">
        <v>15</v>
      </c>
      <c r="C191" s="2" t="s">
        <v>11</v>
      </c>
      <c r="D191" s="2" t="s">
        <v>14</v>
      </c>
      <c r="E191">
        <v>45</v>
      </c>
      <c r="F191">
        <v>36</v>
      </c>
      <c r="G191" s="2">
        <f>IF(statek[[#This Row],[towar]]="T4", IF(statek[[#This Row],[Z/W]]="Z", G190+statek[[#This Row],[ile ton]],G190),G190)</f>
        <v>839</v>
      </c>
      <c r="H191" s="2">
        <f>IF(A192-statek[[#This Row],[data]]-1&gt;20,1,0)</f>
        <v>0</v>
      </c>
      <c r="I191" s="2">
        <f>IF(statek[[#This Row],[towar]]="T1", IF(statek[[#This Row],[Z/W]]="Z",I190+statek[[#This Row],[ile ton]],I190-statek[[#This Row],[ile ton]]),I190)</f>
        <v>71</v>
      </c>
      <c r="J191" s="2">
        <f>IF(statek[[#This Row],[towar]]="T2", IF(statek[[#This Row],[Z/W]]="Z",J190+statek[[#This Row],[ile ton]],J190-statek[[#This Row],[ile ton]]),J190)</f>
        <v>0</v>
      </c>
      <c r="K191" s="2">
        <f>IF(statek[[#This Row],[towar]]="T3", IF(statek[[#This Row],[Z/W]]="Z",K190+statek[[#This Row],[ile ton]],K190-statek[[#This Row],[ile ton]]),K190)</f>
        <v>4</v>
      </c>
      <c r="L191" s="2">
        <f>IF(statek[[#This Row],[towar]]="T4", IF(statek[[#This Row],[Z/W]]="Z",L190+statek[[#This Row],[ile ton]],L190-statek[[#This Row],[ile ton]]),L190)</f>
        <v>6</v>
      </c>
      <c r="M191" s="2">
        <f>IF(statek[[#This Row],[towar]]="T5", IF(statek[[#This Row],[Z/W]]="Z",M190+statek[[#This Row],[ile ton]],M190-statek[[#This Row],[ile ton]]),M190)</f>
        <v>0</v>
      </c>
      <c r="N191" s="2">
        <f>IF(statek[[#This Row],[towar]]="T5",IF(statek[[#This Row],[Z/W]]="Z",statek[[#This Row],[ile ton]],0),0)</f>
        <v>0</v>
      </c>
      <c r="O191" s="2">
        <f>IF(statek[[#This Row],[towar]]="T5",IF(statek[[#This Row],[Z/W]]="W",O190+statek[[#This Row],[ile ton]],0),0)</f>
        <v>0</v>
      </c>
      <c r="P191" s="2">
        <f>MONTH(statek[[#This Row],[data]])</f>
        <v>10</v>
      </c>
      <c r="Q191" s="2">
        <f>IF(statek[[#This Row],[Miesiąc]]=P190,Q190+statek[[#This Row],[Załadunek T5]],statek[[#This Row],[Załadunek T5]])</f>
        <v>0</v>
      </c>
      <c r="R191" s="2">
        <f>IF(statek[[#This Row],[Miesiąc]]=P190,R190+statek[[#This Row],[Wyładunek T5]],statek[[#This Row],[Wyładunek T5]])</f>
        <v>0</v>
      </c>
      <c r="S191" s="2">
        <f>IF(statek[[#This Row],[Z/W]]="Z", S190-statek[[#This Row],[ile ton]]*statek[[#This Row],[cena za tone w talarach]],S190+statek[[#This Row],[ile ton]]*statek[[#This Row],[cena za tone w talarach]])</f>
        <v>551043</v>
      </c>
    </row>
    <row r="192" spans="1:19" x14ac:dyDescent="0.25">
      <c r="A192" s="1">
        <v>43381</v>
      </c>
      <c r="B192" s="2" t="s">
        <v>15</v>
      </c>
      <c r="C192" s="2" t="s">
        <v>10</v>
      </c>
      <c r="D192" s="2" t="s">
        <v>8</v>
      </c>
      <c r="E192">
        <v>18</v>
      </c>
      <c r="F192">
        <v>8</v>
      </c>
      <c r="G192" s="2">
        <f>IF(statek[[#This Row],[towar]]="T4", IF(statek[[#This Row],[Z/W]]="Z", G191+statek[[#This Row],[ile ton]],G191),G191)</f>
        <v>839</v>
      </c>
      <c r="H192" s="2">
        <f>IF(A193-statek[[#This Row],[data]]-1&gt;20,1,0)</f>
        <v>0</v>
      </c>
      <c r="I192" s="2">
        <f>IF(statek[[#This Row],[towar]]="T1", IF(statek[[#This Row],[Z/W]]="Z",I191+statek[[#This Row],[ile ton]],I191-statek[[#This Row],[ile ton]]),I191)</f>
        <v>89</v>
      </c>
      <c r="J192" s="2">
        <f>IF(statek[[#This Row],[towar]]="T2", IF(statek[[#This Row],[Z/W]]="Z",J191+statek[[#This Row],[ile ton]],J191-statek[[#This Row],[ile ton]]),J191)</f>
        <v>0</v>
      </c>
      <c r="K192" s="2">
        <f>IF(statek[[#This Row],[towar]]="T3", IF(statek[[#This Row],[Z/W]]="Z",K191+statek[[#This Row],[ile ton]],K191-statek[[#This Row],[ile ton]]),K191)</f>
        <v>4</v>
      </c>
      <c r="L192" s="2">
        <f>IF(statek[[#This Row],[towar]]="T4", IF(statek[[#This Row],[Z/W]]="Z",L191+statek[[#This Row],[ile ton]],L191-statek[[#This Row],[ile ton]]),L191)</f>
        <v>6</v>
      </c>
      <c r="M192" s="2">
        <f>IF(statek[[#This Row],[towar]]="T5", IF(statek[[#This Row],[Z/W]]="Z",M191+statek[[#This Row],[ile ton]],M191-statek[[#This Row],[ile ton]]),M191)</f>
        <v>0</v>
      </c>
      <c r="N192" s="2">
        <f>IF(statek[[#This Row],[towar]]="T5",IF(statek[[#This Row],[Z/W]]="Z",statek[[#This Row],[ile ton]],0),0)</f>
        <v>0</v>
      </c>
      <c r="O192" s="2">
        <f>IF(statek[[#This Row],[towar]]="T5",IF(statek[[#This Row],[Z/W]]="W",O191+statek[[#This Row],[ile ton]],0),0)</f>
        <v>0</v>
      </c>
      <c r="P192" s="2">
        <f>MONTH(statek[[#This Row],[data]])</f>
        <v>10</v>
      </c>
      <c r="Q192" s="2">
        <f>IF(statek[[#This Row],[Miesiąc]]=P191,Q191+statek[[#This Row],[Załadunek T5]],statek[[#This Row],[Załadunek T5]])</f>
        <v>0</v>
      </c>
      <c r="R192" s="2">
        <f>IF(statek[[#This Row],[Miesiąc]]=P191,R191+statek[[#This Row],[Wyładunek T5]],statek[[#This Row],[Wyładunek T5]])</f>
        <v>0</v>
      </c>
      <c r="S192" s="2">
        <f>IF(statek[[#This Row],[Z/W]]="Z", S191-statek[[#This Row],[ile ton]]*statek[[#This Row],[cena za tone w talarach]],S191+statek[[#This Row],[ile ton]]*statek[[#This Row],[cena za tone w talarach]])</f>
        <v>550899</v>
      </c>
    </row>
    <row r="193" spans="1:19" x14ac:dyDescent="0.25">
      <c r="A193" s="1">
        <v>43381</v>
      </c>
      <c r="B193" s="2" t="s">
        <v>15</v>
      </c>
      <c r="C193" s="2" t="s">
        <v>9</v>
      </c>
      <c r="D193" s="2" t="s">
        <v>8</v>
      </c>
      <c r="E193">
        <v>20</v>
      </c>
      <c r="F193">
        <v>41</v>
      </c>
      <c r="G193" s="2">
        <f>IF(statek[[#This Row],[towar]]="T4", IF(statek[[#This Row],[Z/W]]="Z", G192+statek[[#This Row],[ile ton]],G192),G192)</f>
        <v>839</v>
      </c>
      <c r="H193" s="2">
        <f>IF(A194-statek[[#This Row],[data]]-1&gt;20,1,0)</f>
        <v>1</v>
      </c>
      <c r="I193" s="2">
        <f>IF(statek[[#This Row],[towar]]="T1", IF(statek[[#This Row],[Z/W]]="Z",I192+statek[[#This Row],[ile ton]],I192-statek[[#This Row],[ile ton]]),I192)</f>
        <v>89</v>
      </c>
      <c r="J193" s="2">
        <f>IF(statek[[#This Row],[towar]]="T2", IF(statek[[#This Row],[Z/W]]="Z",J192+statek[[#This Row],[ile ton]],J192-statek[[#This Row],[ile ton]]),J192)</f>
        <v>0</v>
      </c>
      <c r="K193" s="2">
        <f>IF(statek[[#This Row],[towar]]="T3", IF(statek[[#This Row],[Z/W]]="Z",K192+statek[[#This Row],[ile ton]],K192-statek[[#This Row],[ile ton]]),K192)</f>
        <v>4</v>
      </c>
      <c r="L193" s="2">
        <f>IF(statek[[#This Row],[towar]]="T4", IF(statek[[#This Row],[Z/W]]="Z",L192+statek[[#This Row],[ile ton]],L192-statek[[#This Row],[ile ton]]),L192)</f>
        <v>6</v>
      </c>
      <c r="M193" s="2">
        <f>IF(statek[[#This Row],[towar]]="T5", IF(statek[[#This Row],[Z/W]]="Z",M192+statek[[#This Row],[ile ton]],M192-statek[[#This Row],[ile ton]]),M192)</f>
        <v>20</v>
      </c>
      <c r="N193" s="2">
        <f>IF(statek[[#This Row],[towar]]="T5",IF(statek[[#This Row],[Z/W]]="Z",statek[[#This Row],[ile ton]],0),0)</f>
        <v>20</v>
      </c>
      <c r="O193" s="2">
        <f>IF(statek[[#This Row],[towar]]="T5",IF(statek[[#This Row],[Z/W]]="W",O192+statek[[#This Row],[ile ton]],0),0)</f>
        <v>0</v>
      </c>
      <c r="P193" s="2">
        <f>MONTH(statek[[#This Row],[data]])</f>
        <v>10</v>
      </c>
      <c r="Q193" s="2">
        <f>IF(statek[[#This Row],[Miesiąc]]=P192,Q192+statek[[#This Row],[Załadunek T5]],statek[[#This Row],[Załadunek T5]])</f>
        <v>20</v>
      </c>
      <c r="R193" s="2">
        <f>IF(statek[[#This Row],[Miesiąc]]=P192,R192+statek[[#This Row],[Wyładunek T5]],statek[[#This Row],[Wyładunek T5]])</f>
        <v>0</v>
      </c>
      <c r="S193" s="2">
        <f>IF(statek[[#This Row],[Z/W]]="Z", S192-statek[[#This Row],[ile ton]]*statek[[#This Row],[cena za tone w talarach]],S192+statek[[#This Row],[ile ton]]*statek[[#This Row],[cena za tone w talarach]])</f>
        <v>550079</v>
      </c>
    </row>
    <row r="194" spans="1:19" x14ac:dyDescent="0.25">
      <c r="A194" s="1">
        <v>43407</v>
      </c>
      <c r="B194" s="2" t="s">
        <v>16</v>
      </c>
      <c r="C194" s="2" t="s">
        <v>12</v>
      </c>
      <c r="D194" s="2" t="s">
        <v>14</v>
      </c>
      <c r="E194">
        <v>4</v>
      </c>
      <c r="F194">
        <v>32</v>
      </c>
      <c r="G194" s="2">
        <f>IF(statek[[#This Row],[towar]]="T4", IF(statek[[#This Row],[Z/W]]="Z", G193+statek[[#This Row],[ile ton]],G193),G193)</f>
        <v>839</v>
      </c>
      <c r="H194" s="2">
        <f>IF(A195-statek[[#This Row],[data]]-1&gt;20,1,0)</f>
        <v>0</v>
      </c>
      <c r="I194" s="2">
        <f>IF(statek[[#This Row],[towar]]="T1", IF(statek[[#This Row],[Z/W]]="Z",I193+statek[[#This Row],[ile ton]],I193-statek[[#This Row],[ile ton]]),I193)</f>
        <v>89</v>
      </c>
      <c r="J194" s="2">
        <f>IF(statek[[#This Row],[towar]]="T2", IF(statek[[#This Row],[Z/W]]="Z",J193+statek[[#This Row],[ile ton]],J193-statek[[#This Row],[ile ton]]),J193)</f>
        <v>0</v>
      </c>
      <c r="K194" s="2">
        <f>IF(statek[[#This Row],[towar]]="T3", IF(statek[[#This Row],[Z/W]]="Z",K193+statek[[#This Row],[ile ton]],K193-statek[[#This Row],[ile ton]]),K193)</f>
        <v>0</v>
      </c>
      <c r="L194" s="2">
        <f>IF(statek[[#This Row],[towar]]="T4", IF(statek[[#This Row],[Z/W]]="Z",L193+statek[[#This Row],[ile ton]],L193-statek[[#This Row],[ile ton]]),L193)</f>
        <v>6</v>
      </c>
      <c r="M194" s="2">
        <f>IF(statek[[#This Row],[towar]]="T5", IF(statek[[#This Row],[Z/W]]="Z",M193+statek[[#This Row],[ile ton]],M193-statek[[#This Row],[ile ton]]),M193)</f>
        <v>20</v>
      </c>
      <c r="N194" s="2">
        <f>IF(statek[[#This Row],[towar]]="T5",IF(statek[[#This Row],[Z/W]]="Z",statek[[#This Row],[ile ton]],0),0)</f>
        <v>0</v>
      </c>
      <c r="O194" s="2">
        <f>IF(statek[[#This Row],[towar]]="T5",IF(statek[[#This Row],[Z/W]]="W",O193+statek[[#This Row],[ile ton]],0),0)</f>
        <v>0</v>
      </c>
      <c r="P194" s="2">
        <f>MONTH(statek[[#This Row],[data]])</f>
        <v>11</v>
      </c>
      <c r="Q194" s="2">
        <f>IF(statek[[#This Row],[Miesiąc]]=P193,Q193+statek[[#This Row],[Załadunek T5]],statek[[#This Row],[Załadunek T5]])</f>
        <v>0</v>
      </c>
      <c r="R194" s="2">
        <f>IF(statek[[#This Row],[Miesiąc]]=P193,R193+statek[[#This Row],[Wyładunek T5]],statek[[#This Row],[Wyładunek T5]])</f>
        <v>0</v>
      </c>
      <c r="S194" s="2">
        <f>IF(statek[[#This Row],[Z/W]]="Z", S193-statek[[#This Row],[ile ton]]*statek[[#This Row],[cena za tone w talarach]],S193+statek[[#This Row],[ile ton]]*statek[[#This Row],[cena za tone w talarach]])</f>
        <v>550207</v>
      </c>
    </row>
    <row r="195" spans="1:19" x14ac:dyDescent="0.25">
      <c r="A195" s="1">
        <v>43407</v>
      </c>
      <c r="B195" s="2" t="s">
        <v>16</v>
      </c>
      <c r="C195" s="2" t="s">
        <v>9</v>
      </c>
      <c r="D195" s="2" t="s">
        <v>8</v>
      </c>
      <c r="E195">
        <v>48</v>
      </c>
      <c r="F195">
        <v>37</v>
      </c>
      <c r="G195" s="2">
        <f>IF(statek[[#This Row],[towar]]="T4", IF(statek[[#This Row],[Z/W]]="Z", G194+statek[[#This Row],[ile ton]],G194),G194)</f>
        <v>839</v>
      </c>
      <c r="H195" s="2">
        <f>IF(A196-statek[[#This Row],[data]]-1&gt;20,1,0)</f>
        <v>0</v>
      </c>
      <c r="I195" s="2">
        <f>IF(statek[[#This Row],[towar]]="T1", IF(statek[[#This Row],[Z/W]]="Z",I194+statek[[#This Row],[ile ton]],I194-statek[[#This Row],[ile ton]]),I194)</f>
        <v>89</v>
      </c>
      <c r="J195" s="2">
        <f>IF(statek[[#This Row],[towar]]="T2", IF(statek[[#This Row],[Z/W]]="Z",J194+statek[[#This Row],[ile ton]],J194-statek[[#This Row],[ile ton]]),J194)</f>
        <v>0</v>
      </c>
      <c r="K195" s="2">
        <f>IF(statek[[#This Row],[towar]]="T3", IF(statek[[#This Row],[Z/W]]="Z",K194+statek[[#This Row],[ile ton]],K194-statek[[#This Row],[ile ton]]),K194)</f>
        <v>0</v>
      </c>
      <c r="L195" s="2">
        <f>IF(statek[[#This Row],[towar]]="T4", IF(statek[[#This Row],[Z/W]]="Z",L194+statek[[#This Row],[ile ton]],L194-statek[[#This Row],[ile ton]]),L194)</f>
        <v>6</v>
      </c>
      <c r="M195" s="2">
        <f>IF(statek[[#This Row],[towar]]="T5", IF(statek[[#This Row],[Z/W]]="Z",M194+statek[[#This Row],[ile ton]],M194-statek[[#This Row],[ile ton]]),M194)</f>
        <v>68</v>
      </c>
      <c r="N195" s="2">
        <f>IF(statek[[#This Row],[towar]]="T5",IF(statek[[#This Row],[Z/W]]="Z",statek[[#This Row],[ile ton]],0),0)</f>
        <v>48</v>
      </c>
      <c r="O195" s="2">
        <f>IF(statek[[#This Row],[towar]]="T5",IF(statek[[#This Row],[Z/W]]="W",O194+statek[[#This Row],[ile ton]],0),0)</f>
        <v>0</v>
      </c>
      <c r="P195" s="2">
        <f>MONTH(statek[[#This Row],[data]])</f>
        <v>11</v>
      </c>
      <c r="Q195" s="2">
        <f>IF(statek[[#This Row],[Miesiąc]]=P194,Q194+statek[[#This Row],[Załadunek T5]],statek[[#This Row],[Załadunek T5]])</f>
        <v>48</v>
      </c>
      <c r="R195" s="2">
        <f>IF(statek[[#This Row],[Miesiąc]]=P194,R194+statek[[#This Row],[Wyładunek T5]],statek[[#This Row],[Wyładunek T5]])</f>
        <v>0</v>
      </c>
      <c r="S195" s="2">
        <f>IF(statek[[#This Row],[Z/W]]="Z", S194-statek[[#This Row],[ile ton]]*statek[[#This Row],[cena za tone w talarach]],S194+statek[[#This Row],[ile ton]]*statek[[#This Row],[cena za tone w talarach]])</f>
        <v>548431</v>
      </c>
    </row>
    <row r="196" spans="1:19" x14ac:dyDescent="0.25">
      <c r="A196" s="1">
        <v>43428</v>
      </c>
      <c r="B196" s="2" t="s">
        <v>17</v>
      </c>
      <c r="C196" s="2" t="s">
        <v>9</v>
      </c>
      <c r="D196" s="2" t="s">
        <v>14</v>
      </c>
      <c r="E196">
        <v>64</v>
      </c>
      <c r="F196">
        <v>61</v>
      </c>
      <c r="G196" s="2">
        <f>IF(statek[[#This Row],[towar]]="T4", IF(statek[[#This Row],[Z/W]]="Z", G195+statek[[#This Row],[ile ton]],G195),G195)</f>
        <v>839</v>
      </c>
      <c r="H196" s="2">
        <f>IF(A197-statek[[#This Row],[data]]-1&gt;20,1,0)</f>
        <v>0</v>
      </c>
      <c r="I196" s="2">
        <f>IF(statek[[#This Row],[towar]]="T1", IF(statek[[#This Row],[Z/W]]="Z",I195+statek[[#This Row],[ile ton]],I195-statek[[#This Row],[ile ton]]),I195)</f>
        <v>89</v>
      </c>
      <c r="J196" s="2">
        <f>IF(statek[[#This Row],[towar]]="T2", IF(statek[[#This Row],[Z/W]]="Z",J195+statek[[#This Row],[ile ton]],J195-statek[[#This Row],[ile ton]]),J195)</f>
        <v>0</v>
      </c>
      <c r="K196" s="2">
        <f>IF(statek[[#This Row],[towar]]="T3", IF(statek[[#This Row],[Z/W]]="Z",K195+statek[[#This Row],[ile ton]],K195-statek[[#This Row],[ile ton]]),K195)</f>
        <v>0</v>
      </c>
      <c r="L196" s="2">
        <f>IF(statek[[#This Row],[towar]]="T4", IF(statek[[#This Row],[Z/W]]="Z",L195+statek[[#This Row],[ile ton]],L195-statek[[#This Row],[ile ton]]),L195)</f>
        <v>6</v>
      </c>
      <c r="M196" s="2">
        <f>IF(statek[[#This Row],[towar]]="T5", IF(statek[[#This Row],[Z/W]]="Z",M195+statek[[#This Row],[ile ton]],M195-statek[[#This Row],[ile ton]]),M195)</f>
        <v>4</v>
      </c>
      <c r="N196" s="2">
        <f>IF(statek[[#This Row],[towar]]="T5",IF(statek[[#This Row],[Z/W]]="Z",statek[[#This Row],[ile ton]],0),0)</f>
        <v>0</v>
      </c>
      <c r="O196" s="2">
        <f>IF(statek[[#This Row],[towar]]="T5",IF(statek[[#This Row],[Z/W]]="W",O195+statek[[#This Row],[ile ton]],0),0)</f>
        <v>64</v>
      </c>
      <c r="P196" s="2">
        <f>MONTH(statek[[#This Row],[data]])</f>
        <v>11</v>
      </c>
      <c r="Q196" s="2">
        <f>IF(statek[[#This Row],[Miesiąc]]=P195,Q195+statek[[#This Row],[Załadunek T5]],statek[[#This Row],[Załadunek T5]])</f>
        <v>48</v>
      </c>
      <c r="R196" s="2">
        <f>IF(statek[[#This Row],[Miesiąc]]=P195,R195+statek[[#This Row],[Wyładunek T5]],statek[[#This Row],[Wyładunek T5]])</f>
        <v>64</v>
      </c>
      <c r="S196" s="2">
        <f>IF(statek[[#This Row],[Z/W]]="Z", S195-statek[[#This Row],[ile ton]]*statek[[#This Row],[cena za tone w talarach]],S195+statek[[#This Row],[ile ton]]*statek[[#This Row],[cena za tone w talarach]])</f>
        <v>552335</v>
      </c>
    </row>
    <row r="197" spans="1:19" x14ac:dyDescent="0.25">
      <c r="A197" s="1">
        <v>43428</v>
      </c>
      <c r="B197" s="2" t="s">
        <v>17</v>
      </c>
      <c r="C197" s="2" t="s">
        <v>7</v>
      </c>
      <c r="D197" s="2" t="s">
        <v>8</v>
      </c>
      <c r="E197">
        <v>43</v>
      </c>
      <c r="F197">
        <v>63</v>
      </c>
      <c r="G197" s="2">
        <f>IF(statek[[#This Row],[towar]]="T4", IF(statek[[#This Row],[Z/W]]="Z", G196+statek[[#This Row],[ile ton]],G196),G196)</f>
        <v>882</v>
      </c>
      <c r="H197" s="2">
        <f>IF(A198-statek[[#This Row],[data]]-1&gt;20,1,0)</f>
        <v>0</v>
      </c>
      <c r="I197" s="2">
        <f>IF(statek[[#This Row],[towar]]="T1", IF(statek[[#This Row],[Z/W]]="Z",I196+statek[[#This Row],[ile ton]],I196-statek[[#This Row],[ile ton]]),I196)</f>
        <v>89</v>
      </c>
      <c r="J197" s="2">
        <f>IF(statek[[#This Row],[towar]]="T2", IF(statek[[#This Row],[Z/W]]="Z",J196+statek[[#This Row],[ile ton]],J196-statek[[#This Row],[ile ton]]),J196)</f>
        <v>0</v>
      </c>
      <c r="K197" s="2">
        <f>IF(statek[[#This Row],[towar]]="T3", IF(statek[[#This Row],[Z/W]]="Z",K196+statek[[#This Row],[ile ton]],K196-statek[[#This Row],[ile ton]]),K196)</f>
        <v>0</v>
      </c>
      <c r="L197" s="2">
        <f>IF(statek[[#This Row],[towar]]="T4", IF(statek[[#This Row],[Z/W]]="Z",L196+statek[[#This Row],[ile ton]],L196-statek[[#This Row],[ile ton]]),L196)</f>
        <v>49</v>
      </c>
      <c r="M197" s="2">
        <f>IF(statek[[#This Row],[towar]]="T5", IF(statek[[#This Row],[Z/W]]="Z",M196+statek[[#This Row],[ile ton]],M196-statek[[#This Row],[ile ton]]),M196)</f>
        <v>4</v>
      </c>
      <c r="N197" s="2">
        <f>IF(statek[[#This Row],[towar]]="T5",IF(statek[[#This Row],[Z/W]]="Z",statek[[#This Row],[ile ton]],0),0)</f>
        <v>0</v>
      </c>
      <c r="O197" s="2">
        <f>IF(statek[[#This Row],[towar]]="T5",IF(statek[[#This Row],[Z/W]]="W",O196+statek[[#This Row],[ile ton]],0),0)</f>
        <v>0</v>
      </c>
      <c r="P197" s="2">
        <f>MONTH(statek[[#This Row],[data]])</f>
        <v>11</v>
      </c>
      <c r="Q197" s="2">
        <f>IF(statek[[#This Row],[Miesiąc]]=P196,Q196+statek[[#This Row],[Załadunek T5]],statek[[#This Row],[Załadunek T5]])</f>
        <v>48</v>
      </c>
      <c r="R197" s="2">
        <f>IF(statek[[#This Row],[Miesiąc]]=P196,R196+statek[[#This Row],[Wyładunek T5]],statek[[#This Row],[Wyładunek T5]])</f>
        <v>64</v>
      </c>
      <c r="S197" s="2">
        <f>IF(statek[[#This Row],[Z/W]]="Z", S196-statek[[#This Row],[ile ton]]*statek[[#This Row],[cena za tone w talarach]],S196+statek[[#This Row],[ile ton]]*statek[[#This Row],[cena za tone w talarach]])</f>
        <v>549626</v>
      </c>
    </row>
    <row r="198" spans="1:19" x14ac:dyDescent="0.25">
      <c r="A198" s="1">
        <v>43428</v>
      </c>
      <c r="B198" s="2" t="s">
        <v>17</v>
      </c>
      <c r="C198" s="2" t="s">
        <v>11</v>
      </c>
      <c r="D198" s="2" t="s">
        <v>8</v>
      </c>
      <c r="E198">
        <v>24</v>
      </c>
      <c r="F198">
        <v>24</v>
      </c>
      <c r="G198" s="2">
        <f>IF(statek[[#This Row],[towar]]="T4", IF(statek[[#This Row],[Z/W]]="Z", G197+statek[[#This Row],[ile ton]],G197),G197)</f>
        <v>882</v>
      </c>
      <c r="H198" s="2">
        <f>IF(A199-statek[[#This Row],[data]]-1&gt;20,1,0)</f>
        <v>1</v>
      </c>
      <c r="I198" s="2">
        <f>IF(statek[[#This Row],[towar]]="T1", IF(statek[[#This Row],[Z/W]]="Z",I197+statek[[#This Row],[ile ton]],I197-statek[[#This Row],[ile ton]]),I197)</f>
        <v>89</v>
      </c>
      <c r="J198" s="2">
        <f>IF(statek[[#This Row],[towar]]="T2", IF(statek[[#This Row],[Z/W]]="Z",J197+statek[[#This Row],[ile ton]],J197-statek[[#This Row],[ile ton]]),J197)</f>
        <v>24</v>
      </c>
      <c r="K198" s="2">
        <f>IF(statek[[#This Row],[towar]]="T3", IF(statek[[#This Row],[Z/W]]="Z",K197+statek[[#This Row],[ile ton]],K197-statek[[#This Row],[ile ton]]),K197)</f>
        <v>0</v>
      </c>
      <c r="L198" s="2">
        <f>IF(statek[[#This Row],[towar]]="T4", IF(statek[[#This Row],[Z/W]]="Z",L197+statek[[#This Row],[ile ton]],L197-statek[[#This Row],[ile ton]]),L197)</f>
        <v>49</v>
      </c>
      <c r="M198" s="2">
        <f>IF(statek[[#This Row],[towar]]="T5", IF(statek[[#This Row],[Z/W]]="Z",M197+statek[[#This Row],[ile ton]],M197-statek[[#This Row],[ile ton]]),M197)</f>
        <v>4</v>
      </c>
      <c r="N198" s="2">
        <f>IF(statek[[#This Row],[towar]]="T5",IF(statek[[#This Row],[Z/W]]="Z",statek[[#This Row],[ile ton]],0),0)</f>
        <v>0</v>
      </c>
      <c r="O198" s="2">
        <f>IF(statek[[#This Row],[towar]]="T5",IF(statek[[#This Row],[Z/W]]="W",O197+statek[[#This Row],[ile ton]],0),0)</f>
        <v>0</v>
      </c>
      <c r="P198" s="2">
        <f>MONTH(statek[[#This Row],[data]])</f>
        <v>11</v>
      </c>
      <c r="Q198" s="2">
        <f>IF(statek[[#This Row],[Miesiąc]]=P197,Q197+statek[[#This Row],[Załadunek T5]],statek[[#This Row],[Załadunek T5]])</f>
        <v>48</v>
      </c>
      <c r="R198" s="2">
        <f>IF(statek[[#This Row],[Miesiąc]]=P197,R197+statek[[#This Row],[Wyładunek T5]],statek[[#This Row],[Wyładunek T5]])</f>
        <v>64</v>
      </c>
      <c r="S198" s="2">
        <f>IF(statek[[#This Row],[Z/W]]="Z", S197-statek[[#This Row],[ile ton]]*statek[[#This Row],[cena za tone w talarach]],S197+statek[[#This Row],[ile ton]]*statek[[#This Row],[cena za tone w talarach]])</f>
        <v>549050</v>
      </c>
    </row>
    <row r="199" spans="1:19" x14ac:dyDescent="0.25">
      <c r="A199" s="1">
        <v>43452</v>
      </c>
      <c r="B199" s="2" t="s">
        <v>18</v>
      </c>
      <c r="C199" s="2" t="s">
        <v>9</v>
      </c>
      <c r="D199" s="2" t="s">
        <v>14</v>
      </c>
      <c r="E199">
        <v>4</v>
      </c>
      <c r="F199">
        <v>62</v>
      </c>
      <c r="G199" s="2">
        <f>IF(statek[[#This Row],[towar]]="T4", IF(statek[[#This Row],[Z/W]]="Z", G198+statek[[#This Row],[ile ton]],G198),G198)</f>
        <v>882</v>
      </c>
      <c r="H199" s="2">
        <f>IF(A200-statek[[#This Row],[data]]-1&gt;20,1,0)</f>
        <v>0</v>
      </c>
      <c r="I199" s="2">
        <f>IF(statek[[#This Row],[towar]]="T1", IF(statek[[#This Row],[Z/W]]="Z",I198+statek[[#This Row],[ile ton]],I198-statek[[#This Row],[ile ton]]),I198)</f>
        <v>89</v>
      </c>
      <c r="J199" s="2">
        <f>IF(statek[[#This Row],[towar]]="T2", IF(statek[[#This Row],[Z/W]]="Z",J198+statek[[#This Row],[ile ton]],J198-statek[[#This Row],[ile ton]]),J198)</f>
        <v>24</v>
      </c>
      <c r="K199" s="2">
        <f>IF(statek[[#This Row],[towar]]="T3", IF(statek[[#This Row],[Z/W]]="Z",K198+statek[[#This Row],[ile ton]],K198-statek[[#This Row],[ile ton]]),K198)</f>
        <v>0</v>
      </c>
      <c r="L199" s="2">
        <f>IF(statek[[#This Row],[towar]]="T4", IF(statek[[#This Row],[Z/W]]="Z",L198+statek[[#This Row],[ile ton]],L198-statek[[#This Row],[ile ton]]),L198)</f>
        <v>49</v>
      </c>
      <c r="M199" s="2">
        <f>IF(statek[[#This Row],[towar]]="T5", IF(statek[[#This Row],[Z/W]]="Z",M198+statek[[#This Row],[ile ton]],M198-statek[[#This Row],[ile ton]]),M198)</f>
        <v>0</v>
      </c>
      <c r="N199" s="2">
        <f>IF(statek[[#This Row],[towar]]="T5",IF(statek[[#This Row],[Z/W]]="Z",statek[[#This Row],[ile ton]],0),0)</f>
        <v>0</v>
      </c>
      <c r="O199" s="2">
        <f>IF(statek[[#This Row],[towar]]="T5",IF(statek[[#This Row],[Z/W]]="W",O198+statek[[#This Row],[ile ton]],0),0)</f>
        <v>4</v>
      </c>
      <c r="P199" s="2">
        <f>MONTH(statek[[#This Row],[data]])</f>
        <v>12</v>
      </c>
      <c r="Q199" s="2">
        <f>IF(statek[[#This Row],[Miesiąc]]=P198,Q198+statek[[#This Row],[Załadunek T5]],statek[[#This Row],[Załadunek T5]])</f>
        <v>0</v>
      </c>
      <c r="R199" s="2">
        <f>IF(statek[[#This Row],[Miesiąc]]=P198,R198+statek[[#This Row],[Wyładunek T5]],statek[[#This Row],[Wyładunek T5]])</f>
        <v>4</v>
      </c>
      <c r="S199" s="2">
        <f>IF(statek[[#This Row],[Z/W]]="Z", S198-statek[[#This Row],[ile ton]]*statek[[#This Row],[cena za tone w talarach]],S198+statek[[#This Row],[ile ton]]*statek[[#This Row],[cena za tone w talarach]])</f>
        <v>549298</v>
      </c>
    </row>
    <row r="200" spans="1:19" x14ac:dyDescent="0.25">
      <c r="A200" s="1">
        <v>43452</v>
      </c>
      <c r="B200" s="2" t="s">
        <v>18</v>
      </c>
      <c r="C200" s="2" t="s">
        <v>12</v>
      </c>
      <c r="D200" s="2" t="s">
        <v>8</v>
      </c>
      <c r="E200">
        <v>35</v>
      </c>
      <c r="F200">
        <v>19</v>
      </c>
      <c r="G200" s="2">
        <f>IF(statek[[#This Row],[towar]]="T4", IF(statek[[#This Row],[Z/W]]="Z", G199+statek[[#This Row],[ile ton]],G199),G199)</f>
        <v>882</v>
      </c>
      <c r="H200" s="2">
        <f>IF(A201-statek[[#This Row],[data]]-1&gt;20,1,0)</f>
        <v>0</v>
      </c>
      <c r="I200" s="2">
        <f>IF(statek[[#This Row],[towar]]="T1", IF(statek[[#This Row],[Z/W]]="Z",I199+statek[[#This Row],[ile ton]],I199-statek[[#This Row],[ile ton]]),I199)</f>
        <v>89</v>
      </c>
      <c r="J200" s="2">
        <f>IF(statek[[#This Row],[towar]]="T2", IF(statek[[#This Row],[Z/W]]="Z",J199+statek[[#This Row],[ile ton]],J199-statek[[#This Row],[ile ton]]),J199)</f>
        <v>24</v>
      </c>
      <c r="K200" s="2">
        <f>IF(statek[[#This Row],[towar]]="T3", IF(statek[[#This Row],[Z/W]]="Z",K199+statek[[#This Row],[ile ton]],K199-statek[[#This Row],[ile ton]]),K199)</f>
        <v>35</v>
      </c>
      <c r="L200" s="2">
        <f>IF(statek[[#This Row],[towar]]="T4", IF(statek[[#This Row],[Z/W]]="Z",L199+statek[[#This Row],[ile ton]],L199-statek[[#This Row],[ile ton]]),L199)</f>
        <v>49</v>
      </c>
      <c r="M200" s="2">
        <f>IF(statek[[#This Row],[towar]]="T5", IF(statek[[#This Row],[Z/W]]="Z",M199+statek[[#This Row],[ile ton]],M199-statek[[#This Row],[ile ton]]),M199)</f>
        <v>0</v>
      </c>
      <c r="N200" s="2">
        <f>IF(statek[[#This Row],[towar]]="T5",IF(statek[[#This Row],[Z/W]]="Z",statek[[#This Row],[ile ton]],0),0)</f>
        <v>0</v>
      </c>
      <c r="O200" s="2">
        <f>IF(statek[[#This Row],[towar]]="T5",IF(statek[[#This Row],[Z/W]]="W",O199+statek[[#This Row],[ile ton]],0),0)</f>
        <v>0</v>
      </c>
      <c r="P200" s="2">
        <f>MONTH(statek[[#This Row],[data]])</f>
        <v>12</v>
      </c>
      <c r="Q200" s="2">
        <f>IF(statek[[#This Row],[Miesiąc]]=P199,Q199+statek[[#This Row],[Załadunek T5]],statek[[#This Row],[Załadunek T5]])</f>
        <v>0</v>
      </c>
      <c r="R200" s="2">
        <f>IF(statek[[#This Row],[Miesiąc]]=P199,R199+statek[[#This Row],[Wyładunek T5]],statek[[#This Row],[Wyładunek T5]])</f>
        <v>4</v>
      </c>
      <c r="S200" s="2">
        <f>IF(statek[[#This Row],[Z/W]]="Z", S199-statek[[#This Row],[ile ton]]*statek[[#This Row],[cena za tone w talarach]],S199+statek[[#This Row],[ile ton]]*statek[[#This Row],[cena za tone w talarach]])</f>
        <v>548633</v>
      </c>
    </row>
    <row r="201" spans="1:19" x14ac:dyDescent="0.25">
      <c r="A201" s="1">
        <v>43452</v>
      </c>
      <c r="B201" s="2" t="s">
        <v>18</v>
      </c>
      <c r="C201" s="2" t="s">
        <v>10</v>
      </c>
      <c r="D201" s="2" t="s">
        <v>8</v>
      </c>
      <c r="E201">
        <v>41</v>
      </c>
      <c r="F201">
        <v>8</v>
      </c>
      <c r="G201" s="2">
        <f>IF(statek[[#This Row],[towar]]="T4", IF(statek[[#This Row],[Z/W]]="Z", G200+statek[[#This Row],[ile ton]],G200),G200)</f>
        <v>882</v>
      </c>
      <c r="H201" s="2">
        <f>IF(A202-statek[[#This Row],[data]]-1&gt;20,1,0)</f>
        <v>0</v>
      </c>
      <c r="I201" s="2">
        <f>IF(statek[[#This Row],[towar]]="T1", IF(statek[[#This Row],[Z/W]]="Z",I200+statek[[#This Row],[ile ton]],I200-statek[[#This Row],[ile ton]]),I200)</f>
        <v>130</v>
      </c>
      <c r="J201" s="2">
        <f>IF(statek[[#This Row],[towar]]="T2", IF(statek[[#This Row],[Z/W]]="Z",J200+statek[[#This Row],[ile ton]],J200-statek[[#This Row],[ile ton]]),J200)</f>
        <v>24</v>
      </c>
      <c r="K201" s="2">
        <f>IF(statek[[#This Row],[towar]]="T3", IF(statek[[#This Row],[Z/W]]="Z",K200+statek[[#This Row],[ile ton]],K200-statek[[#This Row],[ile ton]]),K200)</f>
        <v>35</v>
      </c>
      <c r="L201" s="2">
        <f>IF(statek[[#This Row],[towar]]="T4", IF(statek[[#This Row],[Z/W]]="Z",L200+statek[[#This Row],[ile ton]],L200-statek[[#This Row],[ile ton]]),L200)</f>
        <v>49</v>
      </c>
      <c r="M201" s="2">
        <f>IF(statek[[#This Row],[towar]]="T5", IF(statek[[#This Row],[Z/W]]="Z",M200+statek[[#This Row],[ile ton]],M200-statek[[#This Row],[ile ton]]),M200)</f>
        <v>0</v>
      </c>
      <c r="N201" s="2">
        <f>IF(statek[[#This Row],[towar]]="T5",IF(statek[[#This Row],[Z/W]]="Z",statek[[#This Row],[ile ton]],0),0)</f>
        <v>0</v>
      </c>
      <c r="O201" s="2">
        <f>IF(statek[[#This Row],[towar]]="T5",IF(statek[[#This Row],[Z/W]]="W",O200+statek[[#This Row],[ile ton]],0),0)</f>
        <v>0</v>
      </c>
      <c r="P201" s="2">
        <f>MONTH(statek[[#This Row],[data]])</f>
        <v>12</v>
      </c>
      <c r="Q201" s="2">
        <f>IF(statek[[#This Row],[Miesiąc]]=P200,Q200+statek[[#This Row],[Załadunek T5]],statek[[#This Row],[Załadunek T5]])</f>
        <v>0</v>
      </c>
      <c r="R201" s="2">
        <f>IF(statek[[#This Row],[Miesiąc]]=P200,R200+statek[[#This Row],[Wyładunek T5]],statek[[#This Row],[Wyładunek T5]])</f>
        <v>4</v>
      </c>
      <c r="S201" s="2">
        <f>IF(statek[[#This Row],[Z/W]]="Z", S200-statek[[#This Row],[ile ton]]*statek[[#This Row],[cena za tone w talarach]],S200+statek[[#This Row],[ile ton]]*statek[[#This Row],[cena za tone w talarach]])</f>
        <v>548305</v>
      </c>
    </row>
    <row r="202" spans="1:19" x14ac:dyDescent="0.25">
      <c r="A202" s="1">
        <v>43452</v>
      </c>
      <c r="B202" s="2" t="s">
        <v>18</v>
      </c>
      <c r="C202" s="2" t="s">
        <v>7</v>
      </c>
      <c r="D202" s="2" t="s">
        <v>8</v>
      </c>
      <c r="E202">
        <v>23</v>
      </c>
      <c r="F202">
        <v>61</v>
      </c>
      <c r="G202" s="2">
        <f>IF(statek[[#This Row],[towar]]="T4", IF(statek[[#This Row],[Z/W]]="Z", G201+statek[[#This Row],[ile ton]],G201),G201)</f>
        <v>905</v>
      </c>
      <c r="H202" s="2">
        <f>IF(A203-statek[[#This Row],[data]]-1&gt;20,1,0)</f>
        <v>0</v>
      </c>
      <c r="I202" s="2">
        <f>IF(statek[[#This Row],[towar]]="T1", IF(statek[[#This Row],[Z/W]]="Z",I201+statek[[#This Row],[ile ton]],I201-statek[[#This Row],[ile ton]]),I201)</f>
        <v>130</v>
      </c>
      <c r="J202" s="2">
        <f>IF(statek[[#This Row],[towar]]="T2", IF(statek[[#This Row],[Z/W]]="Z",J201+statek[[#This Row],[ile ton]],J201-statek[[#This Row],[ile ton]]),J201)</f>
        <v>24</v>
      </c>
      <c r="K202" s="2">
        <f>IF(statek[[#This Row],[towar]]="T3", IF(statek[[#This Row],[Z/W]]="Z",K201+statek[[#This Row],[ile ton]],K201-statek[[#This Row],[ile ton]]),K201)</f>
        <v>35</v>
      </c>
      <c r="L202" s="2">
        <f>IF(statek[[#This Row],[towar]]="T4", IF(statek[[#This Row],[Z/W]]="Z",L201+statek[[#This Row],[ile ton]],L201-statek[[#This Row],[ile ton]]),L201)</f>
        <v>72</v>
      </c>
      <c r="M202" s="2">
        <f>IF(statek[[#This Row],[towar]]="T5", IF(statek[[#This Row],[Z/W]]="Z",M201+statek[[#This Row],[ile ton]],M201-statek[[#This Row],[ile ton]]),M201)</f>
        <v>0</v>
      </c>
      <c r="N202" s="2">
        <f>IF(statek[[#This Row],[towar]]="T5",IF(statek[[#This Row],[Z/W]]="Z",statek[[#This Row],[ile ton]],0),0)</f>
        <v>0</v>
      </c>
      <c r="O202" s="2">
        <f>IF(statek[[#This Row],[towar]]="T5",IF(statek[[#This Row],[Z/W]]="W",O201+statek[[#This Row],[ile ton]],0),0)</f>
        <v>0</v>
      </c>
      <c r="P202" s="2">
        <f>MONTH(statek[[#This Row],[data]])</f>
        <v>12</v>
      </c>
      <c r="Q202" s="2">
        <f>IF(statek[[#This Row],[Miesiąc]]=P201,Q201+statek[[#This Row],[Załadunek T5]],statek[[#This Row],[Załadunek T5]])</f>
        <v>0</v>
      </c>
      <c r="R202" s="2">
        <f>IF(statek[[#This Row],[Miesiąc]]=P201,R201+statek[[#This Row],[Wyładunek T5]],statek[[#This Row],[Wyładunek T5]])</f>
        <v>4</v>
      </c>
      <c r="S202" s="2">
        <f>IF(statek[[#This Row],[Z/W]]="Z", S201-statek[[#This Row],[ile ton]]*statek[[#This Row],[cena za tone w talarach]],S201+statek[[#This Row],[ile ton]]*statek[[#This Row],[cena za tone w talarach]])</f>
        <v>546902</v>
      </c>
    </row>
    <row r="203" spans="1:19" x14ac:dyDescent="0.25">
      <c r="A203" s="1">
        <v>43452</v>
      </c>
      <c r="B203" s="2" t="s">
        <v>18</v>
      </c>
      <c r="C203" s="2" t="s">
        <v>11</v>
      </c>
      <c r="D203" s="2" t="s">
        <v>8</v>
      </c>
      <c r="E203">
        <v>46</v>
      </c>
      <c r="F203">
        <v>23</v>
      </c>
      <c r="G203" s="2">
        <f>IF(statek[[#This Row],[towar]]="T4", IF(statek[[#This Row],[Z/W]]="Z", G202+statek[[#This Row],[ile ton]],G202),G202)</f>
        <v>905</v>
      </c>
      <c r="H203" s="2">
        <f>IF(A204-statek[[#This Row],[data]]-1&gt;20,1,0)</f>
        <v>0</v>
      </c>
      <c r="I203" s="2">
        <f>IF(statek[[#This Row],[towar]]="T1", IF(statek[[#This Row],[Z/W]]="Z",I202+statek[[#This Row],[ile ton]],I202-statek[[#This Row],[ile ton]]),I202)</f>
        <v>130</v>
      </c>
      <c r="J203" s="2">
        <f>IF(statek[[#This Row],[towar]]="T2", IF(statek[[#This Row],[Z/W]]="Z",J202+statek[[#This Row],[ile ton]],J202-statek[[#This Row],[ile ton]]),J202)</f>
        <v>70</v>
      </c>
      <c r="K203" s="2">
        <f>IF(statek[[#This Row],[towar]]="T3", IF(statek[[#This Row],[Z/W]]="Z",K202+statek[[#This Row],[ile ton]],K202-statek[[#This Row],[ile ton]]),K202)</f>
        <v>35</v>
      </c>
      <c r="L203" s="2">
        <f>IF(statek[[#This Row],[towar]]="T4", IF(statek[[#This Row],[Z/W]]="Z",L202+statek[[#This Row],[ile ton]],L202-statek[[#This Row],[ile ton]]),L202)</f>
        <v>72</v>
      </c>
      <c r="M203" s="2">
        <f>IF(statek[[#This Row],[towar]]="T5", IF(statek[[#This Row],[Z/W]]="Z",M202+statek[[#This Row],[ile ton]],M202-statek[[#This Row],[ile ton]]),M202)</f>
        <v>0</v>
      </c>
      <c r="N203" s="2">
        <f>IF(statek[[#This Row],[towar]]="T5",IF(statek[[#This Row],[Z/W]]="Z",statek[[#This Row],[ile ton]],0),0)</f>
        <v>0</v>
      </c>
      <c r="O203" s="2">
        <f>IF(statek[[#This Row],[towar]]="T5",IF(statek[[#This Row],[Z/W]]="W",O202+statek[[#This Row],[ile ton]],0),0)</f>
        <v>0</v>
      </c>
      <c r="P203" s="2">
        <f>MONTH(statek[[#This Row],[data]])</f>
        <v>12</v>
      </c>
      <c r="Q203" s="2">
        <f>IF(statek[[#This Row],[Miesiąc]]=P202,Q202+statek[[#This Row],[Załadunek T5]],statek[[#This Row],[Załadunek T5]])</f>
        <v>0</v>
      </c>
      <c r="R203" s="2">
        <f>IF(statek[[#This Row],[Miesiąc]]=P202,R202+statek[[#This Row],[Wyładunek T5]],statek[[#This Row],[Wyładunek T5]])</f>
        <v>4</v>
      </c>
      <c r="S203" s="2">
        <f>IF(statek[[#This Row],[Z/W]]="Z", S202-statek[[#This Row],[ile ton]]*statek[[#This Row],[cena za tone w talarach]],S202+statek[[#This Row],[ile ton]]*statek[[#This Row],[cena za tone w talarach]])</f>
        <v>545844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8ECB-5E9A-4F5E-AE32-304CAB7F7CBB}">
  <dimension ref="A1:C31"/>
  <sheetViews>
    <sheetView topLeftCell="A22" workbookViewId="0">
      <selection activeCell="A27" sqref="A27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27</v>
      </c>
    </row>
    <row r="2" spans="1:3" x14ac:dyDescent="0.25">
      <c r="A2" t="s">
        <v>7</v>
      </c>
      <c r="B2" t="s">
        <v>28</v>
      </c>
    </row>
    <row r="5" spans="1:3" x14ac:dyDescent="0.25">
      <c r="A5" t="s">
        <v>29</v>
      </c>
    </row>
    <row r="7" spans="1:3" x14ac:dyDescent="0.25">
      <c r="A7" t="s">
        <v>30</v>
      </c>
    </row>
    <row r="10" spans="1:3" x14ac:dyDescent="0.25">
      <c r="A10" t="s">
        <v>31</v>
      </c>
    </row>
    <row r="11" spans="1:3" x14ac:dyDescent="0.25">
      <c r="A11" t="s">
        <v>38</v>
      </c>
      <c r="C11" t="s">
        <v>39</v>
      </c>
    </row>
    <row r="12" spans="1:3" x14ac:dyDescent="0.25">
      <c r="A12" t="s">
        <v>41</v>
      </c>
      <c r="C12" t="s">
        <v>40</v>
      </c>
    </row>
    <row r="16" spans="1:3" x14ac:dyDescent="0.25">
      <c r="A16" t="s">
        <v>54</v>
      </c>
    </row>
    <row r="17" spans="1:3" x14ac:dyDescent="0.25">
      <c r="A17" t="s">
        <v>47</v>
      </c>
      <c r="B17" t="s">
        <v>46</v>
      </c>
      <c r="C17" t="s">
        <v>45</v>
      </c>
    </row>
    <row r="18" spans="1:3" x14ac:dyDescent="0.25">
      <c r="A18" t="s">
        <v>48</v>
      </c>
      <c r="B18">
        <v>76</v>
      </c>
      <c r="C18">
        <v>32</v>
      </c>
    </row>
    <row r="19" spans="1:3" x14ac:dyDescent="0.25">
      <c r="A19" t="s">
        <v>49</v>
      </c>
      <c r="B19">
        <v>8</v>
      </c>
      <c r="C19">
        <v>0</v>
      </c>
    </row>
    <row r="20" spans="1:3" x14ac:dyDescent="0.25">
      <c r="A20" t="s">
        <v>50</v>
      </c>
      <c r="B20">
        <v>0</v>
      </c>
      <c r="C20">
        <v>50</v>
      </c>
    </row>
    <row r="21" spans="1:3" x14ac:dyDescent="0.25">
      <c r="A21" t="s">
        <v>51</v>
      </c>
      <c r="B21">
        <v>68</v>
      </c>
      <c r="C21">
        <v>0</v>
      </c>
    </row>
    <row r="22" spans="1:3" x14ac:dyDescent="0.25">
      <c r="A22" t="s">
        <v>52</v>
      </c>
      <c r="B22">
        <v>0</v>
      </c>
      <c r="C22">
        <v>0</v>
      </c>
    </row>
    <row r="23" spans="1:3" x14ac:dyDescent="0.25">
      <c r="A23" t="s">
        <v>53</v>
      </c>
      <c r="B23">
        <v>42</v>
      </c>
      <c r="C23">
        <v>0</v>
      </c>
    </row>
    <row r="26" spans="1:3" x14ac:dyDescent="0.25">
      <c r="A26" t="s">
        <v>56</v>
      </c>
    </row>
    <row r="27" spans="1:3" x14ac:dyDescent="0.25">
      <c r="A27">
        <v>545844</v>
      </c>
      <c r="B27" t="s">
        <v>57</v>
      </c>
    </row>
    <row r="29" spans="1:3" x14ac:dyDescent="0.25">
      <c r="A29" s="1">
        <v>43428</v>
      </c>
      <c r="B29">
        <v>552335</v>
      </c>
    </row>
    <row r="31" spans="1:3" x14ac:dyDescent="0.25">
      <c r="A31" t="s">
        <v>58</v>
      </c>
      <c r="B31">
        <v>6400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R q l 7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E a p e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q X t V X P s k A l s B A A A 3 A g A A E w A c A E Z v c m 1 1 b G F z L 1 N l Y 3 R p b 2 4 x L m 0 g o h g A K K A U A A A A A A A A A A A A A A A A A A A A A A A A A A A A j V H B T s J A E D 3 b h H + Y 1 A s k T R W j H C Q 9 m K L R C 9 G A M Q E 8 L O 0 I G 9 q d Z n c Q W s K F X + J k 4 o 3 w X y 6 g o s G D e 9 m Z 9 3 b f v j d r M G J J C l q 7 v V o v O S X H D I X G G A w L x h E E k C C X H L B r / a Z X y 3 i 9 I A u G 5 t V v U D R O U X H 5 R i b o h 6 T Y N q b s h p e 9 R 4 P a 9 I p + b m S v g W b E l P V 2 g j 5 P 2 a 1 4 3 Q Y m M p W M O n C P X A 9 C S s a p M k H N g 2 s V U S z V I K i e X Z x 6 8 D A m x h b n C Q b 7 0 m + S w u e K t z N 2 7 D b F Y L 1 Y L S c j C Q Q Z x Z N 8 / W 4 K U n l q u 0 J S K t G 1 r t u i b + / e a 0 q t 0 C 2 K 2 L o s f 8 f y o P t J X S V J K x K J 0 C Z g P f 7 5 U M c q K T s q A s 6 z v W R b C 2 V e S K e 7 H O 0 8 Q 1 P + n y 1 v N n N j w c I O w U o i 2 B r n H s z c j D R / g Y x T 3 o J M E 6 E P 0 M 7 J 0 w F m / w S Y l M X v F N f O / Y 2 n L R G h E l C I D Y k w A d 7 k F N H w 9 8 F 5 p e R I 9 X f q + g d Q S w E C L Q A U A A I A C A B G q X t V i L a G A K I A A A D 2 A A A A E g A A A A A A A A A A A A A A A A A A A A A A Q 2 9 u Z m l n L 1 B h Y 2 t h Z 2 U u e G 1 s U E s B A i 0 A F A A C A A g A R q l 7 V Q / K 6 a u k A A A A 6 Q A A A B M A A A A A A A A A A A A A A A A A 7 g A A A F t D b 2 5 0 Z W 5 0 X 1 R 5 c G V z X S 5 4 b W x Q S w E C L Q A U A A I A C A B G q X t V X P s k A l s B A A A 3 A g A A E w A A A A A A A A A A A A A A A A D f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C w A A A A A A A B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d G V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1 Q y M D o x M D o x M i 4 4 N D Y w M j E z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5 t B K x p K u V N p y b Q a j 6 P H W U A A A A A A g A A A A A A E G Y A A A A B A A A g A A A A D f 7 y y E Z a m W h r S n A Q N n g W l 9 G 1 Q q W A i L 2 U 7 e M H 8 V 8 X 1 J Y A A A A A D o A A A A A C A A A g A A A A / r b l N i N z r n O G V r 3 1 R 0 L r F F 3 n j A w a O y x B 2 L i w f R + 4 M + V Q A A A A j Z U s 7 f N L Q F g X 0 F f c 4 V U I F C A l C O S a 4 Z y B L y q m m U A y 7 n G A o 9 W n 1 P J D 9 F 2 + b P I m O p G 0 8 D P d M f H 0 + q e U F 7 I Q I u I G u o p m m N c q J C N + X H 0 B F e p p h B V A A A A A e B A d 5 6 D e U 7 p Z o V b B J / c b l 1 j m C U 9 y t n f F V 5 q M m q g 1 B b b W 4 4 R e s 5 H I n A F n 0 x F b W k u v o + a b q s L P Q d q A R Q n t w r 6 2 Y w = = < / D a t a M a s h u p > 
</file>

<file path=customXml/itemProps1.xml><?xml version="1.0" encoding="utf-8"?>
<ds:datastoreItem xmlns:ds="http://schemas.openxmlformats.org/officeDocument/2006/customXml" ds:itemID="{3AD9C536-0C92-4A46-A414-EA37C2610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statek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2022-11-27T20:05:02Z</dcterms:created>
  <dcterms:modified xsi:type="dcterms:W3CDTF">2022-11-28T14:37:08Z</dcterms:modified>
</cp:coreProperties>
</file>