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i-202505b1\"/>
    </mc:Choice>
  </mc:AlternateContent>
  <xr:revisionPtr revIDLastSave="0" documentId="13_ncr:1_{554C767F-DF75-483F-9A6E-B5BCD46154C2}" xr6:coauthVersionLast="47" xr6:coauthVersionMax="47" xr10:uidLastSave="{00000000-0000-0000-0000-000000000000}"/>
  <bookViews>
    <workbookView xWindow="-120" yWindow="-120" windowWidth="19440" windowHeight="14880" activeTab="3" xr2:uid="{1DC4456E-DA29-4B85-AF9A-FCD1CA7F9B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pivotCaches>
    <pivotCache cacheId="2" r:id="rId5"/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" l="1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H22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N8" i="2"/>
  <c r="L8" i="2"/>
  <c r="J8" i="2"/>
  <c r="J19" i="1"/>
  <c r="K19" i="1" s="1"/>
  <c r="L19" i="1" s="1" a="1"/>
  <c r="L19" i="1" s="1"/>
  <c r="M19" i="1" s="1" a="1"/>
  <c r="M19" i="1" s="1"/>
  <c r="R15" i="1"/>
  <c r="R16" i="1"/>
  <c r="R17" i="1"/>
  <c r="R18" i="1"/>
  <c r="R19" i="1"/>
  <c r="R20" i="1"/>
  <c r="R21" i="1"/>
  <c r="R22" i="1"/>
  <c r="R14" i="1"/>
  <c r="Q15" i="1"/>
  <c r="Q16" i="1"/>
  <c r="Q17" i="1"/>
  <c r="Q18" i="1"/>
  <c r="Q19" i="1"/>
  <c r="Q20" i="1"/>
  <c r="Q21" i="1"/>
  <c r="Q22" i="1"/>
  <c r="Q14" i="1"/>
  <c r="P15" i="1"/>
  <c r="P16" i="1"/>
  <c r="P17" i="1"/>
  <c r="P18" i="1"/>
  <c r="P19" i="1"/>
  <c r="P20" i="1"/>
  <c r="P21" i="1"/>
  <c r="P22" i="1"/>
  <c r="P14" i="1"/>
  <c r="O22" i="1"/>
  <c r="O21" i="1"/>
  <c r="O20" i="1"/>
  <c r="O19" i="1"/>
  <c r="O18" i="1"/>
  <c r="O17" i="1"/>
  <c r="O16" i="1"/>
  <c r="O15" i="1"/>
  <c r="O14" i="1"/>
  <c r="N15" i="1"/>
  <c r="N16" i="1"/>
  <c r="N17" i="1"/>
  <c r="N18" i="1"/>
  <c r="N19" i="1"/>
  <c r="N20" i="1"/>
  <c r="N21" i="1"/>
  <c r="N22" i="1"/>
  <c r="N14" i="1"/>
  <c r="J14" i="1"/>
  <c r="K14" i="1" s="1"/>
  <c r="J15" i="1"/>
  <c r="K15" i="1" s="1"/>
  <c r="L14" i="1" s="1" a="1"/>
  <c r="L14" i="1" s="1"/>
  <c r="M14" i="1" s="1" a="1"/>
  <c r="M14" i="1" s="1"/>
  <c r="J16" i="1"/>
  <c r="K16" i="1" s="1"/>
  <c r="L16" i="1" s="1" a="1"/>
  <c r="L16" i="1" s="1"/>
  <c r="M16" i="1" s="1" a="1"/>
  <c r="M16" i="1" s="1"/>
  <c r="J17" i="1"/>
  <c r="K17" i="1" s="1"/>
  <c r="L17" i="1" s="1" a="1"/>
  <c r="L17" i="1" s="1"/>
  <c r="M17" i="1" s="1" a="1"/>
  <c r="M17" i="1" s="1"/>
  <c r="J18" i="1"/>
  <c r="K18" i="1" s="1"/>
  <c r="L18" i="1" s="1" a="1"/>
  <c r="L18" i="1" s="1"/>
  <c r="J20" i="1"/>
  <c r="K20" i="1" s="1"/>
  <c r="L20" i="1" s="1" a="1"/>
  <c r="L20" i="1" s="1"/>
  <c r="M20" i="1" s="1" a="1"/>
  <c r="M20" i="1" s="1"/>
  <c r="J21" i="1"/>
  <c r="K21" i="1" s="1"/>
  <c r="L21" i="1" s="1" a="1"/>
  <c r="L21" i="1" s="1"/>
  <c r="M21" i="1" s="1" a="1"/>
  <c r="M21" i="1" s="1"/>
  <c r="J22" i="1"/>
  <c r="K22" i="1" s="1"/>
  <c r="L22" i="1" s="1" a="1"/>
  <c r="L22" i="1" s="1"/>
  <c r="M22" i="1" s="1" a="1"/>
  <c r="M22" i="1" s="1"/>
  <c r="L15" i="1" l="1"/>
  <c r="M15" i="1" s="1" a="1"/>
  <c r="M15" i="1" s="1"/>
  <c r="M18" i="1" a="1"/>
  <c r="M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<sst xmlns="http://schemas.openxmlformats.org/spreadsheetml/2006/main" count="163" uniqueCount="88">
  <si>
    <t>id</t>
  </si>
  <si>
    <t>phy</t>
  </si>
  <si>
    <t>chem</t>
  </si>
  <si>
    <t>math</t>
  </si>
  <si>
    <t>eng</t>
  </si>
  <si>
    <t>urdu</t>
  </si>
  <si>
    <t>total</t>
  </si>
  <si>
    <t>percentage</t>
  </si>
  <si>
    <t>remarks</t>
  </si>
  <si>
    <t>name</t>
  </si>
  <si>
    <t>zeeshan</t>
  </si>
  <si>
    <t>ahmed</t>
  </si>
  <si>
    <t>arif</t>
  </si>
  <si>
    <t>asma</t>
  </si>
  <si>
    <t>hamza</t>
  </si>
  <si>
    <t>babar</t>
  </si>
  <si>
    <t>hammad</t>
  </si>
  <si>
    <t>hanzala</t>
  </si>
  <si>
    <t>grade</t>
  </si>
  <si>
    <t>RESULT</t>
  </si>
  <si>
    <t>RAFEY</t>
  </si>
  <si>
    <t>MAX MARKS</t>
  </si>
  <si>
    <t>MIN MARKS</t>
  </si>
  <si>
    <t>COUNT</t>
  </si>
  <si>
    <t>COUNT BLANK</t>
  </si>
  <si>
    <t>MARK SHEET</t>
  </si>
  <si>
    <t>Name</t>
  </si>
  <si>
    <t>quantity</t>
  </si>
  <si>
    <t>price</t>
  </si>
  <si>
    <t>pen</t>
  </si>
  <si>
    <t>marker</t>
  </si>
  <si>
    <t>choclate</t>
  </si>
  <si>
    <t>mouse</t>
  </si>
  <si>
    <t>biscuit</t>
  </si>
  <si>
    <t>fries</t>
  </si>
  <si>
    <t>juice</t>
  </si>
  <si>
    <t>coffee</t>
  </si>
  <si>
    <t>tea</t>
  </si>
  <si>
    <t>product</t>
  </si>
  <si>
    <t>max</t>
  </si>
  <si>
    <t>min</t>
  </si>
  <si>
    <t>sum</t>
  </si>
  <si>
    <t>product name</t>
  </si>
  <si>
    <t>product price</t>
  </si>
  <si>
    <t>productquantity</t>
  </si>
  <si>
    <t>total sell</t>
  </si>
  <si>
    <t>revenue</t>
  </si>
  <si>
    <t>bags</t>
  </si>
  <si>
    <t>watches</t>
  </si>
  <si>
    <t>glasses</t>
  </si>
  <si>
    <t>perfume</t>
  </si>
  <si>
    <t>shoes</t>
  </si>
  <si>
    <t>wallet</t>
  </si>
  <si>
    <t xml:space="preserve">speaker </t>
  </si>
  <si>
    <t>keyboard</t>
  </si>
  <si>
    <t>copy</t>
  </si>
  <si>
    <t>ice cream</t>
  </si>
  <si>
    <t>shirt</t>
  </si>
  <si>
    <t>pant</t>
  </si>
  <si>
    <t>balls</t>
  </si>
  <si>
    <t>Row Labels</t>
  </si>
  <si>
    <t>Grand Total</t>
  </si>
  <si>
    <t>Sum of total sell</t>
  </si>
  <si>
    <t>Sum of revenue</t>
  </si>
  <si>
    <t>sell</t>
  </si>
  <si>
    <t>city</t>
  </si>
  <si>
    <t>month</t>
  </si>
  <si>
    <t>appple</t>
  </si>
  <si>
    <t>mango</t>
  </si>
  <si>
    <t>strawberry</t>
  </si>
  <si>
    <t>banana</t>
  </si>
  <si>
    <t>watermelon</t>
  </si>
  <si>
    <t>apple</t>
  </si>
  <si>
    <t xml:space="preserve">apple </t>
  </si>
  <si>
    <t xml:space="preserve">mango </t>
  </si>
  <si>
    <t>karachi</t>
  </si>
  <si>
    <t>multan</t>
  </si>
  <si>
    <t>lahore</t>
  </si>
  <si>
    <t>islamabad</t>
  </si>
  <si>
    <t>jan</t>
  </si>
  <si>
    <t>march</t>
  </si>
  <si>
    <t>feb</t>
  </si>
  <si>
    <t xml:space="preserve">feb </t>
  </si>
  <si>
    <t>Sum of price</t>
  </si>
  <si>
    <t>Column Labels</t>
  </si>
  <si>
    <t>Total Sum of price</t>
  </si>
  <si>
    <t>Count of month</t>
  </si>
  <si>
    <t>Total Count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</si>
</sst>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7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32747569444" createdVersion="8" refreshedVersion="8" minRefreshableVersion="3" recordCount="16" xr:uid="{2212A4BD-4B48-4442-A32A-80222438142F}">
  <cacheSource type="worksheet">
    <worksheetSource name="Table1"/>
  </cacheSource>
  <cacheFields count="5">
    <cacheField name="product name" numFmtId="0">
      <sharedItems count="16">
        <s v="bags"/>
        <s v="watches"/>
        <s v="pen"/>
        <s v="glasses"/>
        <s v="perfume"/>
        <s v="shoes"/>
        <s v="wallet"/>
        <s v="speaker "/>
        <s v="mouse"/>
        <s v="keyboard"/>
        <s v="copy"/>
        <s v="juice"/>
        <s v="ice cream"/>
        <s v="shirt"/>
        <s v="pant"/>
        <s v="balls"/>
      </sharedItems>
    </cacheField>
    <cacheField name="product price" numFmtId="0">
      <sharedItems containsSemiMixedTypes="0" containsString="0" containsNumber="1" containsInteger="1" minValue="100" maxValue="5100"/>
    </cacheField>
    <cacheField name="productquantity" numFmtId="0">
      <sharedItems containsSemiMixedTypes="0" containsString="0" containsNumber="1" containsInteger="1" minValue="20" maxValue="93"/>
    </cacheField>
    <cacheField name="total sell" numFmtId="0">
      <sharedItems containsSemiMixedTypes="0" containsString="0" containsNumber="1" containsInteger="1" minValue="4" maxValue="270"/>
    </cacheField>
    <cacheField name="revenue" numFmtId="0">
      <sharedItems containsSemiMixedTypes="0" containsString="0" containsNumber="1" containsInteger="1" minValue="2200" maxValue="4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46664236108" createdVersion="8" refreshedVersion="8" minRefreshableVersion="3" recordCount="15" xr:uid="{82226917-F608-4A6D-96D5-2503E93FCB33}">
  <cacheSource type="worksheet">
    <worksheetSource name="Table2"/>
  </cacheSource>
  <cacheFields count="6">
    <cacheField name="product" numFmtId="0">
      <sharedItems count="8">
        <s v="appple"/>
        <s v="mango"/>
        <s v="strawberry"/>
        <s v="banana"/>
        <s v="watermelon"/>
        <s v="apple"/>
        <s v="apple "/>
        <s v="mango "/>
      </sharedItems>
    </cacheField>
    <cacheField name="price" numFmtId="0">
      <sharedItems containsSemiMixedTypes="0" containsString="0" containsNumber="1" containsInteger="1" minValue="200" maxValue="600" count="5">
        <n v="250"/>
        <n v="400"/>
        <n v="600"/>
        <n v="200"/>
        <n v="450"/>
      </sharedItems>
    </cacheField>
    <cacheField name="sell" numFmtId="0">
      <sharedItems containsSemiMixedTypes="0" containsString="0" containsNumber="1" containsInteger="1" minValue="34" maxValue="1200" count="15">
        <n v="200"/>
        <n v="1200"/>
        <n v="90"/>
        <n v="80"/>
        <n v="87"/>
        <n v="56"/>
        <n v="300"/>
        <n v="900"/>
        <n v="45"/>
        <n v="98"/>
        <n v="34"/>
        <n v="590"/>
        <n v="53"/>
        <n v="86"/>
        <n v="65"/>
      </sharedItems>
    </cacheField>
    <cacheField name="revenue" numFmtId="0">
      <sharedItems containsSemiMixedTypes="0" containsString="0" containsNumber="1" containsInteger="1" minValue="11250" maxValue="480000"/>
    </cacheField>
    <cacheField name="city" numFmtId="0">
      <sharedItems count="4">
        <s v="karachi"/>
        <s v="multan"/>
        <s v="lahore"/>
        <s v="islamabad"/>
      </sharedItems>
    </cacheField>
    <cacheField name="month" numFmtId="0">
      <sharedItems count="4">
        <s v="jan"/>
        <s v="march"/>
        <s v="feb"/>
        <s v="feb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5000"/>
    <n v="41"/>
    <n v="90"/>
    <n v="450000"/>
  </r>
  <r>
    <x v="1"/>
    <n v="1000"/>
    <n v="50"/>
    <n v="100"/>
    <n v="100000"/>
  </r>
  <r>
    <x v="2"/>
    <n v="100"/>
    <n v="20"/>
    <n v="48"/>
    <n v="4800"/>
  </r>
  <r>
    <x v="3"/>
    <n v="500"/>
    <n v="34"/>
    <n v="150"/>
    <n v="75000"/>
  </r>
  <r>
    <x v="4"/>
    <n v="200"/>
    <n v="89"/>
    <n v="270"/>
    <n v="54000"/>
  </r>
  <r>
    <x v="5"/>
    <n v="600"/>
    <n v="87"/>
    <n v="65"/>
    <n v="39000"/>
  </r>
  <r>
    <x v="6"/>
    <n v="4000"/>
    <n v="67"/>
    <n v="93"/>
    <n v="372000"/>
  </r>
  <r>
    <x v="7"/>
    <n v="550"/>
    <n v="93"/>
    <n v="4"/>
    <n v="2200"/>
  </r>
  <r>
    <x v="8"/>
    <n v="4000"/>
    <n v="20"/>
    <n v="67"/>
    <n v="268000"/>
  </r>
  <r>
    <x v="9"/>
    <n v="2300"/>
    <n v="45"/>
    <n v="83"/>
    <n v="190900"/>
  </r>
  <r>
    <x v="10"/>
    <n v="780"/>
    <n v="57"/>
    <n v="37"/>
    <n v="28860"/>
  </r>
  <r>
    <x v="11"/>
    <n v="950"/>
    <n v="90"/>
    <n v="60"/>
    <n v="57000"/>
  </r>
  <r>
    <x v="12"/>
    <n v="5100"/>
    <n v="37"/>
    <n v="73"/>
    <n v="372300"/>
  </r>
  <r>
    <x v="13"/>
    <n v="4500"/>
    <n v="48"/>
    <n v="27"/>
    <n v="121500"/>
  </r>
  <r>
    <x v="14"/>
    <n v="2500"/>
    <n v="87"/>
    <n v="105"/>
    <n v="262500"/>
  </r>
  <r>
    <x v="15"/>
    <n v="200"/>
    <n v="50"/>
    <n v="54"/>
    <n v="108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n v="50000"/>
    <x v="0"/>
    <x v="0"/>
  </r>
  <r>
    <x v="1"/>
    <x v="1"/>
    <x v="1"/>
    <n v="480000"/>
    <x v="1"/>
    <x v="0"/>
  </r>
  <r>
    <x v="2"/>
    <x v="2"/>
    <x v="2"/>
    <n v="54000"/>
    <x v="2"/>
    <x v="1"/>
  </r>
  <r>
    <x v="3"/>
    <x v="3"/>
    <x v="3"/>
    <n v="16000"/>
    <x v="3"/>
    <x v="2"/>
  </r>
  <r>
    <x v="4"/>
    <x v="4"/>
    <x v="4"/>
    <n v="39150"/>
    <x v="0"/>
    <x v="2"/>
  </r>
  <r>
    <x v="5"/>
    <x v="0"/>
    <x v="5"/>
    <n v="14000"/>
    <x v="1"/>
    <x v="1"/>
  </r>
  <r>
    <x v="3"/>
    <x v="3"/>
    <x v="6"/>
    <n v="60000"/>
    <x v="2"/>
    <x v="0"/>
  </r>
  <r>
    <x v="3"/>
    <x v="3"/>
    <x v="7"/>
    <n v="180000"/>
    <x v="3"/>
    <x v="2"/>
  </r>
  <r>
    <x v="6"/>
    <x v="0"/>
    <x v="8"/>
    <n v="11250"/>
    <x v="0"/>
    <x v="1"/>
  </r>
  <r>
    <x v="2"/>
    <x v="2"/>
    <x v="9"/>
    <n v="58800"/>
    <x v="1"/>
    <x v="3"/>
  </r>
  <r>
    <x v="7"/>
    <x v="1"/>
    <x v="10"/>
    <n v="13600"/>
    <x v="2"/>
    <x v="1"/>
  </r>
  <r>
    <x v="4"/>
    <x v="4"/>
    <x v="11"/>
    <n v="265500"/>
    <x v="3"/>
    <x v="0"/>
  </r>
  <r>
    <x v="7"/>
    <x v="1"/>
    <x v="12"/>
    <n v="21200"/>
    <x v="0"/>
    <x v="1"/>
  </r>
  <r>
    <x v="3"/>
    <x v="3"/>
    <x v="13"/>
    <n v="17200"/>
    <x v="1"/>
    <x v="2"/>
  </r>
  <r>
    <x v="4"/>
    <x v="4"/>
    <x v="14"/>
    <n v="2925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3BE6BB-24B2-43E6-9B7C-A385D94EEF2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0:L27" firstHeaderRow="0" firstDataRow="1" firstDataCol="1"/>
  <pivotFields count="5">
    <pivotField axis="axisRow" showAll="0">
      <items count="17">
        <item x="0"/>
        <item x="15"/>
        <item x="10"/>
        <item x="3"/>
        <item x="12"/>
        <item x="11"/>
        <item x="9"/>
        <item x="8"/>
        <item x="14"/>
        <item x="2"/>
        <item x="4"/>
        <item x="13"/>
        <item x="5"/>
        <item x="7"/>
        <item x="6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ll" fld="3" baseField="0" baseItem="0"/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AA858F-76BA-45EB-AEF6-E0661D13AE38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4:P60" firstHeaderRow="1" firstDataRow="3" firstDataCol="1"/>
  <pivotFields count="6">
    <pivotField axis="axisRow" showAll="0">
      <items count="9">
        <item x="5"/>
        <item x="6"/>
        <item x="0"/>
        <item x="3"/>
        <item x="1"/>
        <item x="7"/>
        <item x="2"/>
        <item x="4"/>
        <item t="default"/>
      </items>
    </pivotField>
    <pivotField dataField="1" showAll="0">
      <items count="6">
        <item x="3"/>
        <item x="0"/>
        <item x="1"/>
        <item x="4"/>
        <item x="2"/>
        <item t="default"/>
      </items>
    </pivotField>
    <pivotField axis="axisRow" showAll="0">
      <items count="16">
        <item x="10"/>
        <item x="8"/>
        <item x="12"/>
        <item x="5"/>
        <item x="14"/>
        <item x="3"/>
        <item x="13"/>
        <item x="4"/>
        <item x="2"/>
        <item x="9"/>
        <item x="0"/>
        <item x="6"/>
        <item x="11"/>
        <item x="7"/>
        <item x="1"/>
        <item t="default"/>
      </items>
    </pivotField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>
      <items count="5">
        <item x="0"/>
        <item x="2"/>
        <item x="1"/>
        <item x="3"/>
        <item t="default"/>
      </items>
    </pivotField>
  </pivotFields>
  <rowFields count="2">
    <field x="0"/>
    <field x="2"/>
  </rowFields>
  <rowItems count="24">
    <i>
      <x/>
    </i>
    <i r="1">
      <x v="3"/>
    </i>
    <i>
      <x v="1"/>
    </i>
    <i r="1">
      <x v="1"/>
    </i>
    <i>
      <x v="2"/>
    </i>
    <i r="1">
      <x v="10"/>
    </i>
    <i>
      <x v="3"/>
    </i>
    <i r="1">
      <x v="5"/>
    </i>
    <i r="1">
      <x v="6"/>
    </i>
    <i r="1">
      <x v="11"/>
    </i>
    <i r="1">
      <x v="13"/>
    </i>
    <i>
      <x v="4"/>
    </i>
    <i r="1">
      <x v="14"/>
    </i>
    <i>
      <x v="5"/>
    </i>
    <i r="1">
      <x/>
    </i>
    <i r="1">
      <x v="2"/>
    </i>
    <i>
      <x v="6"/>
    </i>
    <i r="1">
      <x v="8"/>
    </i>
    <i r="1">
      <x v="9"/>
    </i>
    <i>
      <x v="7"/>
    </i>
    <i r="1">
      <x v="4"/>
    </i>
    <i r="1">
      <x v="7"/>
    </i>
    <i r="1">
      <x v="12"/>
    </i>
    <i t="grand">
      <x/>
    </i>
  </rowItems>
  <colFields count="2">
    <field x="-2"/>
    <field x="4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price" fld="1" baseField="0" baseItem="0"/>
    <dataField name="Count of month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A26E8-C467-4341-86CD-72F00910D79D}" name="Table1" displayName="Table1" ref="D6:H22" totalsRowShown="0" headerRowDxfId="25" dataDxfId="24">
  <autoFilter ref="D6:H22" xr:uid="{083A26E8-C467-4341-86CD-72F00910D79D}"/>
  <tableColumns count="5">
    <tableColumn id="1" xr3:uid="{DFFA37BB-68FE-4086-9EA6-CF7B84DAC6C6}" name="product name" dataDxfId="30"/>
    <tableColumn id="2" xr3:uid="{75E79C3D-A591-4826-9DB1-D0DB62084475}" name="product price" dataDxfId="29"/>
    <tableColumn id="3" xr3:uid="{38A23D96-01DE-40DC-9F25-72B6A12B886D}" name="productquantity" dataDxfId="28"/>
    <tableColumn id="4" xr3:uid="{A17E7C32-0CC8-4642-BF0B-1D13718433BF}" name="total sell" dataDxfId="27"/>
    <tableColumn id="5" xr3:uid="{B39E72D2-3CE0-4CA2-A697-E932AD0AB168}" name="revenue" dataDxfId="26">
      <calculatedColumnFormula>Table1[[#This Row],[product price]]*Table1[[#This Row],[total sell]]</calculatedColumnFormula>
    </tableColumn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D9DD2D-03B5-477D-9403-291B977A47AE}" name="Table2" displayName="Table2" ref="G7:L22" totalsRowShown="0" headerRowDxfId="1" dataDxfId="0">
  <autoFilter ref="G7:L22" xr:uid="{61D9DD2D-03B5-477D-9403-291B977A47AE}"/>
  <tableColumns count="6">
    <tableColumn id="1" xr3:uid="{5E839F26-D0BA-4531-90A5-FE300E59F27E}" name="product" dataDxfId="7"/>
    <tableColumn id="2" xr3:uid="{D3FF4EAD-82D3-4582-91D6-57E3CFD913DC}" name="price" dataDxfId="6"/>
    <tableColumn id="3" xr3:uid="{2E4BDBB3-1A28-4F93-950B-7D607E31794A}" name="sell" dataDxfId="5"/>
    <tableColumn id="4" xr3:uid="{69C286E5-1880-433C-9715-BB10EE3766E8}" name="revenue" dataDxfId="4">
      <calculatedColumnFormula>Table2[[#This Row],[price]]*Table2[[#This Row],[sell]]</calculatedColumnFormula>
    </tableColumn>
    <tableColumn id="5" xr3:uid="{7C498E0C-48FC-4F03-A9B8-DDA30DE39C3D}" name="city" dataDxfId="3"/>
    <tableColumn id="6" xr3:uid="{CE6D397B-FB94-4824-818E-D9FF1ADFFF41}" name="month" dataDxfId="2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3EE732-F8BB-4503-AB3C-3BFDCEF93F59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5BE8-4E50-4143-9C9D-643C1A7AE305}">
  <dimension ref="C8:AG22"/>
  <sheetViews>
    <sheetView topLeftCell="J1" zoomScaleNormal="100" workbookViewId="0">
      <selection activeCell="N27" sqref="N27"/>
    </sheetView>
  </sheetViews>
  <sheetFormatPr defaultRowHeight="15" x14ac:dyDescent="0.25"/>
  <cols>
    <col min="9" max="9" width="8" customWidth="1"/>
    <col min="11" max="11" width="14.140625" customWidth="1"/>
    <col min="12" max="12" width="9.28515625" customWidth="1"/>
    <col min="13" max="13" width="23.28515625" customWidth="1"/>
    <col min="14" max="14" width="19.140625" customWidth="1"/>
    <col min="15" max="15" width="17" customWidth="1"/>
    <col min="16" max="16" width="14.7109375" customWidth="1"/>
    <col min="18" max="18" width="17.28515625" customWidth="1"/>
  </cols>
  <sheetData>
    <row r="8" spans="3:33" x14ac:dyDescent="0.25">
      <c r="I8" s="8" t="s">
        <v>25</v>
      </c>
      <c r="J8" s="8"/>
      <c r="K8" s="8"/>
    </row>
    <row r="9" spans="3:33" x14ac:dyDescent="0.25">
      <c r="I9" s="8"/>
      <c r="J9" s="8"/>
      <c r="K9" s="8"/>
      <c r="AE9" s="2"/>
    </row>
    <row r="13" spans="3:33" ht="18.75" x14ac:dyDescent="0.3">
      <c r="C13" s="3" t="s">
        <v>0</v>
      </c>
      <c r="D13" s="3" t="s">
        <v>9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18</v>
      </c>
      <c r="M13" s="3" t="s">
        <v>8</v>
      </c>
      <c r="N13" s="3" t="s">
        <v>19</v>
      </c>
      <c r="O13" s="3" t="s">
        <v>21</v>
      </c>
      <c r="P13" s="3" t="s">
        <v>22</v>
      </c>
      <c r="Q13" s="3" t="s">
        <v>23</v>
      </c>
      <c r="R13" s="3" t="s">
        <v>24</v>
      </c>
    </row>
    <row r="14" spans="3:33" x14ac:dyDescent="0.25">
      <c r="C14" s="4">
        <v>1</v>
      </c>
      <c r="D14" s="4" t="s">
        <v>10</v>
      </c>
      <c r="E14" s="4">
        <v>23</v>
      </c>
      <c r="F14" s="4">
        <v>45</v>
      </c>
      <c r="G14" s="4">
        <v>42</v>
      </c>
      <c r="H14" s="4">
        <v>49</v>
      </c>
      <c r="I14" s="4">
        <v>23</v>
      </c>
      <c r="J14" s="4">
        <f>SUM(E14:I14)</f>
        <v>182</v>
      </c>
      <c r="K14" s="4">
        <f>J14*100/500</f>
        <v>36.4</v>
      </c>
      <c r="L14" s="4" t="str" cm="1">
        <f t="array" ref="L14">_xlfn.IFS(K15&gt;=80,"A+",K15&gt;=70,"A",K15&gt;=60,"B",K15&gt;=50,"c",K15&gt;=40,"D",K15&lt;=39,"F")</f>
        <v>D</v>
      </c>
      <c r="M14" s="4" t="str" cm="1">
        <f t="array" ref="M14">_xlfn.IFS(L14="A+","impressive",L14="A","EXCELLENT",L14="B","good",L14="C","SATISFACTORY",L14="D","NEEDIMPROVEMENT")</f>
        <v>NEEDIMPROVEMENT</v>
      </c>
      <c r="N14" s="4" t="str">
        <f>IF(MIN(E14:I14)&gt;40,"PASS","FAIL")</f>
        <v>FAIL</v>
      </c>
      <c r="O14" s="4">
        <f>MAX(E14:I14)</f>
        <v>49</v>
      </c>
      <c r="P14" s="4">
        <f>MIN(E14:I14)</f>
        <v>23</v>
      </c>
      <c r="Q14" s="4">
        <f>COUNT(E14:I14)</f>
        <v>5</v>
      </c>
      <c r="R14" s="4">
        <f>COUNTBLANK(E14:I14)</f>
        <v>0</v>
      </c>
      <c r="AG14" s="1"/>
    </row>
    <row r="15" spans="3:33" x14ac:dyDescent="0.25">
      <c r="C15" s="4">
        <v>2</v>
      </c>
      <c r="D15" s="4" t="s">
        <v>11</v>
      </c>
      <c r="E15" s="4">
        <v>36</v>
      </c>
      <c r="F15" s="4">
        <v>56</v>
      </c>
      <c r="G15" s="4">
        <v>34</v>
      </c>
      <c r="H15" s="4">
        <v>47</v>
      </c>
      <c r="I15" s="4">
        <v>52</v>
      </c>
      <c r="J15" s="4">
        <f t="shared" ref="J15:J22" si="0">SUM(E15:I15)</f>
        <v>225</v>
      </c>
      <c r="K15" s="4">
        <f t="shared" ref="K15:K22" si="1">J15*100/500</f>
        <v>45</v>
      </c>
      <c r="L15" s="4" t="str">
        <f>L18</f>
        <v>c</v>
      </c>
      <c r="M15" s="4" t="str" cm="1">
        <f t="array" ref="M15">_xlfn.IFS(L15="A+","impressive",L15="A","EXCELLENT",L15="B","good",L15="C","SATISFACTORY",L15="D","NEEDIMPROVEMENT")</f>
        <v>SATISFACTORY</v>
      </c>
      <c r="N15" s="4" t="str">
        <f t="shared" ref="N15:N22" si="2">IF(MIN(E15:I15)&gt;40,"PASS","FAIL")</f>
        <v>FAIL</v>
      </c>
      <c r="O15" s="4">
        <f t="shared" ref="O15:O22" si="3">MAX(E15:I15)</f>
        <v>56</v>
      </c>
      <c r="P15" s="4">
        <f t="shared" ref="P15:P22" si="4">MIN(E15:I15)</f>
        <v>34</v>
      </c>
      <c r="Q15" s="4">
        <f t="shared" ref="Q15:Q22" si="5">COUNT(E15:I15)</f>
        <v>5</v>
      </c>
      <c r="R15" s="4">
        <f t="shared" ref="R15:R22" si="6">COUNTBLANK(E15:I15)</f>
        <v>0</v>
      </c>
    </row>
    <row r="16" spans="3:33" x14ac:dyDescent="0.25">
      <c r="C16" s="4">
        <v>3</v>
      </c>
      <c r="D16" s="4" t="s">
        <v>12</v>
      </c>
      <c r="E16" s="4">
        <v>45</v>
      </c>
      <c r="F16" s="4">
        <v>45</v>
      </c>
      <c r="G16" s="4">
        <v>45</v>
      </c>
      <c r="H16" s="4">
        <v>78</v>
      </c>
      <c r="I16" s="4">
        <v>60</v>
      </c>
      <c r="J16" s="4">
        <f t="shared" si="0"/>
        <v>273</v>
      </c>
      <c r="K16" s="4">
        <f t="shared" si="1"/>
        <v>54.6</v>
      </c>
      <c r="L16" s="4" t="str" cm="1">
        <f t="array" ref="L16">_xlfn.IFS(K16&gt;=80,"A+",K16&gt;=70,"A",K16&gt;=60,"B",K16&gt;=50,"c",K16&gt;=40,"D",K16&lt;=39,"F")</f>
        <v>c</v>
      </c>
      <c r="M16" s="4" t="str" cm="1">
        <f t="array" ref="M16">_xlfn.IFS(L16="A+","impressive",L16="A","EXCELLENT",L16="B","good",L16="C","SATISFACTORY",L16="D","NEEDIMPROVEMENT")</f>
        <v>SATISFACTORY</v>
      </c>
      <c r="N16" s="4" t="str">
        <f t="shared" si="2"/>
        <v>PASS</v>
      </c>
      <c r="O16" s="4">
        <f t="shared" si="3"/>
        <v>78</v>
      </c>
      <c r="P16" s="4">
        <f t="shared" si="4"/>
        <v>45</v>
      </c>
      <c r="Q16" s="4">
        <f t="shared" si="5"/>
        <v>5</v>
      </c>
      <c r="R16" s="4">
        <f t="shared" si="6"/>
        <v>0</v>
      </c>
    </row>
    <row r="17" spans="3:18" x14ac:dyDescent="0.25">
      <c r="C17" s="4">
        <v>4</v>
      </c>
      <c r="D17" s="4" t="s">
        <v>13</v>
      </c>
      <c r="E17" s="4">
        <v>48</v>
      </c>
      <c r="F17" s="4">
        <v>63</v>
      </c>
      <c r="G17" s="4">
        <v>56</v>
      </c>
      <c r="H17" s="4">
        <v>30</v>
      </c>
      <c r="I17" s="4">
        <v>48</v>
      </c>
      <c r="J17" s="4">
        <f t="shared" si="0"/>
        <v>245</v>
      </c>
      <c r="K17" s="4">
        <f t="shared" si="1"/>
        <v>49</v>
      </c>
      <c r="L17" s="4" t="str" cm="1">
        <f t="array" ref="L17">_xlfn.IFS(K17&gt;=80,"A+",K17&gt;=70,"A",K17&gt;=60,"B",K17&gt;=50,"c",K17&gt;=40,"D",K17&lt;=39,"F")</f>
        <v>D</v>
      </c>
      <c r="M17" s="4" t="str" cm="1">
        <f t="array" ref="M17">_xlfn.IFS(L17="A+","impressive",L17="A","EXCELLENT",L17="B","good",L17="C","SATISFACTORY",L17="D","NEEDIMPROVEMENT")</f>
        <v>NEEDIMPROVEMENT</v>
      </c>
      <c r="N17" s="4" t="str">
        <f t="shared" si="2"/>
        <v>FAIL</v>
      </c>
      <c r="O17" s="4">
        <f t="shared" si="3"/>
        <v>63</v>
      </c>
      <c r="P17" s="4">
        <f t="shared" si="4"/>
        <v>30</v>
      </c>
      <c r="Q17" s="4">
        <f t="shared" si="5"/>
        <v>5</v>
      </c>
      <c r="R17" s="4">
        <f t="shared" si="6"/>
        <v>0</v>
      </c>
    </row>
    <row r="18" spans="3:18" x14ac:dyDescent="0.25">
      <c r="C18" s="4">
        <v>5</v>
      </c>
      <c r="D18" s="4" t="s">
        <v>14</v>
      </c>
      <c r="E18" s="4">
        <v>30</v>
      </c>
      <c r="F18" s="4">
        <v>62</v>
      </c>
      <c r="G18" s="4">
        <v>73</v>
      </c>
      <c r="H18" s="4">
        <v>56</v>
      </c>
      <c r="I18" s="4">
        <v>30</v>
      </c>
      <c r="J18" s="4">
        <f t="shared" si="0"/>
        <v>251</v>
      </c>
      <c r="K18" s="4">
        <f t="shared" si="1"/>
        <v>50.2</v>
      </c>
      <c r="L18" s="4" t="str" cm="1">
        <f t="array" ref="L18">_xlfn.IFS(K18&gt;=80,"A+",K18&gt;=70,"A",K18&gt;=60,"B",K18&gt;=50,"c",K18&gt;=40,"D",K18&lt;=39,"F")</f>
        <v>c</v>
      </c>
      <c r="M18" s="4" t="str" cm="1">
        <f t="array" ref="M18">_xlfn.IFS(L18="A+","impressive",L18="A","EXCELLENT",L18="B","good",L18="C","SATISFACTORY",L18="D","NEEDIMPROVEMENT")</f>
        <v>SATISFACTORY</v>
      </c>
      <c r="N18" s="4" t="str">
        <f t="shared" si="2"/>
        <v>FAIL</v>
      </c>
      <c r="O18" s="4">
        <f t="shared" si="3"/>
        <v>73</v>
      </c>
      <c r="P18" s="4">
        <f t="shared" si="4"/>
        <v>30</v>
      </c>
      <c r="Q18" s="4">
        <f t="shared" si="5"/>
        <v>5</v>
      </c>
      <c r="R18" s="4">
        <f t="shared" si="6"/>
        <v>0</v>
      </c>
    </row>
    <row r="19" spans="3:18" x14ac:dyDescent="0.25">
      <c r="C19" s="4">
        <v>6</v>
      </c>
      <c r="D19" s="4" t="s">
        <v>20</v>
      </c>
      <c r="E19" s="4">
        <v>90</v>
      </c>
      <c r="F19" s="4">
        <v>67</v>
      </c>
      <c r="G19" s="4">
        <v>68</v>
      </c>
      <c r="H19" s="4">
        <v>89</v>
      </c>
      <c r="I19" s="4">
        <v>49</v>
      </c>
      <c r="J19" s="4">
        <f t="shared" si="0"/>
        <v>363</v>
      </c>
      <c r="K19" s="4">
        <f t="shared" si="1"/>
        <v>72.599999999999994</v>
      </c>
      <c r="L19" s="4" t="str" cm="1">
        <f t="array" ref="L19">_xlfn.IFS(K19&gt;=80,"A+",K19&gt;=70,"A",K19&gt;=60,"B",K19&gt;=50,"c",K19&gt;=40,"D",K19&lt;=39,"F")</f>
        <v>A</v>
      </c>
      <c r="M19" s="4" t="str" cm="1">
        <f t="array" ref="M19">_xlfn.IFS(L19="A+","impressive",L19="A","EXCELLENT",L19="B","good",L19="C","SATISFACTORY",L19="D","NEEDIMPROVEMENT")</f>
        <v>EXCELLENT</v>
      </c>
      <c r="N19" s="4" t="str">
        <f t="shared" si="2"/>
        <v>PASS</v>
      </c>
      <c r="O19" s="4">
        <f t="shared" si="3"/>
        <v>90</v>
      </c>
      <c r="P19" s="4">
        <f t="shared" si="4"/>
        <v>49</v>
      </c>
      <c r="Q19" s="4">
        <f t="shared" si="5"/>
        <v>5</v>
      </c>
      <c r="R19" s="4">
        <f t="shared" si="6"/>
        <v>0</v>
      </c>
    </row>
    <row r="20" spans="3:18" x14ac:dyDescent="0.25">
      <c r="C20" s="4">
        <v>7</v>
      </c>
      <c r="D20" s="4" t="s">
        <v>15</v>
      </c>
      <c r="E20" s="4">
        <v>56</v>
      </c>
      <c r="F20" s="4">
        <v>63</v>
      </c>
      <c r="G20" s="4">
        <v>63</v>
      </c>
      <c r="H20" s="4">
        <v>36</v>
      </c>
      <c r="I20" s="4">
        <v>56</v>
      </c>
      <c r="J20" s="4">
        <f t="shared" si="0"/>
        <v>274</v>
      </c>
      <c r="K20" s="4">
        <f t="shared" si="1"/>
        <v>54.8</v>
      </c>
      <c r="L20" s="4" t="str" cm="1">
        <f t="array" ref="L20">_xlfn.IFS(K20&gt;=80,"A+",K20&gt;=70,"A",K20&gt;=60,"B",K20&gt;=50,"c",K20&gt;=40,"D",K20&lt;=39,"F")</f>
        <v>c</v>
      </c>
      <c r="M20" s="4" t="str" cm="1">
        <f t="array" ref="M20">_xlfn.IFS(L20="A+","impressive",L20="A","EXCELLENT",L20="B","good",L20="C","SATISFACTORY",L20="D","NEEDIMPROVEMENT")</f>
        <v>SATISFACTORY</v>
      </c>
      <c r="N20" s="4" t="str">
        <f t="shared" si="2"/>
        <v>FAIL</v>
      </c>
      <c r="O20" s="4">
        <f t="shared" si="3"/>
        <v>63</v>
      </c>
      <c r="P20" s="4">
        <f t="shared" si="4"/>
        <v>36</v>
      </c>
      <c r="Q20" s="4">
        <f t="shared" si="5"/>
        <v>5</v>
      </c>
      <c r="R20" s="4">
        <f t="shared" si="6"/>
        <v>0</v>
      </c>
    </row>
    <row r="21" spans="3:18" x14ac:dyDescent="0.25">
      <c r="C21" s="4">
        <v>8</v>
      </c>
      <c r="D21" s="4" t="s">
        <v>16</v>
      </c>
      <c r="E21" s="4">
        <v>46</v>
      </c>
      <c r="F21" s="4">
        <v>28</v>
      </c>
      <c r="G21" s="4">
        <v>56</v>
      </c>
      <c r="H21" s="4">
        <v>62</v>
      </c>
      <c r="I21" s="4">
        <v>36</v>
      </c>
      <c r="J21" s="4">
        <f t="shared" si="0"/>
        <v>228</v>
      </c>
      <c r="K21" s="4">
        <f t="shared" si="1"/>
        <v>45.6</v>
      </c>
      <c r="L21" s="4" t="str" cm="1">
        <f t="array" ref="L21">_xlfn.IFS(K21&gt;=80,"A+",K21&gt;=70,"A",K21&gt;=60,"B",K21&gt;=50,"c",K21&gt;=40,"D",K21&lt;=39,"F")</f>
        <v>D</v>
      </c>
      <c r="M21" s="4" t="str" cm="1">
        <f t="array" ref="M21">_xlfn.IFS(L21="A+","impressive",L21="A","EXCELLENT",L21="B","good",L21="C","SATISFACTORY",L21="D","NEEDIMPROVEMENT")</f>
        <v>NEEDIMPROVEMENT</v>
      </c>
      <c r="N21" s="4" t="str">
        <f t="shared" si="2"/>
        <v>FAIL</v>
      </c>
      <c r="O21" s="4">
        <f t="shared" si="3"/>
        <v>62</v>
      </c>
      <c r="P21" s="4">
        <f t="shared" si="4"/>
        <v>28</v>
      </c>
      <c r="Q21" s="4">
        <f t="shared" si="5"/>
        <v>5</v>
      </c>
      <c r="R21" s="4">
        <f t="shared" si="6"/>
        <v>0</v>
      </c>
    </row>
    <row r="22" spans="3:18" x14ac:dyDescent="0.25">
      <c r="C22" s="4">
        <v>9</v>
      </c>
      <c r="D22" s="4" t="s">
        <v>17</v>
      </c>
      <c r="E22" s="4">
        <v>40</v>
      </c>
      <c r="F22" s="4">
        <v>30</v>
      </c>
      <c r="G22" s="4">
        <v>40</v>
      </c>
      <c r="H22" s="4">
        <v>40</v>
      </c>
      <c r="I22" s="4">
        <v>40</v>
      </c>
      <c r="J22" s="4">
        <f t="shared" si="0"/>
        <v>190</v>
      </c>
      <c r="K22" s="4">
        <f t="shared" si="1"/>
        <v>38</v>
      </c>
      <c r="L22" s="4" t="str" cm="1">
        <f t="array" ref="L22">_xlfn.IFS(K22&gt;=80,"A+",K22&gt;=70,"A",K22&gt;=60,"B",K22&gt;=50,"c",K22&gt;=40,"D",K22&lt;=39,"F")</f>
        <v>F</v>
      </c>
      <c r="M22" s="4" t="str" cm="1">
        <f t="array" ref="M22">_xlfn.IFS(L22="A+","impressive",L22="A","EXCELLENT",L22="B","good",L22="C","SATISFACTORY",L22="D","NEEDIMPROVEMENT",L22="f","poor")</f>
        <v>poor</v>
      </c>
      <c r="N22" s="4" t="str">
        <f t="shared" si="2"/>
        <v>FAIL</v>
      </c>
      <c r="O22" s="4">
        <f t="shared" si="3"/>
        <v>40</v>
      </c>
      <c r="P22" s="4">
        <f t="shared" si="4"/>
        <v>30</v>
      </c>
      <c r="Q22" s="4">
        <f t="shared" si="5"/>
        <v>5</v>
      </c>
      <c r="R22" s="4">
        <f t="shared" si="6"/>
        <v>0</v>
      </c>
    </row>
  </sheetData>
  <mergeCells count="1">
    <mergeCell ref="I8:K9"/>
  </mergeCells>
  <conditionalFormatting sqref="E14:I22">
    <cfRule type="cellIs" dxfId="23" priority="1" operator="between">
      <formula>41</formula>
      <formula>100</formula>
    </cfRule>
    <cfRule type="cellIs" dxfId="22" priority="2" operator="between">
      <formula>80</formula>
      <formula>100</formula>
    </cfRule>
  </conditionalFormatting>
  <conditionalFormatting sqref="E14:J22">
    <cfRule type="expression" dxfId="21" priority="3">
      <formula>AND(ISNUMBER(E14),E14&gt;=0,E14&lt;=40)</formula>
    </cfRule>
  </conditionalFormatting>
  <conditionalFormatting sqref="K14:K22">
    <cfRule type="cellIs" dxfId="20" priority="14" operator="between">
      <formula>80</formula>
      <formula>99</formula>
    </cfRule>
    <cfRule type="cellIs" dxfId="19" priority="15" operator="between">
      <formula>80</formula>
      <formula>99</formula>
    </cfRule>
  </conditionalFormatting>
  <conditionalFormatting sqref="AE9">
    <cfRule type="cellIs" dxfId="18" priority="18" operator="between">
      <formula>0</formula>
      <formula>35</formula>
    </cfRule>
  </conditionalFormatting>
  <conditionalFormatting sqref="AG14">
    <cfRule type="cellIs" dxfId="17" priority="20" operator="between">
      <formula>0</formula>
      <formula>40</formula>
    </cfRule>
  </conditionalFormatting>
  <dataValidations count="1">
    <dataValidation type="whole" allowBlank="1" showInputMessage="1" showErrorMessage="1" sqref="E14:I22" xr:uid="{B0AE66EB-D118-42C9-888E-098A90ACB61E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E01C-72A2-4D91-BC91-644DA6073A2A}">
  <dimension ref="D6:N17"/>
  <sheetViews>
    <sheetView workbookViewId="0">
      <selection activeCell="I7" sqref="I7"/>
    </sheetView>
  </sheetViews>
  <sheetFormatPr defaultRowHeight="15" x14ac:dyDescent="0.25"/>
  <cols>
    <col min="4" max="4" width="10" customWidth="1"/>
  </cols>
  <sheetData>
    <row r="6" spans="4:14" x14ac:dyDescent="0.25">
      <c r="D6" s="4" t="s">
        <v>26</v>
      </c>
      <c r="E6" s="4" t="s">
        <v>27</v>
      </c>
      <c r="F6" s="4" t="s">
        <v>28</v>
      </c>
    </row>
    <row r="7" spans="4:14" x14ac:dyDescent="0.25">
      <c r="D7" s="4" t="s">
        <v>29</v>
      </c>
      <c r="E7" s="4">
        <v>89</v>
      </c>
      <c r="F7" s="4">
        <v>20</v>
      </c>
      <c r="I7" s="6" t="s">
        <v>38</v>
      </c>
      <c r="J7" s="6" t="s">
        <v>39</v>
      </c>
      <c r="K7" s="6" t="s">
        <v>38</v>
      </c>
      <c r="L7" s="6" t="s">
        <v>40</v>
      </c>
      <c r="M7" s="6" t="s">
        <v>38</v>
      </c>
      <c r="N7" s="6" t="s">
        <v>41</v>
      </c>
    </row>
    <row r="8" spans="4:14" x14ac:dyDescent="0.25">
      <c r="D8" s="4" t="s">
        <v>30</v>
      </c>
      <c r="E8" s="4">
        <v>50</v>
      </c>
      <c r="F8" s="4">
        <v>50</v>
      </c>
      <c r="I8" s="7" t="s">
        <v>30</v>
      </c>
      <c r="J8" s="7">
        <f>_xlfn.MAXIFS(E7:E16,D7:D16,I8)</f>
        <v>50</v>
      </c>
      <c r="K8" s="7" t="s">
        <v>30</v>
      </c>
      <c r="L8" s="7">
        <f>_xlfn.MINIFS(E7:E16,D7:D16,K8)</f>
        <v>50</v>
      </c>
      <c r="M8" s="7" t="s">
        <v>36</v>
      </c>
      <c r="N8" s="7">
        <f>SUMIFS(E7:E16,D7:D16,M8)</f>
        <v>57</v>
      </c>
    </row>
    <row r="9" spans="4:14" x14ac:dyDescent="0.25">
      <c r="D9" s="4" t="s">
        <v>31</v>
      </c>
      <c r="E9" s="4">
        <v>36</v>
      </c>
      <c r="F9" s="4">
        <v>100</v>
      </c>
    </row>
    <row r="10" spans="4:14" x14ac:dyDescent="0.25">
      <c r="D10" s="4" t="s">
        <v>32</v>
      </c>
      <c r="E10" s="4">
        <v>58</v>
      </c>
      <c r="F10" s="4">
        <v>500</v>
      </c>
    </row>
    <row r="11" spans="4:14" x14ac:dyDescent="0.25">
      <c r="D11" s="4" t="s">
        <v>36</v>
      </c>
      <c r="E11" s="4">
        <v>37</v>
      </c>
      <c r="F11" s="4">
        <v>120</v>
      </c>
    </row>
    <row r="12" spans="4:14" x14ac:dyDescent="0.25">
      <c r="D12" s="4" t="s">
        <v>33</v>
      </c>
      <c r="E12" s="4">
        <v>74</v>
      </c>
      <c r="F12" s="4">
        <v>90</v>
      </c>
    </row>
    <row r="13" spans="4:14" x14ac:dyDescent="0.25">
      <c r="D13" s="4" t="s">
        <v>34</v>
      </c>
      <c r="E13" s="4">
        <v>27</v>
      </c>
      <c r="F13" s="4">
        <v>200</v>
      </c>
    </row>
    <row r="14" spans="4:14" x14ac:dyDescent="0.25">
      <c r="D14" s="4" t="s">
        <v>35</v>
      </c>
      <c r="E14" s="4">
        <v>97</v>
      </c>
      <c r="F14" s="4">
        <v>60</v>
      </c>
    </row>
    <row r="15" spans="4:14" x14ac:dyDescent="0.25">
      <c r="D15" s="4" t="s">
        <v>36</v>
      </c>
      <c r="E15" s="4">
        <v>20</v>
      </c>
      <c r="F15" s="4">
        <v>250</v>
      </c>
    </row>
    <row r="16" spans="4:14" x14ac:dyDescent="0.25">
      <c r="D16" s="4" t="s">
        <v>37</v>
      </c>
      <c r="E16" s="4">
        <v>76</v>
      </c>
      <c r="F16" s="4">
        <v>70</v>
      </c>
    </row>
    <row r="17" spans="4:6" x14ac:dyDescent="0.25">
      <c r="D17" s="5"/>
      <c r="E17" s="5"/>
      <c r="F17" s="5"/>
    </row>
  </sheetData>
  <conditionalFormatting sqref="I8">
    <cfRule type="containsBlanks" dxfId="16" priority="7">
      <formula>LEN(TRIM(I8))=0</formula>
    </cfRule>
    <cfRule type="notContainsBlanks" dxfId="15" priority="8">
      <formula>LEN(TRIM(I8))&gt;0</formula>
    </cfRule>
    <cfRule type="containsBlanks" dxfId="14" priority="9">
      <formula>LEN(TRIM(I8))=0</formula>
    </cfRule>
  </conditionalFormatting>
  <conditionalFormatting sqref="K8">
    <cfRule type="notContainsBlanks" dxfId="13" priority="4">
      <formula>LEN(TRIM(K8))&gt;0</formula>
    </cfRule>
    <cfRule type="notContainsBlanks" dxfId="12" priority="5">
      <formula>LEN(TRIM(K8))&gt;0</formula>
    </cfRule>
    <cfRule type="containsBlanks" dxfId="11" priority="6">
      <formula>LEN(TRIM(K8))=0</formula>
    </cfRule>
  </conditionalFormatting>
  <conditionalFormatting sqref="M8">
    <cfRule type="notContainsBlanks" dxfId="10" priority="1">
      <formula>LEN(TRIM(M8))&gt;0</formula>
    </cfRule>
    <cfRule type="notContainsBlanks" dxfId="9" priority="2">
      <formula>LEN(TRIM(M8))&gt;0</formula>
    </cfRule>
    <cfRule type="containsBlanks" dxfId="8" priority="3">
      <formula>LEN(TRIM(M8))=0</formula>
    </cfRule>
  </conditionalFormatting>
  <dataValidations count="1">
    <dataValidation type="list" allowBlank="1" showInputMessage="1" showErrorMessage="1" sqref="I8 K8 M8 J16" xr:uid="{942B9E3A-8E7B-4F71-89C3-7BF47BBE4ADE}">
      <formula1>$D$7:$D$16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9C2B-4C08-4B79-AC11-2EB208311AC7}">
  <dimension ref="D6:L27"/>
  <sheetViews>
    <sheetView workbookViewId="0">
      <selection activeCell="L6" sqref="L6"/>
    </sheetView>
  </sheetViews>
  <sheetFormatPr defaultRowHeight="15" x14ac:dyDescent="0.25"/>
  <cols>
    <col min="4" max="4" width="18.7109375" customWidth="1"/>
    <col min="5" max="5" width="18.140625" customWidth="1"/>
    <col min="6" max="6" width="20.85546875" customWidth="1"/>
    <col min="7" max="7" width="13.85546875" customWidth="1"/>
    <col min="8" max="8" width="12.85546875" customWidth="1"/>
    <col min="9" max="9" width="11" customWidth="1"/>
    <col min="10" max="10" width="13.140625" bestFit="1" customWidth="1"/>
    <col min="11" max="11" width="15.42578125" bestFit="1" customWidth="1"/>
    <col min="12" max="12" width="15.140625" bestFit="1" customWidth="1"/>
  </cols>
  <sheetData>
    <row r="6" spans="4:12" x14ac:dyDescent="0.25">
      <c r="D6" s="7" t="s">
        <v>42</v>
      </c>
      <c r="E6" s="7" t="s">
        <v>43</v>
      </c>
      <c r="F6" s="7" t="s">
        <v>44</v>
      </c>
      <c r="G6" s="7" t="s">
        <v>45</v>
      </c>
      <c r="H6" s="7" t="s">
        <v>46</v>
      </c>
    </row>
    <row r="7" spans="4:12" x14ac:dyDescent="0.25">
      <c r="D7" s="7" t="s">
        <v>47</v>
      </c>
      <c r="E7" s="7">
        <v>5000</v>
      </c>
      <c r="F7" s="7">
        <v>41</v>
      </c>
      <c r="G7" s="7">
        <v>90</v>
      </c>
      <c r="H7" s="7">
        <f>Table1[[#This Row],[product price]]*Table1[[#This Row],[total sell]]</f>
        <v>450000</v>
      </c>
    </row>
    <row r="8" spans="4:12" x14ac:dyDescent="0.25">
      <c r="D8" s="7" t="s">
        <v>48</v>
      </c>
      <c r="E8" s="7">
        <v>1000</v>
      </c>
      <c r="F8" s="7">
        <v>50</v>
      </c>
      <c r="G8" s="7">
        <v>100</v>
      </c>
      <c r="H8" s="7">
        <f>Table1[[#This Row],[product price]]*Table1[[#This Row],[total sell]]</f>
        <v>100000</v>
      </c>
    </row>
    <row r="9" spans="4:12" x14ac:dyDescent="0.25">
      <c r="D9" s="7" t="s">
        <v>29</v>
      </c>
      <c r="E9" s="7">
        <v>100</v>
      </c>
      <c r="F9" s="7">
        <v>20</v>
      </c>
      <c r="G9" s="7">
        <v>48</v>
      </c>
      <c r="H9" s="7">
        <f>Table1[[#This Row],[product price]]*Table1[[#This Row],[total sell]]</f>
        <v>4800</v>
      </c>
    </row>
    <row r="10" spans="4:12" x14ac:dyDescent="0.25">
      <c r="D10" s="7" t="s">
        <v>49</v>
      </c>
      <c r="E10" s="7">
        <v>500</v>
      </c>
      <c r="F10" s="7">
        <v>34</v>
      </c>
      <c r="G10" s="7">
        <v>150</v>
      </c>
      <c r="H10" s="7">
        <f>Table1[[#This Row],[product price]]*Table1[[#This Row],[total sell]]</f>
        <v>75000</v>
      </c>
      <c r="J10" s="11" t="s">
        <v>60</v>
      </c>
      <c r="K10" t="s">
        <v>62</v>
      </c>
      <c r="L10" t="s">
        <v>63</v>
      </c>
    </row>
    <row r="11" spans="4:12" x14ac:dyDescent="0.25">
      <c r="D11" s="7" t="s">
        <v>50</v>
      </c>
      <c r="E11" s="7">
        <v>200</v>
      </c>
      <c r="F11" s="7">
        <v>89</v>
      </c>
      <c r="G11" s="7">
        <v>270</v>
      </c>
      <c r="H11" s="7">
        <f>Table1[[#This Row],[product price]]*Table1[[#This Row],[total sell]]</f>
        <v>54000</v>
      </c>
      <c r="J11" s="12" t="s">
        <v>47</v>
      </c>
      <c r="K11" s="9">
        <v>90</v>
      </c>
      <c r="L11" s="9">
        <v>450000</v>
      </c>
    </row>
    <row r="12" spans="4:12" x14ac:dyDescent="0.25">
      <c r="D12" s="7" t="s">
        <v>51</v>
      </c>
      <c r="E12" s="7">
        <v>600</v>
      </c>
      <c r="F12" s="7">
        <v>87</v>
      </c>
      <c r="G12" s="7">
        <v>65</v>
      </c>
      <c r="H12" s="7">
        <f>Table1[[#This Row],[product price]]*Table1[[#This Row],[total sell]]</f>
        <v>39000</v>
      </c>
      <c r="J12" s="12" t="s">
        <v>59</v>
      </c>
      <c r="K12" s="9">
        <v>54</v>
      </c>
      <c r="L12" s="9">
        <v>10800</v>
      </c>
    </row>
    <row r="13" spans="4:12" x14ac:dyDescent="0.25">
      <c r="D13" s="7" t="s">
        <v>52</v>
      </c>
      <c r="E13" s="7">
        <v>4000</v>
      </c>
      <c r="F13" s="7">
        <v>67</v>
      </c>
      <c r="G13" s="7">
        <v>93</v>
      </c>
      <c r="H13" s="7">
        <f>Table1[[#This Row],[product price]]*Table1[[#This Row],[total sell]]</f>
        <v>372000</v>
      </c>
      <c r="J13" s="12" t="s">
        <v>55</v>
      </c>
      <c r="K13" s="9">
        <v>37</v>
      </c>
      <c r="L13" s="9">
        <v>28860</v>
      </c>
    </row>
    <row r="14" spans="4:12" x14ac:dyDescent="0.25">
      <c r="D14" s="7" t="s">
        <v>53</v>
      </c>
      <c r="E14" s="7">
        <v>550</v>
      </c>
      <c r="F14" s="7">
        <v>93</v>
      </c>
      <c r="G14" s="7">
        <v>4</v>
      </c>
      <c r="H14" s="7">
        <f>Table1[[#This Row],[product price]]*Table1[[#This Row],[total sell]]</f>
        <v>2200</v>
      </c>
      <c r="J14" s="12" t="s">
        <v>49</v>
      </c>
      <c r="K14" s="9">
        <v>150</v>
      </c>
      <c r="L14" s="9">
        <v>75000</v>
      </c>
    </row>
    <row r="15" spans="4:12" x14ac:dyDescent="0.25">
      <c r="D15" s="7" t="s">
        <v>32</v>
      </c>
      <c r="E15" s="7">
        <v>4000</v>
      </c>
      <c r="F15" s="7">
        <v>20</v>
      </c>
      <c r="G15" s="7">
        <v>67</v>
      </c>
      <c r="H15" s="7">
        <f>Table1[[#This Row],[product price]]*Table1[[#This Row],[total sell]]</f>
        <v>268000</v>
      </c>
      <c r="J15" s="12" t="s">
        <v>56</v>
      </c>
      <c r="K15" s="9">
        <v>73</v>
      </c>
      <c r="L15" s="9">
        <v>372300</v>
      </c>
    </row>
    <row r="16" spans="4:12" x14ac:dyDescent="0.25">
      <c r="D16" s="7" t="s">
        <v>54</v>
      </c>
      <c r="E16" s="7">
        <v>2300</v>
      </c>
      <c r="F16" s="7">
        <v>45</v>
      </c>
      <c r="G16" s="7">
        <v>83</v>
      </c>
      <c r="H16" s="7">
        <f>Table1[[#This Row],[product price]]*Table1[[#This Row],[total sell]]</f>
        <v>190900</v>
      </c>
      <c r="J16" s="12" t="s">
        <v>35</v>
      </c>
      <c r="K16" s="9">
        <v>60</v>
      </c>
      <c r="L16" s="9">
        <v>57000</v>
      </c>
    </row>
    <row r="17" spans="4:12" x14ac:dyDescent="0.25">
      <c r="D17" s="7" t="s">
        <v>55</v>
      </c>
      <c r="E17" s="7">
        <v>780</v>
      </c>
      <c r="F17" s="7">
        <v>57</v>
      </c>
      <c r="G17" s="7">
        <v>37</v>
      </c>
      <c r="H17" s="7">
        <f>Table1[[#This Row],[product price]]*Table1[[#This Row],[total sell]]</f>
        <v>28860</v>
      </c>
      <c r="J17" s="12" t="s">
        <v>54</v>
      </c>
      <c r="K17" s="9">
        <v>83</v>
      </c>
      <c r="L17" s="9">
        <v>190900</v>
      </c>
    </row>
    <row r="18" spans="4:12" x14ac:dyDescent="0.25">
      <c r="D18" s="7" t="s">
        <v>35</v>
      </c>
      <c r="E18" s="7">
        <v>950</v>
      </c>
      <c r="F18" s="7">
        <v>90</v>
      </c>
      <c r="G18" s="7">
        <v>60</v>
      </c>
      <c r="H18" s="7">
        <f>Table1[[#This Row],[product price]]*Table1[[#This Row],[total sell]]</f>
        <v>57000</v>
      </c>
      <c r="J18" s="12" t="s">
        <v>32</v>
      </c>
      <c r="K18" s="9">
        <v>67</v>
      </c>
      <c r="L18" s="9">
        <v>268000</v>
      </c>
    </row>
    <row r="19" spans="4:12" x14ac:dyDescent="0.25">
      <c r="D19" s="7" t="s">
        <v>56</v>
      </c>
      <c r="E19" s="7">
        <v>5100</v>
      </c>
      <c r="F19" s="7">
        <v>37</v>
      </c>
      <c r="G19" s="7">
        <v>73</v>
      </c>
      <c r="H19" s="7">
        <f>Table1[[#This Row],[product price]]*Table1[[#This Row],[total sell]]</f>
        <v>372300</v>
      </c>
      <c r="J19" s="12" t="s">
        <v>58</v>
      </c>
      <c r="K19" s="9">
        <v>105</v>
      </c>
      <c r="L19" s="9">
        <v>262500</v>
      </c>
    </row>
    <row r="20" spans="4:12" x14ac:dyDescent="0.25">
      <c r="D20" s="7" t="s">
        <v>57</v>
      </c>
      <c r="E20" s="7">
        <v>4500</v>
      </c>
      <c r="F20" s="7">
        <v>48</v>
      </c>
      <c r="G20" s="7">
        <v>27</v>
      </c>
      <c r="H20" s="7">
        <f>Table1[[#This Row],[product price]]*Table1[[#This Row],[total sell]]</f>
        <v>121500</v>
      </c>
      <c r="J20" s="12" t="s">
        <v>29</v>
      </c>
      <c r="K20" s="9">
        <v>48</v>
      </c>
      <c r="L20" s="9">
        <v>4800</v>
      </c>
    </row>
    <row r="21" spans="4:12" x14ac:dyDescent="0.25">
      <c r="D21" s="7" t="s">
        <v>58</v>
      </c>
      <c r="E21" s="7">
        <v>2500</v>
      </c>
      <c r="F21" s="7">
        <v>87</v>
      </c>
      <c r="G21" s="7">
        <v>105</v>
      </c>
      <c r="H21" s="7">
        <f>Table1[[#This Row],[product price]]*Table1[[#This Row],[total sell]]</f>
        <v>262500</v>
      </c>
      <c r="J21" s="12" t="s">
        <v>50</v>
      </c>
      <c r="K21" s="9">
        <v>270</v>
      </c>
      <c r="L21" s="9">
        <v>54000</v>
      </c>
    </row>
    <row r="22" spans="4:12" x14ac:dyDescent="0.25">
      <c r="D22" s="7" t="s">
        <v>59</v>
      </c>
      <c r="E22" s="7">
        <v>200</v>
      </c>
      <c r="F22" s="7">
        <v>50</v>
      </c>
      <c r="G22" s="7">
        <v>54</v>
      </c>
      <c r="H22" s="10">
        <f>Table1[[#This Row],[product price]]*Table1[[#This Row],[total sell]]</f>
        <v>10800</v>
      </c>
      <c r="J22" s="12" t="s">
        <v>57</v>
      </c>
      <c r="K22" s="9">
        <v>27</v>
      </c>
      <c r="L22" s="9">
        <v>121500</v>
      </c>
    </row>
    <row r="23" spans="4:12" x14ac:dyDescent="0.25">
      <c r="J23" s="12" t="s">
        <v>51</v>
      </c>
      <c r="K23" s="9">
        <v>65</v>
      </c>
      <c r="L23" s="9">
        <v>39000</v>
      </c>
    </row>
    <row r="24" spans="4:12" x14ac:dyDescent="0.25">
      <c r="J24" s="12" t="s">
        <v>53</v>
      </c>
      <c r="K24" s="9">
        <v>4</v>
      </c>
      <c r="L24" s="9">
        <v>2200</v>
      </c>
    </row>
    <row r="25" spans="4:12" x14ac:dyDescent="0.25">
      <c r="J25" s="12" t="s">
        <v>52</v>
      </c>
      <c r="K25" s="9">
        <v>93</v>
      </c>
      <c r="L25" s="9">
        <v>372000</v>
      </c>
    </row>
    <row r="26" spans="4:12" x14ac:dyDescent="0.25">
      <c r="J26" s="12" t="s">
        <v>48</v>
      </c>
      <c r="K26" s="9">
        <v>100</v>
      </c>
      <c r="L26" s="9">
        <v>100000</v>
      </c>
    </row>
    <row r="27" spans="4:12" x14ac:dyDescent="0.25">
      <c r="J27" s="12" t="s">
        <v>61</v>
      </c>
      <c r="K27" s="9">
        <v>1326</v>
      </c>
      <c r="L27" s="9">
        <v>2408860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4E31-9F93-429D-90F4-91A3746D0756}">
  <dimension ref="F7:P60"/>
  <sheetViews>
    <sheetView tabSelected="1" topLeftCell="D31" workbookViewId="0">
      <selection activeCell="F34" sqref="F34"/>
    </sheetView>
  </sheetViews>
  <sheetFormatPr defaultRowHeight="15" x14ac:dyDescent="0.25"/>
  <cols>
    <col min="6" max="6" width="13.7109375" bestFit="1" customWidth="1"/>
    <col min="7" max="7" width="16.28515625" bestFit="1" customWidth="1"/>
    <col min="8" max="8" width="7.28515625" bestFit="1" customWidth="1"/>
    <col min="9" max="9" width="6.7109375" bestFit="1" customWidth="1"/>
    <col min="10" max="10" width="7.28515625" bestFit="1" customWidth="1"/>
    <col min="11" max="11" width="15" bestFit="1" customWidth="1"/>
    <col min="12" max="12" width="7.28515625" bestFit="1" customWidth="1"/>
    <col min="13" max="13" width="6.7109375" bestFit="1" customWidth="1"/>
    <col min="14" max="14" width="7.28515625" bestFit="1" customWidth="1"/>
    <col min="15" max="15" width="17" bestFit="1" customWidth="1"/>
    <col min="16" max="16" width="20" bestFit="1" customWidth="1"/>
    <col min="17" max="17" width="15" bestFit="1" customWidth="1"/>
    <col min="18" max="18" width="12" bestFit="1" customWidth="1"/>
    <col min="19" max="19" width="15" bestFit="1" customWidth="1"/>
    <col min="20" max="20" width="12" bestFit="1" customWidth="1"/>
    <col min="21" max="21" width="15" bestFit="1" customWidth="1"/>
    <col min="22" max="22" width="12" bestFit="1" customWidth="1"/>
    <col min="23" max="23" width="22" bestFit="1" customWidth="1"/>
    <col min="24" max="24" width="19" bestFit="1" customWidth="1"/>
    <col min="25" max="25" width="15" bestFit="1" customWidth="1"/>
    <col min="26" max="26" width="12" bestFit="1" customWidth="1"/>
    <col min="27" max="27" width="15" bestFit="1" customWidth="1"/>
    <col min="28" max="28" width="12" bestFit="1" customWidth="1"/>
    <col min="29" max="29" width="15" bestFit="1" customWidth="1"/>
    <col min="30" max="30" width="12" bestFit="1" customWidth="1"/>
    <col min="31" max="31" width="15" bestFit="1" customWidth="1"/>
    <col min="32" max="32" width="12" bestFit="1" customWidth="1"/>
    <col min="33" max="33" width="21.42578125" bestFit="1" customWidth="1"/>
    <col min="34" max="34" width="18.42578125" bestFit="1" customWidth="1"/>
    <col min="35" max="35" width="15" bestFit="1" customWidth="1"/>
    <col min="36" max="36" width="12" bestFit="1" customWidth="1"/>
    <col min="37" max="37" width="15" bestFit="1" customWidth="1"/>
    <col min="38" max="38" width="12" bestFit="1" customWidth="1"/>
    <col min="39" max="39" width="15" bestFit="1" customWidth="1"/>
    <col min="40" max="40" width="12" bestFit="1" customWidth="1"/>
    <col min="41" max="41" width="15" bestFit="1" customWidth="1"/>
    <col min="42" max="42" width="12" bestFit="1" customWidth="1"/>
    <col min="43" max="43" width="22" bestFit="1" customWidth="1"/>
    <col min="44" max="44" width="19" bestFit="1" customWidth="1"/>
    <col min="45" max="45" width="20" bestFit="1" customWidth="1"/>
    <col min="46" max="46" width="17" bestFit="1" customWidth="1"/>
    <col min="47" max="47" width="11.28515625" bestFit="1" customWidth="1"/>
    <col min="48" max="48" width="6.28515625" bestFit="1" customWidth="1"/>
    <col min="49" max="49" width="7.85546875" bestFit="1" customWidth="1"/>
    <col min="50" max="50" width="9.28515625" bestFit="1" customWidth="1"/>
    <col min="51" max="51" width="12.140625" bestFit="1" customWidth="1"/>
    <col min="52" max="53" width="11.28515625" bestFit="1" customWidth="1"/>
    <col min="54" max="54" width="11.5703125" bestFit="1" customWidth="1"/>
    <col min="56" max="56" width="8.5703125" bestFit="1" customWidth="1"/>
    <col min="57" max="57" width="7.42578125" bestFit="1" customWidth="1"/>
    <col min="58" max="58" width="8.85546875" bestFit="1" customWidth="1"/>
    <col min="59" max="59" width="8.28515625" bestFit="1" customWidth="1"/>
    <col min="60" max="60" width="11.28515625" bestFit="1" customWidth="1"/>
    <col min="61" max="61" width="10.5703125" bestFit="1" customWidth="1"/>
    <col min="62" max="62" width="9.28515625" bestFit="1" customWidth="1"/>
    <col min="63" max="63" width="12.140625" bestFit="1" customWidth="1"/>
    <col min="64" max="64" width="15.7109375" bestFit="1" customWidth="1"/>
    <col min="65" max="65" width="17" bestFit="1" customWidth="1"/>
  </cols>
  <sheetData>
    <row r="7" spans="7:12" x14ac:dyDescent="0.25">
      <c r="G7" s="7" t="s">
        <v>38</v>
      </c>
      <c r="H7" s="7" t="s">
        <v>28</v>
      </c>
      <c r="I7" s="7" t="s">
        <v>64</v>
      </c>
      <c r="J7" s="7" t="s">
        <v>46</v>
      </c>
      <c r="K7" s="7" t="s">
        <v>65</v>
      </c>
      <c r="L7" s="7" t="s">
        <v>66</v>
      </c>
    </row>
    <row r="8" spans="7:12" x14ac:dyDescent="0.25">
      <c r="G8" s="7" t="s">
        <v>67</v>
      </c>
      <c r="H8" s="7">
        <v>250</v>
      </c>
      <c r="I8" s="7">
        <v>200</v>
      </c>
      <c r="J8" s="7">
        <f>Table2[[#This Row],[price]]*Table2[[#This Row],[sell]]</f>
        <v>50000</v>
      </c>
      <c r="K8" s="7" t="s">
        <v>75</v>
      </c>
      <c r="L8" s="7" t="s">
        <v>79</v>
      </c>
    </row>
    <row r="9" spans="7:12" x14ac:dyDescent="0.25">
      <c r="G9" s="7" t="s">
        <v>68</v>
      </c>
      <c r="H9" s="7">
        <v>400</v>
      </c>
      <c r="I9" s="7">
        <v>1200</v>
      </c>
      <c r="J9" s="7">
        <f>Table2[[#This Row],[price]]*Table2[[#This Row],[sell]]</f>
        <v>480000</v>
      </c>
      <c r="K9" s="7" t="s">
        <v>76</v>
      </c>
      <c r="L9" s="7" t="s">
        <v>79</v>
      </c>
    </row>
    <row r="10" spans="7:12" x14ac:dyDescent="0.25">
      <c r="G10" s="7" t="s">
        <v>69</v>
      </c>
      <c r="H10" s="7">
        <v>600</v>
      </c>
      <c r="I10" s="7">
        <v>90</v>
      </c>
      <c r="J10" s="7">
        <f>Table2[[#This Row],[price]]*Table2[[#This Row],[sell]]</f>
        <v>54000</v>
      </c>
      <c r="K10" s="7" t="s">
        <v>77</v>
      </c>
      <c r="L10" s="7" t="s">
        <v>80</v>
      </c>
    </row>
    <row r="11" spans="7:12" x14ac:dyDescent="0.25">
      <c r="G11" s="7" t="s">
        <v>70</v>
      </c>
      <c r="H11" s="7">
        <v>200</v>
      </c>
      <c r="I11" s="7">
        <v>80</v>
      </c>
      <c r="J11" s="7">
        <f>Table2[[#This Row],[price]]*Table2[[#This Row],[sell]]</f>
        <v>16000</v>
      </c>
      <c r="K11" s="7" t="s">
        <v>78</v>
      </c>
      <c r="L11" s="7" t="s">
        <v>81</v>
      </c>
    </row>
    <row r="12" spans="7:12" x14ac:dyDescent="0.25">
      <c r="G12" s="7" t="s">
        <v>71</v>
      </c>
      <c r="H12" s="7">
        <v>450</v>
      </c>
      <c r="I12" s="7">
        <v>87</v>
      </c>
      <c r="J12" s="7">
        <f>Table2[[#This Row],[price]]*Table2[[#This Row],[sell]]</f>
        <v>39150</v>
      </c>
      <c r="K12" s="7" t="s">
        <v>75</v>
      </c>
      <c r="L12" s="7" t="s">
        <v>81</v>
      </c>
    </row>
    <row r="13" spans="7:12" x14ac:dyDescent="0.25">
      <c r="G13" s="7" t="s">
        <v>72</v>
      </c>
      <c r="H13" s="7">
        <v>250</v>
      </c>
      <c r="I13" s="7">
        <v>56</v>
      </c>
      <c r="J13" s="7">
        <f>Table2[[#This Row],[price]]*Table2[[#This Row],[sell]]</f>
        <v>14000</v>
      </c>
      <c r="K13" s="7" t="s">
        <v>76</v>
      </c>
      <c r="L13" s="7" t="s">
        <v>80</v>
      </c>
    </row>
    <row r="14" spans="7:12" x14ac:dyDescent="0.25">
      <c r="G14" s="7" t="s">
        <v>70</v>
      </c>
      <c r="H14" s="7">
        <v>200</v>
      </c>
      <c r="I14" s="7">
        <v>300</v>
      </c>
      <c r="J14" s="7">
        <f>Table2[[#This Row],[price]]*Table2[[#This Row],[sell]]</f>
        <v>60000</v>
      </c>
      <c r="K14" s="7" t="s">
        <v>77</v>
      </c>
      <c r="L14" s="7" t="s">
        <v>79</v>
      </c>
    </row>
    <row r="15" spans="7:12" x14ac:dyDescent="0.25">
      <c r="G15" s="7" t="s">
        <v>70</v>
      </c>
      <c r="H15" s="7">
        <v>200</v>
      </c>
      <c r="I15" s="7">
        <v>900</v>
      </c>
      <c r="J15" s="7">
        <f>Table2[[#This Row],[price]]*Table2[[#This Row],[sell]]</f>
        <v>180000</v>
      </c>
      <c r="K15" s="7" t="s">
        <v>78</v>
      </c>
      <c r="L15" s="7" t="s">
        <v>81</v>
      </c>
    </row>
    <row r="16" spans="7:12" x14ac:dyDescent="0.25">
      <c r="G16" s="7" t="s">
        <v>73</v>
      </c>
      <c r="H16" s="7">
        <v>250</v>
      </c>
      <c r="I16" s="7">
        <v>45</v>
      </c>
      <c r="J16" s="7">
        <f>Table2[[#This Row],[price]]*Table2[[#This Row],[sell]]</f>
        <v>11250</v>
      </c>
      <c r="K16" s="7" t="s">
        <v>75</v>
      </c>
      <c r="L16" s="7" t="s">
        <v>80</v>
      </c>
    </row>
    <row r="17" spans="7:12" x14ac:dyDescent="0.25">
      <c r="G17" s="7" t="s">
        <v>69</v>
      </c>
      <c r="H17" s="7">
        <v>600</v>
      </c>
      <c r="I17" s="7">
        <v>98</v>
      </c>
      <c r="J17" s="7">
        <f>Table2[[#This Row],[price]]*Table2[[#This Row],[sell]]</f>
        <v>58800</v>
      </c>
      <c r="K17" s="7" t="s">
        <v>76</v>
      </c>
      <c r="L17" s="7" t="s">
        <v>82</v>
      </c>
    </row>
    <row r="18" spans="7:12" x14ac:dyDescent="0.25">
      <c r="G18" s="7" t="s">
        <v>74</v>
      </c>
      <c r="H18" s="7">
        <v>400</v>
      </c>
      <c r="I18" s="7">
        <v>34</v>
      </c>
      <c r="J18" s="7">
        <f>Table2[[#This Row],[price]]*Table2[[#This Row],[sell]]</f>
        <v>13600</v>
      </c>
      <c r="K18" s="7" t="s">
        <v>77</v>
      </c>
      <c r="L18" s="7" t="s">
        <v>80</v>
      </c>
    </row>
    <row r="19" spans="7:12" x14ac:dyDescent="0.25">
      <c r="G19" s="7" t="s">
        <v>71</v>
      </c>
      <c r="H19" s="7">
        <v>450</v>
      </c>
      <c r="I19" s="7">
        <v>590</v>
      </c>
      <c r="J19" s="7">
        <f>Table2[[#This Row],[price]]*Table2[[#This Row],[sell]]</f>
        <v>265500</v>
      </c>
      <c r="K19" s="7" t="s">
        <v>78</v>
      </c>
      <c r="L19" s="7" t="s">
        <v>79</v>
      </c>
    </row>
    <row r="20" spans="7:12" x14ac:dyDescent="0.25">
      <c r="G20" s="7" t="s">
        <v>74</v>
      </c>
      <c r="H20" s="7">
        <v>400</v>
      </c>
      <c r="I20" s="7">
        <v>53</v>
      </c>
      <c r="J20" s="7">
        <f>Table2[[#This Row],[price]]*Table2[[#This Row],[sell]]</f>
        <v>21200</v>
      </c>
      <c r="K20" s="7" t="s">
        <v>75</v>
      </c>
      <c r="L20" s="7" t="s">
        <v>80</v>
      </c>
    </row>
    <row r="21" spans="7:12" x14ac:dyDescent="0.25">
      <c r="G21" s="7" t="s">
        <v>70</v>
      </c>
      <c r="H21" s="7">
        <v>200</v>
      </c>
      <c r="I21" s="7">
        <v>86</v>
      </c>
      <c r="J21" s="7">
        <f>Table2[[#This Row],[price]]*Table2[[#This Row],[sell]]</f>
        <v>17200</v>
      </c>
      <c r="K21" s="7" t="s">
        <v>76</v>
      </c>
      <c r="L21" s="7" t="s">
        <v>81</v>
      </c>
    </row>
    <row r="22" spans="7:12" x14ac:dyDescent="0.25">
      <c r="G22" s="7" t="s">
        <v>71</v>
      </c>
      <c r="H22" s="7">
        <v>450</v>
      </c>
      <c r="I22" s="7">
        <v>65</v>
      </c>
      <c r="J22" s="7">
        <f>Table2[[#This Row],[price]]*Table2[[#This Row],[sell]]</f>
        <v>29250</v>
      </c>
      <c r="K22" s="7" t="s">
        <v>77</v>
      </c>
      <c r="L22" s="7" t="s">
        <v>79</v>
      </c>
    </row>
    <row r="34" spans="6:16" x14ac:dyDescent="0.25">
      <c r="G34" s="11" t="s">
        <v>84</v>
      </c>
    </row>
    <row r="35" spans="6:16" x14ac:dyDescent="0.25">
      <c r="G35" t="s">
        <v>83</v>
      </c>
      <c r="K35" t="s">
        <v>86</v>
      </c>
      <c r="O35" t="s">
        <v>85</v>
      </c>
      <c r="P35" t="s">
        <v>87</v>
      </c>
    </row>
    <row r="36" spans="6:16" x14ac:dyDescent="0.25">
      <c r="F36" s="11" t="s">
        <v>60</v>
      </c>
      <c r="G36" t="s">
        <v>78</v>
      </c>
      <c r="H36" t="s">
        <v>75</v>
      </c>
      <c r="I36" t="s">
        <v>77</v>
      </c>
      <c r="J36" t="s">
        <v>76</v>
      </c>
      <c r="K36" t="s">
        <v>78</v>
      </c>
      <c r="L36" t="s">
        <v>75</v>
      </c>
      <c r="M36" t="s">
        <v>77</v>
      </c>
      <c r="N36" t="s">
        <v>76</v>
      </c>
    </row>
    <row r="37" spans="6:16" x14ac:dyDescent="0.25">
      <c r="F37" s="12" t="s">
        <v>72</v>
      </c>
      <c r="G37" s="9"/>
      <c r="H37" s="9"/>
      <c r="I37" s="9"/>
      <c r="J37" s="9">
        <v>250</v>
      </c>
      <c r="K37" s="9"/>
      <c r="L37" s="9"/>
      <c r="M37" s="9"/>
      <c r="N37" s="9">
        <v>1</v>
      </c>
      <c r="O37" s="9">
        <v>250</v>
      </c>
      <c r="P37" s="9">
        <v>1</v>
      </c>
    </row>
    <row r="38" spans="6:16" x14ac:dyDescent="0.25">
      <c r="F38" s="13">
        <v>56</v>
      </c>
      <c r="G38" s="9"/>
      <c r="H38" s="9"/>
      <c r="I38" s="9"/>
      <c r="J38" s="9">
        <v>250</v>
      </c>
      <c r="K38" s="9"/>
      <c r="L38" s="9"/>
      <c r="M38" s="9"/>
      <c r="N38" s="9">
        <v>1</v>
      </c>
      <c r="O38" s="9">
        <v>250</v>
      </c>
      <c r="P38" s="9">
        <v>1</v>
      </c>
    </row>
    <row r="39" spans="6:16" x14ac:dyDescent="0.25">
      <c r="F39" s="12" t="s">
        <v>73</v>
      </c>
      <c r="G39" s="9"/>
      <c r="H39" s="9">
        <v>250</v>
      </c>
      <c r="I39" s="9"/>
      <c r="J39" s="9"/>
      <c r="K39" s="9"/>
      <c r="L39" s="9">
        <v>1</v>
      </c>
      <c r="M39" s="9"/>
      <c r="N39" s="9"/>
      <c r="O39" s="9">
        <v>250</v>
      </c>
      <c r="P39" s="9">
        <v>1</v>
      </c>
    </row>
    <row r="40" spans="6:16" x14ac:dyDescent="0.25">
      <c r="F40" s="13">
        <v>45</v>
      </c>
      <c r="G40" s="9"/>
      <c r="H40" s="9">
        <v>250</v>
      </c>
      <c r="I40" s="9"/>
      <c r="J40" s="9"/>
      <c r="K40" s="9"/>
      <c r="L40" s="9">
        <v>1</v>
      </c>
      <c r="M40" s="9"/>
      <c r="N40" s="9"/>
      <c r="O40" s="9">
        <v>250</v>
      </c>
      <c r="P40" s="9">
        <v>1</v>
      </c>
    </row>
    <row r="41" spans="6:16" x14ac:dyDescent="0.25">
      <c r="F41" s="12" t="s">
        <v>67</v>
      </c>
      <c r="G41" s="9"/>
      <c r="H41" s="9">
        <v>250</v>
      </c>
      <c r="I41" s="9"/>
      <c r="J41" s="9"/>
      <c r="K41" s="9"/>
      <c r="L41" s="9">
        <v>1</v>
      </c>
      <c r="M41" s="9"/>
      <c r="N41" s="9"/>
      <c r="O41" s="9">
        <v>250</v>
      </c>
      <c r="P41" s="9">
        <v>1</v>
      </c>
    </row>
    <row r="42" spans="6:16" x14ac:dyDescent="0.25">
      <c r="F42" s="13">
        <v>200</v>
      </c>
      <c r="G42" s="9"/>
      <c r="H42" s="9">
        <v>250</v>
      </c>
      <c r="I42" s="9"/>
      <c r="J42" s="9"/>
      <c r="K42" s="9"/>
      <c r="L42" s="9">
        <v>1</v>
      </c>
      <c r="M42" s="9"/>
      <c r="N42" s="9"/>
      <c r="O42" s="9">
        <v>250</v>
      </c>
      <c r="P42" s="9">
        <v>1</v>
      </c>
    </row>
    <row r="43" spans="6:16" x14ac:dyDescent="0.25">
      <c r="F43" s="12" t="s">
        <v>70</v>
      </c>
      <c r="G43" s="9">
        <v>400</v>
      </c>
      <c r="H43" s="9"/>
      <c r="I43" s="9">
        <v>200</v>
      </c>
      <c r="J43" s="9">
        <v>200</v>
      </c>
      <c r="K43" s="9">
        <v>2</v>
      </c>
      <c r="L43" s="9"/>
      <c r="M43" s="9">
        <v>1</v>
      </c>
      <c r="N43" s="9">
        <v>1</v>
      </c>
      <c r="O43" s="9">
        <v>800</v>
      </c>
      <c r="P43" s="9">
        <v>4</v>
      </c>
    </row>
    <row r="44" spans="6:16" x14ac:dyDescent="0.25">
      <c r="F44" s="13">
        <v>80</v>
      </c>
      <c r="G44" s="9">
        <v>200</v>
      </c>
      <c r="H44" s="9"/>
      <c r="I44" s="9"/>
      <c r="J44" s="9"/>
      <c r="K44" s="9">
        <v>1</v>
      </c>
      <c r="L44" s="9"/>
      <c r="M44" s="9"/>
      <c r="N44" s="9"/>
      <c r="O44" s="9">
        <v>200</v>
      </c>
      <c r="P44" s="9">
        <v>1</v>
      </c>
    </row>
    <row r="45" spans="6:16" x14ac:dyDescent="0.25">
      <c r="F45" s="13">
        <v>86</v>
      </c>
      <c r="G45" s="9"/>
      <c r="H45" s="9"/>
      <c r="I45" s="9"/>
      <c r="J45" s="9">
        <v>200</v>
      </c>
      <c r="K45" s="9"/>
      <c r="L45" s="9"/>
      <c r="M45" s="9"/>
      <c r="N45" s="9">
        <v>1</v>
      </c>
      <c r="O45" s="9">
        <v>200</v>
      </c>
      <c r="P45" s="9">
        <v>1</v>
      </c>
    </row>
    <row r="46" spans="6:16" x14ac:dyDescent="0.25">
      <c r="F46" s="13">
        <v>300</v>
      </c>
      <c r="G46" s="9"/>
      <c r="H46" s="9"/>
      <c r="I46" s="9">
        <v>200</v>
      </c>
      <c r="J46" s="9"/>
      <c r="K46" s="9"/>
      <c r="L46" s="9"/>
      <c r="M46" s="9">
        <v>1</v>
      </c>
      <c r="N46" s="9"/>
      <c r="O46" s="9">
        <v>200</v>
      </c>
      <c r="P46" s="9">
        <v>1</v>
      </c>
    </row>
    <row r="47" spans="6:16" x14ac:dyDescent="0.25">
      <c r="F47" s="13">
        <v>900</v>
      </c>
      <c r="G47" s="9">
        <v>200</v>
      </c>
      <c r="H47" s="9"/>
      <c r="I47" s="9"/>
      <c r="J47" s="9"/>
      <c r="K47" s="9">
        <v>1</v>
      </c>
      <c r="L47" s="9"/>
      <c r="M47" s="9"/>
      <c r="N47" s="9"/>
      <c r="O47" s="9">
        <v>200</v>
      </c>
      <c r="P47" s="9">
        <v>1</v>
      </c>
    </row>
    <row r="48" spans="6:16" x14ac:dyDescent="0.25">
      <c r="F48" s="12" t="s">
        <v>68</v>
      </c>
      <c r="G48" s="9"/>
      <c r="H48" s="9"/>
      <c r="I48" s="9"/>
      <c r="J48" s="9">
        <v>400</v>
      </c>
      <c r="K48" s="9"/>
      <c r="L48" s="9"/>
      <c r="M48" s="9"/>
      <c r="N48" s="9">
        <v>1</v>
      </c>
      <c r="O48" s="9">
        <v>400</v>
      </c>
      <c r="P48" s="9">
        <v>1</v>
      </c>
    </row>
    <row r="49" spans="6:16" x14ac:dyDescent="0.25">
      <c r="F49" s="13">
        <v>1200</v>
      </c>
      <c r="G49" s="9"/>
      <c r="H49" s="9"/>
      <c r="I49" s="9"/>
      <c r="J49" s="9">
        <v>400</v>
      </c>
      <c r="K49" s="9"/>
      <c r="L49" s="9"/>
      <c r="M49" s="9"/>
      <c r="N49" s="9">
        <v>1</v>
      </c>
      <c r="O49" s="9">
        <v>400</v>
      </c>
      <c r="P49" s="9">
        <v>1</v>
      </c>
    </row>
    <row r="50" spans="6:16" x14ac:dyDescent="0.25">
      <c r="F50" s="12" t="s">
        <v>74</v>
      </c>
      <c r="G50" s="9"/>
      <c r="H50" s="9">
        <v>400</v>
      </c>
      <c r="I50" s="9">
        <v>400</v>
      </c>
      <c r="J50" s="9"/>
      <c r="K50" s="9"/>
      <c r="L50" s="9">
        <v>1</v>
      </c>
      <c r="M50" s="9">
        <v>1</v>
      </c>
      <c r="N50" s="9"/>
      <c r="O50" s="9">
        <v>800</v>
      </c>
      <c r="P50" s="9">
        <v>2</v>
      </c>
    </row>
    <row r="51" spans="6:16" x14ac:dyDescent="0.25">
      <c r="F51" s="13">
        <v>34</v>
      </c>
      <c r="G51" s="9"/>
      <c r="H51" s="9"/>
      <c r="I51" s="9">
        <v>400</v>
      </c>
      <c r="J51" s="9"/>
      <c r="K51" s="9"/>
      <c r="L51" s="9"/>
      <c r="M51" s="9">
        <v>1</v>
      </c>
      <c r="N51" s="9"/>
      <c r="O51" s="9">
        <v>400</v>
      </c>
      <c r="P51" s="9">
        <v>1</v>
      </c>
    </row>
    <row r="52" spans="6:16" x14ac:dyDescent="0.25">
      <c r="F52" s="13">
        <v>53</v>
      </c>
      <c r="G52" s="9"/>
      <c r="H52" s="9">
        <v>400</v>
      </c>
      <c r="I52" s="9"/>
      <c r="J52" s="9"/>
      <c r="K52" s="9"/>
      <c r="L52" s="9">
        <v>1</v>
      </c>
      <c r="M52" s="9"/>
      <c r="N52" s="9"/>
      <c r="O52" s="9">
        <v>400</v>
      </c>
      <c r="P52" s="9">
        <v>1</v>
      </c>
    </row>
    <row r="53" spans="6:16" x14ac:dyDescent="0.25">
      <c r="F53" s="12" t="s">
        <v>69</v>
      </c>
      <c r="G53" s="9"/>
      <c r="H53" s="9"/>
      <c r="I53" s="9">
        <v>600</v>
      </c>
      <c r="J53" s="9">
        <v>600</v>
      </c>
      <c r="K53" s="9"/>
      <c r="L53" s="9"/>
      <c r="M53" s="9">
        <v>1</v>
      </c>
      <c r="N53" s="9">
        <v>1</v>
      </c>
      <c r="O53" s="9">
        <v>1200</v>
      </c>
      <c r="P53" s="9">
        <v>2</v>
      </c>
    </row>
    <row r="54" spans="6:16" x14ac:dyDescent="0.25">
      <c r="F54" s="13">
        <v>90</v>
      </c>
      <c r="G54" s="9"/>
      <c r="H54" s="9"/>
      <c r="I54" s="9">
        <v>600</v>
      </c>
      <c r="J54" s="9"/>
      <c r="K54" s="9"/>
      <c r="L54" s="9"/>
      <c r="M54" s="9">
        <v>1</v>
      </c>
      <c r="N54" s="9"/>
      <c r="O54" s="9">
        <v>600</v>
      </c>
      <c r="P54" s="9">
        <v>1</v>
      </c>
    </row>
    <row r="55" spans="6:16" x14ac:dyDescent="0.25">
      <c r="F55" s="13">
        <v>98</v>
      </c>
      <c r="G55" s="9"/>
      <c r="H55" s="9"/>
      <c r="I55" s="9"/>
      <c r="J55" s="9">
        <v>600</v>
      </c>
      <c r="K55" s="9"/>
      <c r="L55" s="9"/>
      <c r="M55" s="9"/>
      <c r="N55" s="9">
        <v>1</v>
      </c>
      <c r="O55" s="9">
        <v>600</v>
      </c>
      <c r="P55" s="9">
        <v>1</v>
      </c>
    </row>
    <row r="56" spans="6:16" x14ac:dyDescent="0.25">
      <c r="F56" s="12" t="s">
        <v>71</v>
      </c>
      <c r="G56" s="9">
        <v>450</v>
      </c>
      <c r="H56" s="9">
        <v>450</v>
      </c>
      <c r="I56" s="9">
        <v>450</v>
      </c>
      <c r="J56" s="9"/>
      <c r="K56" s="9">
        <v>1</v>
      </c>
      <c r="L56" s="9">
        <v>1</v>
      </c>
      <c r="M56" s="9">
        <v>1</v>
      </c>
      <c r="N56" s="9"/>
      <c r="O56" s="9">
        <v>1350</v>
      </c>
      <c r="P56" s="9">
        <v>3</v>
      </c>
    </row>
    <row r="57" spans="6:16" x14ac:dyDescent="0.25">
      <c r="F57" s="13">
        <v>65</v>
      </c>
      <c r="G57" s="9"/>
      <c r="H57" s="9"/>
      <c r="I57" s="9">
        <v>450</v>
      </c>
      <c r="J57" s="9"/>
      <c r="K57" s="9"/>
      <c r="L57" s="9"/>
      <c r="M57" s="9">
        <v>1</v>
      </c>
      <c r="N57" s="9"/>
      <c r="O57" s="9">
        <v>450</v>
      </c>
      <c r="P57" s="9">
        <v>1</v>
      </c>
    </row>
    <row r="58" spans="6:16" x14ac:dyDescent="0.25">
      <c r="F58" s="13">
        <v>87</v>
      </c>
      <c r="G58" s="9"/>
      <c r="H58" s="9">
        <v>450</v>
      </c>
      <c r="I58" s="9"/>
      <c r="J58" s="9"/>
      <c r="K58" s="9"/>
      <c r="L58" s="9">
        <v>1</v>
      </c>
      <c r="M58" s="9"/>
      <c r="N58" s="9"/>
      <c r="O58" s="9">
        <v>450</v>
      </c>
      <c r="P58" s="9">
        <v>1</v>
      </c>
    </row>
    <row r="59" spans="6:16" x14ac:dyDescent="0.25">
      <c r="F59" s="13">
        <v>590</v>
      </c>
      <c r="G59" s="9">
        <v>450</v>
      </c>
      <c r="H59" s="9"/>
      <c r="I59" s="9"/>
      <c r="J59" s="9"/>
      <c r="K59" s="9">
        <v>1</v>
      </c>
      <c r="L59" s="9"/>
      <c r="M59" s="9"/>
      <c r="N59" s="9"/>
      <c r="O59" s="9">
        <v>450</v>
      </c>
      <c r="P59" s="9">
        <v>1</v>
      </c>
    </row>
    <row r="60" spans="6:16" x14ac:dyDescent="0.25">
      <c r="F60" s="12" t="s">
        <v>61</v>
      </c>
      <c r="G60" s="9">
        <v>850</v>
      </c>
      <c r="H60" s="9">
        <v>1350</v>
      </c>
      <c r="I60" s="9">
        <v>1650</v>
      </c>
      <c r="J60" s="9">
        <v>1450</v>
      </c>
      <c r="K60" s="9">
        <v>3</v>
      </c>
      <c r="L60" s="9">
        <v>4</v>
      </c>
      <c r="M60" s="9">
        <v>4</v>
      </c>
      <c r="N60" s="9">
        <v>4</v>
      </c>
      <c r="O60" s="9">
        <v>5300</v>
      </c>
      <c r="P60" s="9">
        <v>15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2025-06-04T05:26:05Z</dcterms:created>
  <dcterms:modified xsi:type="dcterms:W3CDTF">2025-06-14T05:58:28Z</dcterms:modified>
</cp:coreProperties>
</file>