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" sheetId="1" r:id="rId4"/>
    <sheet state="visible" name="Matriz de Riesgo" sheetId="2" r:id="rId5"/>
    <sheet state="visible" name="Ruta crítica - Duraciones" sheetId="3" r:id="rId6"/>
    <sheet state="visible" name="Flujo de caja" sheetId="4" r:id="rId7"/>
  </sheets>
  <definedNames/>
  <calcPr/>
</workbook>
</file>

<file path=xl/sharedStrings.xml><?xml version="1.0" encoding="utf-8"?>
<sst xmlns="http://schemas.openxmlformats.org/spreadsheetml/2006/main" count="422" uniqueCount="261">
  <si>
    <t>Actividad</t>
  </si>
  <si>
    <t>Responsable (R)</t>
  </si>
  <si>
    <t>Responsable final (A)</t>
  </si>
  <si>
    <t>Consultado (C)</t>
  </si>
  <si>
    <t>Informado (I)</t>
  </si>
  <si>
    <t>Investigar Industria eléctrica</t>
  </si>
  <si>
    <t>Equipo de investigación</t>
  </si>
  <si>
    <t>Gerente de proyecto</t>
  </si>
  <si>
    <t>Clientes, Departamento de ventas</t>
  </si>
  <si>
    <t>Equipo de proyecto, Departamento de ventas</t>
  </si>
  <si>
    <t>Análisis de requisitos</t>
  </si>
  <si>
    <t>Equipo de proyecto</t>
  </si>
  <si>
    <t>Equipo de investigación, Clientes</t>
  </si>
  <si>
    <t>Equipo de proyecto, Gerente de proyecto</t>
  </si>
  <si>
    <t>Recopilación de datos de consumo eléctrico</t>
  </si>
  <si>
    <t>Clientes, Equipo de investigación</t>
  </si>
  <si>
    <t>Análisis de datos de consumo eléctrico</t>
  </si>
  <si>
    <t>Analista de datos</t>
  </si>
  <si>
    <t>Implementación de técnicas de Big Data</t>
  </si>
  <si>
    <t>Analista de datos, Equipo de investigación</t>
  </si>
  <si>
    <t>Generación de informes y resultados</t>
  </si>
  <si>
    <t>Clientes, Analista de datos</t>
  </si>
  <si>
    <t>Definir gantt inicial del proyecto</t>
  </si>
  <si>
    <t>Analista de Proyectos</t>
  </si>
  <si>
    <t>Gerente de gestión proyectos</t>
  </si>
  <si>
    <t>Director del Desarrollo; Gerente de proyectos; Gerente de Implementación; Director de la Agencia Chilena del Espacio</t>
  </si>
  <si>
    <t>Aprobación de carta gantt</t>
  </si>
  <si>
    <t>Definir Metodología y estrategía de implementación</t>
  </si>
  <si>
    <t>Presentar metodología y estrategia</t>
  </si>
  <si>
    <t>Coordinador de proyectos</t>
  </si>
  <si>
    <t>Analista de proyectos</t>
  </si>
  <si>
    <t>Equipo de desarrollo</t>
  </si>
  <si>
    <t>Procedimientos y estandares</t>
  </si>
  <si>
    <t>Definir estandares de gerenciamiento del proyecto</t>
  </si>
  <si>
    <t>Determinar metodología de control, avances durante el proyecto y tecnologías de desarrollo</t>
  </si>
  <si>
    <t>Acta de constitución del proyecto</t>
  </si>
  <si>
    <t>Gerente de proyectos</t>
  </si>
  <si>
    <t>Ingeniero de calidad, Analista de proyectos</t>
  </si>
  <si>
    <t>Formalizar aprobación</t>
  </si>
  <si>
    <t>Reunión de kickoff</t>
  </si>
  <si>
    <t>Realizar preparativos de kickoff meeting</t>
  </si>
  <si>
    <t>Realizar kickoff meeting</t>
  </si>
  <si>
    <t>Diagrama de casos de uso</t>
  </si>
  <si>
    <t xml:space="preserve">Coordinador de proyectos, Stakeholder </t>
  </si>
  <si>
    <t>Diagrama de procesos</t>
  </si>
  <si>
    <t>Diagrama de clases</t>
  </si>
  <si>
    <t>Diagrama de arquitectura</t>
  </si>
  <si>
    <t>Diagrama de componentes</t>
  </si>
  <si>
    <t>Diagrama de despliegue</t>
  </si>
  <si>
    <t>Modelo conceptual</t>
  </si>
  <si>
    <t>Modelo ER</t>
  </si>
  <si>
    <t>Modelo relacional</t>
  </si>
  <si>
    <t>Diseñar mockups</t>
  </si>
  <si>
    <t>Desarrolladores de software</t>
  </si>
  <si>
    <t>Gerente de implementación</t>
  </si>
  <si>
    <t>Gerente de proyectos, ingenieros de calidad;Diseñadores de Interfaz de Usuario</t>
  </si>
  <si>
    <t>Diseñar mockups para cada módulo de la aplicación</t>
  </si>
  <si>
    <t>Presentación y cierre de hito de fase de diseño</t>
  </si>
  <si>
    <t>Realizar presentación de requerimientos y alcances</t>
  </si>
  <si>
    <t>Realizar presentación de diagramas UML</t>
  </si>
  <si>
    <t>Coordinador de Proyectos</t>
  </si>
  <si>
    <t>Gerente de gestion proyectos</t>
  </si>
  <si>
    <t>Realizar presentación de mockups</t>
  </si>
  <si>
    <t>Reunión de entrega de fase de diseño</t>
  </si>
  <si>
    <t>Aprobación de entregas de fase de diseño</t>
  </si>
  <si>
    <t>Director de Desarrollo</t>
  </si>
  <si>
    <t>Firma de acta y cierre de hito</t>
  </si>
  <si>
    <t>Director del desarrollo</t>
  </si>
  <si>
    <t xml:space="preserve">Stakeholder </t>
  </si>
  <si>
    <t>Gerente de proyectos; Gerente de gestion proyectos</t>
  </si>
  <si>
    <t>Despliegue infraestructura AWS</t>
  </si>
  <si>
    <t>Especialistas en Implementación</t>
  </si>
  <si>
    <t>Gerente de Implementación</t>
  </si>
  <si>
    <t>Sistema de gestión de imágenes</t>
  </si>
  <si>
    <t>Montaje base de datos</t>
  </si>
  <si>
    <t>Conector a la base de datos</t>
  </si>
  <si>
    <t>Módulo proveedores imágenes</t>
  </si>
  <si>
    <t>Modulo proveedores proyecto</t>
  </si>
  <si>
    <t>Módulo control calidad</t>
  </si>
  <si>
    <t>Módulo órdenes</t>
  </si>
  <si>
    <t>Módulo validación</t>
  </si>
  <si>
    <t>Módulo procesos</t>
  </si>
  <si>
    <t>Módulo de clientes</t>
  </si>
  <si>
    <t>Módulo de usuarios</t>
  </si>
  <si>
    <t>Desarrolladores de Software</t>
  </si>
  <si>
    <t>Gerente de proyectos, Gerente de gestión de proyecto, Coordinador de proyectos y Stakeholder</t>
  </si>
  <si>
    <t>Módulo de administración</t>
  </si>
  <si>
    <t>Gestor de procesos</t>
  </si>
  <si>
    <t>Realizar presentación de prototipo sin probar</t>
  </si>
  <si>
    <t>Reunión de entrega de prototipo</t>
  </si>
  <si>
    <t>Aprobación de entrega de prototipo</t>
  </si>
  <si>
    <t>Acta y firma de cierre de hito</t>
  </si>
  <si>
    <t>Despliegue Ambiente de Pruebas</t>
  </si>
  <si>
    <t>Pruebas Unitarias</t>
  </si>
  <si>
    <t>Pruebas Integrales</t>
  </si>
  <si>
    <t>Pruebas de componentes</t>
  </si>
  <si>
    <t>Pruebas de aceptación de usuario</t>
  </si>
  <si>
    <t>Certificaciones de estandares técnicos</t>
  </si>
  <si>
    <t>ISO 19100</t>
  </si>
  <si>
    <t>ISO 19115</t>
  </si>
  <si>
    <t>ISO 19139</t>
  </si>
  <si>
    <t>Presentación de prototipo probado</t>
  </si>
  <si>
    <t>Ingenieros de calidad (QA)</t>
  </si>
  <si>
    <t>Gerente de gestion proyectos ; Stackeholder ; Director del Desarrollo</t>
  </si>
  <si>
    <t>Aprobación de prototipo probado</t>
  </si>
  <si>
    <t>Director del Desarrollo</t>
  </si>
  <si>
    <t>Gerente de gestion proyectos ; Stackeholder</t>
  </si>
  <si>
    <t>Acta y firma de cierre de hito de fase de pruebas</t>
  </si>
  <si>
    <t>Despliegar ambiente producción</t>
  </si>
  <si>
    <t>Gerente de Implementación; Desarrolladores de software; Gerente de proyectos; Gerente de gestion proyectos</t>
  </si>
  <si>
    <t>Entregar documentos de Garantia</t>
  </si>
  <si>
    <t>Dar capacitación</t>
  </si>
  <si>
    <t>Especialistas en Capacitación y Entrenamiento</t>
  </si>
  <si>
    <t>Dar soporte</t>
  </si>
  <si>
    <t>Personal de Soporte y Atención al Cliente</t>
  </si>
  <si>
    <t>Director de la Agencia Chilena del Espacio</t>
  </si>
  <si>
    <t>Acta y firma del cierre del proyecto</t>
  </si>
  <si>
    <t>Reunión de cierre</t>
  </si>
  <si>
    <t>Gerente de gestión de proyectos</t>
  </si>
  <si>
    <t>Director de desarrollo</t>
  </si>
  <si>
    <t>Gerente de proyectos, Coordinador de proyectos, Gerente de implenetación, Director de la agencia chilena del espacio</t>
  </si>
  <si>
    <t>Stakeholder</t>
  </si>
  <si>
    <t>ID</t>
  </si>
  <si>
    <t>Riesgo</t>
  </si>
  <si>
    <t xml:space="preserve">Impacto </t>
  </si>
  <si>
    <t>Plan de respuesta</t>
  </si>
  <si>
    <t>Responsable</t>
  </si>
  <si>
    <t>Prob de ocurrencia</t>
  </si>
  <si>
    <t>Riesgo de impacto</t>
  </si>
  <si>
    <t>Dificultad en la recepción unificada de imágenes</t>
  </si>
  <si>
    <t>Habria problemas al subir imágenes satelitales a la plataforma ya que se requiere  recibir imágenes de diferentes proveedores, tales como la fuerza aérea o empresas privadas</t>
  </si>
  <si>
    <t>Diseñar una API que sea accesible por todos los proveedores de imágenes y tenga la posibilidad de recibir diferentes tipos de imágenes desde diferentes proveedores</t>
  </si>
  <si>
    <t>Se caiga el servicio de AWS donde se hosteará la solución</t>
  </si>
  <si>
    <t>Se cae la solución y queda inaccesible para los usuarios finales, también puede peligrar la integridad de los datos</t>
  </si>
  <si>
    <t>Establecer puntos de recuperación cada dos dias, cosa de tener un respaldo en el caso de que se caiga el hosting de la solución</t>
  </si>
  <si>
    <t>Ingeniero de Calidad (QA)</t>
  </si>
  <si>
    <t>Malas estimaciones de tiempo para cada fase del proyecto</t>
  </si>
  <si>
    <t>Se atrasarian todos los plazos de inicio de actividades y entregas al no establecer una estimación cercana a la realidad, teniendo que renegociar plazos o directamente cancelar el proyecto</t>
  </si>
  <si>
    <t>El JP debe  reunirse con los miembros del equipo responsable en cada fase, para que ellos den su feedback de cuanto tiempo pueden demorar en cada actividad y asi ayudar a establecer una estimación de acuerdo a las capacidades de los miebros del equipo</t>
  </si>
  <si>
    <t xml:space="preserve">Que miembros del equipo renuncien durante el </t>
  </si>
  <si>
    <t>Se atrasaria el desarrollo de las tareas, pues habría que solicitar que otros miembros suplan las tareas, mientras se busca un remplazante, al que tawmbien habria que capacitarlo en las tecnologías y entendimiento del proyecto, aumentando el atraso del progreso</t>
  </si>
  <si>
    <t>Determinar una holgura en la cantidad de desarrolladores y contratar un cantidad extra de los necesarios estimados para el proyecto para asegurar de que si se va alguno, aun quede una cantidad adecuada para cumplir los plazos</t>
  </si>
  <si>
    <t>Retraso gracias a el feedback por parte del cliente</t>
  </si>
  <si>
    <t>Se atrasarian las actividades, por cambios de parte del cliente, como los cierre de hitos o procesos que requieren aprobación por parte del cliente, creando un retraso en las actividades que dependen de otras y tampoco permitiendo un correcto diseño y desarrollo de la solución</t>
  </si>
  <si>
    <t>Establecer desde un inicio un agente por parte del cliente quien trabaje activamente con el equipo, siendo el stakeholder, quien debe estar siempre disponible para comunicarse y ayudar al equipo a obtener el feedback, aprobabciones, o información necesarias del cliente, y establacer reuniones o sesiones esporadicas para mantener un feedback constante en los avances</t>
  </si>
  <si>
    <t>Matriz de riesgos</t>
  </si>
  <si>
    <t>Impacto</t>
  </si>
  <si>
    <t>Probability Levels</t>
  </si>
  <si>
    <t>Improbable (1 - 20%)</t>
  </si>
  <si>
    <t>Possible (21-40%)</t>
  </si>
  <si>
    <t>Probable (41-60%)</t>
  </si>
  <si>
    <t>Highly Probably (61-80%)</t>
  </si>
  <si>
    <t xml:space="preserve">Almost Certain (81-100%) </t>
  </si>
  <si>
    <t xml:space="preserve">Probabilidad  </t>
  </si>
  <si>
    <t>Impact Levels</t>
  </si>
  <si>
    <t>Minimal</t>
  </si>
  <si>
    <t>Small</t>
  </si>
  <si>
    <t>Average</t>
  </si>
  <si>
    <t>Large</t>
  </si>
  <si>
    <t>Very Large</t>
  </si>
  <si>
    <t>Duración</t>
  </si>
  <si>
    <t>Sucesor</t>
  </si>
  <si>
    <t>(A) Planificación proyecto</t>
  </si>
  <si>
    <t>A</t>
  </si>
  <si>
    <t>B</t>
  </si>
  <si>
    <t>(B) Diseño</t>
  </si>
  <si>
    <t>C</t>
  </si>
  <si>
    <t>(C) Programación</t>
  </si>
  <si>
    <t>-</t>
  </si>
  <si>
    <t>(D) Plan de pruebas</t>
  </si>
  <si>
    <t>D</t>
  </si>
  <si>
    <t>(E) Implantación</t>
  </si>
  <si>
    <t>E</t>
  </si>
  <si>
    <t>(F) Cierre</t>
  </si>
  <si>
    <t>F</t>
  </si>
  <si>
    <t>EVALUACIÓN DE PROYECTOS TIC</t>
  </si>
  <si>
    <t>EVALUACIÓN PRIVADA MARINE HARVEST</t>
  </si>
  <si>
    <t>PLANTILLA DE ESTRUCTURA DE FLUJOS</t>
  </si>
  <si>
    <t>ESTRUCTURA DE FILAS</t>
  </si>
  <si>
    <t>Estaciones de Bici</t>
  </si>
  <si>
    <t>Schwin representacion C/U</t>
  </si>
  <si>
    <t>Años Depreciacion bici</t>
  </si>
  <si>
    <t>Coste de Estacion de Bici C/U</t>
  </si>
  <si>
    <t xml:space="preserve">Costo uso bici xHora </t>
  </si>
  <si>
    <t>Lo que gano en 1 año</t>
  </si>
  <si>
    <t>Patente C/U</t>
  </si>
  <si>
    <t>Horas uso mensual x bici</t>
  </si>
  <si>
    <t>Costo de Recogida</t>
  </si>
  <si>
    <t>Energia y Mantenimiento C/U</t>
  </si>
  <si>
    <t>incremento uso x año</t>
  </si>
  <si>
    <t>Seguro Anual x Bici</t>
  </si>
  <si>
    <t>Bicicletas por estacion</t>
  </si>
  <si>
    <t>Costos de Operación x Bici</t>
  </si>
  <si>
    <t>Meses</t>
  </si>
  <si>
    <t>AÑOS  (períodos)  ---+</t>
  </si>
  <si>
    <t>INGRESOS AFECTAN IMPUESTO A UTILIDAD</t>
  </si>
  <si>
    <t>1.1</t>
  </si>
  <si>
    <t>Ingresos por renta de bicicletas</t>
  </si>
  <si>
    <t>1.2</t>
  </si>
  <si>
    <t>Venta de bicicletas</t>
  </si>
  <si>
    <t>1.3</t>
  </si>
  <si>
    <t>1.4</t>
  </si>
  <si>
    <t>EGRESOS AFECTAN IMPUESTO A UTILIDAD</t>
  </si>
  <si>
    <t>2.1</t>
  </si>
  <si>
    <t>Anteriores a la Puesta en Marcha</t>
  </si>
  <si>
    <t>2.1.1</t>
  </si>
  <si>
    <t>2.1.2</t>
  </si>
  <si>
    <t>2.1.3</t>
  </si>
  <si>
    <t>2.1.4</t>
  </si>
  <si>
    <t>2.2</t>
  </si>
  <si>
    <t>Costos de Operación</t>
  </si>
  <si>
    <t>2.2.1</t>
  </si>
  <si>
    <t>Costos de operación</t>
  </si>
  <si>
    <t>2.2.2</t>
  </si>
  <si>
    <t>Patente</t>
  </si>
  <si>
    <t>2.2.3</t>
  </si>
  <si>
    <t>Energia y mantenimiento</t>
  </si>
  <si>
    <t>APALANCAMIENTO</t>
  </si>
  <si>
    <t>Costos de Recogida</t>
  </si>
  <si>
    <t>2.2.4</t>
  </si>
  <si>
    <t>Seguro</t>
  </si>
  <si>
    <t>2.2.5</t>
  </si>
  <si>
    <t>Intereses  del  Crédito</t>
  </si>
  <si>
    <t>DESARROLLO DEL CRÉDITO PARA EL PROYECTO</t>
  </si>
  <si>
    <t>GASTOS NO DESEMBOLSABLES</t>
  </si>
  <si>
    <t>SALDO</t>
  </si>
  <si>
    <t>Periodos de Pago</t>
  </si>
  <si>
    <t>Tasa de int. Período</t>
  </si>
  <si>
    <t>Cuota</t>
  </si>
  <si>
    <t>3.1</t>
  </si>
  <si>
    <t>Depreciacion de las bicicletas</t>
  </si>
  <si>
    <t>3.2</t>
  </si>
  <si>
    <t>Depreciacion de las Estaciones</t>
  </si>
  <si>
    <t>UTILIDAD DEL PERÍODO ANTES DE IMPUESTO</t>
  </si>
  <si>
    <t>4b</t>
  </si>
  <si>
    <t>PERDIDA ACUMULADA ANTES DE IMPUESTO</t>
  </si>
  <si>
    <t>5c</t>
  </si>
  <si>
    <t>AJUSTE POR GASTOS NO DESEMBOLSABLES</t>
  </si>
  <si>
    <t>UTILIDAD DESPUÉS DE IMPUESTOS</t>
  </si>
  <si>
    <t>INGRESOS NO AFECTAN IMPUESTO UTILID.</t>
  </si>
  <si>
    <t>7.1</t>
  </si>
  <si>
    <t>Capital del Crédito</t>
  </si>
  <si>
    <t>EGRESOS NO AFECTAN A IMPUESTO UTILID.</t>
  </si>
  <si>
    <t>8.2</t>
  </si>
  <si>
    <t>Amortizaciones del Crédito</t>
  </si>
  <si>
    <t>8.3</t>
  </si>
  <si>
    <t>Compras de Bicicletas</t>
  </si>
  <si>
    <t>8.4</t>
  </si>
  <si>
    <t>Construccion estacion bici</t>
  </si>
  <si>
    <t>Propia</t>
  </si>
  <si>
    <t>Prestamo</t>
  </si>
  <si>
    <t>FLUJO DE CAJA</t>
  </si>
  <si>
    <t xml:space="preserve">  =TIR(C44:H44)</t>
  </si>
  <si>
    <t>TIR</t>
  </si>
  <si>
    <t xml:space="preserve">  =VNA(E47;D44:H44)+C44</t>
  </si>
  <si>
    <t>VAN</t>
  </si>
  <si>
    <t>Tasa de descuento</t>
  </si>
  <si>
    <t xml:space="preserve"> =3+(-C51+G56)/H51</t>
  </si>
  <si>
    <t>PRI</t>
  </si>
  <si>
    <t>Período de recuperación de la inversión.</t>
  </si>
  <si>
    <t>FLUJO ACUMULADO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</si>
</sst>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* #,##0_-;\-* #,##0_-;_-* &quot;-&quot;_-;_-@"/>
    <numFmt numFmtId="165" formatCode="&quot;$&quot;#,##0"/>
    <numFmt numFmtId="166" formatCode="#,##0_ ;[Red]\-#,##0\ "/>
    <numFmt numFmtId="167" formatCode="&quot;$&quot;#,##0;[Red]\-&quot;$&quot;#,##0"/>
    <numFmt numFmtId="168" formatCode="&quot;$&quot;#,##0.00;[Red]\-&quot;$&quot;#,##0.00"/>
    <numFmt numFmtId="169" formatCode="&quot;$&quot;#,##0.00"/>
    <numFmt numFmtId="170" formatCode="#,##0.00_ ;[Red]\-#,##0.00\ "/>
  </numFmts>
  <fonts count="19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rgb="FFFFFFFF"/>
      <name val="Calibri"/>
    </font>
    <font>
      <sz val="8.0"/>
      <color theme="1"/>
      <name val="Calibri"/>
    </font>
    <font>
      <b/>
      <sz val="18.0"/>
      <color theme="1"/>
      <name val="Calibri"/>
    </font>
    <font>
      <color rgb="FFFFFFFF"/>
      <name val="Arial"/>
    </font>
    <font/>
    <font>
      <color theme="1"/>
      <name val="Arial"/>
    </font>
    <font>
      <sz val="12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b/>
      <sz val="12.0"/>
      <color rgb="FFFF0000"/>
      <name val="Calibri"/>
    </font>
    <font>
      <b/>
      <u/>
      <sz val="12.0"/>
      <color theme="1"/>
      <name val="Calibri"/>
    </font>
    <font>
      <sz val="14.0"/>
      <color theme="1"/>
      <name val="Calibri"/>
    </font>
    <font>
      <b/>
      <sz val="14.0"/>
      <color rgb="FFFF0000"/>
      <name val="Calibri"/>
    </font>
    <font>
      <sz val="14.0"/>
      <color rgb="FFFF0000"/>
      <name val="Calibri"/>
    </font>
  </fonts>
  <fills count="2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A4C2F4"/>
        <bgColor rgb="FFA4C2F4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A5A5A5"/>
        <bgColor rgb="FFA5A5A5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thin">
        <color rgb="FF000000"/>
      </bottom>
    </border>
    <border>
      <right style="thin">
        <color rgb="FF000000"/>
      </right>
    </border>
    <border>
      <bottom style="thin">
        <color rgb="FFD0CECE"/>
      </bottom>
    </border>
    <border>
      <right style="thin">
        <color rgb="FFD0CECE"/>
      </right>
    </border>
    <border>
      <right style="thin">
        <color rgb="FFD0CECE"/>
      </right>
      <bottom style="thin">
        <color rgb="FFD0CECE"/>
      </bottom>
    </border>
    <border>
      <bottom style="thin">
        <color rgb="FFFFFFFF"/>
      </bottom>
    </border>
    <border>
      <bottom style="thin">
        <color rgb="FF000000"/>
      </bottom>
    </border>
    <border>
      <right style="thin">
        <color rgb="FFFFFFFF"/>
      </right>
    </border>
    <border>
      <right style="thin">
        <color rgb="FFFFFFFF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right style="thin">
        <color rgb="FFFFFFFF"/>
      </right>
      <bottom style="thin">
        <color rgb="FF000000"/>
      </bottom>
    </border>
    <border>
      <right style="thin">
        <color rgb="FF000000"/>
      </right>
      <bottom style="thin">
        <color rgb="FFD0CECE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3" fillId="2" fontId="2" numFmtId="0" xfId="0" applyAlignment="1" applyBorder="1" applyFill="1" applyFont="1">
      <alignment readingOrder="0" shrinkToFit="0" vertical="top" wrapText="1"/>
    </xf>
    <xf borderId="1" fillId="2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5" fontId="3" numFmtId="0" xfId="0" applyAlignment="1" applyBorder="1" applyFill="1" applyFont="1">
      <alignment readingOrder="0" shrinkToFit="0" wrapText="1"/>
    </xf>
    <xf borderId="1" fillId="6" fontId="3" numFmtId="0" xfId="0" applyAlignment="1" applyBorder="1" applyFill="1" applyFont="1">
      <alignment readingOrder="0" shrinkToFit="0" wrapText="1"/>
    </xf>
    <xf borderId="1" fillId="7" fontId="3" numFmtId="0" xfId="0" applyAlignment="1" applyBorder="1" applyFill="1" applyFont="1">
      <alignment readingOrder="0" shrinkToFit="0" wrapText="1"/>
    </xf>
    <xf borderId="1" fillId="8" fontId="3" numFmtId="0" xfId="0" applyAlignment="1" applyBorder="1" applyFill="1" applyFont="1">
      <alignment readingOrder="0" shrinkToFit="0" wrapText="1"/>
    </xf>
    <xf borderId="1" fillId="9" fontId="3" numFmtId="0" xfId="0" applyAlignment="1" applyBorder="1" applyFill="1" applyFont="1">
      <alignment readingOrder="0" shrinkToFit="0" wrapText="1"/>
    </xf>
    <xf borderId="5" fillId="8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 shrinkToFit="0" wrapText="1"/>
    </xf>
    <xf borderId="6" fillId="0" fontId="3" numFmtId="0" xfId="0" applyBorder="1" applyFont="1"/>
    <xf borderId="7" fillId="10" fontId="4" numFmtId="0" xfId="0" applyAlignment="1" applyBorder="1" applyFill="1" applyFont="1">
      <alignment horizontal="center" shrinkToFit="0" wrapText="1"/>
    </xf>
    <xf borderId="8" fillId="10" fontId="4" numFmtId="0" xfId="0" applyAlignment="1" applyBorder="1" applyFont="1">
      <alignment horizontal="center" shrinkToFit="0" wrapText="1"/>
    </xf>
    <xf borderId="9" fillId="11" fontId="2" numFmtId="0" xfId="0" applyBorder="1" applyFill="1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 shrinkToFit="0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11" fontId="2" numFmtId="0" xfId="0" applyBorder="1" applyFont="1"/>
    <xf borderId="0" fillId="0" fontId="6" numFmtId="0" xfId="0" applyAlignment="1" applyFont="1">
      <alignment horizontal="center" shrinkToFit="0" wrapText="1"/>
    </xf>
    <xf borderId="14" fillId="0" fontId="2" numFmtId="0" xfId="0" applyAlignment="1" applyBorder="1" applyFont="1">
      <alignment vertical="bottom"/>
    </xf>
    <xf borderId="15" fillId="0" fontId="2" numFmtId="0" xfId="0" applyBorder="1" applyFont="1"/>
    <xf borderId="16" fillId="0" fontId="2" numFmtId="0" xfId="0" applyAlignment="1" applyBorder="1" applyFont="1">
      <alignment vertical="bottom"/>
    </xf>
    <xf borderId="14" fillId="12" fontId="7" numFmtId="0" xfId="0" applyBorder="1" applyFill="1" applyFont="1"/>
    <xf borderId="14" fillId="0" fontId="8" numFmtId="0" xfId="0" applyBorder="1" applyFont="1"/>
    <xf borderId="17" fillId="0" fontId="8" numFmtId="0" xfId="0" applyBorder="1" applyFont="1"/>
    <xf borderId="4" fillId="13" fontId="2" numFmtId="0" xfId="0" applyAlignment="1" applyBorder="1" applyFill="1" applyFont="1">
      <alignment horizontal="center" shrinkToFit="0" wrapText="1"/>
    </xf>
    <xf borderId="17" fillId="14" fontId="2" numFmtId="0" xfId="0" applyBorder="1" applyFill="1" applyFont="1"/>
    <xf borderId="17" fillId="15" fontId="2" numFmtId="0" xfId="0" applyBorder="1" applyFill="1" applyFont="1"/>
    <xf borderId="17" fillId="16" fontId="2" numFmtId="0" xfId="0" applyBorder="1" applyFill="1" applyFont="1"/>
    <xf borderId="18" fillId="16" fontId="2" numFmtId="0" xfId="0" applyBorder="1" applyFont="1"/>
    <xf borderId="17" fillId="0" fontId="9" numFmtId="0" xfId="0" applyAlignment="1" applyBorder="1" applyFont="1">
      <alignment horizontal="center"/>
    </xf>
    <xf borderId="14" fillId="0" fontId="9" numFmtId="0" xfId="0" applyBorder="1" applyFont="1"/>
    <xf borderId="17" fillId="17" fontId="1" numFmtId="0" xfId="0" applyAlignment="1" applyBorder="1" applyFill="1" applyFont="1">
      <alignment readingOrder="0"/>
    </xf>
    <xf borderId="17" fillId="14" fontId="1" numFmtId="0" xfId="0" applyAlignment="1" applyBorder="1" applyFont="1">
      <alignment horizontal="center" shrinkToFit="0" wrapText="1"/>
    </xf>
    <xf borderId="17" fillId="15" fontId="1" numFmtId="0" xfId="0" applyAlignment="1" applyBorder="1" applyFont="1">
      <alignment horizontal="center" readingOrder="0" shrinkToFit="0" wrapText="1"/>
    </xf>
    <xf borderId="17" fillId="17" fontId="2" numFmtId="0" xfId="0" applyAlignment="1" applyBorder="1" applyFont="1">
      <alignment readingOrder="0"/>
    </xf>
    <xf borderId="17" fillId="14" fontId="1" numFmtId="0" xfId="0" applyAlignment="1" applyBorder="1" applyFont="1">
      <alignment horizontal="center" readingOrder="0" shrinkToFit="0" wrapText="1"/>
    </xf>
    <xf borderId="17" fillId="15" fontId="1" numFmtId="0" xfId="0" applyAlignment="1" applyBorder="1" applyFont="1">
      <alignment horizontal="center" shrinkToFit="0" wrapText="1"/>
    </xf>
    <xf borderId="18" fillId="15" fontId="2" numFmtId="0" xfId="0" applyBorder="1" applyFont="1"/>
    <xf borderId="17" fillId="17" fontId="2" numFmtId="0" xfId="0" applyBorder="1" applyFont="1"/>
    <xf borderId="18" fillId="14" fontId="2" numFmtId="0" xfId="0" applyBorder="1" applyFont="1"/>
    <xf borderId="19" fillId="17" fontId="2" numFmtId="0" xfId="0" applyBorder="1" applyFont="1"/>
    <xf borderId="20" fillId="0" fontId="2" numFmtId="0" xfId="0" applyBorder="1" applyFont="1"/>
    <xf borderId="17" fillId="0" fontId="2" numFmtId="0" xfId="0" applyAlignment="1" applyBorder="1" applyFont="1">
      <alignment vertical="bottom"/>
    </xf>
    <xf borderId="0" fillId="18" fontId="3" numFmtId="0" xfId="0" applyAlignment="1" applyFill="1" applyFont="1">
      <alignment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center" vertical="bottom"/>
    </xf>
    <xf borderId="15" fillId="0" fontId="10" numFmtId="0" xfId="0" applyAlignment="1" applyBorder="1" applyFont="1">
      <alignment vertical="bottom"/>
    </xf>
    <xf borderId="15" fillId="0" fontId="11" numFmtId="0" xfId="0" applyAlignment="1" applyBorder="1" applyFont="1">
      <alignment vertical="bottom"/>
    </xf>
    <xf borderId="10" fillId="0" fontId="11" numFmtId="0" xfId="0" applyAlignment="1" applyBorder="1" applyFont="1">
      <alignment vertical="bottom"/>
    </xf>
    <xf borderId="4" fillId="19" fontId="12" numFmtId="0" xfId="0" applyAlignment="1" applyBorder="1" applyFill="1" applyFont="1">
      <alignment horizontal="right" vertical="bottom"/>
    </xf>
    <xf borderId="4" fillId="0" fontId="11" numFmtId="164" xfId="0" applyAlignment="1" applyBorder="1" applyFont="1" applyNumberFormat="1">
      <alignment horizontal="right" vertical="bottom"/>
    </xf>
    <xf borderId="4" fillId="19" fontId="13" numFmtId="0" xfId="0" applyAlignment="1" applyBorder="1" applyFont="1">
      <alignment vertical="bottom"/>
    </xf>
    <xf borderId="4" fillId="0" fontId="11" numFmtId="165" xfId="0" applyAlignment="1" applyBorder="1" applyFont="1" applyNumberFormat="1">
      <alignment horizontal="right" vertical="bottom"/>
    </xf>
    <xf borderId="4" fillId="19" fontId="13" numFmtId="164" xfId="0" applyAlignment="1" applyBorder="1" applyFont="1" applyNumberFormat="1">
      <alignment vertical="bottom"/>
    </xf>
    <xf borderId="15" fillId="0" fontId="10" numFmtId="164" xfId="0" applyAlignment="1" applyBorder="1" applyFont="1" applyNumberFormat="1">
      <alignment vertical="bottom"/>
    </xf>
    <xf borderId="0" fillId="0" fontId="10" numFmtId="164" xfId="0" applyAlignment="1" applyFont="1" applyNumberFormat="1">
      <alignment vertical="bottom"/>
    </xf>
    <xf borderId="10" fillId="0" fontId="10" numFmtId="164" xfId="0" applyAlignment="1" applyBorder="1" applyFont="1" applyNumberFormat="1">
      <alignment vertical="bottom"/>
    </xf>
    <xf borderId="4" fillId="19" fontId="12" numFmtId="164" xfId="0" applyAlignment="1" applyBorder="1" applyFont="1" applyNumberFormat="1">
      <alignment vertical="bottom"/>
    </xf>
    <xf borderId="4" fillId="0" fontId="11" numFmtId="165" xfId="0" applyAlignment="1" applyBorder="1" applyFont="1" applyNumberFormat="1">
      <alignment horizontal="center" vertical="bottom"/>
    </xf>
    <xf borderId="0" fillId="0" fontId="11" numFmtId="165" xfId="0" applyAlignment="1" applyFont="1" applyNumberFormat="1">
      <alignment horizontal="center" vertical="bottom"/>
    </xf>
    <xf borderId="4" fillId="0" fontId="11" numFmtId="1" xfId="0" applyAlignment="1" applyBorder="1" applyFont="1" applyNumberFormat="1">
      <alignment horizontal="right" vertical="bottom"/>
    </xf>
    <xf borderId="0" fillId="0" fontId="11" numFmtId="165" xfId="0" applyAlignment="1" applyFont="1" applyNumberFormat="1">
      <alignment horizontal="right" vertical="bottom"/>
    </xf>
    <xf borderId="0" fillId="0" fontId="12" numFmtId="164" xfId="0" applyAlignment="1" applyFont="1" applyNumberFormat="1">
      <alignment vertical="bottom"/>
    </xf>
    <xf borderId="4" fillId="0" fontId="11" numFmtId="9" xfId="0" applyAlignment="1" applyBorder="1" applyFont="1" applyNumberFormat="1">
      <alignment horizontal="right" vertical="bottom"/>
    </xf>
    <xf borderId="0" fillId="0" fontId="10" numFmtId="9" xfId="0" applyAlignment="1" applyFont="1" applyNumberFormat="1">
      <alignment vertical="bottom"/>
    </xf>
    <xf borderId="4" fillId="19" fontId="11" numFmtId="164" xfId="0" applyAlignment="1" applyBorder="1" applyFont="1" applyNumberFormat="1">
      <alignment vertical="bottom"/>
    </xf>
    <xf borderId="15" fillId="0" fontId="11" numFmtId="0" xfId="0" applyAlignment="1" applyBorder="1" applyFont="1">
      <alignment horizontal="center" vertical="bottom"/>
    </xf>
    <xf borderId="15" fillId="0" fontId="11" numFmtId="0" xfId="0" applyAlignment="1" applyBorder="1" applyFont="1">
      <alignment horizontal="center" readingOrder="0" vertical="bottom"/>
    </xf>
    <xf borderId="10" fillId="0" fontId="10" numFmtId="0" xfId="0" applyAlignment="1" applyBorder="1" applyFont="1">
      <alignment vertical="bottom"/>
    </xf>
    <xf borderId="4" fillId="20" fontId="13" numFmtId="0" xfId="0" applyAlignment="1" applyBorder="1" applyFill="1" applyFont="1">
      <alignment vertical="bottom"/>
    </xf>
    <xf borderId="4" fillId="20" fontId="13" numFmtId="166" xfId="0" applyAlignment="1" applyBorder="1" applyFont="1" applyNumberFormat="1">
      <alignment horizontal="right" vertical="bottom"/>
    </xf>
    <xf borderId="0" fillId="0" fontId="10" numFmtId="167" xfId="0" applyAlignment="1" applyFont="1" applyNumberFormat="1">
      <alignment vertical="bottom"/>
    </xf>
    <xf borderId="4" fillId="0" fontId="13" numFmtId="0" xfId="0" applyAlignment="1" applyBorder="1" applyFont="1">
      <alignment horizontal="right" vertical="bottom"/>
    </xf>
    <xf borderId="4" fillId="21" fontId="10" numFmtId="166" xfId="0" applyAlignment="1" applyBorder="1" applyFill="1" applyFont="1" applyNumberFormat="1">
      <alignment vertical="bottom"/>
    </xf>
    <xf borderId="4" fillId="0" fontId="13" numFmtId="166" xfId="0" applyAlignment="1" applyBorder="1" applyFont="1" applyNumberFormat="1">
      <alignment horizontal="right" vertical="bottom"/>
    </xf>
    <xf borderId="4" fillId="0" fontId="10" numFmtId="0" xfId="0" applyAlignment="1" applyBorder="1" applyFont="1">
      <alignment vertical="bottom"/>
    </xf>
    <xf borderId="4" fillId="0" fontId="10" numFmtId="166" xfId="0" applyAlignment="1" applyBorder="1" applyFont="1" applyNumberFormat="1">
      <alignment vertical="bottom"/>
    </xf>
    <xf borderId="4" fillId="20" fontId="14" numFmtId="166" xfId="0" applyAlignment="1" applyBorder="1" applyFont="1" applyNumberFormat="1">
      <alignment horizontal="right" vertical="bottom"/>
    </xf>
    <xf borderId="4" fillId="20" fontId="15" numFmtId="166" xfId="0" applyAlignment="1" applyBorder="1" applyFont="1" applyNumberFormat="1">
      <alignment horizontal="right" vertical="bottom"/>
    </xf>
    <xf borderId="4" fillId="0" fontId="14" numFmtId="166" xfId="0" applyAlignment="1" applyBorder="1" applyFont="1" applyNumberFormat="1">
      <alignment horizontal="right" vertical="bottom"/>
    </xf>
    <xf borderId="0" fillId="22" fontId="12" numFmtId="0" xfId="0" applyAlignment="1" applyFill="1" applyFont="1">
      <alignment vertical="bottom"/>
    </xf>
    <xf borderId="0" fillId="22" fontId="10" numFmtId="0" xfId="0" applyAlignment="1" applyFont="1">
      <alignment vertical="bottom"/>
    </xf>
    <xf borderId="21" fillId="0" fontId="12" numFmtId="0" xfId="0" applyAlignment="1" applyBorder="1" applyFont="1">
      <alignment shrinkToFit="0" vertical="bottom" wrapText="0"/>
    </xf>
    <xf borderId="21" fillId="0" fontId="10" numFmtId="0" xfId="0" applyAlignment="1" applyBorder="1" applyFont="1">
      <alignment vertical="bottom"/>
    </xf>
    <xf borderId="22" fillId="0" fontId="10" numFmtId="0" xfId="0" applyAlignment="1" applyBorder="1" applyFont="1">
      <alignment vertical="bottom"/>
    </xf>
    <xf borderId="15" fillId="20" fontId="13" numFmtId="0" xfId="0" applyAlignment="1" applyBorder="1" applyFont="1">
      <alignment horizontal="center" shrinkToFit="0" vertical="bottom" wrapText="1"/>
    </xf>
    <xf borderId="23" fillId="20" fontId="13" numFmtId="0" xfId="0" applyAlignment="1" applyBorder="1" applyFont="1">
      <alignment horizontal="center" shrinkToFit="0" vertical="bottom" wrapText="1"/>
    </xf>
    <xf borderId="22" fillId="0" fontId="10" numFmtId="0" xfId="0" applyAlignment="1" applyBorder="1" applyFont="1">
      <alignment horizontal="right" vertical="bottom"/>
    </xf>
    <xf borderId="24" fillId="20" fontId="13" numFmtId="168" xfId="0" applyAlignment="1" applyBorder="1" applyFont="1" applyNumberFormat="1">
      <alignment horizontal="right" shrinkToFit="0" vertical="bottom" wrapText="1"/>
    </xf>
    <xf borderId="24" fillId="20" fontId="13" numFmtId="0" xfId="0" applyAlignment="1" applyBorder="1" applyFont="1">
      <alignment horizontal="center" shrinkToFit="0" vertical="bottom" wrapText="1"/>
    </xf>
    <xf borderId="24" fillId="20" fontId="13" numFmtId="9" xfId="0" applyAlignment="1" applyBorder="1" applyFont="1" applyNumberFormat="1">
      <alignment horizontal="center" shrinkToFit="0" vertical="bottom" wrapText="1"/>
    </xf>
    <xf borderId="25" fillId="20" fontId="13" numFmtId="168" xfId="0" applyAlignment="1" applyBorder="1" applyFont="1" applyNumberFormat="1">
      <alignment horizontal="right" shrinkToFit="0" vertical="bottom" wrapText="1"/>
    </xf>
    <xf borderId="4" fillId="0" fontId="10" numFmtId="168" xfId="0" applyAlignment="1" applyBorder="1" applyFont="1" applyNumberFormat="1">
      <alignment horizontal="right" shrinkToFit="0" vertical="bottom" wrapText="1"/>
    </xf>
    <xf borderId="23" fillId="0" fontId="10" numFmtId="168" xfId="0" applyAlignment="1" applyBorder="1" applyFont="1" applyNumberFormat="1">
      <alignment horizontal="right" shrinkToFit="0" vertical="bottom" wrapText="1"/>
    </xf>
    <xf borderId="24" fillId="20" fontId="13" numFmtId="0" xfId="0" applyAlignment="1" applyBorder="1" applyFont="1">
      <alignment vertical="bottom"/>
    </xf>
    <xf borderId="24" fillId="20" fontId="14" numFmtId="166" xfId="0" applyAlignment="1" applyBorder="1" applyFont="1" applyNumberFormat="1">
      <alignment horizontal="right" vertical="bottom"/>
    </xf>
    <xf borderId="24" fillId="20" fontId="13" numFmtId="166" xfId="0" applyAlignment="1" applyBorder="1" applyFont="1" applyNumberFormat="1">
      <alignment horizontal="right" vertical="bottom"/>
    </xf>
    <xf borderId="24" fillId="23" fontId="13" numFmtId="0" xfId="0" applyAlignment="1" applyBorder="1" applyFill="1" applyFont="1">
      <alignment vertical="bottom"/>
    </xf>
    <xf borderId="24" fillId="23" fontId="14" numFmtId="166" xfId="0" applyAlignment="1" applyBorder="1" applyFont="1" applyNumberFormat="1">
      <alignment horizontal="right" vertical="bottom"/>
    </xf>
    <xf borderId="24" fillId="23" fontId="13" numFmtId="166" xfId="0" applyAlignment="1" applyBorder="1" applyFont="1" applyNumberFormat="1">
      <alignment horizontal="right" vertical="bottom"/>
    </xf>
    <xf borderId="24" fillId="0" fontId="10" numFmtId="168" xfId="0" applyAlignment="1" applyBorder="1" applyFont="1" applyNumberFormat="1">
      <alignment horizontal="right" shrinkToFit="0" vertical="bottom" wrapText="1"/>
    </xf>
    <xf borderId="25" fillId="0" fontId="10" numFmtId="168" xfId="0" applyAlignment="1" applyBorder="1" applyFont="1" applyNumberFormat="1">
      <alignment horizontal="right" shrinkToFit="0" vertical="bottom" wrapText="1"/>
    </xf>
    <xf borderId="0" fillId="0" fontId="16" numFmtId="0" xfId="0" applyAlignment="1" applyFont="1">
      <alignment horizontal="center" vertical="bottom"/>
    </xf>
    <xf borderId="10" fillId="0" fontId="12" numFmtId="0" xfId="0" applyAlignment="1" applyBorder="1" applyFont="1">
      <alignment horizontal="right" vertical="bottom"/>
    </xf>
    <xf borderId="10" fillId="0" fontId="10" numFmtId="166" xfId="0" applyAlignment="1" applyBorder="1" applyFont="1" applyNumberFormat="1">
      <alignment vertical="bottom"/>
    </xf>
    <xf borderId="10" fillId="0" fontId="17" numFmtId="166" xfId="0" applyAlignment="1" applyBorder="1" applyFont="1" applyNumberFormat="1">
      <alignment horizontal="right" vertical="bottom"/>
    </xf>
    <xf borderId="0" fillId="0" fontId="10" numFmtId="0" xfId="0" applyAlignment="1" applyFont="1">
      <alignment shrinkToFit="0" vertical="bottom" wrapText="1"/>
    </xf>
    <xf borderId="0" fillId="0" fontId="12" numFmtId="0" xfId="0" applyAlignment="1" applyFont="1">
      <alignment horizontal="center" shrinkToFit="0" vertical="bottom" wrapText="1"/>
    </xf>
    <xf borderId="4" fillId="23" fontId="13" numFmtId="0" xfId="0" applyAlignment="1" applyBorder="1" applyFont="1">
      <alignment vertical="bottom"/>
    </xf>
    <xf borderId="4" fillId="23" fontId="13" numFmtId="166" xfId="0" applyAlignment="1" applyBorder="1" applyFont="1" applyNumberFormat="1">
      <alignment horizontal="right" vertical="bottom"/>
    </xf>
    <xf borderId="4" fillId="23" fontId="14" numFmtId="166" xfId="0" applyAlignment="1" applyBorder="1" applyFont="1" applyNumberFormat="1">
      <alignment horizontal="right" vertical="bottom"/>
    </xf>
    <xf borderId="4" fillId="0" fontId="10" numFmtId="3" xfId="0" applyAlignment="1" applyBorder="1" applyFont="1" applyNumberFormat="1">
      <alignment vertical="bottom"/>
    </xf>
    <xf borderId="0" fillId="0" fontId="10" numFmtId="0" xfId="0" applyAlignment="1" applyFont="1">
      <alignment horizontal="right" vertical="bottom"/>
    </xf>
    <xf borderId="0" fillId="0" fontId="10" numFmtId="169" xfId="0" applyAlignment="1" applyFont="1" applyNumberFormat="1">
      <alignment horizontal="right" vertical="bottom"/>
    </xf>
    <xf borderId="0" fillId="0" fontId="10" numFmtId="169" xfId="0" applyAlignment="1" applyFont="1" applyNumberFormat="1">
      <alignment vertical="bottom"/>
    </xf>
    <xf borderId="24" fillId="20" fontId="12" numFmtId="0" xfId="0" applyAlignment="1" applyBorder="1" applyFont="1">
      <alignment vertical="bottom"/>
    </xf>
    <xf borderId="24" fillId="20" fontId="17" numFmtId="166" xfId="0" applyAlignment="1" applyBorder="1" applyFont="1" applyNumberFormat="1">
      <alignment horizontal="right" vertical="bottom"/>
    </xf>
    <xf borderId="24" fillId="20" fontId="12" numFmtId="166" xfId="0" applyAlignment="1" applyBorder="1" applyFont="1" applyNumberFormat="1">
      <alignment horizontal="right" vertical="bottom"/>
    </xf>
    <xf borderId="4" fillId="20" fontId="12" numFmtId="166" xfId="0" applyAlignment="1" applyBorder="1" applyFont="1" applyNumberFormat="1">
      <alignment horizontal="right" vertical="bottom"/>
    </xf>
    <xf borderId="0" fillId="19" fontId="13" numFmtId="0" xfId="0" applyAlignment="1" applyFont="1">
      <alignment vertical="bottom"/>
    </xf>
    <xf borderId="0" fillId="19" fontId="12" numFmtId="9" xfId="0" applyAlignment="1" applyFont="1" applyNumberFormat="1">
      <alignment horizontal="right" vertical="bottom"/>
    </xf>
    <xf borderId="0" fillId="19" fontId="11" numFmtId="0" xfId="0" applyAlignment="1" applyFont="1">
      <alignment vertical="bottom"/>
    </xf>
    <xf borderId="0" fillId="19" fontId="10" numFmtId="0" xfId="0" applyAlignment="1" applyFont="1">
      <alignment vertical="bottom"/>
    </xf>
    <xf borderId="22" fillId="19" fontId="10" numFmtId="0" xfId="0" applyAlignment="1" applyBorder="1" applyFont="1">
      <alignment vertical="bottom"/>
    </xf>
    <xf borderId="0" fillId="19" fontId="12" numFmtId="166" xfId="0" applyAlignment="1" applyFont="1" applyNumberFormat="1">
      <alignment horizontal="right" vertical="bottom"/>
    </xf>
    <xf borderId="0" fillId="19" fontId="12" numFmtId="0" xfId="0" applyAlignment="1" applyFont="1">
      <alignment shrinkToFit="0" vertical="bottom" wrapText="0"/>
    </xf>
    <xf borderId="21" fillId="24" fontId="13" numFmtId="0" xfId="0" applyAlignment="1" applyBorder="1" applyFill="1" applyFont="1">
      <alignment vertical="bottom"/>
    </xf>
    <xf borderId="21" fillId="24" fontId="12" numFmtId="170" xfId="0" applyAlignment="1" applyBorder="1" applyFont="1" applyNumberFormat="1">
      <alignment horizontal="right" vertical="bottom"/>
    </xf>
    <xf borderId="21" fillId="24" fontId="11" numFmtId="0" xfId="0" applyAlignment="1" applyBorder="1" applyFont="1">
      <alignment vertical="bottom"/>
    </xf>
    <xf borderId="21" fillId="24" fontId="12" numFmtId="9" xfId="0" applyAlignment="1" applyBorder="1" applyFont="1" applyNumberFormat="1">
      <alignment shrinkToFit="0" vertical="bottom" wrapText="0"/>
    </xf>
    <xf borderId="21" fillId="24" fontId="10" numFmtId="0" xfId="0" applyAlignment="1" applyBorder="1" applyFont="1">
      <alignment vertical="bottom"/>
    </xf>
    <xf borderId="25" fillId="24" fontId="10" numFmtId="0" xfId="0" applyAlignment="1" applyBorder="1" applyFont="1">
      <alignment vertical="bottom"/>
    </xf>
    <xf borderId="0" fillId="0" fontId="10" numFmtId="168" xfId="0" applyAlignment="1" applyFont="1" applyNumberFormat="1">
      <alignment horizontal="right" vertical="bottom"/>
    </xf>
    <xf borderId="0" fillId="24" fontId="16" numFmtId="0" xfId="0" applyAlignment="1" applyFont="1">
      <alignment vertical="bottom"/>
    </xf>
    <xf borderId="0" fillId="24" fontId="18" numFmtId="166" xfId="0" applyAlignment="1" applyFont="1" applyNumberFormat="1">
      <alignment horizontal="right" vertical="bottom"/>
    </xf>
    <xf borderId="0" fillId="24" fontId="16" numFmtId="166" xfId="0" applyAlignment="1" applyFont="1" applyNumberFormat="1">
      <alignment horizontal="right" vertical="bottom"/>
    </xf>
    <xf borderId="0" fillId="24" fontId="11" numFmtId="0" xfId="0" applyAlignment="1" applyFont="1">
      <alignment horizontal="right" vertical="bottom"/>
    </xf>
    <xf borderId="0" fillId="24" fontId="11" numFmtId="0" xfId="0" applyAlignment="1" applyFont="1">
      <alignment horizontal="center" vertical="bottom"/>
    </xf>
    <xf borderId="0" fillId="2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22.13"/>
    <col customWidth="1" min="4" max="4" width="25.38"/>
    <col customWidth="1" min="5" max="5" width="40.63"/>
    <col customWidth="1" min="6" max="6" width="60.75"/>
  </cols>
  <sheetData>
    <row r="5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>
      <c r="B6" s="3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>
      <c r="B7" s="3" t="s">
        <v>10</v>
      </c>
      <c r="C7" s="4" t="s">
        <v>11</v>
      </c>
      <c r="D7" s="4" t="s">
        <v>7</v>
      </c>
      <c r="E7" s="4" t="s">
        <v>12</v>
      </c>
      <c r="F7" s="4" t="s">
        <v>13</v>
      </c>
    </row>
    <row r="8">
      <c r="B8" s="3" t="s">
        <v>14</v>
      </c>
      <c r="C8" s="4" t="s">
        <v>11</v>
      </c>
      <c r="D8" s="4" t="s">
        <v>7</v>
      </c>
      <c r="E8" s="4" t="s">
        <v>15</v>
      </c>
      <c r="F8" s="4" t="s">
        <v>13</v>
      </c>
    </row>
    <row r="9">
      <c r="B9" s="3" t="s">
        <v>16</v>
      </c>
      <c r="C9" s="4" t="s">
        <v>17</v>
      </c>
      <c r="D9" s="4" t="s">
        <v>7</v>
      </c>
      <c r="E9" s="4" t="s">
        <v>11</v>
      </c>
      <c r="F9" s="4" t="s">
        <v>13</v>
      </c>
    </row>
    <row r="10">
      <c r="B10" s="3" t="s">
        <v>18</v>
      </c>
      <c r="C10" s="4" t="s">
        <v>11</v>
      </c>
      <c r="D10" s="4" t="s">
        <v>7</v>
      </c>
      <c r="E10" s="4" t="s">
        <v>19</v>
      </c>
      <c r="F10" s="4" t="s">
        <v>13</v>
      </c>
    </row>
    <row r="11">
      <c r="B11" s="3" t="s">
        <v>20</v>
      </c>
      <c r="C11" s="4" t="s">
        <v>11</v>
      </c>
      <c r="D11" s="4" t="s">
        <v>7</v>
      </c>
      <c r="E11" s="4" t="s">
        <v>21</v>
      </c>
      <c r="F11" s="4" t="s">
        <v>13</v>
      </c>
    </row>
    <row r="12">
      <c r="B12" s="5"/>
      <c r="C12" s="6"/>
      <c r="D12" s="6"/>
      <c r="E12" s="6"/>
      <c r="F12" s="6"/>
    </row>
    <row r="13">
      <c r="B13" s="7"/>
      <c r="C13" s="7"/>
      <c r="D13" s="7"/>
      <c r="E13" s="7"/>
      <c r="F13" s="7"/>
    </row>
    <row r="14">
      <c r="B14" s="1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>
      <c r="B15" s="8" t="s">
        <v>22</v>
      </c>
      <c r="C15" s="4" t="s">
        <v>23</v>
      </c>
      <c r="D15" s="4" t="s">
        <v>24</v>
      </c>
      <c r="E15" s="4"/>
      <c r="F15" s="4" t="s">
        <v>25</v>
      </c>
    </row>
    <row r="16">
      <c r="B16" s="8" t="s">
        <v>26</v>
      </c>
      <c r="C16" s="4"/>
      <c r="D16" s="4"/>
      <c r="E16" s="4"/>
      <c r="F16" s="4"/>
    </row>
    <row r="17">
      <c r="B17" s="8" t="s">
        <v>27</v>
      </c>
      <c r="C17" s="4"/>
      <c r="D17" s="4"/>
      <c r="E17" s="4"/>
      <c r="F17" s="4"/>
    </row>
    <row r="18">
      <c r="B18" s="8" t="s">
        <v>28</v>
      </c>
      <c r="C18" s="4" t="s">
        <v>29</v>
      </c>
      <c r="D18" s="4" t="s">
        <v>24</v>
      </c>
      <c r="E18" s="4" t="s">
        <v>30</v>
      </c>
      <c r="F18" s="4" t="s">
        <v>31</v>
      </c>
    </row>
    <row r="19">
      <c r="B19" s="8" t="s">
        <v>32</v>
      </c>
      <c r="C19" s="4"/>
      <c r="D19" s="4"/>
      <c r="E19" s="4"/>
      <c r="F19" s="4"/>
    </row>
    <row r="20">
      <c r="B20" s="8" t="s">
        <v>33</v>
      </c>
      <c r="C20" s="4"/>
      <c r="D20" s="4"/>
      <c r="E20" s="4"/>
      <c r="F20" s="4"/>
    </row>
    <row r="21">
      <c r="B21" s="9" t="s">
        <v>34</v>
      </c>
      <c r="C21" s="10"/>
      <c r="D21" s="10"/>
      <c r="E21" s="10"/>
      <c r="F21" s="4"/>
    </row>
    <row r="22">
      <c r="B22" s="9" t="s">
        <v>35</v>
      </c>
      <c r="C22" s="11" t="s">
        <v>36</v>
      </c>
      <c r="D22" s="11" t="s">
        <v>24</v>
      </c>
      <c r="E22" s="11" t="s">
        <v>37</v>
      </c>
      <c r="F22" s="4" t="s">
        <v>25</v>
      </c>
    </row>
    <row r="23">
      <c r="B23" s="9" t="s">
        <v>38</v>
      </c>
      <c r="C23" s="10"/>
      <c r="D23" s="10"/>
      <c r="E23" s="10"/>
      <c r="F23" s="10"/>
    </row>
    <row r="24">
      <c r="B24" s="9" t="s">
        <v>39</v>
      </c>
      <c r="C24" s="10"/>
      <c r="D24" s="10"/>
      <c r="E24" s="10"/>
      <c r="F24" s="10"/>
    </row>
    <row r="25">
      <c r="B25" s="9" t="s">
        <v>40</v>
      </c>
      <c r="C25" s="10"/>
      <c r="D25" s="10"/>
      <c r="E25" s="10"/>
      <c r="F25" s="10"/>
    </row>
    <row r="26">
      <c r="B26" s="9" t="s">
        <v>41</v>
      </c>
      <c r="C26" s="10"/>
      <c r="D26" s="10"/>
      <c r="E26" s="10"/>
      <c r="F26" s="10"/>
    </row>
    <row r="27">
      <c r="B27" s="12" t="s">
        <v>42</v>
      </c>
      <c r="C27" s="4" t="s">
        <v>23</v>
      </c>
      <c r="D27" s="4" t="s">
        <v>24</v>
      </c>
      <c r="E27" s="4" t="s">
        <v>43</v>
      </c>
      <c r="F27" s="11" t="s">
        <v>36</v>
      </c>
    </row>
    <row r="28">
      <c r="B28" s="12" t="s">
        <v>44</v>
      </c>
      <c r="C28" s="4" t="s">
        <v>23</v>
      </c>
      <c r="D28" s="4" t="s">
        <v>24</v>
      </c>
      <c r="E28" s="4" t="s">
        <v>43</v>
      </c>
      <c r="F28" s="11" t="s">
        <v>36</v>
      </c>
    </row>
    <row r="29">
      <c r="B29" s="12" t="s">
        <v>45</v>
      </c>
      <c r="C29" s="4" t="s">
        <v>23</v>
      </c>
      <c r="D29" s="4" t="s">
        <v>24</v>
      </c>
      <c r="E29" s="4" t="s">
        <v>43</v>
      </c>
      <c r="F29" s="11" t="s">
        <v>36</v>
      </c>
    </row>
    <row r="30">
      <c r="B30" s="12" t="s">
        <v>46</v>
      </c>
      <c r="C30" s="4" t="s">
        <v>23</v>
      </c>
      <c r="D30" s="4" t="s">
        <v>24</v>
      </c>
      <c r="E30" s="4" t="s">
        <v>43</v>
      </c>
      <c r="F30" s="11" t="s">
        <v>36</v>
      </c>
    </row>
    <row r="31">
      <c r="B31" s="12" t="s">
        <v>47</v>
      </c>
      <c r="C31" s="4" t="s">
        <v>23</v>
      </c>
      <c r="D31" s="4" t="s">
        <v>24</v>
      </c>
      <c r="E31" s="4" t="s">
        <v>43</v>
      </c>
      <c r="F31" s="11" t="s">
        <v>36</v>
      </c>
    </row>
    <row r="32">
      <c r="B32" s="12" t="s">
        <v>48</v>
      </c>
      <c r="C32" s="4" t="s">
        <v>23</v>
      </c>
      <c r="D32" s="4" t="s">
        <v>24</v>
      </c>
      <c r="E32" s="4" t="s">
        <v>43</v>
      </c>
      <c r="F32" s="11" t="s">
        <v>36</v>
      </c>
    </row>
    <row r="33">
      <c r="B33" s="12" t="s">
        <v>49</v>
      </c>
      <c r="C33" s="4" t="s">
        <v>23</v>
      </c>
      <c r="D33" s="4" t="s">
        <v>24</v>
      </c>
      <c r="E33" s="4" t="s">
        <v>43</v>
      </c>
      <c r="F33" s="11" t="s">
        <v>36</v>
      </c>
    </row>
    <row r="34">
      <c r="B34" s="12" t="s">
        <v>50</v>
      </c>
      <c r="C34" s="11" t="s">
        <v>23</v>
      </c>
      <c r="D34" s="4" t="s">
        <v>24</v>
      </c>
      <c r="E34" s="4" t="s">
        <v>43</v>
      </c>
      <c r="F34" s="11" t="s">
        <v>36</v>
      </c>
    </row>
    <row r="35">
      <c r="B35" s="12" t="s">
        <v>51</v>
      </c>
      <c r="C35" s="10"/>
      <c r="D35" s="10"/>
      <c r="E35" s="10"/>
      <c r="F35" s="10"/>
    </row>
    <row r="36">
      <c r="B36" s="12" t="s">
        <v>52</v>
      </c>
      <c r="C36" s="13" t="s">
        <v>53</v>
      </c>
      <c r="D36" s="11" t="s">
        <v>54</v>
      </c>
      <c r="E36" s="11" t="s">
        <v>29</v>
      </c>
      <c r="F36" s="11" t="s">
        <v>55</v>
      </c>
    </row>
    <row r="37">
      <c r="B37" s="12" t="s">
        <v>56</v>
      </c>
      <c r="C37" s="10"/>
      <c r="D37" s="10"/>
      <c r="E37" s="10"/>
      <c r="F37" s="10"/>
    </row>
    <row r="38">
      <c r="B38" s="14" t="s">
        <v>57</v>
      </c>
      <c r="C38" s="11"/>
      <c r="D38" s="10"/>
      <c r="E38" s="10"/>
      <c r="F38" s="10"/>
    </row>
    <row r="39">
      <c r="B39" s="14" t="s">
        <v>58</v>
      </c>
      <c r="C39" s="10"/>
      <c r="D39" s="10"/>
      <c r="E39" s="10"/>
      <c r="F39" s="10"/>
    </row>
    <row r="40">
      <c r="B40" s="14" t="s">
        <v>59</v>
      </c>
      <c r="C40" s="11" t="s">
        <v>60</v>
      </c>
      <c r="D40" s="11" t="s">
        <v>61</v>
      </c>
      <c r="E40" s="11" t="s">
        <v>23</v>
      </c>
      <c r="F40" s="11" t="s">
        <v>36</v>
      </c>
    </row>
    <row r="41">
      <c r="B41" s="14" t="s">
        <v>62</v>
      </c>
      <c r="C41" s="11" t="s">
        <v>60</v>
      </c>
      <c r="D41" s="11" t="s">
        <v>61</v>
      </c>
      <c r="E41" s="11" t="s">
        <v>23</v>
      </c>
      <c r="F41" s="11" t="s">
        <v>36</v>
      </c>
    </row>
    <row r="42">
      <c r="B42" s="14" t="s">
        <v>63</v>
      </c>
      <c r="C42" s="10"/>
      <c r="D42" s="10"/>
      <c r="E42" s="10"/>
      <c r="F42" s="10"/>
    </row>
    <row r="43">
      <c r="B43" s="14" t="s">
        <v>64</v>
      </c>
      <c r="C43" s="11" t="s">
        <v>60</v>
      </c>
      <c r="D43" s="11" t="s">
        <v>61</v>
      </c>
      <c r="E43" s="11" t="s">
        <v>23</v>
      </c>
      <c r="F43" s="11" t="s">
        <v>65</v>
      </c>
    </row>
    <row r="44">
      <c r="B44" s="14" t="s">
        <v>66</v>
      </c>
      <c r="C44" s="11" t="s">
        <v>61</v>
      </c>
      <c r="D44" s="11" t="s">
        <v>67</v>
      </c>
      <c r="E44" s="11" t="s">
        <v>68</v>
      </c>
      <c r="F44" s="11" t="s">
        <v>69</v>
      </c>
    </row>
    <row r="45">
      <c r="B45" s="15" t="s">
        <v>70</v>
      </c>
      <c r="C45" s="11" t="s">
        <v>71</v>
      </c>
      <c r="D45" s="11" t="s">
        <v>72</v>
      </c>
      <c r="E45" s="11" t="s">
        <v>36</v>
      </c>
      <c r="F45" s="11" t="s">
        <v>69</v>
      </c>
    </row>
    <row r="46">
      <c r="B46" s="15" t="s">
        <v>73</v>
      </c>
      <c r="C46" s="11" t="s">
        <v>71</v>
      </c>
      <c r="D46" s="11" t="s">
        <v>72</v>
      </c>
      <c r="E46" s="11" t="s">
        <v>36</v>
      </c>
      <c r="F46" s="11" t="s">
        <v>69</v>
      </c>
    </row>
    <row r="47">
      <c r="B47" s="15" t="s">
        <v>74</v>
      </c>
      <c r="C47" s="11" t="s">
        <v>71</v>
      </c>
      <c r="D47" s="11" t="s">
        <v>72</v>
      </c>
      <c r="E47" s="11" t="s">
        <v>36</v>
      </c>
      <c r="F47" s="11" t="s">
        <v>69</v>
      </c>
    </row>
    <row r="48">
      <c r="B48" s="15" t="s">
        <v>75</v>
      </c>
      <c r="C48" s="11" t="s">
        <v>71</v>
      </c>
      <c r="D48" s="11" t="s">
        <v>72</v>
      </c>
      <c r="E48" s="11" t="s">
        <v>36</v>
      </c>
      <c r="F48" s="11" t="s">
        <v>69</v>
      </c>
    </row>
    <row r="49">
      <c r="B49" s="15" t="s">
        <v>76</v>
      </c>
      <c r="C49" s="11" t="s">
        <v>71</v>
      </c>
      <c r="D49" s="11" t="s">
        <v>72</v>
      </c>
      <c r="E49" s="11" t="s">
        <v>36</v>
      </c>
      <c r="F49" s="11" t="s">
        <v>69</v>
      </c>
    </row>
    <row r="50">
      <c r="B50" s="15" t="s">
        <v>77</v>
      </c>
      <c r="C50" s="11" t="s">
        <v>71</v>
      </c>
      <c r="D50" s="11" t="s">
        <v>72</v>
      </c>
      <c r="E50" s="11" t="s">
        <v>36</v>
      </c>
      <c r="F50" s="11" t="s">
        <v>69</v>
      </c>
    </row>
    <row r="51">
      <c r="B51" s="15" t="s">
        <v>78</v>
      </c>
      <c r="C51" s="11" t="s">
        <v>71</v>
      </c>
      <c r="D51" s="11" t="s">
        <v>72</v>
      </c>
      <c r="E51" s="11" t="s">
        <v>36</v>
      </c>
      <c r="F51" s="11" t="s">
        <v>69</v>
      </c>
    </row>
    <row r="52">
      <c r="B52" s="15" t="s">
        <v>79</v>
      </c>
      <c r="C52" s="11" t="s">
        <v>71</v>
      </c>
      <c r="D52" s="11" t="s">
        <v>72</v>
      </c>
      <c r="E52" s="11" t="s">
        <v>36</v>
      </c>
      <c r="F52" s="11" t="s">
        <v>69</v>
      </c>
    </row>
    <row r="53">
      <c r="B53" s="15" t="s">
        <v>80</v>
      </c>
      <c r="C53" s="11" t="s">
        <v>71</v>
      </c>
      <c r="D53" s="11" t="s">
        <v>72</v>
      </c>
      <c r="E53" s="11" t="s">
        <v>36</v>
      </c>
      <c r="F53" s="11" t="s">
        <v>69</v>
      </c>
    </row>
    <row r="54">
      <c r="B54" s="15" t="s">
        <v>81</v>
      </c>
      <c r="C54" s="11" t="s">
        <v>71</v>
      </c>
      <c r="D54" s="11" t="s">
        <v>72</v>
      </c>
      <c r="E54" s="11" t="s">
        <v>36</v>
      </c>
      <c r="F54" s="11" t="s">
        <v>69</v>
      </c>
    </row>
    <row r="55">
      <c r="B55" s="15" t="s">
        <v>82</v>
      </c>
      <c r="C55" s="11" t="s">
        <v>71</v>
      </c>
      <c r="D55" s="11" t="s">
        <v>72</v>
      </c>
      <c r="E55" s="11" t="s">
        <v>36</v>
      </c>
      <c r="F55" s="11" t="s">
        <v>69</v>
      </c>
    </row>
    <row r="56">
      <c r="B56" s="16" t="s">
        <v>83</v>
      </c>
      <c r="C56" s="11" t="s">
        <v>84</v>
      </c>
      <c r="D56" s="11" t="s">
        <v>36</v>
      </c>
      <c r="E56" s="11" t="s">
        <v>85</v>
      </c>
      <c r="F56" s="11" t="s">
        <v>61</v>
      </c>
    </row>
    <row r="57">
      <c r="B57" s="16" t="s">
        <v>86</v>
      </c>
      <c r="C57" s="11" t="s">
        <v>84</v>
      </c>
      <c r="D57" s="11" t="s">
        <v>36</v>
      </c>
      <c r="E57" s="11" t="s">
        <v>85</v>
      </c>
      <c r="F57" s="11" t="s">
        <v>61</v>
      </c>
    </row>
    <row r="58">
      <c r="B58" s="16" t="s">
        <v>87</v>
      </c>
      <c r="C58" s="10"/>
      <c r="D58" s="10"/>
      <c r="E58" s="10"/>
      <c r="F58" s="10"/>
    </row>
    <row r="59">
      <c r="B59" s="16" t="s">
        <v>88</v>
      </c>
      <c r="C59" s="11" t="s">
        <v>84</v>
      </c>
      <c r="D59" s="11" t="s">
        <v>36</v>
      </c>
      <c r="E59" s="11" t="s">
        <v>85</v>
      </c>
      <c r="F59" s="11" t="s">
        <v>61</v>
      </c>
    </row>
    <row r="60">
      <c r="B60" s="16" t="s">
        <v>89</v>
      </c>
      <c r="C60" s="11" t="s">
        <v>84</v>
      </c>
      <c r="D60" s="11" t="s">
        <v>36</v>
      </c>
      <c r="E60" s="11" t="s">
        <v>85</v>
      </c>
      <c r="F60" s="11" t="s">
        <v>61</v>
      </c>
    </row>
    <row r="61">
      <c r="B61" s="16" t="s">
        <v>90</v>
      </c>
      <c r="C61" s="10"/>
      <c r="D61" s="10"/>
      <c r="E61" s="10"/>
      <c r="F61" s="10"/>
    </row>
    <row r="62">
      <c r="B62" s="16" t="s">
        <v>91</v>
      </c>
      <c r="C62" s="10"/>
      <c r="D62" s="10"/>
      <c r="E62" s="10"/>
      <c r="F62" s="10"/>
    </row>
    <row r="63">
      <c r="B63" s="16" t="s">
        <v>92</v>
      </c>
      <c r="C63" s="10"/>
      <c r="D63" s="10"/>
      <c r="E63" s="10"/>
      <c r="F63" s="10"/>
    </row>
    <row r="64">
      <c r="B64" s="16" t="s">
        <v>93</v>
      </c>
      <c r="C64" s="10"/>
      <c r="D64" s="10"/>
      <c r="E64" s="10"/>
      <c r="F64" s="10"/>
    </row>
    <row r="65">
      <c r="B65" s="16" t="s">
        <v>94</v>
      </c>
      <c r="C65" s="10"/>
      <c r="D65" s="10"/>
      <c r="E65" s="10"/>
      <c r="F65" s="10"/>
    </row>
    <row r="66">
      <c r="B66" s="16" t="s">
        <v>95</v>
      </c>
      <c r="C66" s="10"/>
      <c r="D66" s="10"/>
      <c r="E66" s="10"/>
      <c r="F66" s="10"/>
    </row>
    <row r="67">
      <c r="B67" s="16" t="s">
        <v>96</v>
      </c>
      <c r="C67" s="10"/>
      <c r="D67" s="10"/>
      <c r="E67" s="10"/>
      <c r="F67" s="10"/>
    </row>
    <row r="68">
      <c r="B68" s="17" t="s">
        <v>97</v>
      </c>
      <c r="C68" s="11" t="s">
        <v>29</v>
      </c>
      <c r="D68" s="11" t="s">
        <v>61</v>
      </c>
      <c r="E68" s="11" t="s">
        <v>61</v>
      </c>
      <c r="F68" s="11" t="s">
        <v>36</v>
      </c>
    </row>
    <row r="69">
      <c r="B69" s="17" t="s">
        <v>98</v>
      </c>
      <c r="C69" s="11" t="s">
        <v>29</v>
      </c>
      <c r="D69" s="11" t="s">
        <v>61</v>
      </c>
      <c r="E69" s="11" t="s">
        <v>61</v>
      </c>
      <c r="F69" s="11" t="s">
        <v>36</v>
      </c>
    </row>
    <row r="70">
      <c r="B70" s="17" t="s">
        <v>99</v>
      </c>
      <c r="C70" s="11" t="s">
        <v>29</v>
      </c>
      <c r="D70" s="11" t="s">
        <v>61</v>
      </c>
      <c r="E70" s="11" t="s">
        <v>61</v>
      </c>
      <c r="F70" s="11" t="s">
        <v>36</v>
      </c>
    </row>
    <row r="71">
      <c r="B71" s="17" t="s">
        <v>100</v>
      </c>
      <c r="C71" s="11" t="s">
        <v>29</v>
      </c>
      <c r="D71" s="11" t="s">
        <v>61</v>
      </c>
      <c r="E71" s="11" t="s">
        <v>61</v>
      </c>
      <c r="F71" s="11" t="s">
        <v>36</v>
      </c>
    </row>
    <row r="72">
      <c r="B72" s="18" t="s">
        <v>101</v>
      </c>
      <c r="C72" s="11" t="s">
        <v>102</v>
      </c>
      <c r="D72" s="10"/>
      <c r="E72" s="11" t="s">
        <v>53</v>
      </c>
      <c r="F72" s="11" t="s">
        <v>103</v>
      </c>
    </row>
    <row r="73">
      <c r="B73" s="18" t="s">
        <v>104</v>
      </c>
      <c r="C73" s="10"/>
      <c r="D73" s="11" t="s">
        <v>105</v>
      </c>
      <c r="E73" s="11" t="s">
        <v>53</v>
      </c>
      <c r="F73" s="11" t="s">
        <v>106</v>
      </c>
    </row>
    <row r="74">
      <c r="B74" s="18" t="s">
        <v>107</v>
      </c>
      <c r="C74" s="11" t="s">
        <v>36</v>
      </c>
      <c r="D74" s="11" t="s">
        <v>105</v>
      </c>
      <c r="E74" s="11" t="s">
        <v>53</v>
      </c>
      <c r="F74" s="11" t="s">
        <v>106</v>
      </c>
    </row>
    <row r="75">
      <c r="B75" s="19" t="s">
        <v>108</v>
      </c>
      <c r="C75" s="11" t="s">
        <v>71</v>
      </c>
      <c r="D75" s="11" t="s">
        <v>72</v>
      </c>
      <c r="E75" s="11" t="s">
        <v>109</v>
      </c>
      <c r="F75" s="11" t="s">
        <v>103</v>
      </c>
    </row>
    <row r="76">
      <c r="B76" s="19" t="s">
        <v>110</v>
      </c>
      <c r="C76" s="10"/>
      <c r="D76" s="10"/>
      <c r="E76" s="10"/>
      <c r="F76" s="10"/>
    </row>
    <row r="77">
      <c r="B77" s="19" t="s">
        <v>111</v>
      </c>
      <c r="C77" s="11" t="s">
        <v>112</v>
      </c>
      <c r="D77" s="11" t="s">
        <v>72</v>
      </c>
      <c r="E77" s="11" t="s">
        <v>53</v>
      </c>
      <c r="F77" s="11" t="s">
        <v>106</v>
      </c>
    </row>
    <row r="78">
      <c r="B78" s="19" t="s">
        <v>113</v>
      </c>
      <c r="C78" s="11" t="s">
        <v>114</v>
      </c>
      <c r="D78" s="11" t="s">
        <v>115</v>
      </c>
      <c r="E78" s="11" t="s">
        <v>115</v>
      </c>
      <c r="F78" s="11" t="s">
        <v>106</v>
      </c>
    </row>
    <row r="79">
      <c r="B79" s="16" t="s">
        <v>116</v>
      </c>
      <c r="C79" s="10"/>
      <c r="D79" s="10"/>
      <c r="E79" s="10"/>
      <c r="F79" s="10"/>
    </row>
    <row r="80">
      <c r="B80" s="20" t="s">
        <v>117</v>
      </c>
      <c r="C80" s="21" t="s">
        <v>118</v>
      </c>
      <c r="D80" s="22" t="s">
        <v>119</v>
      </c>
      <c r="E80" s="22" t="s">
        <v>120</v>
      </c>
      <c r="F80" s="11" t="s">
        <v>121</v>
      </c>
    </row>
    <row r="81">
      <c r="B81" s="23"/>
      <c r="C81" s="23"/>
      <c r="D81" s="23"/>
      <c r="E81" s="23"/>
      <c r="F81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1.5"/>
    <col customWidth="1" min="3" max="3" width="26.88"/>
    <col customWidth="1" min="4" max="4" width="23.75"/>
    <col customWidth="1" min="5" max="5" width="20.25"/>
  </cols>
  <sheetData>
    <row r="1">
      <c r="A1" s="24" t="s">
        <v>122</v>
      </c>
      <c r="B1" s="25" t="s">
        <v>123</v>
      </c>
      <c r="C1" s="25" t="s">
        <v>124</v>
      </c>
      <c r="D1" s="25" t="s">
        <v>125</v>
      </c>
      <c r="E1" s="25" t="s">
        <v>126</v>
      </c>
      <c r="F1" s="25" t="s">
        <v>127</v>
      </c>
      <c r="G1" s="25" t="s">
        <v>128</v>
      </c>
      <c r="H1" s="26"/>
      <c r="I1" s="27"/>
      <c r="U1" s="28"/>
      <c r="V1" s="28"/>
      <c r="W1" s="28"/>
      <c r="X1" s="28"/>
    </row>
    <row r="2" ht="90.0" customHeight="1">
      <c r="A2" s="27">
        <v>1.0</v>
      </c>
      <c r="B2" s="29" t="s">
        <v>129</v>
      </c>
      <c r="C2" s="29" t="s">
        <v>130</v>
      </c>
      <c r="D2" s="29" t="s">
        <v>131</v>
      </c>
      <c r="E2" s="29" t="s">
        <v>36</v>
      </c>
      <c r="F2" s="30">
        <v>3.0</v>
      </c>
      <c r="G2" s="30">
        <v>3.0</v>
      </c>
      <c r="H2" s="27"/>
      <c r="I2" s="27"/>
      <c r="U2" s="28"/>
      <c r="V2" s="28"/>
      <c r="W2" s="28"/>
      <c r="X2" s="28"/>
    </row>
    <row r="3" ht="115.5" customHeight="1">
      <c r="A3" s="27">
        <v>2.0</v>
      </c>
      <c r="B3" s="29" t="s">
        <v>132</v>
      </c>
      <c r="C3" s="29" t="s">
        <v>133</v>
      </c>
      <c r="D3" s="29" t="s">
        <v>134</v>
      </c>
      <c r="E3" s="29" t="s">
        <v>135</v>
      </c>
      <c r="F3" s="30">
        <v>1.0</v>
      </c>
      <c r="G3" s="30">
        <v>4.0</v>
      </c>
      <c r="H3" s="27"/>
      <c r="I3" s="27"/>
      <c r="U3" s="28"/>
      <c r="V3" s="28"/>
      <c r="W3" s="28"/>
      <c r="X3" s="28"/>
    </row>
    <row r="4" ht="105.75" customHeight="1">
      <c r="A4" s="27">
        <v>3.0</v>
      </c>
      <c r="B4" s="31" t="s">
        <v>136</v>
      </c>
      <c r="C4" s="31" t="s">
        <v>137</v>
      </c>
      <c r="D4" s="31" t="s">
        <v>138</v>
      </c>
      <c r="E4" s="29" t="s">
        <v>118</v>
      </c>
      <c r="F4" s="30">
        <v>4.0</v>
      </c>
      <c r="G4" s="27">
        <v>4.0</v>
      </c>
      <c r="H4" s="27"/>
      <c r="I4" s="32"/>
      <c r="U4" s="28"/>
      <c r="V4" s="28"/>
      <c r="W4" s="28"/>
      <c r="X4" s="28"/>
    </row>
    <row r="5">
      <c r="A5" s="27">
        <v>4.0</v>
      </c>
      <c r="B5" s="29" t="s">
        <v>139</v>
      </c>
      <c r="C5" s="31" t="s">
        <v>140</v>
      </c>
      <c r="D5" s="31" t="s">
        <v>141</v>
      </c>
      <c r="E5" s="29" t="s">
        <v>67</v>
      </c>
      <c r="F5" s="30">
        <v>3.0</v>
      </c>
      <c r="G5" s="30">
        <v>4.0</v>
      </c>
      <c r="H5" s="27"/>
      <c r="I5" s="32"/>
      <c r="U5" s="28"/>
      <c r="V5" s="28"/>
      <c r="W5" s="28"/>
      <c r="X5" s="28"/>
    </row>
    <row r="6">
      <c r="A6" s="27">
        <v>5.0</v>
      </c>
      <c r="B6" s="29" t="s">
        <v>142</v>
      </c>
      <c r="C6" s="29" t="s">
        <v>143</v>
      </c>
      <c r="D6" s="31" t="s">
        <v>144</v>
      </c>
      <c r="E6" s="29" t="s">
        <v>61</v>
      </c>
      <c r="F6" s="30">
        <v>3.0</v>
      </c>
      <c r="G6" s="30">
        <v>2.0</v>
      </c>
      <c r="H6" s="27"/>
      <c r="I6" s="32"/>
      <c r="U6" s="28"/>
      <c r="V6" s="28"/>
      <c r="W6" s="28"/>
      <c r="X6" s="28"/>
    </row>
    <row r="7">
      <c r="A7" s="27"/>
      <c r="B7" s="31"/>
      <c r="C7" s="31"/>
      <c r="D7" s="31"/>
      <c r="E7" s="31"/>
      <c r="F7" s="27"/>
      <c r="G7" s="27"/>
      <c r="H7" s="27"/>
      <c r="I7" s="32"/>
      <c r="U7" s="28"/>
      <c r="V7" s="28"/>
      <c r="W7" s="28"/>
      <c r="X7" s="28"/>
    </row>
    <row r="8">
      <c r="A8" s="27"/>
      <c r="B8" s="31"/>
      <c r="C8" s="31"/>
      <c r="D8" s="31"/>
      <c r="E8" s="31"/>
      <c r="F8" s="27"/>
      <c r="G8" s="27"/>
      <c r="H8" s="27"/>
      <c r="I8" s="32"/>
      <c r="U8" s="28"/>
      <c r="V8" s="28"/>
      <c r="W8" s="28"/>
      <c r="X8" s="28"/>
    </row>
    <row r="9">
      <c r="A9" s="27"/>
      <c r="B9" s="31"/>
      <c r="C9" s="31"/>
      <c r="D9" s="31"/>
      <c r="E9" s="31"/>
      <c r="F9" s="27"/>
      <c r="G9" s="27"/>
      <c r="H9" s="27"/>
      <c r="I9" s="33"/>
      <c r="U9" s="28"/>
      <c r="V9" s="28"/>
      <c r="W9" s="28"/>
      <c r="X9" s="28"/>
    </row>
    <row r="10">
      <c r="A10" s="27"/>
      <c r="B10" s="27"/>
      <c r="C10" s="27"/>
      <c r="D10" s="27"/>
      <c r="E10" s="27"/>
      <c r="F10" s="27"/>
      <c r="G10" s="27"/>
      <c r="H10" s="34"/>
      <c r="I10" s="35"/>
      <c r="U10" s="28"/>
      <c r="V10" s="28"/>
      <c r="W10" s="28"/>
      <c r="X10" s="28"/>
    </row>
    <row r="11">
      <c r="A11" s="27"/>
      <c r="B11" s="27"/>
      <c r="C11" s="27"/>
      <c r="D11" s="27"/>
      <c r="E11" s="27"/>
      <c r="F11" s="27"/>
      <c r="G11" s="27"/>
      <c r="H11" s="27"/>
      <c r="I11" s="27"/>
      <c r="U11" s="28"/>
      <c r="V11" s="28"/>
      <c r="W11" s="28"/>
      <c r="X11" s="28"/>
    </row>
    <row r="12">
      <c r="A12" s="27"/>
      <c r="B12" s="27"/>
      <c r="C12" s="27"/>
      <c r="D12" s="27"/>
      <c r="E12" s="27"/>
      <c r="F12" s="27"/>
      <c r="G12" s="27"/>
      <c r="H12" s="27"/>
      <c r="I12" s="27"/>
      <c r="U12" s="28"/>
      <c r="V12" s="28"/>
      <c r="W12" s="28"/>
      <c r="X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U13" s="28"/>
      <c r="V13" s="28"/>
      <c r="W13" s="28"/>
      <c r="X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U14" s="28"/>
      <c r="V14" s="28"/>
      <c r="W14" s="28"/>
      <c r="X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U15" s="28"/>
      <c r="V15" s="28"/>
      <c r="W15" s="28"/>
      <c r="X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>
      <c r="A25" s="27"/>
      <c r="B25" s="36" t="s">
        <v>145</v>
      </c>
      <c r="G25" s="28"/>
      <c r="H25" s="28"/>
      <c r="I25" s="28"/>
      <c r="J25" s="28"/>
      <c r="K25" s="28"/>
    </row>
    <row r="26">
      <c r="A26" s="27"/>
      <c r="B26" s="27"/>
      <c r="C26" s="27"/>
      <c r="D26" s="27"/>
      <c r="E26" s="27"/>
      <c r="F26" s="27"/>
      <c r="G26" s="28"/>
      <c r="H26" s="37"/>
      <c r="I26" s="37"/>
      <c r="J26" s="37"/>
      <c r="K26" s="37"/>
    </row>
    <row r="27">
      <c r="A27" s="38" t="s">
        <v>146</v>
      </c>
      <c r="B27" s="38"/>
      <c r="C27" s="38"/>
      <c r="D27" s="38"/>
      <c r="E27" s="38"/>
      <c r="F27" s="38"/>
      <c r="G27" s="39"/>
      <c r="H27" s="40" t="s">
        <v>147</v>
      </c>
      <c r="I27" s="41"/>
      <c r="J27" s="41"/>
      <c r="K27" s="42"/>
    </row>
    <row r="28">
      <c r="A28" s="43">
        <v>5.0</v>
      </c>
      <c r="B28" s="44"/>
      <c r="C28" s="44"/>
      <c r="D28" s="45"/>
      <c r="E28" s="46"/>
      <c r="F28" s="47"/>
      <c r="G28" s="39"/>
      <c r="H28" s="48">
        <v>1.0</v>
      </c>
      <c r="I28" s="49" t="s">
        <v>148</v>
      </c>
      <c r="J28" s="41"/>
      <c r="K28" s="42"/>
    </row>
    <row r="29">
      <c r="A29" s="43">
        <v>4.0</v>
      </c>
      <c r="B29" s="50">
        <v>2.0</v>
      </c>
      <c r="C29" s="51"/>
      <c r="D29" s="52">
        <v>1.0</v>
      </c>
      <c r="E29" s="46"/>
      <c r="F29" s="47"/>
      <c r="G29" s="39"/>
      <c r="H29" s="48">
        <v>2.0</v>
      </c>
      <c r="I29" s="49" t="s">
        <v>149</v>
      </c>
      <c r="J29" s="41"/>
      <c r="K29" s="42"/>
    </row>
    <row r="30">
      <c r="A30" s="43">
        <v>3.0</v>
      </c>
      <c r="B30" s="53"/>
      <c r="C30" s="54">
        <v>4.0</v>
      </c>
      <c r="D30" s="52">
        <v>3.0</v>
      </c>
      <c r="E30" s="55"/>
      <c r="F30" s="56"/>
      <c r="G30" s="39"/>
      <c r="H30" s="48">
        <v>3.0</v>
      </c>
      <c r="I30" s="49" t="s">
        <v>150</v>
      </c>
      <c r="J30" s="41"/>
      <c r="K30" s="42"/>
    </row>
    <row r="31">
      <c r="A31" s="43">
        <v>2.0</v>
      </c>
      <c r="B31" s="57"/>
      <c r="C31" s="51"/>
      <c r="D31" s="51"/>
      <c r="E31" s="51"/>
      <c r="F31" s="58"/>
      <c r="G31" s="39"/>
      <c r="H31" s="48">
        <v>4.0</v>
      </c>
      <c r="I31" s="49" t="s">
        <v>151</v>
      </c>
      <c r="J31" s="41"/>
      <c r="K31" s="42"/>
    </row>
    <row r="32">
      <c r="A32" s="43">
        <v>1.0</v>
      </c>
      <c r="B32" s="59"/>
      <c r="C32" s="59"/>
      <c r="D32" s="59"/>
      <c r="E32" s="59"/>
      <c r="F32" s="58"/>
      <c r="G32" s="39"/>
      <c r="H32" s="48">
        <v>5.0</v>
      </c>
      <c r="I32" s="49" t="s">
        <v>152</v>
      </c>
      <c r="J32" s="41"/>
      <c r="K32" s="42"/>
    </row>
    <row r="33">
      <c r="A33" s="60"/>
      <c r="B33" s="43">
        <v>1.0</v>
      </c>
      <c r="C33" s="43">
        <v>2.0</v>
      </c>
      <c r="D33" s="43">
        <v>3.0</v>
      </c>
      <c r="E33" s="43">
        <v>4.0</v>
      </c>
      <c r="F33" s="43">
        <v>5.0</v>
      </c>
      <c r="G33" s="39"/>
      <c r="H33" s="61"/>
      <c r="I33" s="61"/>
      <c r="J33" s="61"/>
      <c r="K33" s="61"/>
    </row>
    <row r="34">
      <c r="A34" s="35"/>
      <c r="B34" s="27" t="s">
        <v>153</v>
      </c>
      <c r="G34" s="39"/>
      <c r="H34" s="40" t="s">
        <v>154</v>
      </c>
      <c r="I34" s="41"/>
      <c r="J34" s="41"/>
      <c r="K34" s="42"/>
    </row>
    <row r="35">
      <c r="A35" s="27"/>
      <c r="B35" s="27"/>
      <c r="C35" s="27"/>
      <c r="D35" s="27"/>
      <c r="E35" s="27"/>
      <c r="F35" s="27"/>
      <c r="G35" s="39"/>
      <c r="H35" s="48">
        <v>1.0</v>
      </c>
      <c r="I35" s="49" t="s">
        <v>155</v>
      </c>
      <c r="J35" s="41"/>
      <c r="K35" s="42"/>
    </row>
    <row r="36">
      <c r="A36" s="27"/>
      <c r="B36" s="28"/>
      <c r="C36" s="28"/>
      <c r="D36" s="27"/>
      <c r="E36" s="27"/>
      <c r="F36" s="27"/>
      <c r="G36" s="39"/>
      <c r="H36" s="48">
        <v>2.0</v>
      </c>
      <c r="I36" s="49" t="s">
        <v>156</v>
      </c>
      <c r="J36" s="41"/>
      <c r="K36" s="42"/>
    </row>
    <row r="37">
      <c r="A37" s="28"/>
      <c r="B37" s="28"/>
      <c r="C37" s="28"/>
      <c r="D37" s="28"/>
      <c r="E37" s="28"/>
      <c r="F37" s="28"/>
      <c r="G37" s="39"/>
      <c r="H37" s="48">
        <v>3.0</v>
      </c>
      <c r="I37" s="49" t="s">
        <v>157</v>
      </c>
      <c r="J37" s="41"/>
      <c r="K37" s="42"/>
    </row>
    <row r="38">
      <c r="A38" s="28"/>
      <c r="B38" s="28"/>
      <c r="C38" s="28"/>
      <c r="D38" s="28"/>
      <c r="E38" s="28"/>
      <c r="F38" s="28"/>
      <c r="G38" s="39"/>
      <c r="H38" s="48">
        <v>4.0</v>
      </c>
      <c r="I38" s="49" t="s">
        <v>158</v>
      </c>
      <c r="J38" s="41"/>
      <c r="K38" s="42"/>
    </row>
    <row r="39">
      <c r="A39" s="28"/>
      <c r="B39" s="28"/>
      <c r="C39" s="28"/>
      <c r="D39" s="28"/>
      <c r="E39" s="28"/>
      <c r="F39" s="28"/>
      <c r="G39" s="39"/>
      <c r="H39" s="48">
        <v>5.0</v>
      </c>
      <c r="I39" s="49" t="s">
        <v>159</v>
      </c>
      <c r="J39" s="41"/>
      <c r="K39" s="42"/>
    </row>
  </sheetData>
  <mergeCells count="14">
    <mergeCell ref="B25:F25"/>
    <mergeCell ref="H27:K27"/>
    <mergeCell ref="I28:K28"/>
    <mergeCell ref="I29:K29"/>
    <mergeCell ref="I30:K30"/>
    <mergeCell ref="I31:K31"/>
    <mergeCell ref="I32:K32"/>
    <mergeCell ref="B34:F34"/>
    <mergeCell ref="H34:K34"/>
    <mergeCell ref="I35:K35"/>
    <mergeCell ref="I36:K36"/>
    <mergeCell ref="I37:K37"/>
    <mergeCell ref="I38:K38"/>
    <mergeCell ref="I39:K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6.38"/>
  </cols>
  <sheetData>
    <row r="1">
      <c r="A1" s="62" t="s">
        <v>0</v>
      </c>
      <c r="B1" s="62" t="s">
        <v>160</v>
      </c>
      <c r="D1" s="62" t="s">
        <v>0</v>
      </c>
      <c r="E1" s="62" t="s">
        <v>161</v>
      </c>
    </row>
    <row r="2">
      <c r="A2" s="62" t="s">
        <v>162</v>
      </c>
      <c r="B2" s="62">
        <v>2.0</v>
      </c>
      <c r="D2" s="62" t="s">
        <v>163</v>
      </c>
      <c r="E2" s="62" t="s">
        <v>164</v>
      </c>
    </row>
    <row r="3">
      <c r="A3" s="62" t="s">
        <v>165</v>
      </c>
      <c r="B3" s="62">
        <v>2.0</v>
      </c>
      <c r="D3" s="62" t="s">
        <v>163</v>
      </c>
      <c r="E3" s="62" t="s">
        <v>166</v>
      </c>
    </row>
    <row r="4">
      <c r="A4" s="62" t="s">
        <v>167</v>
      </c>
      <c r="B4" s="62">
        <v>5.0</v>
      </c>
      <c r="D4" s="62" t="s">
        <v>164</v>
      </c>
      <c r="E4" s="62" t="s">
        <v>168</v>
      </c>
    </row>
    <row r="5">
      <c r="A5" s="62" t="s">
        <v>169</v>
      </c>
      <c r="B5" s="62">
        <v>3.0</v>
      </c>
      <c r="D5" s="62" t="s">
        <v>166</v>
      </c>
      <c r="E5" s="62" t="s">
        <v>170</v>
      </c>
    </row>
    <row r="6">
      <c r="A6" s="62" t="s">
        <v>171</v>
      </c>
      <c r="B6" s="62">
        <v>2.0</v>
      </c>
      <c r="D6" s="62" t="s">
        <v>166</v>
      </c>
      <c r="E6" s="62" t="s">
        <v>172</v>
      </c>
    </row>
    <row r="7">
      <c r="A7" s="62" t="s">
        <v>173</v>
      </c>
      <c r="B7" s="62">
        <v>1.0</v>
      </c>
      <c r="D7" s="62" t="s">
        <v>172</v>
      </c>
      <c r="E7" s="62" t="s">
        <v>174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7.75"/>
    <col customWidth="1" min="3" max="3" width="30.38"/>
    <col customWidth="1" min="4" max="5" width="16.5"/>
    <col customWidth="1" min="6" max="6" width="17.0"/>
    <col customWidth="1" min="7" max="7" width="16.25"/>
    <col customWidth="1" min="8" max="8" width="21.38"/>
  </cols>
  <sheetData>
    <row r="1">
      <c r="A1" s="63"/>
      <c r="B1" s="64" t="s">
        <v>175</v>
      </c>
      <c r="C1" s="63"/>
      <c r="D1" s="65" t="s">
        <v>176</v>
      </c>
      <c r="E1" s="63"/>
      <c r="F1" s="65" t="s">
        <v>177</v>
      </c>
      <c r="G1" s="64"/>
      <c r="H1" s="63"/>
      <c r="I1" s="66" t="s">
        <v>178</v>
      </c>
      <c r="J1" s="66"/>
      <c r="K1" s="66"/>
      <c r="L1" s="63"/>
      <c r="M1" s="63"/>
      <c r="N1" s="63"/>
      <c r="O1" s="63"/>
      <c r="P1" s="63"/>
    </row>
    <row r="2">
      <c r="A2" s="63"/>
      <c r="B2" s="64"/>
      <c r="C2" s="67"/>
      <c r="D2" s="68"/>
      <c r="E2" s="67"/>
      <c r="F2" s="68"/>
      <c r="G2" s="68"/>
      <c r="H2" s="67"/>
      <c r="I2" s="66"/>
      <c r="J2" s="66"/>
      <c r="K2" s="66"/>
      <c r="L2" s="63"/>
      <c r="M2" s="63"/>
      <c r="N2" s="63"/>
      <c r="O2" s="63"/>
      <c r="P2" s="63"/>
    </row>
    <row r="3">
      <c r="A3" s="63"/>
      <c r="B3" s="69"/>
      <c r="C3" s="70" t="s">
        <v>179</v>
      </c>
      <c r="D3" s="71"/>
      <c r="E3" s="72" t="s">
        <v>180</v>
      </c>
      <c r="F3" s="73"/>
      <c r="G3" s="71"/>
      <c r="H3" s="74" t="s">
        <v>181</v>
      </c>
      <c r="I3" s="75"/>
      <c r="J3" s="76"/>
      <c r="K3" s="76"/>
      <c r="L3" s="63"/>
      <c r="M3" s="63"/>
      <c r="N3" s="63"/>
      <c r="O3" s="63"/>
      <c r="P3" s="63"/>
    </row>
    <row r="4">
      <c r="A4" s="63"/>
      <c r="B4" s="69"/>
      <c r="C4" s="70" t="s">
        <v>182</v>
      </c>
      <c r="D4" s="73"/>
      <c r="E4" s="70" t="s">
        <v>183</v>
      </c>
      <c r="F4" s="73"/>
      <c r="G4" s="77"/>
      <c r="H4" s="78" t="s">
        <v>184</v>
      </c>
      <c r="I4" s="79"/>
      <c r="J4" s="80"/>
      <c r="K4" s="80"/>
      <c r="L4" s="63"/>
      <c r="M4" s="63"/>
      <c r="N4" s="63"/>
      <c r="O4" s="63"/>
      <c r="P4" s="63"/>
    </row>
    <row r="5">
      <c r="A5" s="63"/>
      <c r="B5" s="69"/>
      <c r="C5" s="70" t="s">
        <v>185</v>
      </c>
      <c r="D5" s="73"/>
      <c r="E5" s="70" t="s">
        <v>186</v>
      </c>
      <c r="F5" s="81"/>
      <c r="G5" s="82"/>
      <c r="H5" s="83" t="s">
        <v>187</v>
      </c>
      <c r="I5" s="76"/>
      <c r="J5" s="76"/>
      <c r="K5" s="76"/>
      <c r="L5" s="63"/>
      <c r="M5" s="63"/>
      <c r="N5" s="63"/>
      <c r="O5" s="63"/>
      <c r="P5" s="63"/>
    </row>
    <row r="6">
      <c r="A6" s="63"/>
      <c r="B6" s="69"/>
      <c r="C6" s="70" t="s">
        <v>188</v>
      </c>
      <c r="D6" s="73"/>
      <c r="E6" s="78" t="s">
        <v>189</v>
      </c>
      <c r="F6" s="84"/>
      <c r="G6" s="76"/>
      <c r="H6" s="76"/>
      <c r="I6" s="76"/>
      <c r="J6" s="76"/>
      <c r="K6" s="76"/>
      <c r="L6" s="63"/>
      <c r="M6" s="63"/>
      <c r="N6" s="63"/>
      <c r="O6" s="63"/>
      <c r="P6" s="63"/>
    </row>
    <row r="7">
      <c r="A7" s="63"/>
      <c r="B7" s="69"/>
      <c r="C7" s="70" t="s">
        <v>190</v>
      </c>
      <c r="D7" s="73"/>
      <c r="E7" s="78" t="s">
        <v>191</v>
      </c>
      <c r="F7" s="81"/>
      <c r="G7" s="85"/>
      <c r="H7" s="76"/>
      <c r="I7" s="76"/>
      <c r="J7" s="76"/>
      <c r="K7" s="76"/>
      <c r="L7" s="63"/>
      <c r="M7" s="63"/>
      <c r="N7" s="63"/>
      <c r="O7" s="63"/>
      <c r="P7" s="63"/>
    </row>
    <row r="8">
      <c r="A8" s="63"/>
      <c r="B8" s="69"/>
      <c r="C8" s="70" t="s">
        <v>192</v>
      </c>
      <c r="D8" s="73"/>
      <c r="E8" s="86" t="s">
        <v>193</v>
      </c>
      <c r="F8" s="71"/>
      <c r="G8" s="76"/>
      <c r="H8" s="76"/>
      <c r="I8" s="76"/>
      <c r="J8" s="76"/>
      <c r="K8" s="76"/>
      <c r="L8" s="63"/>
      <c r="M8" s="63"/>
      <c r="N8" s="63"/>
      <c r="O8" s="63"/>
      <c r="P8" s="63"/>
    </row>
    <row r="9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</row>
    <row r="10">
      <c r="A10" s="63"/>
      <c r="B10" s="68" t="s">
        <v>194</v>
      </c>
      <c r="C10" s="87">
        <v>0.0</v>
      </c>
      <c r="D10" s="87">
        <v>1.0</v>
      </c>
      <c r="E10" s="87">
        <v>2.0</v>
      </c>
      <c r="F10" s="87">
        <v>3.0</v>
      </c>
      <c r="G10" s="87">
        <v>4.0</v>
      </c>
      <c r="H10" s="87">
        <v>5.0</v>
      </c>
      <c r="I10" s="88">
        <v>6.0</v>
      </c>
      <c r="J10" s="63"/>
      <c r="K10" s="63"/>
      <c r="L10" s="63"/>
      <c r="M10" s="63"/>
      <c r="N10" s="63"/>
      <c r="O10" s="63"/>
      <c r="P10" s="63"/>
    </row>
    <row r="11">
      <c r="A11" s="89">
        <v>1.0</v>
      </c>
      <c r="B11" s="90" t="s">
        <v>195</v>
      </c>
      <c r="C11" s="91">
        <f t="shared" ref="C11:H11" si="1">C12+C13+C14+C15</f>
        <v>0</v>
      </c>
      <c r="D11" s="91">
        <f t="shared" si="1"/>
        <v>0</v>
      </c>
      <c r="E11" s="91">
        <f t="shared" si="1"/>
        <v>0</v>
      </c>
      <c r="F11" s="91">
        <f t="shared" si="1"/>
        <v>0</v>
      </c>
      <c r="G11" s="91">
        <f t="shared" si="1"/>
        <v>0</v>
      </c>
      <c r="H11" s="91">
        <f t="shared" si="1"/>
        <v>0</v>
      </c>
      <c r="I11" s="63"/>
      <c r="J11" s="63"/>
      <c r="K11" s="63"/>
      <c r="L11" s="63"/>
      <c r="M11" s="63"/>
      <c r="N11" s="92"/>
      <c r="O11" s="63"/>
      <c r="P11" s="92"/>
    </row>
    <row r="12">
      <c r="A12" s="89" t="s">
        <v>196</v>
      </c>
      <c r="B12" s="93" t="s">
        <v>197</v>
      </c>
      <c r="C12" s="94"/>
      <c r="D12" s="95">
        <f>(((D3*F7)*F4)*F5)*F8</f>
        <v>0</v>
      </c>
      <c r="E12" s="95">
        <f t="shared" ref="E12:H12" si="2">D12*(1+$F$6)</f>
        <v>0</v>
      </c>
      <c r="F12" s="95">
        <f t="shared" si="2"/>
        <v>0</v>
      </c>
      <c r="G12" s="95">
        <f t="shared" si="2"/>
        <v>0</v>
      </c>
      <c r="H12" s="95">
        <f t="shared" si="2"/>
        <v>0</v>
      </c>
      <c r="I12" s="63"/>
      <c r="J12" s="63"/>
      <c r="K12" s="63"/>
      <c r="L12" s="63"/>
      <c r="M12" s="63"/>
      <c r="N12" s="92"/>
      <c r="O12" s="63"/>
      <c r="P12" s="92"/>
    </row>
    <row r="13">
      <c r="A13" s="89" t="s">
        <v>198</v>
      </c>
      <c r="B13" s="96" t="s">
        <v>199</v>
      </c>
      <c r="C13" s="94"/>
      <c r="D13" s="97"/>
      <c r="E13" s="97"/>
      <c r="F13" s="95"/>
      <c r="G13" s="97"/>
      <c r="H13" s="95"/>
      <c r="I13" s="63"/>
      <c r="J13" s="63"/>
      <c r="K13" s="63"/>
      <c r="L13" s="63"/>
      <c r="M13" s="63"/>
      <c r="N13" s="92"/>
      <c r="O13" s="63"/>
      <c r="P13" s="92"/>
    </row>
    <row r="14">
      <c r="A14" s="89" t="s">
        <v>200</v>
      </c>
      <c r="B14" s="93"/>
      <c r="C14" s="94"/>
      <c r="D14" s="97"/>
      <c r="E14" s="97"/>
      <c r="F14" s="97"/>
      <c r="G14" s="97"/>
      <c r="H14" s="97"/>
      <c r="I14" s="63"/>
      <c r="J14" s="63"/>
      <c r="K14" s="63"/>
      <c r="L14" s="63"/>
      <c r="M14" s="63"/>
      <c r="N14" s="92"/>
      <c r="O14" s="63"/>
      <c r="P14" s="92"/>
    </row>
    <row r="15">
      <c r="A15" s="89" t="s">
        <v>201</v>
      </c>
      <c r="B15" s="93"/>
      <c r="C15" s="94"/>
      <c r="D15" s="97"/>
      <c r="E15" s="97"/>
      <c r="F15" s="97"/>
      <c r="G15" s="97"/>
      <c r="H15" s="97"/>
      <c r="I15" s="63"/>
      <c r="J15" s="63"/>
      <c r="K15" s="63"/>
      <c r="L15" s="63"/>
      <c r="M15" s="63"/>
      <c r="N15" s="92"/>
      <c r="O15" s="63"/>
      <c r="P15" s="92"/>
    </row>
    <row r="16">
      <c r="A16" s="89">
        <v>2.0</v>
      </c>
      <c r="B16" s="90" t="s">
        <v>202</v>
      </c>
      <c r="C16" s="98">
        <f t="shared" ref="C16:H16" si="3">C17+C23</f>
        <v>0</v>
      </c>
      <c r="D16" s="98">
        <f t="shared" si="3"/>
        <v>0</v>
      </c>
      <c r="E16" s="98">
        <f t="shared" si="3"/>
        <v>0</v>
      </c>
      <c r="F16" s="98">
        <f t="shared" si="3"/>
        <v>0</v>
      </c>
      <c r="G16" s="98">
        <f t="shared" si="3"/>
        <v>0</v>
      </c>
      <c r="H16" s="98">
        <f t="shared" si="3"/>
        <v>0</v>
      </c>
      <c r="I16" s="63"/>
      <c r="J16" s="63"/>
      <c r="K16" s="63"/>
      <c r="L16" s="63"/>
      <c r="M16" s="63"/>
      <c r="N16" s="63"/>
      <c r="O16" s="63"/>
      <c r="P16" s="63"/>
    </row>
    <row r="17">
      <c r="A17" s="89" t="s">
        <v>203</v>
      </c>
      <c r="B17" s="90" t="s">
        <v>204</v>
      </c>
      <c r="C17" s="99">
        <f t="shared" ref="C17:H17" si="4">C18+C19+C20+C21+C22</f>
        <v>0</v>
      </c>
      <c r="D17" s="91">
        <f t="shared" si="4"/>
        <v>0</v>
      </c>
      <c r="E17" s="91">
        <f t="shared" si="4"/>
        <v>0</v>
      </c>
      <c r="F17" s="91">
        <f t="shared" si="4"/>
        <v>0</v>
      </c>
      <c r="G17" s="91">
        <f t="shared" si="4"/>
        <v>0</v>
      </c>
      <c r="H17" s="91">
        <f t="shared" si="4"/>
        <v>0</v>
      </c>
      <c r="I17" s="63"/>
      <c r="J17" s="63"/>
      <c r="K17" s="63"/>
      <c r="L17" s="63"/>
      <c r="M17" s="63"/>
      <c r="N17" s="63"/>
      <c r="O17" s="63"/>
      <c r="P17" s="92"/>
    </row>
    <row r="18">
      <c r="A18" s="89" t="s">
        <v>205</v>
      </c>
      <c r="B18" s="93"/>
      <c r="C18" s="97"/>
      <c r="D18" s="97"/>
      <c r="E18" s="97"/>
      <c r="F18" s="97"/>
      <c r="G18" s="97"/>
      <c r="H18" s="97"/>
      <c r="I18" s="63"/>
      <c r="J18" s="63"/>
      <c r="K18" s="63"/>
      <c r="L18" s="63"/>
      <c r="M18" s="63"/>
      <c r="N18" s="63"/>
      <c r="O18" s="63"/>
      <c r="P18" s="63"/>
    </row>
    <row r="19">
      <c r="A19" s="89" t="s">
        <v>206</v>
      </c>
      <c r="B19" s="93"/>
      <c r="C19" s="97"/>
      <c r="D19" s="97"/>
      <c r="E19" s="97"/>
      <c r="F19" s="97"/>
      <c r="G19" s="97"/>
      <c r="H19" s="97"/>
      <c r="I19" s="63"/>
      <c r="J19" s="63"/>
      <c r="K19" s="63"/>
      <c r="L19" s="63"/>
      <c r="M19" s="63"/>
      <c r="N19" s="63"/>
      <c r="O19" s="63"/>
      <c r="P19" s="63"/>
    </row>
    <row r="20">
      <c r="A20" s="89" t="s">
        <v>207</v>
      </c>
      <c r="B20" s="96"/>
      <c r="C20" s="97"/>
      <c r="D20" s="97"/>
      <c r="E20" s="97"/>
      <c r="F20" s="97"/>
      <c r="G20" s="97"/>
      <c r="H20" s="97"/>
      <c r="I20" s="63"/>
      <c r="J20" s="63"/>
      <c r="K20" s="63"/>
      <c r="L20" s="63"/>
      <c r="M20" s="63"/>
      <c r="N20" s="63"/>
      <c r="O20" s="63"/>
      <c r="P20" s="63"/>
    </row>
    <row r="21">
      <c r="A21" s="89" t="s">
        <v>208</v>
      </c>
      <c r="B21" s="96"/>
      <c r="C21" s="97"/>
      <c r="D21" s="97"/>
      <c r="E21" s="97"/>
      <c r="F21" s="97"/>
      <c r="G21" s="97"/>
      <c r="H21" s="97"/>
      <c r="I21" s="63"/>
      <c r="J21" s="63"/>
      <c r="K21" s="63"/>
      <c r="L21" s="63"/>
      <c r="M21" s="63"/>
      <c r="N21" s="63"/>
      <c r="O21" s="63"/>
      <c r="P21" s="63"/>
    </row>
    <row r="22">
      <c r="A22" s="89"/>
      <c r="B22" s="93"/>
      <c r="C22" s="97"/>
      <c r="D22" s="97"/>
      <c r="E22" s="97"/>
      <c r="F22" s="97"/>
      <c r="G22" s="97"/>
      <c r="H22" s="97"/>
      <c r="I22" s="63"/>
      <c r="J22" s="63"/>
      <c r="K22" s="63"/>
      <c r="L22" s="63"/>
      <c r="M22" s="63"/>
      <c r="N22" s="63"/>
      <c r="O22" s="63"/>
      <c r="P22" s="63"/>
    </row>
    <row r="23">
      <c r="A23" s="89" t="s">
        <v>209</v>
      </c>
      <c r="B23" s="90" t="s">
        <v>210</v>
      </c>
      <c r="C23" s="98">
        <f>C24+C25+C26++C28+C29</f>
        <v>0</v>
      </c>
      <c r="D23" s="98">
        <f t="shared" ref="D23:H23" si="5">D24+D25+D26+D27+D28+D29</f>
        <v>0</v>
      </c>
      <c r="E23" s="98">
        <f t="shared" si="5"/>
        <v>0</v>
      </c>
      <c r="F23" s="98">
        <f t="shared" si="5"/>
        <v>0</v>
      </c>
      <c r="G23" s="98">
        <f t="shared" si="5"/>
        <v>0</v>
      </c>
      <c r="H23" s="98">
        <f t="shared" si="5"/>
        <v>0</v>
      </c>
      <c r="I23" s="63"/>
      <c r="J23" s="63"/>
      <c r="K23" s="63"/>
      <c r="L23" s="63"/>
      <c r="M23" s="63"/>
      <c r="N23" s="63"/>
      <c r="O23" s="63"/>
      <c r="P23" s="63"/>
    </row>
    <row r="24">
      <c r="A24" s="89" t="s">
        <v>211</v>
      </c>
      <c r="B24" s="93" t="s">
        <v>212</v>
      </c>
      <c r="C24" s="97"/>
      <c r="D24" s="100">
        <f>(-D8)*(D3*F7)</f>
        <v>0</v>
      </c>
      <c r="E24" s="100">
        <f t="shared" ref="E24:H24" si="6">D24</f>
        <v>0</v>
      </c>
      <c r="F24" s="100">
        <f t="shared" si="6"/>
        <v>0</v>
      </c>
      <c r="G24" s="100">
        <f t="shared" si="6"/>
        <v>0</v>
      </c>
      <c r="H24" s="100">
        <f t="shared" si="6"/>
        <v>0</v>
      </c>
      <c r="I24" s="63"/>
      <c r="J24" s="63"/>
      <c r="K24" s="63"/>
      <c r="L24" s="63"/>
      <c r="M24" s="63"/>
      <c r="N24" s="63"/>
      <c r="O24" s="63"/>
      <c r="P24" s="63"/>
    </row>
    <row r="25">
      <c r="A25" s="89" t="s">
        <v>213</v>
      </c>
      <c r="B25" s="93" t="s">
        <v>214</v>
      </c>
      <c r="C25" s="100"/>
      <c r="D25" s="100">
        <f>(-D5*D3)</f>
        <v>0</v>
      </c>
      <c r="E25" s="100">
        <f t="shared" ref="E25:H25" si="7">D25</f>
        <v>0</v>
      </c>
      <c r="F25" s="100">
        <f t="shared" si="7"/>
        <v>0</v>
      </c>
      <c r="G25" s="100">
        <f t="shared" si="7"/>
        <v>0</v>
      </c>
      <c r="H25" s="100">
        <f t="shared" si="7"/>
        <v>0</v>
      </c>
      <c r="I25" s="63"/>
      <c r="J25" s="63"/>
      <c r="K25" s="63"/>
      <c r="L25" s="63"/>
      <c r="M25" s="63"/>
      <c r="N25" s="63"/>
      <c r="O25" s="63"/>
      <c r="P25" s="63"/>
    </row>
    <row r="26">
      <c r="A26" s="89" t="s">
        <v>215</v>
      </c>
      <c r="B26" s="93" t="s">
        <v>216</v>
      </c>
      <c r="C26" s="97"/>
      <c r="D26" s="100">
        <f>(-D6*D3)</f>
        <v>0</v>
      </c>
      <c r="E26" s="100">
        <f t="shared" ref="E26:H26" si="8">D26</f>
        <v>0</v>
      </c>
      <c r="F26" s="100">
        <f t="shared" si="8"/>
        <v>0</v>
      </c>
      <c r="G26" s="100">
        <f t="shared" si="8"/>
        <v>0</v>
      </c>
      <c r="H26" s="100">
        <f t="shared" si="8"/>
        <v>0</v>
      </c>
      <c r="I26" s="63"/>
      <c r="J26" s="63"/>
      <c r="K26" s="63"/>
      <c r="L26" s="63"/>
      <c r="M26" s="101" t="s">
        <v>217</v>
      </c>
      <c r="N26" s="102"/>
      <c r="O26" s="102"/>
      <c r="P26" s="102"/>
    </row>
    <row r="27">
      <c r="A27" s="89"/>
      <c r="B27" s="93" t="s">
        <v>218</v>
      </c>
      <c r="C27" s="97"/>
      <c r="D27" s="100">
        <f>(D3*F7)*(F5*F8)*-G5</f>
        <v>0</v>
      </c>
      <c r="E27" s="100">
        <f>D27*(1+F6)</f>
        <v>0</v>
      </c>
      <c r="F27" s="100">
        <f t="shared" ref="F27:H27" si="9">E27*(1+$F$6)</f>
        <v>0</v>
      </c>
      <c r="G27" s="100">
        <f t="shared" si="9"/>
        <v>0</v>
      </c>
      <c r="H27" s="100">
        <f t="shared" si="9"/>
        <v>0</v>
      </c>
      <c r="I27" s="63"/>
      <c r="J27" s="63"/>
      <c r="K27" s="63"/>
      <c r="L27" s="63"/>
      <c r="M27" s="101"/>
      <c r="N27" s="102"/>
      <c r="O27" s="102"/>
      <c r="P27" s="102"/>
    </row>
    <row r="28">
      <c r="A28" s="89" t="s">
        <v>219</v>
      </c>
      <c r="B28" s="93" t="s">
        <v>220</v>
      </c>
      <c r="C28" s="97"/>
      <c r="D28" s="100">
        <f>(-D7)*(D3*F7)</f>
        <v>0</v>
      </c>
      <c r="E28" s="100">
        <f t="shared" ref="E28:H28" si="10">D28</f>
        <v>0</v>
      </c>
      <c r="F28" s="100">
        <f t="shared" si="10"/>
        <v>0</v>
      </c>
      <c r="G28" s="100">
        <f t="shared" si="10"/>
        <v>0</v>
      </c>
      <c r="H28" s="100">
        <f t="shared" si="10"/>
        <v>0</v>
      </c>
      <c r="I28" s="63"/>
      <c r="J28" s="63"/>
      <c r="K28" s="63"/>
      <c r="L28" s="63"/>
      <c r="M28" s="63"/>
      <c r="N28" s="63"/>
      <c r="O28" s="63"/>
      <c r="P28" s="63"/>
    </row>
    <row r="29">
      <c r="A29" s="89" t="s">
        <v>221</v>
      </c>
      <c r="B29" s="93" t="s">
        <v>222</v>
      </c>
      <c r="C29" s="97"/>
      <c r="D29" s="95">
        <f>-N32</f>
        <v>0</v>
      </c>
      <c r="E29" s="95">
        <f>-N33</f>
        <v>0</v>
      </c>
      <c r="F29" s="95">
        <f>-N34</f>
        <v>0</v>
      </c>
      <c r="G29" s="95">
        <f>-N35</f>
        <v>0</v>
      </c>
      <c r="H29" s="95">
        <f>-N36</f>
        <v>0</v>
      </c>
      <c r="I29" s="63"/>
      <c r="J29" s="63"/>
      <c r="K29" s="63"/>
      <c r="L29" s="63"/>
      <c r="M29" s="103" t="s">
        <v>223</v>
      </c>
      <c r="N29" s="104"/>
      <c r="O29" s="104"/>
      <c r="P29" s="104"/>
    </row>
    <row r="30">
      <c r="A30" s="89">
        <v>3.0</v>
      </c>
      <c r="B30" s="90" t="s">
        <v>224</v>
      </c>
      <c r="C30" s="91">
        <f t="shared" ref="C30:H30" si="11">C31+C32+C33+C34</f>
        <v>0</v>
      </c>
      <c r="D30" s="98">
        <f t="shared" si="11"/>
        <v>0</v>
      </c>
      <c r="E30" s="98">
        <f t="shared" si="11"/>
        <v>0</v>
      </c>
      <c r="F30" s="98">
        <f t="shared" si="11"/>
        <v>0</v>
      </c>
      <c r="G30" s="98">
        <f t="shared" si="11"/>
        <v>0</v>
      </c>
      <c r="H30" s="98">
        <f t="shared" si="11"/>
        <v>0</v>
      </c>
      <c r="I30" s="63"/>
      <c r="J30" s="63"/>
      <c r="K30" s="63"/>
      <c r="L30" s="105"/>
      <c r="M30" s="106" t="s">
        <v>225</v>
      </c>
      <c r="N30" s="106" t="s">
        <v>226</v>
      </c>
      <c r="O30" s="106" t="s">
        <v>227</v>
      </c>
      <c r="P30" s="107" t="s">
        <v>228</v>
      </c>
    </row>
    <row r="31">
      <c r="A31" s="89" t="s">
        <v>229</v>
      </c>
      <c r="B31" s="93" t="s">
        <v>230</v>
      </c>
      <c r="C31" s="97"/>
      <c r="D31" s="100">
        <f>C49/3</f>
        <v>0</v>
      </c>
      <c r="E31" s="100">
        <f t="shared" ref="E31:F31" si="12">D31</f>
        <v>0</v>
      </c>
      <c r="F31" s="100">
        <f t="shared" si="12"/>
        <v>0</v>
      </c>
      <c r="G31" s="100">
        <f>F49/3</f>
        <v>0</v>
      </c>
      <c r="H31" s="100">
        <f>G31*2</f>
        <v>0</v>
      </c>
      <c r="I31" s="63"/>
      <c r="J31" s="63"/>
      <c r="K31" s="63"/>
      <c r="L31" s="108">
        <v>0.0</v>
      </c>
      <c r="M31" s="109">
        <v>0.0</v>
      </c>
      <c r="N31" s="110">
        <v>5.0</v>
      </c>
      <c r="O31" s="111">
        <v>0.18</v>
      </c>
      <c r="P31" s="112">
        <f>PMT(O31,N31,M31)</f>
        <v>0</v>
      </c>
    </row>
    <row r="32">
      <c r="A32" s="89" t="s">
        <v>231</v>
      </c>
      <c r="B32" s="93" t="s">
        <v>232</v>
      </c>
      <c r="C32" s="97"/>
      <c r="D32" s="100">
        <f>C50/10</f>
        <v>0</v>
      </c>
      <c r="E32" s="100">
        <f t="shared" ref="E32:G32" si="13">D32</f>
        <v>0</v>
      </c>
      <c r="F32" s="100">
        <f t="shared" si="13"/>
        <v>0</v>
      </c>
      <c r="G32" s="100">
        <f t="shared" si="13"/>
        <v>0</v>
      </c>
      <c r="H32" s="100">
        <f>G32*6</f>
        <v>0</v>
      </c>
      <c r="I32" s="63"/>
      <c r="J32" s="63"/>
      <c r="K32" s="63"/>
      <c r="L32" s="108">
        <v>1.0</v>
      </c>
      <c r="M32" s="113">
        <f t="shared" ref="M32:M36" si="14">M31-O32</f>
        <v>0</v>
      </c>
      <c r="N32" s="113">
        <f t="shared" ref="N32:N36" si="15">M31*$O$31</f>
        <v>0</v>
      </c>
      <c r="O32" s="113">
        <f t="shared" ref="O32:O36" si="16">P32-N32</f>
        <v>0</v>
      </c>
      <c r="P32" s="114">
        <f>-P31</f>
        <v>0</v>
      </c>
    </row>
    <row r="33">
      <c r="A33" s="89"/>
      <c r="B33" s="96"/>
      <c r="C33" s="97"/>
      <c r="D33" s="97"/>
      <c r="E33" s="97"/>
      <c r="F33" s="97"/>
      <c r="G33" s="97"/>
      <c r="H33" s="97"/>
      <c r="I33" s="63"/>
      <c r="J33" s="63"/>
      <c r="K33" s="63"/>
      <c r="L33" s="108">
        <v>2.0</v>
      </c>
      <c r="M33" s="113">
        <f t="shared" si="14"/>
        <v>0</v>
      </c>
      <c r="N33" s="113">
        <f t="shared" si="15"/>
        <v>0</v>
      </c>
      <c r="O33" s="113">
        <f t="shared" si="16"/>
        <v>0</v>
      </c>
      <c r="P33" s="114">
        <f t="shared" ref="P33:P36" si="17">P32</f>
        <v>0</v>
      </c>
    </row>
    <row r="34">
      <c r="A34" s="89"/>
      <c r="B34" s="96"/>
      <c r="C34" s="97"/>
      <c r="D34" s="97"/>
      <c r="E34" s="97"/>
      <c r="F34" s="97"/>
      <c r="G34" s="97"/>
      <c r="H34" s="97"/>
      <c r="I34" s="63"/>
      <c r="J34" s="63"/>
      <c r="K34" s="63"/>
      <c r="L34" s="108">
        <v>3.0</v>
      </c>
      <c r="M34" s="113">
        <f t="shared" si="14"/>
        <v>0</v>
      </c>
      <c r="N34" s="113">
        <f t="shared" si="15"/>
        <v>0</v>
      </c>
      <c r="O34" s="113">
        <f t="shared" si="16"/>
        <v>0</v>
      </c>
      <c r="P34" s="114">
        <f t="shared" si="17"/>
        <v>0</v>
      </c>
    </row>
    <row r="35">
      <c r="A35" s="89">
        <v>4.0</v>
      </c>
      <c r="B35" s="115" t="s">
        <v>233</v>
      </c>
      <c r="C35" s="116">
        <f t="shared" ref="C35:H35" si="18">C11+C16+C30</f>
        <v>0</v>
      </c>
      <c r="D35" s="117">
        <f t="shared" si="18"/>
        <v>0</v>
      </c>
      <c r="E35" s="117">
        <f t="shared" si="18"/>
        <v>0</v>
      </c>
      <c r="F35" s="117">
        <f t="shared" si="18"/>
        <v>0</v>
      </c>
      <c r="G35" s="117">
        <f t="shared" si="18"/>
        <v>0</v>
      </c>
      <c r="H35" s="117">
        <f t="shared" si="18"/>
        <v>0</v>
      </c>
      <c r="I35" s="63"/>
      <c r="J35" s="63"/>
      <c r="K35" s="63"/>
      <c r="L35" s="108">
        <v>4.0</v>
      </c>
      <c r="M35" s="113">
        <f t="shared" si="14"/>
        <v>0</v>
      </c>
      <c r="N35" s="113">
        <f t="shared" si="15"/>
        <v>0</v>
      </c>
      <c r="O35" s="113">
        <f t="shared" si="16"/>
        <v>0</v>
      </c>
      <c r="P35" s="114">
        <f t="shared" si="17"/>
        <v>0</v>
      </c>
    </row>
    <row r="36">
      <c r="A36" s="105" t="s">
        <v>234</v>
      </c>
      <c r="B36" s="118" t="s">
        <v>235</v>
      </c>
      <c r="C36" s="119">
        <f>C35</f>
        <v>0</v>
      </c>
      <c r="D36" s="120">
        <f>C36+D35</f>
        <v>0</v>
      </c>
      <c r="E36" s="120">
        <f t="shared" ref="E36:H36" si="19">E35</f>
        <v>0</v>
      </c>
      <c r="F36" s="120">
        <f t="shared" si="19"/>
        <v>0</v>
      </c>
      <c r="G36" s="120">
        <f t="shared" si="19"/>
        <v>0</v>
      </c>
      <c r="H36" s="120">
        <f t="shared" si="19"/>
        <v>0</v>
      </c>
      <c r="I36" s="63"/>
      <c r="J36" s="63"/>
      <c r="K36" s="63"/>
      <c r="L36" s="108">
        <v>5.0</v>
      </c>
      <c r="M36" s="121">
        <f t="shared" si="14"/>
        <v>0</v>
      </c>
      <c r="N36" s="121">
        <f t="shared" si="15"/>
        <v>0</v>
      </c>
      <c r="O36" s="121">
        <f t="shared" si="16"/>
        <v>0</v>
      </c>
      <c r="P36" s="122">
        <f t="shared" si="17"/>
        <v>0</v>
      </c>
    </row>
    <row r="37">
      <c r="A37" s="123"/>
      <c r="B37" s="124"/>
      <c r="C37" s="125"/>
      <c r="D37" s="126"/>
      <c r="E37" s="126"/>
      <c r="F37" s="126"/>
      <c r="G37" s="126"/>
      <c r="H37" s="126"/>
      <c r="I37" s="63"/>
      <c r="J37" s="63"/>
      <c r="K37" s="63"/>
      <c r="L37" s="63"/>
      <c r="M37" s="127"/>
      <c r="N37" s="128"/>
      <c r="O37" s="128"/>
      <c r="P37" s="128"/>
    </row>
    <row r="38">
      <c r="A38" s="123"/>
      <c r="B38" s="124"/>
      <c r="C38" s="125"/>
      <c r="D38" s="126"/>
      <c r="E38" s="126"/>
      <c r="F38" s="126"/>
      <c r="G38" s="126"/>
      <c r="H38" s="126"/>
      <c r="I38" s="63"/>
      <c r="J38" s="63"/>
      <c r="L38" s="63"/>
      <c r="N38" s="128"/>
      <c r="O38" s="128"/>
      <c r="P38" s="128"/>
    </row>
    <row r="39">
      <c r="A39" s="89" t="s">
        <v>236</v>
      </c>
      <c r="B39" s="129" t="s">
        <v>237</v>
      </c>
      <c r="C39" s="130">
        <f t="shared" ref="C39:H39" si="20">-C30</f>
        <v>0</v>
      </c>
      <c r="D39" s="130">
        <f t="shared" si="20"/>
        <v>0</v>
      </c>
      <c r="E39" s="130">
        <f t="shared" si="20"/>
        <v>0</v>
      </c>
      <c r="F39" s="130">
        <f t="shared" si="20"/>
        <v>0</v>
      </c>
      <c r="G39" s="130">
        <f t="shared" si="20"/>
        <v>0</v>
      </c>
      <c r="H39" s="130">
        <f t="shared" si="20"/>
        <v>0</v>
      </c>
      <c r="I39" s="63"/>
      <c r="J39" s="63"/>
      <c r="K39" s="63"/>
      <c r="L39" s="63"/>
      <c r="M39" s="63"/>
      <c r="N39" s="63"/>
      <c r="O39" s="63"/>
      <c r="P39" s="63"/>
    </row>
    <row r="40">
      <c r="A40" s="89"/>
      <c r="B40" s="96"/>
      <c r="C40" s="97"/>
      <c r="D40" s="97"/>
      <c r="E40" s="97"/>
      <c r="F40" s="97"/>
      <c r="G40" s="97"/>
      <c r="H40" s="97"/>
      <c r="I40" s="63"/>
      <c r="J40" s="63"/>
      <c r="K40" s="63"/>
      <c r="L40" s="63"/>
      <c r="M40" s="63"/>
      <c r="N40" s="63"/>
      <c r="O40" s="63"/>
      <c r="P40" s="63"/>
    </row>
    <row r="41">
      <c r="A41" s="89">
        <v>6.0</v>
      </c>
      <c r="B41" s="129" t="s">
        <v>238</v>
      </c>
      <c r="C41" s="131">
        <f t="shared" ref="C41:H41" si="21">C35+C39</f>
        <v>0</v>
      </c>
      <c r="D41" s="130">
        <f t="shared" si="21"/>
        <v>0</v>
      </c>
      <c r="E41" s="130">
        <f t="shared" si="21"/>
        <v>0</v>
      </c>
      <c r="F41" s="130">
        <f t="shared" si="21"/>
        <v>0</v>
      </c>
      <c r="G41" s="130">
        <f t="shared" si="21"/>
        <v>0</v>
      </c>
      <c r="H41" s="130">
        <f t="shared" si="21"/>
        <v>0</v>
      </c>
      <c r="I41" s="63"/>
      <c r="J41" s="63"/>
      <c r="K41" s="63"/>
      <c r="L41" s="63"/>
      <c r="M41" s="63"/>
      <c r="N41" s="63"/>
      <c r="O41" s="63"/>
      <c r="P41" s="63"/>
    </row>
    <row r="42">
      <c r="A42" s="89"/>
      <c r="B42" s="96"/>
      <c r="C42" s="97"/>
      <c r="D42" s="97"/>
      <c r="E42" s="97"/>
      <c r="F42" s="97"/>
      <c r="G42" s="97"/>
      <c r="H42" s="97"/>
      <c r="I42" s="63"/>
      <c r="J42" s="63"/>
      <c r="K42" s="63"/>
      <c r="L42" s="63"/>
      <c r="M42" s="63"/>
      <c r="N42" s="63"/>
      <c r="O42" s="63"/>
      <c r="P42" s="63"/>
    </row>
    <row r="43">
      <c r="A43" s="89">
        <v>7.0</v>
      </c>
      <c r="B43" s="90" t="s">
        <v>239</v>
      </c>
      <c r="C43" s="91">
        <f t="shared" ref="C43:H43" si="22">C44+C45+C46</f>
        <v>0</v>
      </c>
      <c r="D43" s="91">
        <f t="shared" si="22"/>
        <v>0</v>
      </c>
      <c r="E43" s="91">
        <f t="shared" si="22"/>
        <v>0</v>
      </c>
      <c r="F43" s="91">
        <f t="shared" si="22"/>
        <v>0</v>
      </c>
      <c r="G43" s="91">
        <f t="shared" si="22"/>
        <v>0</v>
      </c>
      <c r="H43" s="91">
        <f t="shared" si="22"/>
        <v>0</v>
      </c>
      <c r="I43" s="63"/>
      <c r="J43" s="63"/>
      <c r="K43" s="63"/>
      <c r="L43" s="63"/>
      <c r="M43" s="63"/>
      <c r="N43" s="63"/>
      <c r="O43" s="63"/>
      <c r="P43" s="63"/>
    </row>
    <row r="44">
      <c r="A44" s="89" t="s">
        <v>240</v>
      </c>
      <c r="B44" s="96" t="s">
        <v>241</v>
      </c>
      <c r="C44" s="95">
        <f>M31</f>
        <v>0</v>
      </c>
      <c r="D44" s="132"/>
      <c r="E44" s="132"/>
      <c r="F44" s="132"/>
      <c r="G44" s="132"/>
      <c r="H44" s="132"/>
      <c r="I44" s="63"/>
      <c r="J44" s="63"/>
      <c r="K44" s="63"/>
      <c r="L44" s="63"/>
      <c r="M44" s="63"/>
      <c r="N44" s="63"/>
      <c r="O44" s="63"/>
      <c r="P44" s="63"/>
    </row>
    <row r="45">
      <c r="A45" s="89"/>
      <c r="B45" s="96"/>
      <c r="C45" s="97"/>
      <c r="D45" s="97"/>
      <c r="E45" s="97"/>
      <c r="F45" s="97"/>
      <c r="G45" s="97"/>
      <c r="H45" s="97"/>
      <c r="I45" s="63"/>
      <c r="J45" s="63"/>
      <c r="K45" s="63"/>
      <c r="L45" s="63"/>
      <c r="M45" s="63"/>
      <c r="N45" s="63"/>
      <c r="O45" s="63"/>
      <c r="P45" s="63"/>
    </row>
    <row r="46">
      <c r="A46" s="89"/>
      <c r="B46" s="96"/>
      <c r="C46" s="97"/>
      <c r="D46" s="97"/>
      <c r="E46" s="97"/>
      <c r="F46" s="97"/>
      <c r="G46" s="97"/>
      <c r="H46" s="97"/>
      <c r="I46" s="63"/>
      <c r="J46" s="63"/>
      <c r="K46" s="63"/>
      <c r="L46" s="63"/>
      <c r="M46" s="63"/>
      <c r="N46" s="63"/>
      <c r="O46" s="63"/>
      <c r="P46" s="63"/>
    </row>
    <row r="47">
      <c r="A47" s="89">
        <v>8.0</v>
      </c>
      <c r="B47" s="90" t="s">
        <v>242</v>
      </c>
      <c r="C47" s="98">
        <f t="shared" ref="C47:H47" si="23">C48+C49+C50+C51</f>
        <v>0</v>
      </c>
      <c r="D47" s="91">
        <f t="shared" si="23"/>
        <v>0</v>
      </c>
      <c r="E47" s="91">
        <f t="shared" si="23"/>
        <v>0</v>
      </c>
      <c r="F47" s="98">
        <f t="shared" si="23"/>
        <v>0</v>
      </c>
      <c r="G47" s="91">
        <f t="shared" si="23"/>
        <v>0</v>
      </c>
      <c r="H47" s="91">
        <f t="shared" si="23"/>
        <v>0</v>
      </c>
      <c r="I47" s="63"/>
      <c r="J47" s="63"/>
      <c r="K47" s="63"/>
      <c r="L47" s="63"/>
      <c r="M47" s="63"/>
      <c r="N47" s="63"/>
      <c r="O47" s="63"/>
      <c r="P47" s="63"/>
    </row>
    <row r="48">
      <c r="A48" s="89" t="s">
        <v>243</v>
      </c>
      <c r="B48" s="96" t="s">
        <v>244</v>
      </c>
      <c r="C48" s="97"/>
      <c r="D48" s="95">
        <f>-O32</f>
        <v>0</v>
      </c>
      <c r="E48" s="95">
        <f>-O33</f>
        <v>0</v>
      </c>
      <c r="F48" s="95">
        <f>-O34</f>
        <v>0</v>
      </c>
      <c r="G48" s="95">
        <f>-O35</f>
        <v>0</v>
      </c>
      <c r="H48" s="95">
        <f>-O36</f>
        <v>0</v>
      </c>
      <c r="I48" s="63"/>
      <c r="J48" s="63"/>
      <c r="K48" s="63"/>
      <c r="L48" s="133">
        <v>1.0</v>
      </c>
      <c r="M48" s="134">
        <v>1000000.0</v>
      </c>
      <c r="N48" s="133">
        <v>6000000.0</v>
      </c>
      <c r="O48" s="63"/>
      <c r="P48" s="63"/>
    </row>
    <row r="49">
      <c r="A49" s="89" t="s">
        <v>245</v>
      </c>
      <c r="B49" s="96" t="s">
        <v>246</v>
      </c>
      <c r="C49" s="100">
        <f>-F3*(D3*F7)</f>
        <v>0</v>
      </c>
      <c r="D49" s="97"/>
      <c r="E49" s="97"/>
      <c r="F49" s="100"/>
      <c r="G49" s="95">
        <v>0.0</v>
      </c>
      <c r="H49" s="97"/>
      <c r="I49" s="63"/>
      <c r="J49" s="63"/>
      <c r="K49" s="63"/>
      <c r="L49" s="133">
        <v>2.0</v>
      </c>
      <c r="M49" s="134">
        <v>1000000.0</v>
      </c>
      <c r="N49" s="133">
        <v>7000000.0</v>
      </c>
      <c r="O49" s="63"/>
      <c r="P49" s="63"/>
    </row>
    <row r="50">
      <c r="A50" s="89" t="s">
        <v>247</v>
      </c>
      <c r="B50" s="96" t="s">
        <v>248</v>
      </c>
      <c r="C50" s="100"/>
      <c r="D50" s="97"/>
      <c r="E50" s="97"/>
      <c r="F50" s="97"/>
      <c r="G50" s="97"/>
      <c r="H50" s="97"/>
      <c r="I50" s="63"/>
      <c r="J50" s="63"/>
      <c r="K50" s="63"/>
      <c r="L50" s="63"/>
      <c r="M50" s="135"/>
      <c r="N50" s="133">
        <v>1.3E7</v>
      </c>
      <c r="O50" s="63" t="s">
        <v>249</v>
      </c>
      <c r="P50" s="63"/>
    </row>
    <row r="51">
      <c r="A51" s="89"/>
      <c r="B51" s="96"/>
      <c r="C51" s="97"/>
      <c r="D51" s="97"/>
      <c r="E51" s="97"/>
      <c r="F51" s="97"/>
      <c r="G51" s="97"/>
      <c r="H51" s="97"/>
      <c r="I51" s="63"/>
      <c r="J51" s="63"/>
      <c r="K51" s="63"/>
      <c r="L51" s="63"/>
      <c r="M51" s="63"/>
      <c r="N51" s="133">
        <v>1.15E7</v>
      </c>
      <c r="O51" s="63" t="s">
        <v>250</v>
      </c>
      <c r="P51" s="63"/>
    </row>
    <row r="52">
      <c r="A52" s="89"/>
      <c r="B52" s="96"/>
      <c r="C52" s="97"/>
      <c r="D52" s="97"/>
      <c r="E52" s="97"/>
      <c r="F52" s="97"/>
      <c r="G52" s="97"/>
      <c r="H52" s="97"/>
      <c r="I52" s="63"/>
      <c r="J52" s="63"/>
      <c r="K52" s="63"/>
      <c r="L52" s="63"/>
      <c r="M52" s="63"/>
      <c r="N52" s="63"/>
      <c r="O52" s="63"/>
      <c r="P52" s="63"/>
    </row>
    <row r="53">
      <c r="A53" s="89"/>
      <c r="B53" s="136" t="s">
        <v>251</v>
      </c>
      <c r="C53" s="137">
        <f t="shared" ref="C53:H53" si="24">C41+C43+C47</f>
        <v>0</v>
      </c>
      <c r="D53" s="138">
        <f t="shared" si="24"/>
        <v>0</v>
      </c>
      <c r="E53" s="138">
        <f t="shared" si="24"/>
        <v>0</v>
      </c>
      <c r="F53" s="138">
        <f t="shared" si="24"/>
        <v>0</v>
      </c>
      <c r="G53" s="138">
        <f t="shared" si="24"/>
        <v>0</v>
      </c>
      <c r="H53" s="139">
        <f t="shared" si="24"/>
        <v>0</v>
      </c>
      <c r="I53" s="63"/>
      <c r="J53" s="63"/>
      <c r="K53" s="63"/>
      <c r="L53" s="63"/>
      <c r="M53" s="63"/>
      <c r="N53" s="63"/>
      <c r="O53" s="63"/>
      <c r="P53" s="63"/>
    </row>
    <row r="54">
      <c r="A54" s="105"/>
      <c r="B54" s="140" t="s">
        <v>252</v>
      </c>
      <c r="C54" s="141" t="str">
        <f>IRR(C53:H53)</f>
        <v>#NUM!</v>
      </c>
      <c r="D54" s="142" t="s">
        <v>253</v>
      </c>
      <c r="E54" s="143"/>
      <c r="F54" s="143"/>
      <c r="G54" s="144"/>
      <c r="H54" s="63"/>
      <c r="I54" s="63"/>
      <c r="J54" s="63"/>
      <c r="K54" s="63"/>
      <c r="L54" s="63"/>
      <c r="M54" s="63"/>
      <c r="N54" s="63"/>
      <c r="O54" s="63"/>
      <c r="P54" s="63"/>
    </row>
    <row r="55">
      <c r="A55" s="105"/>
      <c r="B55" s="140" t="s">
        <v>254</v>
      </c>
      <c r="C55" s="145">
        <f t="array" ref="C55">NPV(E55,D53:H53)+C53</f>
        <v>0</v>
      </c>
      <c r="D55" s="142" t="s">
        <v>255</v>
      </c>
      <c r="E55" s="141">
        <v>0.1</v>
      </c>
      <c r="F55" s="146" t="s">
        <v>256</v>
      </c>
      <c r="G55" s="144"/>
      <c r="H55" s="63"/>
      <c r="I55" s="63"/>
      <c r="J55" s="63"/>
      <c r="K55" s="63"/>
      <c r="L55" s="63"/>
      <c r="M55" s="63"/>
      <c r="N55" s="63"/>
      <c r="O55" s="63"/>
      <c r="P55" s="63"/>
    </row>
    <row r="56">
      <c r="A56" s="105"/>
      <c r="B56" s="147" t="s">
        <v>257</v>
      </c>
      <c r="C56" s="148" t="str">
        <f>3+(-C53+G58)/H53</f>
        <v>#DIV/0!</v>
      </c>
      <c r="D56" s="149" t="s">
        <v>258</v>
      </c>
      <c r="E56" s="150" t="s">
        <v>259</v>
      </c>
      <c r="F56" s="151"/>
      <c r="G56" s="152"/>
      <c r="H56" s="63"/>
      <c r="I56" s="153">
        <f>-PMT(E55,H10,C55)</f>
        <v>0</v>
      </c>
      <c r="J56" s="153"/>
      <c r="K56" s="153"/>
      <c r="L56" s="63"/>
      <c r="M56" s="63"/>
      <c r="N56" s="63"/>
      <c r="O56" s="63"/>
      <c r="P56" s="63"/>
    </row>
    <row r="57">
      <c r="A57" s="63"/>
      <c r="B57" s="63"/>
      <c r="C57" s="63"/>
      <c r="D57" s="63"/>
      <c r="E57" s="63"/>
      <c r="F57" s="63"/>
      <c r="G57" s="63"/>
      <c r="H57" s="63"/>
      <c r="I57" s="133" t="str">
        <f>C55/-C53</f>
        <v>#DIV/0!</v>
      </c>
      <c r="J57" s="133"/>
      <c r="K57" s="133"/>
      <c r="L57" s="63"/>
      <c r="M57" s="63"/>
      <c r="N57" s="63"/>
      <c r="O57" s="63"/>
      <c r="P57" s="63"/>
    </row>
    <row r="58">
      <c r="A58" s="63"/>
      <c r="B58" s="154" t="s">
        <v>260</v>
      </c>
      <c r="C58" s="155">
        <f>C53</f>
        <v>0</v>
      </c>
      <c r="D58" s="155">
        <f t="shared" ref="D58:H58" si="25">C58+D53</f>
        <v>0</v>
      </c>
      <c r="E58" s="155">
        <f t="shared" si="25"/>
        <v>0</v>
      </c>
      <c r="F58" s="155">
        <f t="shared" si="25"/>
        <v>0</v>
      </c>
      <c r="G58" s="155">
        <f t="shared" si="25"/>
        <v>0</v>
      </c>
      <c r="H58" s="156">
        <f t="shared" si="25"/>
        <v>0</v>
      </c>
      <c r="I58" s="63"/>
      <c r="J58" s="63"/>
      <c r="K58" s="63"/>
      <c r="L58" s="63"/>
      <c r="M58" s="63"/>
      <c r="N58" s="63"/>
      <c r="O58" s="63"/>
      <c r="P58" s="63"/>
    </row>
    <row r="59">
      <c r="A59" s="63"/>
      <c r="B59" s="157" t="s">
        <v>194</v>
      </c>
      <c r="C59" s="158">
        <v>0.0</v>
      </c>
      <c r="D59" s="158">
        <v>1.0</v>
      </c>
      <c r="E59" s="158">
        <v>2.0</v>
      </c>
      <c r="F59" s="158">
        <v>3.0</v>
      </c>
      <c r="G59" s="158">
        <v>4.0</v>
      </c>
      <c r="H59" s="158">
        <v>5.0</v>
      </c>
      <c r="I59" s="63"/>
      <c r="J59" s="63"/>
      <c r="K59" s="63"/>
      <c r="L59" s="63"/>
      <c r="M59" s="63"/>
      <c r="N59" s="63"/>
      <c r="O59" s="63"/>
      <c r="P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</row>
    <row r="66">
      <c r="A66" s="63"/>
      <c r="B66" s="63"/>
      <c r="C66" s="63"/>
      <c r="D66" s="63"/>
      <c r="E66" s="63"/>
      <c r="F66" s="159"/>
      <c r="G66" s="63"/>
      <c r="H66" s="63"/>
      <c r="I66" s="63"/>
      <c r="J66" s="63"/>
      <c r="K66" s="63"/>
      <c r="L66" s="63"/>
      <c r="M66" s="63"/>
      <c r="N66" s="63"/>
      <c r="O66" s="63"/>
      <c r="P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</row>
  </sheetData>
  <drawing r:id="rId1"/>
</worksheet>
</file>