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lshtm-my.sharepoint.com/personal/lsh2004086_lshtm_ac_uk/Documents/gaza-capture recapture/Analysis/imp_fc_02112024/input/"/>
    </mc:Choice>
  </mc:AlternateContent>
  <xr:revisionPtr revIDLastSave="119" documentId="8_{A7202C5C-67F1-4E37-9BF7-502007995119}" xr6:coauthVersionLast="47" xr6:coauthVersionMax="47" xr10:uidLastSave="{5DF7E264-2D96-4913-9B5E-9423BEE22299}"/>
  <bookViews>
    <workbookView xWindow="-110" yWindow="-110" windowWidth="19420" windowHeight="11500" xr2:uid="{B711451B-A708-4DBD-A1E9-F6E7F0B015FD}"/>
  </bookViews>
  <sheets>
    <sheet name="Sheet10" sheetId="10" r:id="rId1"/>
    <sheet name="Sheet11" sheetId="11" r:id="rId2"/>
    <sheet name="Sheet5" sheetId="5" state="hidden" r:id="rId3"/>
    <sheet name="Sheet6" sheetId="6" state="hidden" r:id="rId4"/>
    <sheet name="Sheet1" sheetId="1" state="hidden" r:id="rId5"/>
    <sheet name="Sheet3" sheetId="3" state="hidden" r:id="rId6"/>
    <sheet name="Sheet8" sheetId="8" state="hidden" r:id="rId7"/>
    <sheet name="Sheet9" sheetId="9" state="hidden" r:id="rId8"/>
    <sheet name="Sheet7" sheetId="7" state="hidden" r:id="rId9"/>
    <sheet name="Sheet2" sheetId="2" state="hidden" r:id="rId10"/>
    <sheet name="Sheet4" sheetId="4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0" l="1"/>
  <c r="AE2" i="10"/>
  <c r="AE4" i="10"/>
  <c r="AE5" i="10"/>
  <c r="AE6" i="10"/>
  <c r="AE3" i="10"/>
  <c r="B16" i="11"/>
  <c r="B15" i="11"/>
  <c r="B14" i="11"/>
  <c r="B13" i="11"/>
  <c r="B12" i="11"/>
  <c r="AD2" i="10"/>
  <c r="R2" i="10" l="1"/>
  <c r="S2" i="10"/>
  <c r="R3" i="10"/>
  <c r="AA3" i="10" s="1"/>
  <c r="AG3" i="10" s="1"/>
  <c r="S3" i="10"/>
  <c r="AB3" i="10" s="1"/>
  <c r="AH3" i="10" s="1"/>
  <c r="R4" i="10"/>
  <c r="AA4" i="10" s="1"/>
  <c r="S4" i="10"/>
  <c r="AB4" i="10" s="1"/>
  <c r="R5" i="10"/>
  <c r="AA5" i="10" s="1"/>
  <c r="S5" i="10"/>
  <c r="AB5" i="10" s="1"/>
  <c r="R6" i="10"/>
  <c r="AA6" i="10" s="1"/>
  <c r="S6" i="10"/>
  <c r="AB6" i="10" s="1"/>
  <c r="Q3" i="10"/>
  <c r="Z3" i="10" s="1"/>
  <c r="AF3" i="10" s="1"/>
  <c r="Q4" i="10"/>
  <c r="Z4" i="10" s="1"/>
  <c r="AF4" i="10" s="1"/>
  <c r="Q5" i="10"/>
  <c r="Q6" i="10"/>
  <c r="Q2" i="10"/>
  <c r="AC2" i="10"/>
  <c r="Z5" i="10"/>
  <c r="Z6" i="10"/>
  <c r="AB2" i="10"/>
  <c r="AH2" i="10" s="1"/>
  <c r="AA2" i="10"/>
  <c r="AG2" i="10" s="1"/>
  <c r="W3" i="10"/>
  <c r="X3" i="10"/>
  <c r="Y3" i="10"/>
  <c r="W4" i="10"/>
  <c r="X4" i="10"/>
  <c r="Y4" i="10"/>
  <c r="W5" i="10"/>
  <c r="X5" i="10"/>
  <c r="Y5" i="10"/>
  <c r="W6" i="10"/>
  <c r="X6" i="10"/>
  <c r="Y6" i="10"/>
  <c r="Y2" i="10"/>
  <c r="X2" i="10"/>
  <c r="W2" i="10"/>
  <c r="T3" i="10"/>
  <c r="U3" i="10"/>
  <c r="V3" i="10"/>
  <c r="T4" i="10"/>
  <c r="U4" i="10"/>
  <c r="V4" i="10"/>
  <c r="T5" i="10"/>
  <c r="U5" i="10"/>
  <c r="V5" i="10"/>
  <c r="T6" i="10"/>
  <c r="U6" i="10"/>
  <c r="V6" i="10"/>
  <c r="V2" i="10"/>
  <c r="U2" i="10"/>
  <c r="T2" i="10"/>
  <c r="AD3" i="10"/>
  <c r="AD4" i="10"/>
  <c r="AD5" i="10"/>
  <c r="AD6" i="10"/>
  <c r="AC3" i="10"/>
  <c r="AC4" i="10"/>
  <c r="AC5" i="10"/>
  <c r="AC6" i="10"/>
  <c r="AS3" i="3"/>
  <c r="AG4" i="3"/>
  <c r="AG3" i="3"/>
  <c r="D22" i="8"/>
  <c r="M16" i="8"/>
  <c r="L16" i="8"/>
  <c r="K16" i="8"/>
  <c r="M13" i="8"/>
  <c r="L13" i="8"/>
  <c r="K13" i="8"/>
  <c r="M10" i="8"/>
  <c r="L10" i="8"/>
  <c r="K10" i="8"/>
  <c r="M8" i="8"/>
  <c r="L8" i="8"/>
  <c r="K8" i="8"/>
  <c r="M3" i="8"/>
  <c r="L3" i="8"/>
  <c r="K3" i="8"/>
  <c r="G13" i="8"/>
  <c r="F16" i="8"/>
  <c r="F13" i="8"/>
  <c r="F10" i="8"/>
  <c r="F8" i="8"/>
  <c r="F3" i="8"/>
  <c r="E16" i="8"/>
  <c r="E13" i="8"/>
  <c r="E10" i="8"/>
  <c r="E8" i="8"/>
  <c r="E3" i="8"/>
  <c r="I20" i="8"/>
  <c r="H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D20" i="8"/>
  <c r="D19" i="8"/>
  <c r="D18" i="8"/>
  <c r="D17" i="8"/>
  <c r="D16" i="8"/>
  <c r="G16" i="8" s="1"/>
  <c r="D15" i="8"/>
  <c r="D14" i="8"/>
  <c r="D13" i="8"/>
  <c r="D12" i="8"/>
  <c r="D11" i="8"/>
  <c r="D10" i="8"/>
  <c r="G10" i="8" s="1"/>
  <c r="D9" i="8"/>
  <c r="D8" i="8"/>
  <c r="D7" i="8"/>
  <c r="G8" i="8" s="1"/>
  <c r="D6" i="8"/>
  <c r="D5" i="8"/>
  <c r="G3" i="8" s="1"/>
  <c r="D4" i="8"/>
  <c r="D3" i="8"/>
  <c r="AX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3" i="3"/>
  <c r="P31" i="3"/>
  <c r="O25" i="3"/>
  <c r="F20" i="3"/>
  <c r="G20" i="3"/>
  <c r="H3" i="3"/>
  <c r="H4" i="3"/>
  <c r="H5" i="3"/>
  <c r="H6" i="3"/>
  <c r="H7" i="3"/>
  <c r="H8" i="3"/>
  <c r="AU8" i="3" s="1"/>
  <c r="H9" i="3"/>
  <c r="H10" i="3"/>
  <c r="H11" i="3"/>
  <c r="H12" i="3"/>
  <c r="H13" i="3"/>
  <c r="H14" i="3"/>
  <c r="AU14" i="3" s="1"/>
  <c r="H15" i="3"/>
  <c r="H16" i="3"/>
  <c r="H17" i="3"/>
  <c r="H18" i="3"/>
  <c r="AU18" i="3" s="1"/>
  <c r="H19" i="3"/>
  <c r="AT3" i="3"/>
  <c r="AS4" i="3"/>
  <c r="AT4" i="3"/>
  <c r="AS5" i="3"/>
  <c r="AT5" i="3"/>
  <c r="AS6" i="3"/>
  <c r="AT6" i="3"/>
  <c r="AS7" i="3"/>
  <c r="AT7" i="3"/>
  <c r="AS8" i="3"/>
  <c r="AT8" i="3"/>
  <c r="AS9" i="3"/>
  <c r="AT9" i="3"/>
  <c r="AS10" i="3"/>
  <c r="AT10" i="3"/>
  <c r="AS11" i="3"/>
  <c r="AT11" i="3"/>
  <c r="AS12" i="3"/>
  <c r="AT12" i="3"/>
  <c r="AS13" i="3"/>
  <c r="AT13" i="3"/>
  <c r="AS14" i="3"/>
  <c r="AT14" i="3"/>
  <c r="AS15" i="3"/>
  <c r="AT15" i="3"/>
  <c r="AS16" i="3"/>
  <c r="AT16" i="3"/>
  <c r="AS17" i="3"/>
  <c r="AT17" i="3"/>
  <c r="AS18" i="3"/>
  <c r="AT18" i="3"/>
  <c r="AS19" i="3"/>
  <c r="AT19" i="3"/>
  <c r="AT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AU7" i="3" s="1"/>
  <c r="D6" i="3"/>
  <c r="D5" i="3"/>
  <c r="D4" i="3"/>
  <c r="D3" i="3"/>
  <c r="L20" i="1"/>
  <c r="K20" i="1"/>
  <c r="M20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Z2" i="10" l="1"/>
  <c r="AH6" i="10"/>
  <c r="AG6" i="10"/>
  <c r="AF6" i="10"/>
  <c r="AH5" i="10"/>
  <c r="AG5" i="10"/>
  <c r="AF5" i="10"/>
  <c r="AH4" i="10"/>
  <c r="AG4" i="10"/>
  <c r="J20" i="8"/>
  <c r="AU13" i="3"/>
  <c r="D22" i="3"/>
  <c r="AU16" i="3"/>
  <c r="AU10" i="3"/>
  <c r="H20" i="3"/>
  <c r="AU11" i="3"/>
  <c r="AU5" i="3"/>
  <c r="AU17" i="3"/>
  <c r="AU9" i="3"/>
  <c r="AU19" i="3"/>
  <c r="L22" i="3"/>
  <c r="P7" i="3" s="1"/>
  <c r="T7" i="3" s="1"/>
  <c r="AI7" i="3" s="1"/>
  <c r="AZ7" i="3" s="1"/>
  <c r="O3" i="3"/>
  <c r="AS20" i="3"/>
  <c r="AU12" i="3"/>
  <c r="AU6" i="3"/>
  <c r="AU4" i="3"/>
  <c r="AU15" i="3"/>
  <c r="AU3" i="3"/>
  <c r="N4" i="3"/>
  <c r="P13" i="3"/>
  <c r="O6" i="3"/>
  <c r="O18" i="3"/>
  <c r="P19" i="3"/>
  <c r="AU20" i="3"/>
  <c r="N16" i="3" l="1"/>
  <c r="P10" i="3"/>
  <c r="N7" i="3"/>
  <c r="X7" i="3"/>
  <c r="AL7" i="3" s="1"/>
  <c r="O10" i="3"/>
  <c r="P8" i="3"/>
  <c r="T8" i="3" s="1"/>
  <c r="AI8" i="3" s="1"/>
  <c r="AZ8" i="3" s="1"/>
  <c r="P14" i="3"/>
  <c r="P5" i="3"/>
  <c r="T5" i="3" s="1"/>
  <c r="AI5" i="3" s="1"/>
  <c r="AZ5" i="3" s="1"/>
  <c r="O13" i="3"/>
  <c r="P17" i="3"/>
  <c r="AC17" i="3" s="1"/>
  <c r="AO17" i="3" s="1"/>
  <c r="AC7" i="3"/>
  <c r="AO7" i="3" s="1"/>
  <c r="BH7" i="3" s="1"/>
  <c r="N15" i="3"/>
  <c r="AA15" i="3" s="1"/>
  <c r="AM15" i="3" s="1"/>
  <c r="O14" i="3"/>
  <c r="N8" i="3"/>
  <c r="O20" i="3"/>
  <c r="O7" i="3"/>
  <c r="W7" i="3" s="1"/>
  <c r="AK7" i="3" s="1"/>
  <c r="N19" i="3"/>
  <c r="N5" i="3"/>
  <c r="R5" i="3" s="1"/>
  <c r="AG5" i="3" s="1"/>
  <c r="AX5" i="3" s="1"/>
  <c r="O5" i="3"/>
  <c r="N6" i="3"/>
  <c r="R6" i="3" s="1"/>
  <c r="AG6" i="3" s="1"/>
  <c r="AX6" i="3" s="1"/>
  <c r="P15" i="3"/>
  <c r="T15" i="3" s="1"/>
  <c r="AI15" i="3" s="1"/>
  <c r="AZ15" i="3" s="1"/>
  <c r="N9" i="3"/>
  <c r="R9" i="3" s="1"/>
  <c r="AG9" i="3" s="1"/>
  <c r="AX9" i="3" s="1"/>
  <c r="N12" i="3"/>
  <c r="R12" i="3" s="1"/>
  <c r="AG12" i="3" s="1"/>
  <c r="AX12" i="3" s="1"/>
  <c r="O8" i="3"/>
  <c r="S8" i="3" s="1"/>
  <c r="AH8" i="3" s="1"/>
  <c r="AY8" i="3" s="1"/>
  <c r="P16" i="3"/>
  <c r="P9" i="3"/>
  <c r="N13" i="3"/>
  <c r="N11" i="3"/>
  <c r="V11" i="3" s="1"/>
  <c r="AJ11" i="3" s="1"/>
  <c r="O4" i="3"/>
  <c r="O15" i="3"/>
  <c r="O11" i="3"/>
  <c r="S11" i="3" s="1"/>
  <c r="AH11" i="3" s="1"/>
  <c r="AY11" i="3" s="1"/>
  <c r="P6" i="3"/>
  <c r="T6" i="3" s="1"/>
  <c r="AI6" i="3" s="1"/>
  <c r="AZ6" i="3" s="1"/>
  <c r="O16" i="3"/>
  <c r="N10" i="3"/>
  <c r="R10" i="3" s="1"/>
  <c r="AG10" i="3" s="1"/>
  <c r="AX10" i="3" s="1"/>
  <c r="O12" i="3"/>
  <c r="S12" i="3" s="1"/>
  <c r="AH12" i="3" s="1"/>
  <c r="AY12" i="3" s="1"/>
  <c r="P11" i="3"/>
  <c r="T11" i="3" s="1"/>
  <c r="AI11" i="3" s="1"/>
  <c r="AZ11" i="3" s="1"/>
  <c r="O17" i="3"/>
  <c r="N3" i="3"/>
  <c r="R3" i="3" s="1"/>
  <c r="R24" i="3"/>
  <c r="P32" i="3" s="1"/>
  <c r="P36" i="3" s="1"/>
  <c r="Q24" i="3"/>
  <c r="O32" i="3" s="1"/>
  <c r="O36" i="3" s="1"/>
  <c r="Q23" i="3"/>
  <c r="O31" i="3" s="1"/>
  <c r="O35" i="3" s="1"/>
  <c r="N18" i="3"/>
  <c r="O9" i="3"/>
  <c r="N20" i="3"/>
  <c r="R20" i="3" s="1"/>
  <c r="AG20" i="3" s="1"/>
  <c r="AX20" i="3" s="1"/>
  <c r="N14" i="3"/>
  <c r="AA14" i="3" s="1"/>
  <c r="AM14" i="3" s="1"/>
  <c r="P20" i="3"/>
  <c r="T20" i="3" s="1"/>
  <c r="AI20" i="3" s="1"/>
  <c r="AZ20" i="3" s="1"/>
  <c r="N17" i="3"/>
  <c r="R17" i="3" s="1"/>
  <c r="AG17" i="3" s="1"/>
  <c r="AX17" i="3" s="1"/>
  <c r="P18" i="3"/>
  <c r="T18" i="3" s="1"/>
  <c r="AI18" i="3" s="1"/>
  <c r="AZ18" i="3" s="1"/>
  <c r="P4" i="3"/>
  <c r="P12" i="3"/>
  <c r="O19" i="3"/>
  <c r="P3" i="3"/>
  <c r="T3" i="3" s="1"/>
  <c r="AI3" i="3" s="1"/>
  <c r="AZ3" i="3" s="1"/>
  <c r="V3" i="3"/>
  <c r="AJ3" i="3" s="1"/>
  <c r="BB3" i="3" s="1"/>
  <c r="AA3" i="3"/>
  <c r="AM3" i="3" s="1"/>
  <c r="BD7" i="3"/>
  <c r="T14" i="3"/>
  <c r="AI14" i="3" s="1"/>
  <c r="AZ14" i="3" s="1"/>
  <c r="AC14" i="3"/>
  <c r="AO14" i="3" s="1"/>
  <c r="X14" i="3"/>
  <c r="AL14" i="3" s="1"/>
  <c r="R19" i="3"/>
  <c r="AG19" i="3" s="1"/>
  <c r="AX19" i="3" s="1"/>
  <c r="AA19" i="3"/>
  <c r="AM19" i="3" s="1"/>
  <c r="V19" i="3"/>
  <c r="AJ19" i="3" s="1"/>
  <c r="R8" i="3"/>
  <c r="AG8" i="3" s="1"/>
  <c r="AX8" i="3" s="1"/>
  <c r="AA8" i="3"/>
  <c r="AM8" i="3" s="1"/>
  <c r="V8" i="3"/>
  <c r="AJ8" i="3" s="1"/>
  <c r="S18" i="3"/>
  <c r="AH18" i="3" s="1"/>
  <c r="AY18" i="3" s="1"/>
  <c r="W18" i="3"/>
  <c r="AK18" i="3" s="1"/>
  <c r="AB18" i="3"/>
  <c r="AN18" i="3" s="1"/>
  <c r="T13" i="3"/>
  <c r="AI13" i="3" s="1"/>
  <c r="AZ13" i="3" s="1"/>
  <c r="AC13" i="3"/>
  <c r="AO13" i="3" s="1"/>
  <c r="X13" i="3"/>
  <c r="AL13" i="3" s="1"/>
  <c r="X8" i="3"/>
  <c r="AL8" i="3" s="1"/>
  <c r="S20" i="3"/>
  <c r="AH20" i="3" s="1"/>
  <c r="AY20" i="3" s="1"/>
  <c r="AB20" i="3"/>
  <c r="AN20" i="3" s="1"/>
  <c r="W20" i="3"/>
  <c r="AK20" i="3" s="1"/>
  <c r="T12" i="3"/>
  <c r="AI12" i="3" s="1"/>
  <c r="AZ12" i="3" s="1"/>
  <c r="AC12" i="3"/>
  <c r="AO12" i="3" s="1"/>
  <c r="X12" i="3"/>
  <c r="AL12" i="3" s="1"/>
  <c r="AA20" i="3"/>
  <c r="AM20" i="3" s="1"/>
  <c r="V20" i="3"/>
  <c r="AJ20" i="3" s="1"/>
  <c r="AA17" i="3"/>
  <c r="AM17" i="3" s="1"/>
  <c r="V17" i="3"/>
  <c r="AJ17" i="3" s="1"/>
  <c r="R16" i="3"/>
  <c r="AG16" i="3" s="1"/>
  <c r="AX16" i="3" s="1"/>
  <c r="AA16" i="3"/>
  <c r="AM16" i="3" s="1"/>
  <c r="V16" i="3"/>
  <c r="AJ16" i="3" s="1"/>
  <c r="T10" i="3"/>
  <c r="AI10" i="3" s="1"/>
  <c r="AZ10" i="3" s="1"/>
  <c r="X10" i="3"/>
  <c r="AL10" i="3" s="1"/>
  <c r="AC10" i="3"/>
  <c r="AO10" i="3" s="1"/>
  <c r="S14" i="3"/>
  <c r="AH14" i="3" s="1"/>
  <c r="AY14" i="3" s="1"/>
  <c r="AB14" i="3"/>
  <c r="AN14" i="3" s="1"/>
  <c r="W14" i="3"/>
  <c r="AK14" i="3" s="1"/>
  <c r="V5" i="3"/>
  <c r="AJ5" i="3" s="1"/>
  <c r="V14" i="3"/>
  <c r="AJ14" i="3" s="1"/>
  <c r="S16" i="3"/>
  <c r="AH16" i="3" s="1"/>
  <c r="AY16" i="3" s="1"/>
  <c r="AB16" i="3"/>
  <c r="AN16" i="3" s="1"/>
  <c r="W16" i="3"/>
  <c r="AK16" i="3" s="1"/>
  <c r="S3" i="3"/>
  <c r="AH3" i="3" s="1"/>
  <c r="AY3" i="3" s="1"/>
  <c r="AB3" i="3"/>
  <c r="AN3" i="3" s="1"/>
  <c r="W3" i="3"/>
  <c r="AK3" i="3" s="1"/>
  <c r="AB8" i="3"/>
  <c r="AN8" i="3" s="1"/>
  <c r="R4" i="3"/>
  <c r="AX4" i="3" s="1"/>
  <c r="AA4" i="3"/>
  <c r="AM4" i="3" s="1"/>
  <c r="V4" i="3"/>
  <c r="AJ4" i="3" s="1"/>
  <c r="T4" i="3"/>
  <c r="AI4" i="3" s="1"/>
  <c r="AZ4" i="3" s="1"/>
  <c r="X4" i="3"/>
  <c r="AL4" i="3" s="1"/>
  <c r="AC4" i="3"/>
  <c r="AO4" i="3" s="1"/>
  <c r="S6" i="3"/>
  <c r="AH6" i="3" s="1"/>
  <c r="AY6" i="3" s="1"/>
  <c r="W6" i="3"/>
  <c r="AK6" i="3" s="1"/>
  <c r="AB6" i="3"/>
  <c r="AN6" i="3" s="1"/>
  <c r="T16" i="3"/>
  <c r="AI16" i="3" s="1"/>
  <c r="AZ16" i="3" s="1"/>
  <c r="AC16" i="3"/>
  <c r="AO16" i="3" s="1"/>
  <c r="X16" i="3"/>
  <c r="AL16" i="3" s="1"/>
  <c r="S7" i="3"/>
  <c r="AH7" i="3" s="1"/>
  <c r="AY7" i="3" s="1"/>
  <c r="AB7" i="3"/>
  <c r="AN7" i="3" s="1"/>
  <c r="AA6" i="3"/>
  <c r="AM6" i="3" s="1"/>
  <c r="V6" i="3"/>
  <c r="AJ6" i="3" s="1"/>
  <c r="S15" i="3"/>
  <c r="AH15" i="3" s="1"/>
  <c r="AY15" i="3" s="1"/>
  <c r="AB15" i="3"/>
  <c r="AN15" i="3" s="1"/>
  <c r="W15" i="3"/>
  <c r="AK15" i="3" s="1"/>
  <c r="R13" i="3"/>
  <c r="AG13" i="3" s="1"/>
  <c r="AX13" i="3" s="1"/>
  <c r="V13" i="3"/>
  <c r="AJ13" i="3" s="1"/>
  <c r="AA13" i="3"/>
  <c r="AM13" i="3" s="1"/>
  <c r="R11" i="3"/>
  <c r="AG11" i="3" s="1"/>
  <c r="AX11" i="3" s="1"/>
  <c r="AA11" i="3"/>
  <c r="AM11" i="3" s="1"/>
  <c r="R18" i="3"/>
  <c r="AG18" i="3" s="1"/>
  <c r="AX18" i="3" s="1"/>
  <c r="AA18" i="3"/>
  <c r="AM18" i="3" s="1"/>
  <c r="V18" i="3"/>
  <c r="AJ18" i="3" s="1"/>
  <c r="S13" i="3"/>
  <c r="AH13" i="3" s="1"/>
  <c r="AY13" i="3" s="1"/>
  <c r="W13" i="3"/>
  <c r="AK13" i="3" s="1"/>
  <c r="AB13" i="3"/>
  <c r="AN13" i="3" s="1"/>
  <c r="R7" i="3"/>
  <c r="AG7" i="3" s="1"/>
  <c r="AX7" i="3" s="1"/>
  <c r="V7" i="3"/>
  <c r="AJ7" i="3" s="1"/>
  <c r="AA7" i="3"/>
  <c r="AM7" i="3" s="1"/>
  <c r="S9" i="3"/>
  <c r="AH9" i="3" s="1"/>
  <c r="AY9" i="3" s="1"/>
  <c r="AB9" i="3"/>
  <c r="AN9" i="3" s="1"/>
  <c r="W9" i="3"/>
  <c r="AK9" i="3" s="1"/>
  <c r="S10" i="3"/>
  <c r="AH10" i="3" s="1"/>
  <c r="AY10" i="3" s="1"/>
  <c r="AB10" i="3"/>
  <c r="AN10" i="3" s="1"/>
  <c r="W10" i="3"/>
  <c r="AK10" i="3" s="1"/>
  <c r="S4" i="3"/>
  <c r="AH4" i="3" s="1"/>
  <c r="AY4" i="3" s="1"/>
  <c r="W4" i="3"/>
  <c r="AK4" i="3" s="1"/>
  <c r="AB4" i="3"/>
  <c r="AN4" i="3" s="1"/>
  <c r="S5" i="3"/>
  <c r="AH5" i="3" s="1"/>
  <c r="AY5" i="3" s="1"/>
  <c r="W5" i="3"/>
  <c r="AK5" i="3" s="1"/>
  <c r="AB5" i="3"/>
  <c r="AN5" i="3" s="1"/>
  <c r="V15" i="3"/>
  <c r="AJ15" i="3" s="1"/>
  <c r="S17" i="3"/>
  <c r="AH17" i="3" s="1"/>
  <c r="AY17" i="3" s="1"/>
  <c r="AB17" i="3"/>
  <c r="AN17" i="3" s="1"/>
  <c r="W17" i="3"/>
  <c r="AK17" i="3" s="1"/>
  <c r="T9" i="3"/>
  <c r="AI9" i="3" s="1"/>
  <c r="AZ9" i="3" s="1"/>
  <c r="AC9" i="3"/>
  <c r="AO9" i="3" s="1"/>
  <c r="X9" i="3"/>
  <c r="AL9" i="3" s="1"/>
  <c r="S19" i="3"/>
  <c r="AH19" i="3" s="1"/>
  <c r="AY19" i="3" s="1"/>
  <c r="AB19" i="3"/>
  <c r="AN19" i="3" s="1"/>
  <c r="W19" i="3"/>
  <c r="AK19" i="3" s="1"/>
  <c r="T19" i="3"/>
  <c r="AI19" i="3" s="1"/>
  <c r="AZ19" i="3" s="1"/>
  <c r="AC19" i="3"/>
  <c r="AO19" i="3" s="1"/>
  <c r="X19" i="3"/>
  <c r="AL19" i="3" s="1"/>
  <c r="X6" i="3"/>
  <c r="AL6" i="3" s="1"/>
  <c r="AC6" i="3"/>
  <c r="AO6" i="3" s="1"/>
  <c r="X20" i="3" l="1"/>
  <c r="AL20" i="3" s="1"/>
  <c r="R14" i="3"/>
  <c r="AG14" i="3" s="1"/>
  <c r="AX14" i="3" s="1"/>
  <c r="T17" i="3"/>
  <c r="AI17" i="3" s="1"/>
  <c r="AZ17" i="3" s="1"/>
  <c r="AB11" i="3"/>
  <c r="AN11" i="3" s="1"/>
  <c r="W11" i="3"/>
  <c r="AK11" i="3" s="1"/>
  <c r="V9" i="3"/>
  <c r="AJ9" i="3" s="1"/>
  <c r="W12" i="3"/>
  <c r="AK12" i="3" s="1"/>
  <c r="BC12" i="3" s="1"/>
  <c r="AA5" i="3"/>
  <c r="AM5" i="3" s="1"/>
  <c r="X15" i="3"/>
  <c r="AL15" i="3" s="1"/>
  <c r="AC8" i="3"/>
  <c r="AO8" i="3" s="1"/>
  <c r="R15" i="3"/>
  <c r="AG15" i="3" s="1"/>
  <c r="AX15" i="3" s="1"/>
  <c r="AA12" i="3"/>
  <c r="AM12" i="3" s="1"/>
  <c r="BF12" i="3" s="1"/>
  <c r="V12" i="3"/>
  <c r="AJ12" i="3" s="1"/>
  <c r="X17" i="3"/>
  <c r="AL17" i="3" s="1"/>
  <c r="AB12" i="3"/>
  <c r="AN12" i="3" s="1"/>
  <c r="AC15" i="3"/>
  <c r="AO15" i="3" s="1"/>
  <c r="V10" i="3"/>
  <c r="AJ10" i="3" s="1"/>
  <c r="AC18" i="3"/>
  <c r="AO18" i="3" s="1"/>
  <c r="AC5" i="3"/>
  <c r="AO5" i="3" s="1"/>
  <c r="AC11" i="3"/>
  <c r="AO11" i="3" s="1"/>
  <c r="BH11" i="3" s="1"/>
  <c r="X3" i="3"/>
  <c r="AL3" i="3" s="1"/>
  <c r="BD3" i="3" s="1"/>
  <c r="AC20" i="3"/>
  <c r="AO20" i="3" s="1"/>
  <c r="BH20" i="3" s="1"/>
  <c r="AA9" i="3"/>
  <c r="AM9" i="3" s="1"/>
  <c r="BF9" i="3" s="1"/>
  <c r="AA10" i="3"/>
  <c r="AM10" i="3" s="1"/>
  <c r="BF10" i="3" s="1"/>
  <c r="X18" i="3"/>
  <c r="AL18" i="3" s="1"/>
  <c r="X5" i="3"/>
  <c r="AL5" i="3" s="1"/>
  <c r="X11" i="3"/>
  <c r="AL11" i="3" s="1"/>
  <c r="AC3" i="3"/>
  <c r="AO3" i="3" s="1"/>
  <c r="BH3" i="3" s="1"/>
  <c r="W8" i="3"/>
  <c r="AK8" i="3" s="1"/>
  <c r="BG17" i="3"/>
  <c r="BH16" i="3"/>
  <c r="BF4" i="3"/>
  <c r="BF5" i="3"/>
  <c r="BH12" i="3"/>
  <c r="BH8" i="3"/>
  <c r="BF19" i="3"/>
  <c r="BG13" i="3"/>
  <c r="BG6" i="3"/>
  <c r="BG8" i="3"/>
  <c r="BF3" i="3"/>
  <c r="BH19" i="3"/>
  <c r="BF15" i="3"/>
  <c r="BG10" i="3"/>
  <c r="BG15" i="3"/>
  <c r="BG14" i="3"/>
  <c r="BF16" i="3"/>
  <c r="BH13" i="3"/>
  <c r="BH6" i="3"/>
  <c r="BG5" i="3"/>
  <c r="BH4" i="3"/>
  <c r="BH10" i="3"/>
  <c r="BG18" i="3"/>
  <c r="BG19" i="3"/>
  <c r="BG9" i="3"/>
  <c r="BF18" i="3"/>
  <c r="BF6" i="3"/>
  <c r="BG16" i="3"/>
  <c r="BF17" i="3"/>
  <c r="BG20" i="3"/>
  <c r="BH14" i="3"/>
  <c r="BG11" i="3"/>
  <c r="BF7" i="3"/>
  <c r="BF11" i="3"/>
  <c r="BG7" i="3"/>
  <c r="BG12" i="3"/>
  <c r="BH17" i="3"/>
  <c r="BH9" i="3"/>
  <c r="BG3" i="3"/>
  <c r="BF14" i="3"/>
  <c r="BF20" i="3"/>
  <c r="BF8" i="3"/>
  <c r="BG4" i="3"/>
  <c r="BH18" i="3"/>
  <c r="BF13" i="3"/>
  <c r="BH5" i="3"/>
  <c r="BH15" i="3"/>
  <c r="BB10" i="3"/>
  <c r="BC17" i="3"/>
  <c r="BD16" i="3"/>
  <c r="BB4" i="3"/>
  <c r="BB5" i="3"/>
  <c r="BD12" i="3"/>
  <c r="BD8" i="3"/>
  <c r="BB19" i="3"/>
  <c r="BC4" i="3"/>
  <c r="BD18" i="3"/>
  <c r="BB13" i="3"/>
  <c r="BD5" i="3"/>
  <c r="BD15" i="3"/>
  <c r="BD19" i="3"/>
  <c r="BB15" i="3"/>
  <c r="BC10" i="3"/>
  <c r="BC15" i="3"/>
  <c r="BC14" i="3"/>
  <c r="BB16" i="3"/>
  <c r="BD13" i="3"/>
  <c r="BC13" i="3"/>
  <c r="BC6" i="3"/>
  <c r="BC8" i="3"/>
  <c r="BD11" i="3"/>
  <c r="BC19" i="3"/>
  <c r="BC9" i="3"/>
  <c r="BB18" i="3"/>
  <c r="BB6" i="3"/>
  <c r="BC16" i="3"/>
  <c r="BB17" i="3"/>
  <c r="BC20" i="3"/>
  <c r="BD14" i="3"/>
  <c r="BD6" i="3"/>
  <c r="BC5" i="3"/>
  <c r="BD4" i="3"/>
  <c r="BB12" i="3"/>
  <c r="BD10" i="3"/>
  <c r="BC18" i="3"/>
  <c r="BD9" i="3"/>
  <c r="BC3" i="3"/>
  <c r="BB14" i="3"/>
  <c r="BD20" i="3"/>
  <c r="BB20" i="3"/>
  <c r="BB8" i="3"/>
  <c r="BC11" i="3"/>
  <c r="BB9" i="3"/>
  <c r="BB7" i="3"/>
  <c r="BB11" i="3"/>
  <c r="BC7" i="3"/>
  <c r="BD17" i="3"/>
</calcChain>
</file>

<file path=xl/sharedStrings.xml><?xml version="1.0" encoding="utf-8"?>
<sst xmlns="http://schemas.openxmlformats.org/spreadsheetml/2006/main" count="343" uniqueCount="142">
  <si>
    <t>&lt;1</t>
  </si>
  <si>
    <t>1-4</t>
  </si>
  <si>
    <t>5-9</t>
  </si>
  <si>
    <t>10-14</t>
  </si>
  <si>
    <t>15-19</t>
  </si>
  <si>
    <t>20-34</t>
  </si>
  <si>
    <t>35-44</t>
  </si>
  <si>
    <t>45-49</t>
  </si>
  <si>
    <t>50-54</t>
  </si>
  <si>
    <t>55-59</t>
  </si>
  <si>
    <t>60-64</t>
  </si>
  <si>
    <t>65-74</t>
  </si>
  <si>
    <t>75 plus</t>
  </si>
  <si>
    <t>Death 2022</t>
  </si>
  <si>
    <t>Crude death rate 2022 per 1,000</t>
  </si>
  <si>
    <t>age</t>
  </si>
  <si>
    <t>male</t>
  </si>
  <si>
    <t>female</t>
  </si>
  <si>
    <t>total</t>
  </si>
  <si>
    <t>0mo</t>
  </si>
  <si>
    <t>1 to 11mo</t>
  </si>
  <si>
    <t>12 to 59mo</t>
  </si>
  <si>
    <t>5 to 9yo</t>
  </si>
  <si>
    <t>10 to 14yo</t>
  </si>
  <si>
    <t>15 to 19yo</t>
  </si>
  <si>
    <t>20 to 24yo</t>
  </si>
  <si>
    <t>25 to 29yo</t>
  </si>
  <si>
    <t>30 to 34yo</t>
  </si>
  <si>
    <t>35 to 39yo</t>
  </si>
  <si>
    <t>40 to 44yo</t>
  </si>
  <si>
    <t>45 to 49yo</t>
  </si>
  <si>
    <t>50 to 54yo</t>
  </si>
  <si>
    <t>55 to 59yo</t>
  </si>
  <si>
    <t>60 to 64yo</t>
  </si>
  <si>
    <t>65 to 69yo</t>
  </si>
  <si>
    <t>70 to 74yo</t>
  </si>
  <si>
    <t>75 to 79yo</t>
  </si>
  <si>
    <t>80 to 100yo</t>
  </si>
  <si>
    <t>UNFPA population Gaza 2021</t>
  </si>
  <si>
    <t>Males</t>
  </si>
  <si>
    <t>Females</t>
  </si>
  <si>
    <t>9 - 5</t>
  </si>
  <si>
    <t>14 - 10</t>
  </si>
  <si>
    <t>19 - 15</t>
  </si>
  <si>
    <t>24 - 20</t>
  </si>
  <si>
    <t>29 - 25</t>
  </si>
  <si>
    <t>34 - 30</t>
  </si>
  <si>
    <t>39 - 35</t>
  </si>
  <si>
    <t>44 - 40</t>
  </si>
  <si>
    <t>49 - 45</t>
  </si>
  <si>
    <t>54 - 50</t>
  </si>
  <si>
    <t>59 - 55</t>
  </si>
  <si>
    <t>64 - 60</t>
  </si>
  <si>
    <t>69 - 65</t>
  </si>
  <si>
    <t>74 - 70</t>
  </si>
  <si>
    <t>79 - 75</t>
  </si>
  <si>
    <t xml:space="preserve">80 plus </t>
  </si>
  <si>
    <t>population</t>
  </si>
  <si>
    <t xml:space="preserve">Mortality Numbers in Gaza 2021- based on Figure </t>
  </si>
  <si>
    <t>Male</t>
  </si>
  <si>
    <t>Female</t>
  </si>
  <si>
    <t>Total</t>
  </si>
  <si>
    <t>Rates in 1 year in 2021 Gaza (pre war)</t>
  </si>
  <si>
    <t>Rate ratio</t>
  </si>
  <si>
    <t xml:space="preserve">Mortality Rate in </t>
  </si>
  <si>
    <t>lci_male</t>
  </si>
  <si>
    <t>lci_female</t>
  </si>
  <si>
    <t>lci_total</t>
  </si>
  <si>
    <t>uci_male</t>
  </si>
  <si>
    <t>uci_female</t>
  </si>
  <si>
    <t>uci_total</t>
  </si>
  <si>
    <t>estimate_male</t>
  </si>
  <si>
    <t>estimate_female</t>
  </si>
  <si>
    <t>estimate_total</t>
  </si>
  <si>
    <t>estimate_prewarmale</t>
  </si>
  <si>
    <t>estimate_prewarfemale</t>
  </si>
  <si>
    <t>estimate_prewar</t>
  </si>
  <si>
    <t>lci_rateratio</t>
  </si>
  <si>
    <t>uci_rateratio</t>
  </si>
  <si>
    <t>rate_ratio</t>
  </si>
  <si>
    <t>Mortality Numbers in Gaza 2021</t>
  </si>
  <si>
    <t>Moh Moratality 268 days</t>
  </si>
  <si>
    <t xml:space="preserve">Proportion age </t>
  </si>
  <si>
    <t>Moh Moratality 268 days for the new total</t>
  </si>
  <si>
    <t>Moh Moratality 268 days for the lci</t>
  </si>
  <si>
    <t>Moh Moratality 268 days for the uci</t>
  </si>
  <si>
    <t>.</t>
  </si>
  <si>
    <t>0 to 14y</t>
  </si>
  <si>
    <t>15 to 29y</t>
  </si>
  <si>
    <t>30 to 44y</t>
  </si>
  <si>
    <t>45 to 59y</t>
  </si>
  <si>
    <t>60+y</t>
  </si>
  <si>
    <t>total_pop2023</t>
  </si>
  <si>
    <t>total_pop2023_male</t>
  </si>
  <si>
    <t>total_pop2023_female</t>
  </si>
  <si>
    <t>mortality_male2021</t>
  </si>
  <si>
    <t>mortality_female2021</t>
  </si>
  <si>
    <t>total_2021</t>
  </si>
  <si>
    <t>rate_male_2023</t>
  </si>
  <si>
    <t>rate_lci_male_2023</t>
  </si>
  <si>
    <t>rate_uci_male_2023</t>
  </si>
  <si>
    <t>rate_female_2023</t>
  </si>
  <si>
    <t>rate_lci_female_2023</t>
  </si>
  <si>
    <t>rate_uci_female_2023</t>
  </si>
  <si>
    <t>rate_male_2021</t>
  </si>
  <si>
    <t>rate_female_2021</t>
  </si>
  <si>
    <t>rate_prewar</t>
  </si>
  <si>
    <t>rate_total_2023</t>
  </si>
  <si>
    <t>rate_lci_total_2023</t>
  </si>
  <si>
    <t>rate_uci_total_2023</t>
  </si>
  <si>
    <t>estimate_total_2023</t>
  </si>
  <si>
    <t>lci_total_2023</t>
  </si>
  <si>
    <t>uci_total_2023</t>
  </si>
  <si>
    <t>total_pop2021</t>
  </si>
  <si>
    <r>
      <t xml:space="preserve">Death among Population by Age group, Sex and Governorate - </t>
    </r>
    <r>
      <rPr>
        <b/>
        <sz val="12"/>
        <color rgb="FFFF0000"/>
        <rFont val="Candara"/>
        <family val="2"/>
      </rPr>
      <t>Gaza 2022</t>
    </r>
  </si>
  <si>
    <t>1 - 4</t>
  </si>
  <si>
    <t>5 - 9</t>
  </si>
  <si>
    <t>10 - 14</t>
  </si>
  <si>
    <t>15 - 19</t>
  </si>
  <si>
    <t>20 - 24</t>
  </si>
  <si>
    <t>25-29</t>
  </si>
  <si>
    <t>30- 34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</si>
  <si>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</si>
  <si>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</si>
  <si>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</si>
  <si>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</si>
  <si>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</si>
  <si>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</si>
  <si>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</si>
  <si>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</si>
  <si>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</si>
  <si>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</si>
  <si>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M</t>
  </si>
  <si>
    <t>F</t>
  </si>
  <si>
    <t>North Gaza</t>
  </si>
  <si>
    <t>Gaza</t>
  </si>
  <si>
    <t>Deir Al-Balah</t>
  </si>
  <si>
    <t>Khan Younis</t>
  </si>
  <si>
    <t>Rafah</t>
  </si>
  <si>
    <t>Gaza Strip</t>
  </si>
  <si>
    <t>total_2022</t>
  </si>
  <si>
    <t>total_pop2022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</si>
</sst>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ndara"/>
      <family val="2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404040"/>
      <name val="Arial Nova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Aptos Narrow"/>
      <family val="2"/>
      <scheme val="minor"/>
    </font>
    <font>
      <b/>
      <sz val="12"/>
      <name val="Candara"/>
      <family val="2"/>
    </font>
    <font>
      <b/>
      <sz val="12"/>
      <color rgb="FFFF0000"/>
      <name val="Candara"/>
      <family val="2"/>
    </font>
    <font>
      <b/>
      <sz val="12"/>
      <color theme="1"/>
      <name val="Candara"/>
      <family val="2"/>
    </font>
    <font>
      <sz val="12"/>
      <color rgb="FF00000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2" xfId="0" applyNumberFormat="1" applyBorder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vertical="top" wrapText="1"/>
    </xf>
    <xf numFmtId="164" fontId="4" fillId="2" borderId="1" xfId="1" applyNumberFormat="1" applyFont="1" applyFill="1" applyBorder="1" applyAlignment="1">
      <alignment horizontal="center" vertical="top" wrapText="1"/>
    </xf>
    <xf numFmtId="164" fontId="4" fillId="2" borderId="1" xfId="1" applyNumberFormat="1" applyFont="1" applyFill="1" applyBorder="1" applyAlignment="1">
      <alignment horizontal="center" vertical="top"/>
    </xf>
    <xf numFmtId="164" fontId="3" fillId="0" borderId="1" xfId="1" applyNumberFormat="1" applyFont="1" applyBorder="1" applyAlignment="1">
      <alignment vertical="top" wrapText="1"/>
    </xf>
    <xf numFmtId="0" fontId="0" fillId="0" borderId="3" xfId="0" applyBorder="1"/>
    <xf numFmtId="0" fontId="0" fillId="0" borderId="4" xfId="0" applyBorder="1"/>
    <xf numFmtId="49" fontId="0" fillId="0" borderId="5" xfId="0" applyNumberFormat="1" applyBorder="1" applyAlignment="1">
      <alignment horizontal="left"/>
    </xf>
    <xf numFmtId="0" fontId="0" fillId="0" borderId="6" xfId="0" applyBorder="1"/>
    <xf numFmtId="49" fontId="0" fillId="0" borderId="5" xfId="0" applyNumberFormat="1" applyBorder="1"/>
    <xf numFmtId="49" fontId="6" fillId="0" borderId="5" xfId="2" applyNumberFormat="1" applyFont="1" applyBorder="1" applyAlignment="1">
      <alignment horizontal="left" vertical="top" indent="1" readingOrder="2"/>
    </xf>
    <xf numFmtId="49" fontId="6" fillId="0" borderId="7" xfId="2" applyNumberFormat="1" applyFont="1" applyBorder="1" applyAlignment="1">
      <alignment horizontal="left" vertical="top" indent="1" readingOrder="2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1" fontId="0" fillId="0" borderId="0" xfId="0" applyNumberFormat="1"/>
    <xf numFmtId="165" fontId="0" fillId="0" borderId="13" xfId="0" applyNumberFormat="1" applyBorder="1"/>
    <xf numFmtId="165" fontId="0" fillId="0" borderId="0" xfId="0" applyNumberFormat="1"/>
    <xf numFmtId="165" fontId="0" fillId="0" borderId="6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3" fontId="0" fillId="0" borderId="0" xfId="0" applyNumberFormat="1"/>
    <xf numFmtId="0" fontId="7" fillId="0" borderId="0" xfId="0" applyFont="1"/>
    <xf numFmtId="0" fontId="0" fillId="3" borderId="0" xfId="0" applyFill="1"/>
    <xf numFmtId="1" fontId="0" fillId="0" borderId="13" xfId="0" applyNumberFormat="1" applyBorder="1"/>
    <xf numFmtId="1" fontId="0" fillId="0" borderId="6" xfId="0" applyNumberFormat="1" applyBorder="1"/>
    <xf numFmtId="1" fontId="0" fillId="0" borderId="14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9" fillId="0" borderId="0" xfId="0" applyFont="1"/>
    <xf numFmtId="0" fontId="10" fillId="0" borderId="0" xfId="0" applyFont="1"/>
    <xf numFmtId="49" fontId="11" fillId="0" borderId="15" xfId="2" applyNumberFormat="1" applyFont="1" applyBorder="1" applyAlignment="1">
      <alignment horizontal="right" vertical="top" readingOrder="2"/>
    </xf>
    <xf numFmtId="0" fontId="10" fillId="0" borderId="0" xfId="0" applyFont="1" applyAlignment="1">
      <alignment horizontal="right"/>
    </xf>
    <xf numFmtId="3" fontId="8" fillId="0" borderId="0" xfId="0" applyNumberFormat="1" applyFont="1"/>
    <xf numFmtId="3" fontId="8" fillId="5" borderId="0" xfId="0" applyNumberFormat="1" applyFont="1" applyFill="1"/>
    <xf numFmtId="2" fontId="10" fillId="0" borderId="15" xfId="0" applyNumberFormat="1" applyFont="1" applyBorder="1" applyAlignment="1">
      <alignment horizontal="right"/>
    </xf>
    <xf numFmtId="49" fontId="10" fillId="4" borderId="16" xfId="0" applyNumberFormat="1" applyFont="1" applyFill="1" applyBorder="1" applyAlignment="1">
      <alignment horizontal="right"/>
    </xf>
    <xf numFmtId="0" fontId="10" fillId="4" borderId="16" xfId="0" applyFont="1" applyFill="1" applyBorder="1"/>
    <xf numFmtId="49" fontId="10" fillId="0" borderId="17" xfId="0" applyNumberFormat="1" applyFont="1" applyBorder="1" applyAlignment="1">
      <alignment horizontal="right"/>
    </xf>
    <xf numFmtId="2" fontId="10" fillId="0" borderId="17" xfId="0" applyNumberFormat="1" applyFont="1" applyBorder="1" applyAlignment="1">
      <alignment horizontal="right"/>
    </xf>
    <xf numFmtId="49" fontId="10" fillId="4" borderId="0" xfId="0" applyNumberFormat="1" applyFont="1" applyFill="1" applyAlignment="1">
      <alignment horizontal="right"/>
    </xf>
    <xf numFmtId="0" fontId="10" fillId="4" borderId="0" xfId="0" applyFont="1" applyFill="1"/>
    <xf numFmtId="49" fontId="10" fillId="0" borderId="0" xfId="0" applyNumberFormat="1" applyFont="1" applyAlignment="1">
      <alignment horizontal="right"/>
    </xf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49" fontId="6" fillId="6" borderId="5" xfId="2" applyNumberFormat="1" applyFont="1" applyFill="1" applyBorder="1" applyAlignment="1">
      <alignment horizontal="left" vertical="top" indent="1" readingOrder="2"/>
    </xf>
    <xf numFmtId="0" fontId="0" fillId="6" borderId="6" xfId="0" applyFill="1" applyBorder="1"/>
    <xf numFmtId="0" fontId="0" fillId="6" borderId="13" xfId="0" applyFill="1" applyBorder="1"/>
    <xf numFmtId="1" fontId="0" fillId="6" borderId="13" xfId="0" applyNumberFormat="1" applyFill="1" applyBorder="1"/>
    <xf numFmtId="1" fontId="0" fillId="6" borderId="6" xfId="0" applyNumberFormat="1" applyFill="1" applyBorder="1"/>
    <xf numFmtId="165" fontId="0" fillId="6" borderId="13" xfId="0" applyNumberFormat="1" applyFill="1" applyBorder="1"/>
    <xf numFmtId="165" fontId="0" fillId="6" borderId="6" xfId="0" applyNumberFormat="1" applyFill="1" applyBorder="1"/>
    <xf numFmtId="0" fontId="13" fillId="7" borderId="18" xfId="0" quotePrefix="1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left" vertical="center" wrapText="1"/>
    </xf>
    <xf numFmtId="164" fontId="16" fillId="0" borderId="19" xfId="3" applyNumberFormat="1" applyFont="1" applyBorder="1" applyAlignment="1">
      <alignment horizontal="center" vertical="center" shrinkToFit="1"/>
    </xf>
    <xf numFmtId="164" fontId="16" fillId="8" borderId="19" xfId="3" applyNumberFormat="1" applyFont="1" applyFill="1" applyBorder="1" applyAlignment="1">
      <alignment horizontal="center" vertical="center" shrinkToFit="1"/>
    </xf>
    <xf numFmtId="164" fontId="16" fillId="7" borderId="19" xfId="3" applyNumberFormat="1" applyFont="1" applyFill="1" applyBorder="1" applyAlignment="1">
      <alignment horizontal="center" vertical="center" shrinkToFit="1"/>
    </xf>
    <xf numFmtId="0" fontId="15" fillId="8" borderId="20" xfId="0" applyFont="1" applyFill="1" applyBorder="1" applyAlignment="1">
      <alignment horizontal="left" vertical="center" wrapText="1"/>
    </xf>
    <xf numFmtId="0" fontId="15" fillId="7" borderId="20" xfId="0" applyFont="1" applyFill="1" applyBorder="1" applyAlignment="1">
      <alignment horizontal="left" vertical="center" wrapText="1"/>
    </xf>
    <xf numFmtId="164" fontId="0" fillId="0" borderId="0" xfId="0" applyNumberFormat="1"/>
    <xf numFmtId="0" fontId="13" fillId="7" borderId="2" xfId="0" quotePrefix="1" applyFont="1" applyFill="1" applyBorder="1" applyAlignment="1">
      <alignment horizontal="center" vertical="center" wrapText="1"/>
    </xf>
    <xf numFmtId="0" fontId="13" fillId="7" borderId="4" xfId="0" quotePrefix="1" applyFont="1" applyFill="1" applyBorder="1" applyAlignment="1">
      <alignment horizontal="center" vertical="center" wrapText="1"/>
    </xf>
    <xf numFmtId="0" fontId="13" fillId="7" borderId="3" xfId="0" quotePrefix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top" wrapText="1"/>
    </xf>
    <xf numFmtId="0" fontId="13" fillId="7" borderId="18" xfId="0" quotePrefix="1" applyFont="1" applyFill="1" applyBorder="1" applyAlignment="1">
      <alignment horizontal="center" vertical="center" wrapText="1"/>
    </xf>
  </cellXfs>
  <cellStyles count="4">
    <cellStyle name="Comma" xfId="3" builtinId="3"/>
    <cellStyle name="Comma 2" xfId="1" xr:uid="{88379091-A25E-4147-93EA-600BDC90AD5A}"/>
    <cellStyle name="Normal" xfId="0" builtinId="0"/>
    <cellStyle name="Normal 4" xfId="2" xr:uid="{6BBD7CFD-25B0-4B0B-B09F-69E9FD181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120650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66FDEBA-8CAD-F28B-7DD4-C0209293D24F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39FB-3065-4B13-943B-470B218905AB}">
  <dimension ref="A1:AH6"/>
  <sheetViews>
    <sheetView tabSelected="1" topLeftCell="X1" zoomScale="101" workbookViewId="0">
      <selection activeCell="AF3" sqref="AF3"/>
    </sheetView>
  </sheetViews>
  <sheetFormatPr defaultRowHeight="14.5" x14ac:dyDescent="0.35"/>
  <cols>
    <col min="1" max="1" width="8" bestFit="1" customWidth="1"/>
    <col min="2" max="2" width="15.453125" bestFit="1" customWidth="1"/>
    <col min="3" max="3" width="16.26953125" bestFit="1" customWidth="1"/>
    <col min="4" max="4" width="15.453125" bestFit="1" customWidth="1"/>
    <col min="5" max="6" width="15.453125" customWidth="1"/>
    <col min="7" max="7" width="14.453125" bestFit="1" customWidth="1"/>
    <col min="8" max="8" width="15.6328125" bestFit="1" customWidth="1"/>
    <col min="9" max="9" width="13.453125" bestFit="1" customWidth="1"/>
    <col min="10" max="10" width="13.453125" customWidth="1"/>
    <col min="11" max="13" width="14.453125" bestFit="1" customWidth="1"/>
    <col min="14" max="15" width="13.453125" bestFit="1" customWidth="1"/>
    <col min="16" max="16" width="14.453125" bestFit="1" customWidth="1"/>
    <col min="17" max="17" width="14.90625" bestFit="1" customWidth="1"/>
    <col min="18" max="19" width="14.453125" bestFit="1" customWidth="1"/>
    <col min="20" max="20" width="12.36328125" bestFit="1" customWidth="1"/>
    <col min="21" max="21" width="14.54296875" bestFit="1" customWidth="1"/>
    <col min="22" max="22" width="15.08984375" bestFit="1" customWidth="1"/>
    <col min="23" max="23" width="13.453125" bestFit="1" customWidth="1"/>
    <col min="24" max="24" width="15.81640625" bestFit="1" customWidth="1"/>
    <col min="25" max="25" width="16.26953125" bestFit="1" customWidth="1"/>
    <col min="26" max="26" width="12.36328125" bestFit="1" customWidth="1"/>
    <col min="27" max="27" width="13.90625" bestFit="1" customWidth="1"/>
    <col min="28" max="28" width="14.453125" bestFit="1" customWidth="1"/>
    <col min="29" max="29" width="12.08984375" bestFit="1" customWidth="1"/>
    <col min="30" max="30" width="13.453125" bestFit="1" customWidth="1"/>
    <col min="31" max="34" width="11.90625" bestFit="1" customWidth="1"/>
  </cols>
  <sheetData>
    <row r="1" spans="1:34" x14ac:dyDescent="0.35">
      <c r="A1" s="48" t="s">
        <v>15</v>
      </c>
      <c r="B1" s="48" t="s">
        <v>93</v>
      </c>
      <c r="C1" s="48" t="s">
        <v>94</v>
      </c>
      <c r="D1" s="48" t="s">
        <v>92</v>
      </c>
      <c r="E1" s="48" t="s">
        <v>113</v>
      </c>
      <c r="F1" s="48" t="s">
        <v>141</v>
      </c>
      <c r="G1" s="48" t="s">
        <v>95</v>
      </c>
      <c r="H1" s="48" t="s">
        <v>96</v>
      </c>
      <c r="I1" s="48" t="s">
        <v>97</v>
      </c>
      <c r="J1" s="48" t="s">
        <v>140</v>
      </c>
      <c r="K1" s="48" t="s">
        <v>71</v>
      </c>
      <c r="L1" s="48" t="s">
        <v>65</v>
      </c>
      <c r="M1" s="48" t="s">
        <v>68</v>
      </c>
      <c r="N1" s="48" t="s">
        <v>72</v>
      </c>
      <c r="O1" s="48" t="s">
        <v>66</v>
      </c>
      <c r="P1" s="48" t="s">
        <v>69</v>
      </c>
      <c r="Q1" s="48" t="s">
        <v>110</v>
      </c>
      <c r="R1" s="48" t="s">
        <v>111</v>
      </c>
      <c r="S1" s="48" t="s">
        <v>112</v>
      </c>
      <c r="T1" s="48" t="s">
        <v>98</v>
      </c>
      <c r="U1" s="48" t="s">
        <v>99</v>
      </c>
      <c r="V1" s="48" t="s">
        <v>100</v>
      </c>
      <c r="W1" s="48" t="s">
        <v>101</v>
      </c>
      <c r="X1" s="48" t="s">
        <v>102</v>
      </c>
      <c r="Y1" s="48" t="s">
        <v>103</v>
      </c>
      <c r="Z1" s="48" t="s">
        <v>107</v>
      </c>
      <c r="AA1" s="48" t="s">
        <v>108</v>
      </c>
      <c r="AB1" s="48" t="s">
        <v>109</v>
      </c>
      <c r="AC1" s="48" t="s">
        <v>104</v>
      </c>
      <c r="AD1" s="48" t="s">
        <v>105</v>
      </c>
      <c r="AE1" s="48" t="s">
        <v>106</v>
      </c>
      <c r="AF1" s="48" t="s">
        <v>79</v>
      </c>
      <c r="AG1" s="48" t="s">
        <v>77</v>
      </c>
      <c r="AH1" s="48" t="s">
        <v>78</v>
      </c>
    </row>
    <row r="2" spans="1:34" x14ac:dyDescent="0.35">
      <c r="A2" t="s">
        <v>87</v>
      </c>
      <c r="B2" s="25">
        <v>458531</v>
      </c>
      <c r="C2" s="25">
        <v>440176</v>
      </c>
      <c r="D2" s="25">
        <v>898707</v>
      </c>
      <c r="E2" s="25">
        <v>864301</v>
      </c>
      <c r="F2" s="25">
        <v>882002</v>
      </c>
      <c r="G2" s="25">
        <v>546</v>
      </c>
      <c r="H2" s="25">
        <v>452</v>
      </c>
      <c r="I2" s="25">
        <v>998</v>
      </c>
      <c r="J2" s="25">
        <v>966</v>
      </c>
      <c r="K2" s="54">
        <v>8159.5</v>
      </c>
      <c r="L2" s="54">
        <v>7267</v>
      </c>
      <c r="M2" s="54">
        <v>9444</v>
      </c>
      <c r="N2" s="54">
        <v>9476</v>
      </c>
      <c r="O2" s="54">
        <v>8046.5</v>
      </c>
      <c r="P2" s="54">
        <v>11693.5</v>
      </c>
      <c r="Q2" s="54">
        <f>K2+N2</f>
        <v>17635.5</v>
      </c>
      <c r="R2" s="54">
        <f t="shared" ref="R2:S6" si="0">L2+O2</f>
        <v>15313.5</v>
      </c>
      <c r="S2" s="54">
        <f t="shared" si="0"/>
        <v>21137.5</v>
      </c>
      <c r="T2" s="27">
        <f>(K2/$B2*365)/268*1000</f>
        <v>24.23555193797506</v>
      </c>
      <c r="U2" s="27">
        <f>(L2/$B2*365)/268*1000</f>
        <v>21.584626010572311</v>
      </c>
      <c r="V2" s="27">
        <f>(M2/$B2*365)/268*1000</f>
        <v>28.0508061158449</v>
      </c>
      <c r="W2" s="27">
        <f>(N2/$C2*365)/268*1000</f>
        <v>29.319513714188684</v>
      </c>
      <c r="X2" s="27">
        <f>(O2/$C2*365)/268*1000</f>
        <v>24.896524599115576</v>
      </c>
      <c r="Y2" s="27">
        <f>(P2/$C2*365)/268*1000</f>
        <v>36.180638836731255</v>
      </c>
      <c r="Z2" s="27">
        <f>(Q2/$D2*365)/268*1000</f>
        <v>26.725615950836435</v>
      </c>
      <c r="AA2" s="27">
        <f>(R2/$D2*365)/268*1000</f>
        <v>23.206754549807702</v>
      </c>
      <c r="AB2" s="27">
        <f>(S2/$D2*365)/268*1000</f>
        <v>32.032701491922836</v>
      </c>
      <c r="AC2" s="27">
        <f>G2/B2*1000</f>
        <v>1.1907591853113531</v>
      </c>
      <c r="AD2" s="27">
        <f>H2/C2*1000</f>
        <v>1.0268619824797354</v>
      </c>
      <c r="AE2" s="27">
        <f>J2/F2*1000</f>
        <v>1.0952356117106312</v>
      </c>
      <c r="AF2" s="27">
        <f>Z2/AE2</f>
        <v>24.401704678954072</v>
      </c>
      <c r="AG2" s="27">
        <f>AA2/AE2</f>
        <v>21.188823940413549</v>
      </c>
      <c r="AH2" s="27">
        <f>AB2/AE2</f>
        <v>29.24731550857031</v>
      </c>
    </row>
    <row r="3" spans="1:34" x14ac:dyDescent="0.35">
      <c r="A3" t="s">
        <v>88</v>
      </c>
      <c r="B3" s="25">
        <v>315818</v>
      </c>
      <c r="C3" s="25">
        <v>303895</v>
      </c>
      <c r="D3" s="25">
        <v>619713</v>
      </c>
      <c r="E3" s="25">
        <v>595138</v>
      </c>
      <c r="F3" s="25">
        <v>607038</v>
      </c>
      <c r="G3" s="25">
        <v>221</v>
      </c>
      <c r="H3" s="25">
        <v>111</v>
      </c>
      <c r="I3" s="25">
        <v>332</v>
      </c>
      <c r="J3" s="25">
        <v>252</v>
      </c>
      <c r="K3" s="54">
        <v>12962.5</v>
      </c>
      <c r="L3" s="54">
        <v>11521.5</v>
      </c>
      <c r="M3" s="54">
        <v>14925.5</v>
      </c>
      <c r="N3" s="54">
        <v>5004</v>
      </c>
      <c r="O3" s="54">
        <v>4459</v>
      </c>
      <c r="P3" s="54">
        <v>5827</v>
      </c>
      <c r="Q3" s="54">
        <f t="shared" ref="Q3:Q6" si="1">K3+N3</f>
        <v>17966.5</v>
      </c>
      <c r="R3" s="54">
        <f t="shared" si="0"/>
        <v>15980.5</v>
      </c>
      <c r="S3" s="54">
        <f t="shared" si="0"/>
        <v>20752.5</v>
      </c>
      <c r="T3" s="27">
        <f t="shared" ref="T3:T6" si="2">(K3/$B3*365)/268*1000</f>
        <v>55.8997622662514</v>
      </c>
      <c r="U3" s="27">
        <f t="shared" ref="U3:U6" si="3">(L3/$B3*365)/268*1000</f>
        <v>49.685563043441888</v>
      </c>
      <c r="V3" s="27">
        <f t="shared" ref="V3:V6" si="4">(M3/$B3*365)/268*1000</f>
        <v>64.365045454575522</v>
      </c>
      <c r="W3" s="27">
        <f t="shared" ref="W3:W6" si="5">(N3/$C3*365)/268*1000</f>
        <v>22.425999946466188</v>
      </c>
      <c r="X3" s="27">
        <f t="shared" ref="X3:X6" si="6">(O3/$C3*365)/268*1000</f>
        <v>19.983519936309499</v>
      </c>
      <c r="Y3" s="27">
        <f t="shared" ref="Y3:Y6" si="7">(P3/$C3*365)/268*1000</f>
        <v>26.114368842537669</v>
      </c>
      <c r="Z3" s="27">
        <f t="shared" ref="Z3:Z6" si="8">(Q3/$D3*365)/268*1000</f>
        <v>39.484891188557171</v>
      </c>
      <c r="AA3" s="27">
        <f t="shared" ref="AA3:AA6" si="9">(R3/$D3*365)/268*1000</f>
        <v>35.120268479600249</v>
      </c>
      <c r="AB3" s="27">
        <f t="shared" ref="AB3:AB6" si="10">(S3/$D3*365)/268*1000</f>
        <v>45.6076700743346</v>
      </c>
      <c r="AC3" s="27">
        <f t="shared" ref="AC3:AC6" si="11">G3/B3*1000</f>
        <v>0.69977012076575751</v>
      </c>
      <c r="AD3" s="27">
        <f t="shared" ref="AD3:AD6" si="12">H3/C3*1000</f>
        <v>0.36525773704733544</v>
      </c>
      <c r="AE3" s="27">
        <f>J3/F3*1000</f>
        <v>0.41513051901198933</v>
      </c>
      <c r="AF3" s="27">
        <f t="shared" ref="AF3:AF6" si="13">Z3/AE3</f>
        <v>95.114402290949883</v>
      </c>
      <c r="AG3" s="27">
        <f t="shared" ref="AG3:AG6" si="14">AA3/AE3</f>
        <v>84.600545783014198</v>
      </c>
      <c r="AH3" s="27">
        <f t="shared" ref="AH3:AH6" si="15">AB3/AE3</f>
        <v>109.8634477245394</v>
      </c>
    </row>
    <row r="4" spans="1:34" x14ac:dyDescent="0.35">
      <c r="A4" t="s">
        <v>89</v>
      </c>
      <c r="B4" s="25">
        <v>200827</v>
      </c>
      <c r="C4" s="25">
        <v>200319</v>
      </c>
      <c r="D4" s="25">
        <v>401146</v>
      </c>
      <c r="E4" s="25">
        <v>364375</v>
      </c>
      <c r="F4" s="25">
        <v>382418</v>
      </c>
      <c r="G4" s="25">
        <v>276</v>
      </c>
      <c r="H4" s="25">
        <v>178</v>
      </c>
      <c r="I4" s="25">
        <v>454</v>
      </c>
      <c r="J4" s="25">
        <v>321</v>
      </c>
      <c r="K4" s="54">
        <v>10394</v>
      </c>
      <c r="L4" s="54">
        <v>8968</v>
      </c>
      <c r="M4" s="54">
        <v>12456</v>
      </c>
      <c r="N4" s="54">
        <v>5274.5</v>
      </c>
      <c r="O4" s="54">
        <v>4474.5</v>
      </c>
      <c r="P4" s="54">
        <v>6526</v>
      </c>
      <c r="Q4" s="54">
        <f t="shared" si="1"/>
        <v>15668.5</v>
      </c>
      <c r="R4" s="54">
        <f t="shared" si="0"/>
        <v>13442.5</v>
      </c>
      <c r="S4" s="54">
        <f t="shared" si="0"/>
        <v>18982</v>
      </c>
      <c r="T4" s="27">
        <f t="shared" si="2"/>
        <v>70.488567088521805</v>
      </c>
      <c r="U4" s="27">
        <f t="shared" si="3"/>
        <v>60.817920882226623</v>
      </c>
      <c r="V4" s="27">
        <f t="shared" si="4"/>
        <v>84.472348629461948</v>
      </c>
      <c r="W4" s="27">
        <f t="shared" si="5"/>
        <v>35.860572908598847</v>
      </c>
      <c r="X4" s="27">
        <f t="shared" si="6"/>
        <v>30.421487056503086</v>
      </c>
      <c r="Y4" s="27">
        <f t="shared" si="7"/>
        <v>44.369342838471148</v>
      </c>
      <c r="Z4" s="27">
        <f t="shared" si="8"/>
        <v>53.196495956993658</v>
      </c>
      <c r="AA4" s="27">
        <f t="shared" si="9"/>
        <v>45.63895056335241</v>
      </c>
      <c r="AB4" s="27">
        <f t="shared" si="10"/>
        <v>64.446238392676634</v>
      </c>
      <c r="AC4" s="27">
        <f t="shared" si="11"/>
        <v>1.3743171983846791</v>
      </c>
      <c r="AD4" s="27">
        <f t="shared" si="12"/>
        <v>0.8885827105766303</v>
      </c>
      <c r="AE4" s="27">
        <f t="shared" ref="AE4:AE6" si="16">J4/F4*1000</f>
        <v>0.83939563514269733</v>
      </c>
      <c r="AF4" s="27">
        <f t="shared" si="13"/>
        <v>63.374758850098438</v>
      </c>
      <c r="AG4" s="27">
        <f t="shared" si="14"/>
        <v>54.371203104473835</v>
      </c>
      <c r="AH4" s="27">
        <f t="shared" si="15"/>
        <v>76.776952005142093</v>
      </c>
    </row>
    <row r="5" spans="1:34" x14ac:dyDescent="0.35">
      <c r="A5" t="s">
        <v>90</v>
      </c>
      <c r="B5" s="25">
        <v>101330</v>
      </c>
      <c r="C5" s="25">
        <v>99225</v>
      </c>
      <c r="D5" s="25">
        <v>200555</v>
      </c>
      <c r="E5" s="25">
        <v>187056</v>
      </c>
      <c r="F5" s="25">
        <v>193993</v>
      </c>
      <c r="G5" s="25">
        <v>657</v>
      </c>
      <c r="H5" s="25">
        <v>403</v>
      </c>
      <c r="I5" s="25">
        <v>1060</v>
      </c>
      <c r="J5" s="25">
        <v>841</v>
      </c>
      <c r="K5" s="54">
        <v>2859</v>
      </c>
      <c r="L5" s="54">
        <v>2573</v>
      </c>
      <c r="M5" s="54">
        <v>3285</v>
      </c>
      <c r="N5" s="54">
        <v>3037.5</v>
      </c>
      <c r="O5" s="54">
        <v>2345.5</v>
      </c>
      <c r="P5" s="54">
        <v>4498.5</v>
      </c>
      <c r="Q5" s="54">
        <f t="shared" si="1"/>
        <v>5896.5</v>
      </c>
      <c r="R5" s="54">
        <f t="shared" si="0"/>
        <v>4918.5</v>
      </c>
      <c r="S5" s="54">
        <f t="shared" si="0"/>
        <v>7783.5</v>
      </c>
      <c r="T5" s="27">
        <f t="shared" si="2"/>
        <v>38.426796737716728</v>
      </c>
      <c r="U5" s="27">
        <f t="shared" si="3"/>
        <v>34.582772999700985</v>
      </c>
      <c r="V5" s="27">
        <f t="shared" si="4"/>
        <v>44.152510417418483</v>
      </c>
      <c r="W5" s="27">
        <f t="shared" si="5"/>
        <v>41.692049954310086</v>
      </c>
      <c r="X5" s="27">
        <f t="shared" si="6"/>
        <v>32.193811742496891</v>
      </c>
      <c r="Y5" s="27">
        <f t="shared" si="7"/>
        <v>61.745411265667123</v>
      </c>
      <c r="Z5" s="27">
        <f t="shared" si="8"/>
        <v>40.042287502925653</v>
      </c>
      <c r="AA5" s="27">
        <f t="shared" si="9"/>
        <v>33.400829489212214</v>
      </c>
      <c r="AB5" s="27">
        <f t="shared" si="10"/>
        <v>52.856634406685622</v>
      </c>
      <c r="AC5" s="27">
        <f t="shared" si="11"/>
        <v>6.4837659133524124</v>
      </c>
      <c r="AD5" s="27">
        <f t="shared" si="12"/>
        <v>4.0614764424288232</v>
      </c>
      <c r="AE5" s="27">
        <f t="shared" si="16"/>
        <v>4.3352079714216494</v>
      </c>
      <c r="AF5" s="27">
        <f t="shared" si="13"/>
        <v>9.2365320803270574</v>
      </c>
      <c r="AG5" s="27">
        <f t="shared" si="14"/>
        <v>7.7045506719390549</v>
      </c>
      <c r="AH5" s="27">
        <f t="shared" si="15"/>
        <v>12.192410319210659</v>
      </c>
    </row>
    <row r="6" spans="1:34" x14ac:dyDescent="0.35">
      <c r="A6" t="s">
        <v>91</v>
      </c>
      <c r="B6" s="25">
        <v>51420</v>
      </c>
      <c r="C6" s="25">
        <v>55003</v>
      </c>
      <c r="D6" s="25">
        <v>106423</v>
      </c>
      <c r="E6" s="25">
        <v>95875</v>
      </c>
      <c r="F6" s="25">
        <v>100818</v>
      </c>
      <c r="G6" s="25">
        <v>2232</v>
      </c>
      <c r="H6" s="25">
        <v>2141</v>
      </c>
      <c r="I6" s="25">
        <v>4373</v>
      </c>
      <c r="J6" s="25">
        <v>3681</v>
      </c>
      <c r="K6" s="54">
        <v>4194</v>
      </c>
      <c r="L6" s="54">
        <v>3399</v>
      </c>
      <c r="M6" s="54">
        <v>5567</v>
      </c>
      <c r="N6" s="54">
        <v>2899</v>
      </c>
      <c r="O6" s="54">
        <v>2244</v>
      </c>
      <c r="P6" s="54">
        <v>4302</v>
      </c>
      <c r="Q6" s="54">
        <f t="shared" si="1"/>
        <v>7093</v>
      </c>
      <c r="R6" s="54">
        <f t="shared" si="0"/>
        <v>5643</v>
      </c>
      <c r="S6" s="54">
        <f t="shared" si="0"/>
        <v>9869</v>
      </c>
      <c r="T6" s="27">
        <f t="shared" si="2"/>
        <v>111.08474546752817</v>
      </c>
      <c r="U6" s="27">
        <f t="shared" si="3"/>
        <v>90.027908880335787</v>
      </c>
      <c r="V6" s="27">
        <f t="shared" si="4"/>
        <v>147.45082928415101</v>
      </c>
      <c r="W6" s="27">
        <f t="shared" si="5"/>
        <v>71.782719585715952</v>
      </c>
      <c r="X6" s="27">
        <f t="shared" si="6"/>
        <v>55.564133408191303</v>
      </c>
      <c r="Y6" s="27">
        <f t="shared" si="7"/>
        <v>106.52268356597104</v>
      </c>
      <c r="Z6" s="27">
        <f t="shared" si="8"/>
        <v>90.772131374923021</v>
      </c>
      <c r="AA6" s="27">
        <f t="shared" si="9"/>
        <v>72.215865973310386</v>
      </c>
      <c r="AB6" s="27">
        <f t="shared" si="10"/>
        <v>126.29778155070004</v>
      </c>
      <c r="AC6" s="27">
        <f t="shared" si="11"/>
        <v>43.407234539089842</v>
      </c>
      <c r="AD6" s="27">
        <f t="shared" si="12"/>
        <v>38.925149537297962</v>
      </c>
      <c r="AE6" s="27">
        <f t="shared" si="16"/>
        <v>36.511337261203359</v>
      </c>
      <c r="AF6" s="27">
        <f t="shared" si="13"/>
        <v>2.4861354906158621</v>
      </c>
      <c r="AG6" s="27">
        <f t="shared" si="14"/>
        <v>1.9779025198851417</v>
      </c>
      <c r="AH6" s="27">
        <f t="shared" si="15"/>
        <v>3.4591387504424005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B955-4B54-4317-873C-04B83134B1AA}">
  <dimension ref="A1:I20"/>
  <sheetViews>
    <sheetView workbookViewId="0">
      <selection activeCell="F1" sqref="F1:I19"/>
    </sheetView>
  </sheetViews>
  <sheetFormatPr defaultRowHeight="14.5" x14ac:dyDescent="0.35"/>
  <cols>
    <col min="1" max="1" width="14.1796875" customWidth="1"/>
    <col min="2" max="4" width="9" bestFit="1" customWidth="1"/>
  </cols>
  <sheetData>
    <row r="1" spans="1:9" x14ac:dyDescent="0.35">
      <c r="A1" s="4" t="s">
        <v>15</v>
      </c>
      <c r="B1" s="6" t="s">
        <v>16</v>
      </c>
      <c r="C1" s="6" t="s">
        <v>17</v>
      </c>
      <c r="D1" s="7" t="s">
        <v>18</v>
      </c>
      <c r="F1" s="11"/>
      <c r="G1" t="s">
        <v>39</v>
      </c>
      <c r="H1" t="s">
        <v>40</v>
      </c>
      <c r="I1" s="12" t="s">
        <v>18</v>
      </c>
    </row>
    <row r="2" spans="1:9" x14ac:dyDescent="0.35">
      <c r="A2" s="5" t="s">
        <v>19</v>
      </c>
      <c r="B2" s="8">
        <v>2959</v>
      </c>
      <c r="C2" s="8">
        <v>2851</v>
      </c>
      <c r="D2" s="8">
        <v>5810</v>
      </c>
      <c r="F2" s="13">
        <v>0</v>
      </c>
      <c r="G2">
        <v>31374</v>
      </c>
      <c r="H2">
        <v>30234</v>
      </c>
      <c r="I2" s="12">
        <f>SUM(G2:H2)</f>
        <v>61608</v>
      </c>
    </row>
    <row r="3" spans="1:9" x14ac:dyDescent="0.35">
      <c r="A3" s="5" t="s">
        <v>20</v>
      </c>
      <c r="B3" s="8">
        <v>32545</v>
      </c>
      <c r="C3" s="8">
        <v>31366</v>
      </c>
      <c r="D3" s="8">
        <v>63911</v>
      </c>
      <c r="F3" s="14" t="s">
        <v>1</v>
      </c>
      <c r="G3">
        <v>140221</v>
      </c>
      <c r="H3">
        <v>135228</v>
      </c>
      <c r="I3" s="12">
        <f t="shared" ref="I3:I18" si="0">SUM(G3:H3)</f>
        <v>275449</v>
      </c>
    </row>
    <row r="4" spans="1:9" x14ac:dyDescent="0.35">
      <c r="A4" s="5" t="s">
        <v>21</v>
      </c>
      <c r="B4" s="8">
        <v>136078</v>
      </c>
      <c r="C4" s="8">
        <v>131258</v>
      </c>
      <c r="D4" s="8">
        <v>267336</v>
      </c>
      <c r="F4" s="14" t="s">
        <v>41</v>
      </c>
      <c r="G4">
        <v>145276</v>
      </c>
      <c r="H4">
        <v>139182</v>
      </c>
      <c r="I4" s="12">
        <f t="shared" si="0"/>
        <v>284458</v>
      </c>
    </row>
    <row r="5" spans="1:9" x14ac:dyDescent="0.35">
      <c r="A5" s="5" t="s">
        <v>22</v>
      </c>
      <c r="B5" s="8">
        <v>145276</v>
      </c>
      <c r="C5" s="8">
        <v>139182</v>
      </c>
      <c r="D5" s="8">
        <v>284458</v>
      </c>
      <c r="F5" s="14" t="s">
        <v>42</v>
      </c>
      <c r="G5">
        <v>141660</v>
      </c>
      <c r="H5">
        <v>135532</v>
      </c>
      <c r="I5" s="12">
        <f t="shared" si="0"/>
        <v>277192</v>
      </c>
    </row>
    <row r="6" spans="1:9" x14ac:dyDescent="0.35">
      <c r="A6" s="5" t="s">
        <v>23</v>
      </c>
      <c r="B6" s="8">
        <v>141660</v>
      </c>
      <c r="C6" s="8">
        <v>135532</v>
      </c>
      <c r="D6" s="8">
        <v>277192</v>
      </c>
      <c r="F6" s="14" t="s">
        <v>43</v>
      </c>
      <c r="G6">
        <v>120553</v>
      </c>
      <c r="H6">
        <v>115384</v>
      </c>
      <c r="I6" s="12">
        <f t="shared" si="0"/>
        <v>235937</v>
      </c>
    </row>
    <row r="7" spans="1:9" x14ac:dyDescent="0.35">
      <c r="A7" s="5" t="s">
        <v>24</v>
      </c>
      <c r="B7" s="8">
        <v>120553</v>
      </c>
      <c r="C7" s="8">
        <v>115384</v>
      </c>
      <c r="D7" s="8">
        <v>235937</v>
      </c>
      <c r="F7" s="14" t="s">
        <v>44</v>
      </c>
      <c r="G7">
        <v>98073</v>
      </c>
      <c r="H7">
        <v>93854</v>
      </c>
      <c r="I7" s="12">
        <f t="shared" si="0"/>
        <v>191927</v>
      </c>
    </row>
    <row r="8" spans="1:9" x14ac:dyDescent="0.35">
      <c r="A8" s="5" t="s">
        <v>25</v>
      </c>
      <c r="B8" s="8">
        <v>98073</v>
      </c>
      <c r="C8" s="8">
        <v>93854</v>
      </c>
      <c r="D8" s="8">
        <v>191927</v>
      </c>
      <c r="F8" s="14" t="s">
        <v>45</v>
      </c>
      <c r="G8">
        <v>97192</v>
      </c>
      <c r="H8">
        <v>94657</v>
      </c>
      <c r="I8" s="12">
        <f t="shared" si="0"/>
        <v>191849</v>
      </c>
    </row>
    <row r="9" spans="1:9" x14ac:dyDescent="0.35">
      <c r="A9" s="5" t="s">
        <v>26</v>
      </c>
      <c r="B9" s="8">
        <v>97192</v>
      </c>
      <c r="C9" s="8">
        <v>94657</v>
      </c>
      <c r="D9" s="8">
        <v>191849</v>
      </c>
      <c r="F9" s="14" t="s">
        <v>46</v>
      </c>
      <c r="G9">
        <v>87562</v>
      </c>
      <c r="H9">
        <v>85986</v>
      </c>
      <c r="I9" s="12">
        <f t="shared" si="0"/>
        <v>173548</v>
      </c>
    </row>
    <row r="10" spans="1:9" x14ac:dyDescent="0.35">
      <c r="A10" s="5" t="s">
        <v>27</v>
      </c>
      <c r="B10" s="8">
        <v>87562</v>
      </c>
      <c r="C10" s="8">
        <v>85986</v>
      </c>
      <c r="D10" s="8">
        <v>173548</v>
      </c>
      <c r="F10" s="14" t="s">
        <v>47</v>
      </c>
      <c r="G10">
        <v>64156</v>
      </c>
      <c r="H10">
        <v>64356</v>
      </c>
      <c r="I10" s="12">
        <f t="shared" si="0"/>
        <v>128512</v>
      </c>
    </row>
    <row r="11" spans="1:9" x14ac:dyDescent="0.35">
      <c r="A11" s="5" t="s">
        <v>28</v>
      </c>
      <c r="B11" s="8">
        <v>64156</v>
      </c>
      <c r="C11" s="8">
        <v>64356</v>
      </c>
      <c r="D11" s="8">
        <v>128512</v>
      </c>
      <c r="F11" s="14" t="s">
        <v>48</v>
      </c>
      <c r="G11">
        <v>49109</v>
      </c>
      <c r="H11">
        <v>49977</v>
      </c>
      <c r="I11" s="12">
        <f t="shared" si="0"/>
        <v>99086</v>
      </c>
    </row>
    <row r="12" spans="1:9" x14ac:dyDescent="0.35">
      <c r="A12" s="5" t="s">
        <v>29</v>
      </c>
      <c r="B12" s="8">
        <v>49109</v>
      </c>
      <c r="C12" s="8">
        <v>49977</v>
      </c>
      <c r="D12" s="8">
        <v>99086</v>
      </c>
      <c r="F12" s="14" t="s">
        <v>49</v>
      </c>
      <c r="G12">
        <v>41317</v>
      </c>
      <c r="H12">
        <v>41214</v>
      </c>
      <c r="I12" s="12">
        <f t="shared" si="0"/>
        <v>82531</v>
      </c>
    </row>
    <row r="13" spans="1:9" x14ac:dyDescent="0.35">
      <c r="A13" s="5" t="s">
        <v>30</v>
      </c>
      <c r="B13" s="8">
        <v>41317</v>
      </c>
      <c r="C13" s="8">
        <v>41214</v>
      </c>
      <c r="D13" s="8">
        <v>82531</v>
      </c>
      <c r="F13" s="14" t="s">
        <v>50</v>
      </c>
      <c r="G13">
        <v>31260</v>
      </c>
      <c r="H13">
        <v>30876</v>
      </c>
      <c r="I13" s="12">
        <f t="shared" si="0"/>
        <v>62136</v>
      </c>
    </row>
    <row r="14" spans="1:9" x14ac:dyDescent="0.35">
      <c r="A14" s="5" t="s">
        <v>31</v>
      </c>
      <c r="B14" s="8">
        <v>31260</v>
      </c>
      <c r="C14" s="8">
        <v>30876</v>
      </c>
      <c r="D14" s="8">
        <v>62136</v>
      </c>
      <c r="F14" s="14" t="s">
        <v>51</v>
      </c>
      <c r="G14">
        <v>28753</v>
      </c>
      <c r="H14">
        <v>27135</v>
      </c>
      <c r="I14" s="12">
        <f t="shared" si="0"/>
        <v>55888</v>
      </c>
    </row>
    <row r="15" spans="1:9" x14ac:dyDescent="0.35">
      <c r="A15" s="5" t="s">
        <v>32</v>
      </c>
      <c r="B15" s="8">
        <v>28753</v>
      </c>
      <c r="C15" s="8">
        <v>27135</v>
      </c>
      <c r="D15" s="8">
        <v>55888</v>
      </c>
      <c r="F15" s="14" t="s">
        <v>52</v>
      </c>
      <c r="G15">
        <v>20588</v>
      </c>
      <c r="H15">
        <v>19882</v>
      </c>
      <c r="I15" s="12">
        <f t="shared" si="0"/>
        <v>40470</v>
      </c>
    </row>
    <row r="16" spans="1:9" x14ac:dyDescent="0.35">
      <c r="A16" s="5" t="s">
        <v>33</v>
      </c>
      <c r="B16" s="8">
        <v>20588</v>
      </c>
      <c r="C16" s="8">
        <v>19882</v>
      </c>
      <c r="D16" s="8">
        <v>40470</v>
      </c>
      <c r="F16" s="14" t="s">
        <v>53</v>
      </c>
      <c r="G16">
        <v>13323</v>
      </c>
      <c r="H16">
        <v>14061</v>
      </c>
      <c r="I16" s="12">
        <f t="shared" si="0"/>
        <v>27384</v>
      </c>
    </row>
    <row r="17" spans="1:9" x14ac:dyDescent="0.35">
      <c r="A17" s="5" t="s">
        <v>34</v>
      </c>
      <c r="B17" s="8">
        <v>13323</v>
      </c>
      <c r="C17" s="8">
        <v>14061</v>
      </c>
      <c r="D17" s="8">
        <v>27384</v>
      </c>
      <c r="F17" s="14" t="s">
        <v>54</v>
      </c>
      <c r="G17">
        <v>9282</v>
      </c>
      <c r="H17">
        <v>10181</v>
      </c>
      <c r="I17" s="12">
        <f t="shared" si="0"/>
        <v>19463</v>
      </c>
    </row>
    <row r="18" spans="1:9" x14ac:dyDescent="0.35">
      <c r="A18" s="5" t="s">
        <v>35</v>
      </c>
      <c r="B18" s="8">
        <v>9282</v>
      </c>
      <c r="C18" s="8">
        <v>10181</v>
      </c>
      <c r="D18" s="8">
        <v>19463</v>
      </c>
      <c r="F18" s="14" t="s">
        <v>55</v>
      </c>
      <c r="G18">
        <v>4934</v>
      </c>
      <c r="H18">
        <v>5709</v>
      </c>
      <c r="I18" s="12">
        <f t="shared" si="0"/>
        <v>10643</v>
      </c>
    </row>
    <row r="19" spans="1:9" x14ac:dyDescent="0.35">
      <c r="A19" s="5" t="s">
        <v>36</v>
      </c>
      <c r="B19" s="8">
        <v>4934</v>
      </c>
      <c r="C19" s="8">
        <v>5709</v>
      </c>
      <c r="D19" s="8">
        <v>10643</v>
      </c>
      <c r="F19" s="15" t="s">
        <v>56</v>
      </c>
      <c r="G19" s="16">
        <v>3293</v>
      </c>
      <c r="H19" s="16">
        <v>5170</v>
      </c>
      <c r="I19" s="17">
        <f>SUM(G19:H19)</f>
        <v>8463</v>
      </c>
    </row>
    <row r="20" spans="1:9" x14ac:dyDescent="0.35">
      <c r="A20" s="5" t="s">
        <v>37</v>
      </c>
      <c r="B20" s="8">
        <v>3293</v>
      </c>
      <c r="C20" s="8">
        <v>5170</v>
      </c>
      <c r="D20" s="8">
        <v>8463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73A5-D447-4B87-B6DC-724DA620F71A}">
  <dimension ref="A1"/>
  <sheetViews>
    <sheetView workbookViewId="0">
      <selection sqref="A1:F1048576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8AA7-5497-420A-9699-0A7296DC1AEA}">
  <dimension ref="A1:AN16"/>
  <sheetViews>
    <sheetView workbookViewId="0">
      <selection activeCell="B12" sqref="B12:B16"/>
    </sheetView>
  </sheetViews>
  <sheetFormatPr defaultRowHeight="14.5" x14ac:dyDescent="0.35"/>
  <sheetData>
    <row r="1" spans="1:40" ht="15.5" x14ac:dyDescent="0.35">
      <c r="A1" s="75" t="s">
        <v>114</v>
      </c>
      <c r="B1" s="76">
        <v>2022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</row>
    <row r="2" spans="1:40" ht="15.5" x14ac:dyDescent="0.35">
      <c r="A2" s="75"/>
      <c r="B2" s="72" t="s">
        <v>0</v>
      </c>
      <c r="C2" s="73"/>
      <c r="D2" s="72" t="s">
        <v>115</v>
      </c>
      <c r="E2" s="73"/>
      <c r="F2" s="72" t="s">
        <v>116</v>
      </c>
      <c r="G2" s="73"/>
      <c r="H2" s="72" t="s">
        <v>117</v>
      </c>
      <c r="I2" s="73"/>
      <c r="J2" s="72" t="s">
        <v>118</v>
      </c>
      <c r="K2" s="73"/>
      <c r="L2" s="72" t="s">
        <v>119</v>
      </c>
      <c r="M2" s="73"/>
      <c r="N2" s="72" t="s">
        <v>120</v>
      </c>
      <c r="O2" s="73"/>
      <c r="P2" s="72" t="s">
        <v>121</v>
      </c>
      <c r="Q2" s="73"/>
      <c r="R2" s="72" t="s">
        <v>122</v>
      </c>
      <c r="S2" s="73"/>
      <c r="T2" s="72" t="s">
        <v>123</v>
      </c>
      <c r="U2" s="73"/>
      <c r="V2" s="72" t="s">
        <v>124</v>
      </c>
      <c r="W2" s="73"/>
      <c r="X2" s="72" t="s">
        <v>125</v>
      </c>
      <c r="Y2" s="73"/>
      <c r="Z2" s="72" t="s">
        <v>126</v>
      </c>
      <c r="AA2" s="73"/>
      <c r="AB2" s="72" t="s">
        <v>127</v>
      </c>
      <c r="AC2" s="73"/>
      <c r="AD2" s="72" t="s">
        <v>128</v>
      </c>
      <c r="AE2" s="73"/>
      <c r="AF2" s="72" t="s">
        <v>129</v>
      </c>
      <c r="AG2" s="73"/>
      <c r="AH2" s="72" t="s">
        <v>130</v>
      </c>
      <c r="AI2" s="73"/>
      <c r="AJ2" s="72" t="s">
        <v>131</v>
      </c>
      <c r="AK2" s="73"/>
      <c r="AL2" s="72" t="s">
        <v>61</v>
      </c>
      <c r="AM2" s="74"/>
      <c r="AN2" s="73"/>
    </row>
    <row r="3" spans="1:40" ht="15.5" x14ac:dyDescent="0.35">
      <c r="A3" s="75"/>
      <c r="B3" s="64" t="s">
        <v>132</v>
      </c>
      <c r="C3" s="64" t="s">
        <v>133</v>
      </c>
      <c r="D3" s="64" t="s">
        <v>132</v>
      </c>
      <c r="E3" s="64" t="s">
        <v>133</v>
      </c>
      <c r="F3" s="64" t="s">
        <v>132</v>
      </c>
      <c r="G3" s="64" t="s">
        <v>133</v>
      </c>
      <c r="H3" s="64" t="s">
        <v>132</v>
      </c>
      <c r="I3" s="64" t="s">
        <v>133</v>
      </c>
      <c r="J3" s="64" t="s">
        <v>132</v>
      </c>
      <c r="K3" s="64" t="s">
        <v>133</v>
      </c>
      <c r="L3" s="64" t="s">
        <v>132</v>
      </c>
      <c r="M3" s="64" t="s">
        <v>133</v>
      </c>
      <c r="N3" s="64" t="s">
        <v>132</v>
      </c>
      <c r="O3" s="64" t="s">
        <v>133</v>
      </c>
      <c r="P3" s="64" t="s">
        <v>132</v>
      </c>
      <c r="Q3" s="64" t="s">
        <v>133</v>
      </c>
      <c r="R3" s="64" t="s">
        <v>132</v>
      </c>
      <c r="S3" s="64" t="s">
        <v>133</v>
      </c>
      <c r="T3" s="64" t="s">
        <v>132</v>
      </c>
      <c r="U3" s="64" t="s">
        <v>133</v>
      </c>
      <c r="V3" s="64" t="s">
        <v>132</v>
      </c>
      <c r="W3" s="64" t="s">
        <v>133</v>
      </c>
      <c r="X3" s="64" t="s">
        <v>132</v>
      </c>
      <c r="Y3" s="64" t="s">
        <v>133</v>
      </c>
      <c r="Z3" s="64" t="s">
        <v>132</v>
      </c>
      <c r="AA3" s="64" t="s">
        <v>133</v>
      </c>
      <c r="AB3" s="64" t="s">
        <v>132</v>
      </c>
      <c r="AC3" s="64" t="s">
        <v>133</v>
      </c>
      <c r="AD3" s="64" t="s">
        <v>132</v>
      </c>
      <c r="AE3" s="64" t="s">
        <v>133</v>
      </c>
      <c r="AF3" s="64" t="s">
        <v>132</v>
      </c>
      <c r="AG3" s="64" t="s">
        <v>133</v>
      </c>
      <c r="AH3" s="64" t="s">
        <v>132</v>
      </c>
      <c r="AI3" s="64" t="s">
        <v>133</v>
      </c>
      <c r="AJ3" s="64" t="s">
        <v>132</v>
      </c>
      <c r="AK3" s="64" t="s">
        <v>133</v>
      </c>
      <c r="AL3" s="64" t="s">
        <v>132</v>
      </c>
      <c r="AM3" s="64" t="s">
        <v>133</v>
      </c>
      <c r="AN3" s="64" t="s">
        <v>61</v>
      </c>
    </row>
    <row r="4" spans="1:40" ht="31" x14ac:dyDescent="0.35">
      <c r="A4" s="65" t="s">
        <v>134</v>
      </c>
      <c r="B4" s="66">
        <v>50</v>
      </c>
      <c r="C4" s="66">
        <v>46</v>
      </c>
      <c r="D4" s="66">
        <v>17</v>
      </c>
      <c r="E4" s="66">
        <v>15</v>
      </c>
      <c r="F4" s="66">
        <v>16</v>
      </c>
      <c r="G4" s="66">
        <v>11</v>
      </c>
      <c r="H4" s="66">
        <v>12</v>
      </c>
      <c r="I4" s="66">
        <v>9</v>
      </c>
      <c r="J4" s="66">
        <v>19</v>
      </c>
      <c r="K4" s="66">
        <v>9</v>
      </c>
      <c r="L4" s="66">
        <v>9</v>
      </c>
      <c r="M4" s="66">
        <v>4</v>
      </c>
      <c r="N4" s="66">
        <v>11</v>
      </c>
      <c r="O4" s="66">
        <v>5</v>
      </c>
      <c r="P4" s="66">
        <v>6</v>
      </c>
      <c r="Q4" s="66">
        <v>8</v>
      </c>
      <c r="R4" s="66">
        <v>11</v>
      </c>
      <c r="S4" s="66">
        <v>8</v>
      </c>
      <c r="T4" s="66">
        <v>13</v>
      </c>
      <c r="U4" s="66">
        <v>6</v>
      </c>
      <c r="V4" s="66">
        <v>23</v>
      </c>
      <c r="W4" s="66">
        <v>11</v>
      </c>
      <c r="X4" s="66">
        <v>29</v>
      </c>
      <c r="Y4" s="66">
        <v>20</v>
      </c>
      <c r="Z4" s="66">
        <v>46</v>
      </c>
      <c r="AA4" s="66">
        <v>16</v>
      </c>
      <c r="AB4" s="66">
        <v>52</v>
      </c>
      <c r="AC4" s="66">
        <v>39</v>
      </c>
      <c r="AD4" s="66">
        <v>46</v>
      </c>
      <c r="AE4" s="66">
        <v>54</v>
      </c>
      <c r="AF4" s="66">
        <v>47</v>
      </c>
      <c r="AG4" s="66">
        <v>39</v>
      </c>
      <c r="AH4" s="66">
        <v>46</v>
      </c>
      <c r="AI4" s="66">
        <v>44</v>
      </c>
      <c r="AJ4" s="66">
        <v>79</v>
      </c>
      <c r="AK4" s="66">
        <v>121</v>
      </c>
      <c r="AL4" s="67">
        <v>532</v>
      </c>
      <c r="AM4" s="67">
        <v>465</v>
      </c>
      <c r="AN4" s="68">
        <v>997</v>
      </c>
    </row>
    <row r="5" spans="1:40" ht="15.5" x14ac:dyDescent="0.35">
      <c r="A5" s="69" t="s">
        <v>135</v>
      </c>
      <c r="B5" s="66">
        <v>151</v>
      </c>
      <c r="C5" s="66">
        <v>115</v>
      </c>
      <c r="D5" s="66">
        <v>19</v>
      </c>
      <c r="E5" s="66">
        <v>30</v>
      </c>
      <c r="F5" s="66">
        <v>13</v>
      </c>
      <c r="G5" s="66">
        <v>12</v>
      </c>
      <c r="H5" s="66">
        <v>13</v>
      </c>
      <c r="I5" s="66">
        <v>15</v>
      </c>
      <c r="J5" s="66">
        <v>17</v>
      </c>
      <c r="K5" s="66">
        <v>8</v>
      </c>
      <c r="L5" s="66">
        <v>22</v>
      </c>
      <c r="M5" s="66">
        <v>8</v>
      </c>
      <c r="N5" s="66">
        <v>15</v>
      </c>
      <c r="O5" s="66">
        <v>12</v>
      </c>
      <c r="P5" s="66">
        <v>24</v>
      </c>
      <c r="Q5" s="66">
        <v>19</v>
      </c>
      <c r="R5" s="66">
        <v>22</v>
      </c>
      <c r="S5" s="66">
        <v>18</v>
      </c>
      <c r="T5" s="66">
        <v>22</v>
      </c>
      <c r="U5" s="66">
        <v>18</v>
      </c>
      <c r="V5" s="66">
        <v>24</v>
      </c>
      <c r="W5" s="66">
        <v>27</v>
      </c>
      <c r="X5" s="66">
        <v>56</v>
      </c>
      <c r="Y5" s="66">
        <v>47</v>
      </c>
      <c r="Z5" s="66">
        <v>107</v>
      </c>
      <c r="AA5" s="66">
        <v>46</v>
      </c>
      <c r="AB5" s="66">
        <v>122</v>
      </c>
      <c r="AC5" s="66">
        <v>76</v>
      </c>
      <c r="AD5" s="66">
        <v>115</v>
      </c>
      <c r="AE5" s="66">
        <v>92</v>
      </c>
      <c r="AF5" s="66">
        <v>147</v>
      </c>
      <c r="AG5" s="66">
        <v>96</v>
      </c>
      <c r="AH5" s="66">
        <v>120</v>
      </c>
      <c r="AI5" s="66">
        <v>124</v>
      </c>
      <c r="AJ5" s="66">
        <v>185</v>
      </c>
      <c r="AK5" s="66">
        <v>265</v>
      </c>
      <c r="AL5" s="67">
        <v>1194</v>
      </c>
      <c r="AM5" s="67">
        <v>1028</v>
      </c>
      <c r="AN5" s="68">
        <v>2222</v>
      </c>
    </row>
    <row r="6" spans="1:40" ht="31" x14ac:dyDescent="0.35">
      <c r="A6" s="69" t="s">
        <v>136</v>
      </c>
      <c r="B6" s="66">
        <v>26</v>
      </c>
      <c r="C6" s="66">
        <v>30</v>
      </c>
      <c r="D6" s="66">
        <v>17</v>
      </c>
      <c r="E6" s="66">
        <v>7</v>
      </c>
      <c r="F6" s="66">
        <v>7</v>
      </c>
      <c r="G6" s="66">
        <v>3</v>
      </c>
      <c r="H6" s="66">
        <v>6</v>
      </c>
      <c r="I6" s="66">
        <v>6</v>
      </c>
      <c r="J6" s="66">
        <v>10</v>
      </c>
      <c r="K6" s="66">
        <v>2</v>
      </c>
      <c r="L6" s="66">
        <v>9</v>
      </c>
      <c r="M6" s="66">
        <v>4</v>
      </c>
      <c r="N6" s="66">
        <v>6</v>
      </c>
      <c r="O6" s="66">
        <v>5</v>
      </c>
      <c r="P6" s="66">
        <v>5</v>
      </c>
      <c r="Q6" s="66">
        <v>8</v>
      </c>
      <c r="R6" s="66">
        <v>10</v>
      </c>
      <c r="S6" s="66">
        <v>4</v>
      </c>
      <c r="T6" s="66">
        <v>17</v>
      </c>
      <c r="U6" s="66">
        <v>12</v>
      </c>
      <c r="V6" s="66">
        <v>9</v>
      </c>
      <c r="W6" s="66">
        <v>14</v>
      </c>
      <c r="X6" s="66">
        <v>21</v>
      </c>
      <c r="Y6" s="66">
        <v>12</v>
      </c>
      <c r="Z6" s="66">
        <v>37</v>
      </c>
      <c r="AA6" s="66">
        <v>17</v>
      </c>
      <c r="AB6" s="66">
        <v>44</v>
      </c>
      <c r="AC6" s="66">
        <v>26</v>
      </c>
      <c r="AD6" s="66">
        <v>54</v>
      </c>
      <c r="AE6" s="66">
        <v>34</v>
      </c>
      <c r="AF6" s="66">
        <v>60</v>
      </c>
      <c r="AG6" s="66">
        <v>49</v>
      </c>
      <c r="AH6" s="66">
        <v>38</v>
      </c>
      <c r="AI6" s="66">
        <v>63</v>
      </c>
      <c r="AJ6" s="66">
        <v>68</v>
      </c>
      <c r="AK6" s="66">
        <v>121</v>
      </c>
      <c r="AL6" s="67">
        <v>444</v>
      </c>
      <c r="AM6" s="67">
        <v>417</v>
      </c>
      <c r="AN6" s="68">
        <v>861</v>
      </c>
    </row>
    <row r="7" spans="1:40" ht="31" x14ac:dyDescent="0.35">
      <c r="A7" s="69" t="s">
        <v>137</v>
      </c>
      <c r="B7" s="66">
        <v>81</v>
      </c>
      <c r="C7" s="66">
        <v>68</v>
      </c>
      <c r="D7" s="66">
        <v>18</v>
      </c>
      <c r="E7" s="66">
        <v>18</v>
      </c>
      <c r="F7" s="66">
        <v>12</v>
      </c>
      <c r="G7" s="66">
        <v>5</v>
      </c>
      <c r="H7" s="66">
        <v>13</v>
      </c>
      <c r="I7" s="66">
        <v>10</v>
      </c>
      <c r="J7" s="66">
        <v>5</v>
      </c>
      <c r="K7" s="66">
        <v>6</v>
      </c>
      <c r="L7" s="66">
        <v>8</v>
      </c>
      <c r="M7" s="66">
        <v>7</v>
      </c>
      <c r="N7" s="66">
        <v>8</v>
      </c>
      <c r="O7" s="66">
        <v>11</v>
      </c>
      <c r="P7" s="66">
        <v>8</v>
      </c>
      <c r="Q7" s="66">
        <v>6</v>
      </c>
      <c r="R7" s="66">
        <v>12</v>
      </c>
      <c r="S7" s="66">
        <v>6</v>
      </c>
      <c r="T7" s="66">
        <v>8</v>
      </c>
      <c r="U7" s="66">
        <v>7</v>
      </c>
      <c r="V7" s="66">
        <v>19</v>
      </c>
      <c r="W7" s="66">
        <v>16</v>
      </c>
      <c r="X7" s="66">
        <v>30</v>
      </c>
      <c r="Y7" s="66">
        <v>19</v>
      </c>
      <c r="Z7" s="66">
        <v>48</v>
      </c>
      <c r="AA7" s="66">
        <v>31</v>
      </c>
      <c r="AB7" s="66">
        <v>47</v>
      </c>
      <c r="AC7" s="66">
        <v>38</v>
      </c>
      <c r="AD7" s="66">
        <v>62</v>
      </c>
      <c r="AE7" s="66">
        <v>47</v>
      </c>
      <c r="AF7" s="66">
        <v>82</v>
      </c>
      <c r="AG7" s="66">
        <v>59</v>
      </c>
      <c r="AH7" s="66">
        <v>78</v>
      </c>
      <c r="AI7" s="66">
        <v>65</v>
      </c>
      <c r="AJ7" s="66">
        <v>116</v>
      </c>
      <c r="AK7" s="66">
        <v>183</v>
      </c>
      <c r="AL7" s="67">
        <v>655</v>
      </c>
      <c r="AM7" s="67">
        <v>602</v>
      </c>
      <c r="AN7" s="68">
        <v>1257</v>
      </c>
    </row>
    <row r="8" spans="1:40" ht="15.5" x14ac:dyDescent="0.35">
      <c r="A8" s="69" t="s">
        <v>138</v>
      </c>
      <c r="B8" s="66">
        <v>28</v>
      </c>
      <c r="C8" s="66">
        <v>24</v>
      </c>
      <c r="D8" s="66">
        <v>12</v>
      </c>
      <c r="E8" s="66">
        <v>9</v>
      </c>
      <c r="F8" s="66">
        <v>7</v>
      </c>
      <c r="G8" s="66">
        <v>3</v>
      </c>
      <c r="H8" s="66">
        <v>8</v>
      </c>
      <c r="I8" s="66">
        <v>4</v>
      </c>
      <c r="J8" s="66">
        <v>5</v>
      </c>
      <c r="K8" s="66">
        <v>3</v>
      </c>
      <c r="L8" s="66">
        <v>4</v>
      </c>
      <c r="M8" s="66">
        <v>4</v>
      </c>
      <c r="N8" s="66">
        <v>8</v>
      </c>
      <c r="O8" s="66">
        <v>8</v>
      </c>
      <c r="P8" s="66">
        <v>5</v>
      </c>
      <c r="Q8" s="66">
        <v>6</v>
      </c>
      <c r="R8" s="66">
        <v>9</v>
      </c>
      <c r="S8" s="66">
        <v>5</v>
      </c>
      <c r="T8" s="66">
        <v>12</v>
      </c>
      <c r="U8" s="66">
        <v>6</v>
      </c>
      <c r="V8" s="66">
        <v>13</v>
      </c>
      <c r="W8" s="66">
        <v>5</v>
      </c>
      <c r="X8" s="66">
        <v>30</v>
      </c>
      <c r="Y8" s="66">
        <v>13</v>
      </c>
      <c r="Z8" s="66">
        <v>30</v>
      </c>
      <c r="AA8" s="66">
        <v>25</v>
      </c>
      <c r="AB8" s="66">
        <v>38</v>
      </c>
      <c r="AC8" s="66">
        <v>22</v>
      </c>
      <c r="AD8" s="66">
        <v>34</v>
      </c>
      <c r="AE8" s="66">
        <v>33</v>
      </c>
      <c r="AF8" s="66">
        <v>38</v>
      </c>
      <c r="AG8" s="66">
        <v>39</v>
      </c>
      <c r="AH8" s="66">
        <v>28</v>
      </c>
      <c r="AI8" s="66">
        <v>30</v>
      </c>
      <c r="AJ8" s="66">
        <v>68</v>
      </c>
      <c r="AK8" s="66">
        <v>108</v>
      </c>
      <c r="AL8" s="67">
        <v>377</v>
      </c>
      <c r="AM8" s="67">
        <v>347</v>
      </c>
      <c r="AN8" s="68">
        <v>724</v>
      </c>
    </row>
    <row r="9" spans="1:40" ht="31" x14ac:dyDescent="0.35">
      <c r="A9" s="70" t="s">
        <v>139</v>
      </c>
      <c r="B9" s="68">
        <v>336</v>
      </c>
      <c r="C9" s="68">
        <v>283</v>
      </c>
      <c r="D9" s="68">
        <v>83</v>
      </c>
      <c r="E9" s="68">
        <v>79</v>
      </c>
      <c r="F9" s="68">
        <v>55</v>
      </c>
      <c r="G9" s="68">
        <v>34</v>
      </c>
      <c r="H9" s="68">
        <v>52</v>
      </c>
      <c r="I9" s="68">
        <v>44</v>
      </c>
      <c r="J9" s="68">
        <v>56</v>
      </c>
      <c r="K9" s="68">
        <v>28</v>
      </c>
      <c r="L9" s="68">
        <v>52</v>
      </c>
      <c r="M9" s="68">
        <v>27</v>
      </c>
      <c r="N9" s="68">
        <v>48</v>
      </c>
      <c r="O9" s="68">
        <v>41</v>
      </c>
      <c r="P9" s="68">
        <v>48</v>
      </c>
      <c r="Q9" s="68">
        <v>47</v>
      </c>
      <c r="R9" s="68">
        <v>64</v>
      </c>
      <c r="S9" s="68">
        <v>41</v>
      </c>
      <c r="T9" s="68">
        <v>72</v>
      </c>
      <c r="U9" s="68">
        <v>49</v>
      </c>
      <c r="V9" s="68">
        <v>88</v>
      </c>
      <c r="W9" s="68">
        <v>73</v>
      </c>
      <c r="X9" s="68">
        <v>166</v>
      </c>
      <c r="Y9" s="68">
        <v>111</v>
      </c>
      <c r="Z9" s="68">
        <v>268</v>
      </c>
      <c r="AA9" s="68">
        <v>135</v>
      </c>
      <c r="AB9" s="68">
        <v>303</v>
      </c>
      <c r="AC9" s="68">
        <v>201</v>
      </c>
      <c r="AD9" s="68">
        <v>311</v>
      </c>
      <c r="AE9" s="68">
        <v>260</v>
      </c>
      <c r="AF9" s="68">
        <v>374</v>
      </c>
      <c r="AG9" s="68">
        <v>282</v>
      </c>
      <c r="AH9" s="68">
        <v>310</v>
      </c>
      <c r="AI9" s="68">
        <v>326</v>
      </c>
      <c r="AJ9" s="68">
        <v>516</v>
      </c>
      <c r="AK9" s="68">
        <v>798</v>
      </c>
      <c r="AL9" s="68">
        <v>3202</v>
      </c>
      <c r="AM9" s="68">
        <v>2859</v>
      </c>
      <c r="AN9" s="68">
        <v>6061</v>
      </c>
    </row>
    <row r="12" spans="1:40" x14ac:dyDescent="0.35">
      <c r="B12" s="71">
        <f>SUM(B9:I9)</f>
        <v>966</v>
      </c>
    </row>
    <row r="13" spans="1:40" x14ac:dyDescent="0.35">
      <c r="B13" s="71">
        <f>SUM(J9:O9)</f>
        <v>252</v>
      </c>
    </row>
    <row r="14" spans="1:40" x14ac:dyDescent="0.35">
      <c r="B14" s="71">
        <f>SUM(P9:U9)</f>
        <v>321</v>
      </c>
    </row>
    <row r="15" spans="1:40" x14ac:dyDescent="0.35">
      <c r="B15" s="71">
        <f>SUM(V9:AA9)</f>
        <v>841</v>
      </c>
    </row>
    <row r="16" spans="1:40" x14ac:dyDescent="0.35">
      <c r="B16" s="71">
        <f>SUM(AB9:AK9)</f>
        <v>3681</v>
      </c>
    </row>
  </sheetData>
  <mergeCells count="21">
    <mergeCell ref="AB2:AC2"/>
    <mergeCell ref="A1:A3"/>
    <mergeCell ref="B1:AN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D2:AE2"/>
    <mergeCell ref="AF2:AG2"/>
    <mergeCell ref="AH2:AI2"/>
    <mergeCell ref="AJ2:AK2"/>
    <mergeCell ref="AL2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5D05-7C95-49CD-BE07-F84FB2E72776}">
  <dimension ref="A1:R21"/>
  <sheetViews>
    <sheetView zoomScale="97" workbookViewId="0">
      <selection sqref="A1:P1"/>
    </sheetView>
  </sheetViews>
  <sheetFormatPr defaultRowHeight="14" x14ac:dyDescent="0.3"/>
  <cols>
    <col min="1" max="1" width="8.7265625" style="43"/>
    <col min="2" max="17" width="8.7265625" style="41"/>
    <col min="18" max="16384" width="8.7265625" style="40"/>
  </cols>
  <sheetData>
    <row r="1" spans="1:18" x14ac:dyDescent="0.3">
      <c r="A1" s="47" t="s">
        <v>15</v>
      </c>
      <c r="B1" s="48" t="s">
        <v>71</v>
      </c>
      <c r="C1" s="48" t="s">
        <v>72</v>
      </c>
      <c r="D1" s="48" t="s">
        <v>73</v>
      </c>
      <c r="E1" s="48" t="s">
        <v>65</v>
      </c>
      <c r="F1" s="48" t="s">
        <v>66</v>
      </c>
      <c r="G1" s="48" t="s">
        <v>67</v>
      </c>
      <c r="H1" s="48" t="s">
        <v>68</v>
      </c>
      <c r="I1" s="48" t="s">
        <v>69</v>
      </c>
      <c r="J1" s="48" t="s">
        <v>70</v>
      </c>
      <c r="K1" s="48" t="s">
        <v>74</v>
      </c>
      <c r="L1" s="48" t="s">
        <v>75</v>
      </c>
      <c r="M1" s="48" t="s">
        <v>76</v>
      </c>
      <c r="N1" s="48" t="s">
        <v>79</v>
      </c>
      <c r="O1" s="48" t="s">
        <v>77</v>
      </c>
      <c r="P1" s="48" t="s">
        <v>78</v>
      </c>
    </row>
    <row r="2" spans="1:18" x14ac:dyDescent="0.3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8" x14ac:dyDescent="0.3">
      <c r="A3" s="53"/>
    </row>
    <row r="4" spans="1:18" x14ac:dyDescent="0.3">
      <c r="A4" s="49">
        <v>0</v>
      </c>
      <c r="B4" s="50">
        <v>22.17454077564734</v>
      </c>
      <c r="C4" s="50">
        <v>22.595296937113556</v>
      </c>
      <c r="D4" s="50">
        <v>22.38102600136104</v>
      </c>
      <c r="E4" s="50">
        <v>20.105558119077511</v>
      </c>
      <c r="F4" s="50">
        <v>20.487055871112553</v>
      </c>
      <c r="G4" s="50">
        <v>20.292777360653723</v>
      </c>
      <c r="H4" s="50">
        <v>24.935028330803348</v>
      </c>
      <c r="I4" s="50">
        <v>25.408164027847505</v>
      </c>
      <c r="J4" s="50">
        <v>25.167218706475872</v>
      </c>
      <c r="K4" s="50">
        <v>11.601963409192326</v>
      </c>
      <c r="L4" s="50">
        <v>9.4926241979228685</v>
      </c>
      <c r="M4" s="50">
        <v>10.566809505259057</v>
      </c>
      <c r="N4" s="50">
        <v>2.1180495390043794</v>
      </c>
      <c r="O4" s="50">
        <v>1.9204261561215892</v>
      </c>
      <c r="P4" s="50">
        <v>2.3817235177704541</v>
      </c>
    </row>
    <row r="5" spans="1:18" x14ac:dyDescent="0.3">
      <c r="A5" s="42" t="s">
        <v>1</v>
      </c>
      <c r="B5" s="46">
        <v>19.77428417585001</v>
      </c>
      <c r="C5" s="46">
        <v>18.424249446683877</v>
      </c>
      <c r="D5" s="46">
        <v>19.111502694139499</v>
      </c>
      <c r="E5" s="46">
        <v>17.929256068172201</v>
      </c>
      <c r="F5" s="46">
        <v>16.705185545826502</v>
      </c>
      <c r="G5" s="46">
        <v>17.328315027922415</v>
      </c>
      <c r="H5" s="46">
        <v>22.235966062831892</v>
      </c>
      <c r="I5" s="46">
        <v>20.717866790341184</v>
      </c>
      <c r="J5" s="46">
        <v>21.490675542915778</v>
      </c>
      <c r="K5" s="46">
        <v>0.58479115111145985</v>
      </c>
      <c r="L5" s="46">
        <v>0.5989883751885704</v>
      </c>
      <c r="M5" s="46">
        <v>0.59176108825953255</v>
      </c>
      <c r="N5" s="46">
        <v>32.29597733495725</v>
      </c>
      <c r="O5" s="46">
        <v>29.282619914884673</v>
      </c>
      <c r="P5" s="46">
        <v>36.316472930187786</v>
      </c>
    </row>
    <row r="6" spans="1:18" x14ac:dyDescent="0.3">
      <c r="A6" s="42" t="s">
        <v>41</v>
      </c>
      <c r="B6" s="46">
        <v>22.803193875492262</v>
      </c>
      <c r="C6" s="46">
        <v>21.672284451812409</v>
      </c>
      <c r="D6" s="46">
        <v>22.249853011791433</v>
      </c>
      <c r="E6" s="46">
        <v>20.67555510632295</v>
      </c>
      <c r="F6" s="46">
        <v>19.650164530019399</v>
      </c>
      <c r="G6" s="46">
        <v>20.173843390740753</v>
      </c>
      <c r="H6" s="46">
        <v>25.641941858956123</v>
      </c>
      <c r="I6" s="46">
        <v>24.370246593456024</v>
      </c>
      <c r="J6" s="46">
        <v>25.019716115813594</v>
      </c>
      <c r="K6" s="46">
        <v>0.34417247170902282</v>
      </c>
      <c r="L6" s="46">
        <v>0.25146929919098737</v>
      </c>
      <c r="M6" s="46">
        <v>0.2988138846508096</v>
      </c>
      <c r="N6" s="46">
        <v>74.460572800331391</v>
      </c>
      <c r="O6" s="46">
        <v>67.513072273450987</v>
      </c>
      <c r="P6" s="46">
        <v>83.730098904377684</v>
      </c>
    </row>
    <row r="7" spans="1:18" x14ac:dyDescent="0.3">
      <c r="A7" s="42" t="s">
        <v>42</v>
      </c>
      <c r="B7" s="46">
        <v>26.257451910817423</v>
      </c>
      <c r="C7" s="46">
        <v>21.218193090556518</v>
      </c>
      <c r="D7" s="46">
        <v>23.793525006622488</v>
      </c>
      <c r="E7" s="46">
        <v>23.807515600575535</v>
      </c>
      <c r="F7" s="46">
        <v>19.238441899662703</v>
      </c>
      <c r="G7" s="46">
        <v>21.573483966069059</v>
      </c>
      <c r="H7" s="46">
        <v>29.52621720175512</v>
      </c>
      <c r="I7" s="46">
        <v>23.859625829208962</v>
      </c>
      <c r="J7" s="46">
        <v>26.755558373564099</v>
      </c>
      <c r="K7" s="46">
        <v>0.35295778624876467</v>
      </c>
      <c r="L7" s="46">
        <v>0.36153823451288258</v>
      </c>
      <c r="M7" s="46">
        <v>0.35715316459349478</v>
      </c>
      <c r="N7" s="46">
        <v>66.619947309451518</v>
      </c>
      <c r="O7" s="46">
        <v>60.404011793157721</v>
      </c>
      <c r="P7" s="46">
        <v>74.913401380656353</v>
      </c>
    </row>
    <row r="8" spans="1:18" x14ac:dyDescent="0.3">
      <c r="A8" s="42" t="s">
        <v>43</v>
      </c>
      <c r="B8" s="46">
        <v>35.625654001777278</v>
      </c>
      <c r="C8" s="46">
        <v>20.918115415011282</v>
      </c>
      <c r="D8" s="46">
        <v>28.432993959921159</v>
      </c>
      <c r="E8" s="46">
        <v>32.30162303291123</v>
      </c>
      <c r="F8" s="46">
        <v>18.966362797463745</v>
      </c>
      <c r="G8" s="46">
        <v>25.780069961511348</v>
      </c>
      <c r="H8" s="46">
        <v>40.060657888045093</v>
      </c>
      <c r="I8" s="46">
        <v>23.52219176837017</v>
      </c>
      <c r="J8" s="46">
        <v>31.972590417692544</v>
      </c>
      <c r="K8" s="46">
        <v>0.53918193657561408</v>
      </c>
      <c r="L8" s="46">
        <v>0.27733481245233305</v>
      </c>
      <c r="M8" s="46">
        <v>0.41112669907644839</v>
      </c>
      <c r="N8" s="46">
        <v>69.158714390947608</v>
      </c>
      <c r="O8" s="46">
        <v>62.705900685660851</v>
      </c>
      <c r="P8" s="46">
        <v>77.768217168856964</v>
      </c>
    </row>
    <row r="9" spans="1:18" ht="14.5" x14ac:dyDescent="0.35">
      <c r="A9" s="42" t="s">
        <v>44</v>
      </c>
      <c r="B9" s="46">
        <v>48.990319003539007</v>
      </c>
      <c r="C9" s="46">
        <v>26.733600834850126</v>
      </c>
      <c r="D9" s="46">
        <v>38.106587027297387</v>
      </c>
      <c r="E9" s="46">
        <v>44.419305723775317</v>
      </c>
      <c r="F9" s="46">
        <v>24.239237725616761</v>
      </c>
      <c r="G9" s="46">
        <v>34.551074042463291</v>
      </c>
      <c r="H9" s="46">
        <v>55.089077363437639</v>
      </c>
      <c r="I9" s="46">
        <v>30.061641453853994</v>
      </c>
      <c r="J9" s="46">
        <v>42.850439913479782</v>
      </c>
      <c r="K9" s="46">
        <v>0.7035575540668686</v>
      </c>
      <c r="L9" s="46">
        <v>0.29833571291580535</v>
      </c>
      <c r="M9" s="46">
        <v>0.50540049081161065</v>
      </c>
      <c r="N9" s="46">
        <v>75.398793076166044</v>
      </c>
      <c r="O9" s="46">
        <v>68.363752451008793</v>
      </c>
      <c r="P9" s="46">
        <v>84.785117332726131</v>
      </c>
      <c r="R9"/>
    </row>
    <row r="10" spans="1:18" x14ac:dyDescent="0.3">
      <c r="A10" s="42" t="s">
        <v>45</v>
      </c>
      <c r="B10" s="46">
        <v>51.424172874212871</v>
      </c>
      <c r="C10" s="46">
        <v>24.357611699492189</v>
      </c>
      <c r="D10" s="46">
        <v>38.069714518341669</v>
      </c>
      <c r="E10" s="46">
        <v>46.626070271698467</v>
      </c>
      <c r="F10" s="46">
        <v>22.084938877466616</v>
      </c>
      <c r="G10" s="46">
        <v>34.517641901554207</v>
      </c>
      <c r="H10" s="46">
        <v>57.825919394679957</v>
      </c>
      <c r="I10" s="46">
        <v>27.38986768395948</v>
      </c>
      <c r="J10" s="46">
        <v>42.808977180846846</v>
      </c>
      <c r="K10" s="46">
        <v>0.89513540209070697</v>
      </c>
      <c r="L10" s="46">
        <v>0.53878741139059971</v>
      </c>
      <c r="M10" s="46">
        <v>0.71931571183587095</v>
      </c>
      <c r="N10" s="46">
        <v>52.924903337893703</v>
      </c>
      <c r="O10" s="46">
        <v>47.986775950516467</v>
      </c>
      <c r="P10" s="46">
        <v>59.513474370784685</v>
      </c>
    </row>
    <row r="11" spans="1:18" x14ac:dyDescent="0.3">
      <c r="A11" s="42" t="s">
        <v>46</v>
      </c>
      <c r="B11" s="46">
        <v>60.034142719204112</v>
      </c>
      <c r="C11" s="46">
        <v>25.996029310904198</v>
      </c>
      <c r="D11" s="46">
        <v>43.169637109654737</v>
      </c>
      <c r="E11" s="46">
        <v>54.432691877684029</v>
      </c>
      <c r="F11" s="46">
        <v>23.570484884612849</v>
      </c>
      <c r="G11" s="46">
        <v>39.141719175571531</v>
      </c>
      <c r="H11" s="46">
        <v>67.507736221660068</v>
      </c>
      <c r="I11" s="46">
        <v>29.232250350260845</v>
      </c>
      <c r="J11" s="46">
        <v>48.543784299781784</v>
      </c>
      <c r="K11" s="46">
        <v>0.97074073228112645</v>
      </c>
      <c r="L11" s="46">
        <v>0.58149001000162814</v>
      </c>
      <c r="M11" s="46">
        <v>0.77788277594671218</v>
      </c>
      <c r="N11" s="46">
        <v>55.496327267454518</v>
      </c>
      <c r="O11" s="46">
        <v>50.318274662830277</v>
      </c>
      <c r="P11" s="46">
        <v>62.40501242710021</v>
      </c>
    </row>
    <row r="12" spans="1:18" x14ac:dyDescent="0.3">
      <c r="A12" s="42" t="s">
        <v>47</v>
      </c>
      <c r="B12" s="46">
        <v>58.878307208980466</v>
      </c>
      <c r="C12" s="46">
        <v>24.586474796554196</v>
      </c>
      <c r="D12" s="46">
        <v>41.705707243731268</v>
      </c>
      <c r="E12" s="46">
        <v>53.384700928874096</v>
      </c>
      <c r="F12" s="46">
        <v>22.2924480360935</v>
      </c>
      <c r="G12" s="46">
        <v>37.814380436096855</v>
      </c>
      <c r="H12" s="46">
        <v>66.208011844737356</v>
      </c>
      <c r="I12" s="46">
        <v>27.647221730965661</v>
      </c>
      <c r="J12" s="46">
        <v>46.897611192954713</v>
      </c>
      <c r="K12" s="46">
        <v>1.4495916204252135</v>
      </c>
      <c r="L12" s="46">
        <v>1.010006836969358</v>
      </c>
      <c r="M12" s="46">
        <v>1.2294571713147411</v>
      </c>
      <c r="N12" s="46">
        <v>33.922049679154384</v>
      </c>
      <c r="O12" s="46">
        <v>30.756972522808095</v>
      </c>
      <c r="P12" s="46">
        <v>38.144973478664532</v>
      </c>
    </row>
    <row r="13" spans="1:18" x14ac:dyDescent="0.3">
      <c r="A13" s="42" t="s">
        <v>48</v>
      </c>
      <c r="B13" s="46">
        <v>54.722690860581103</v>
      </c>
      <c r="C13" s="46">
        <v>22.363232850385266</v>
      </c>
      <c r="D13" s="46">
        <v>38.401226345154534</v>
      </c>
      <c r="E13" s="46">
        <v>49.616821951867728</v>
      </c>
      <c r="F13" s="46">
        <v>20.27664438930228</v>
      </c>
      <c r="G13" s="46">
        <v>34.818222209781723</v>
      </c>
      <c r="H13" s="46">
        <v>61.535066757500829</v>
      </c>
      <c r="I13" s="46">
        <v>25.147210503006676</v>
      </c>
      <c r="J13" s="46">
        <v>43.18175860063856</v>
      </c>
      <c r="K13" s="46">
        <v>1.9955608951516017</v>
      </c>
      <c r="L13" s="46">
        <v>1.2605798667386998</v>
      </c>
      <c r="M13" s="46">
        <v>1.6248511394142462</v>
      </c>
      <c r="N13" s="46">
        <v>23.633688904571319</v>
      </c>
      <c r="O13" s="46">
        <v>21.428561278748024</v>
      </c>
      <c r="P13" s="46">
        <v>26.575824426725916</v>
      </c>
    </row>
    <row r="14" spans="1:18" x14ac:dyDescent="0.3">
      <c r="A14" s="42" t="s">
        <v>49</v>
      </c>
      <c r="B14" s="46">
        <v>44.375048187826167</v>
      </c>
      <c r="C14" s="46">
        <v>25.229017155170549</v>
      </c>
      <c r="D14" s="46">
        <v>34.81397994704551</v>
      </c>
      <c r="E14" s="46">
        <v>40.234660072736432</v>
      </c>
      <c r="F14" s="46">
        <v>22.875038352882282</v>
      </c>
      <c r="G14" s="46">
        <v>31.565681754745992</v>
      </c>
      <c r="H14" s="46">
        <v>49.899255860098293</v>
      </c>
      <c r="I14" s="46">
        <v>28.369753578544465</v>
      </c>
      <c r="J14" s="46">
        <v>39.147939299872924</v>
      </c>
      <c r="K14" s="46">
        <v>3.3642326403175447</v>
      </c>
      <c r="L14" s="46">
        <v>2.4263599747658566</v>
      </c>
      <c r="M14" s="46">
        <v>2.8958815475397124</v>
      </c>
      <c r="N14" s="46">
        <v>12.021893636023485</v>
      </c>
      <c r="O14" s="46">
        <v>10.900197828037411</v>
      </c>
      <c r="P14" s="46">
        <v>13.5184877755557</v>
      </c>
    </row>
    <row r="15" spans="1:18" x14ac:dyDescent="0.3">
      <c r="A15" s="42" t="s">
        <v>50</v>
      </c>
      <c r="B15" s="46">
        <v>47.885281383795764</v>
      </c>
      <c r="C15" s="46">
        <v>29.853124331765589</v>
      </c>
      <c r="D15" s="46">
        <v>38.924922153422322</v>
      </c>
      <c r="E15" s="46">
        <v>43.417372997758513</v>
      </c>
      <c r="F15" s="46">
        <v>27.067695893280025</v>
      </c>
      <c r="G15" s="46">
        <v>35.293054884621554</v>
      </c>
      <c r="H15" s="46">
        <v>53.846474658214447</v>
      </c>
      <c r="I15" s="46">
        <v>33.56951147295355</v>
      </c>
      <c r="J15" s="46">
        <v>43.770648803506781</v>
      </c>
      <c r="K15" s="46">
        <v>6.0780550223928351</v>
      </c>
      <c r="L15" s="46">
        <v>3.7893509521958801</v>
      </c>
      <c r="M15" s="46">
        <v>4.9407750740311576</v>
      </c>
      <c r="N15" s="46">
        <v>7.87830281083078</v>
      </c>
      <c r="O15" s="46">
        <v>7.1432223397747387</v>
      </c>
      <c r="P15" s="46">
        <v>8.859065257507158</v>
      </c>
    </row>
    <row r="16" spans="1:18" x14ac:dyDescent="0.3">
      <c r="A16" s="42" t="s">
        <v>51</v>
      </c>
      <c r="B16" s="46">
        <v>44.810414219833653</v>
      </c>
      <c r="C16" s="46">
        <v>29.433509741020902</v>
      </c>
      <c r="D16" s="46">
        <v>37.344548505680628</v>
      </c>
      <c r="E16" s="46">
        <v>40.629404529821734</v>
      </c>
      <c r="F16" s="46">
        <v>26.687233198372923</v>
      </c>
      <c r="G16" s="46">
        <v>33.860137082805132</v>
      </c>
      <c r="H16" s="46">
        <v>50.388820196614269</v>
      </c>
      <c r="I16" s="46">
        <v>33.097659459687591</v>
      </c>
      <c r="J16" s="46">
        <v>41.993535938875475</v>
      </c>
      <c r="K16" s="46">
        <v>11.407505303794387</v>
      </c>
      <c r="L16" s="46">
        <v>6.8546158098396903</v>
      </c>
      <c r="M16" s="46">
        <v>9.196965359290008</v>
      </c>
      <c r="N16" s="46">
        <v>4.0605294297382857</v>
      </c>
      <c r="O16" s="46">
        <v>3.681664088100804</v>
      </c>
      <c r="P16" s="46">
        <v>4.5660208882332149</v>
      </c>
    </row>
    <row r="17" spans="1:16" x14ac:dyDescent="0.3">
      <c r="A17" s="42" t="s">
        <v>52</v>
      </c>
      <c r="B17" s="46">
        <v>58.068091281047671</v>
      </c>
      <c r="C17" s="46">
        <v>38.023420624072479</v>
      </c>
      <c r="D17" s="46">
        <v>48.220595802866782</v>
      </c>
      <c r="E17" s="46">
        <v>52.650081727833182</v>
      </c>
      <c r="F17" s="46">
        <v>34.475667432220007</v>
      </c>
      <c r="G17" s="46">
        <v>43.721401099580625</v>
      </c>
      <c r="H17" s="46">
        <v>65.296932904186789</v>
      </c>
      <c r="I17" s="46">
        <v>42.756920203576172</v>
      </c>
      <c r="J17" s="46">
        <v>54.223532051368892</v>
      </c>
      <c r="K17" s="46">
        <v>19.331649504565767</v>
      </c>
      <c r="L17" s="46">
        <v>10.914394930087516</v>
      </c>
      <c r="M17" s="46">
        <v>15.19644180874722</v>
      </c>
      <c r="N17" s="46">
        <v>3.1731504262471848</v>
      </c>
      <c r="O17" s="46">
        <v>2.8770814674797203</v>
      </c>
      <c r="P17" s="46">
        <v>3.56817291401447</v>
      </c>
    </row>
    <row r="18" spans="1:16" x14ac:dyDescent="0.3">
      <c r="A18" s="42" t="s">
        <v>53</v>
      </c>
      <c r="B18" s="46">
        <v>70.881120567802881</v>
      </c>
      <c r="C18" s="46">
        <v>41.618312847495638</v>
      </c>
      <c r="D18" s="46">
        <v>55.855399732452305</v>
      </c>
      <c r="E18" s="46">
        <v>64.267598753900145</v>
      </c>
      <c r="F18" s="46">
        <v>37.73514032327671</v>
      </c>
      <c r="G18" s="46">
        <v>50.643844079893562</v>
      </c>
      <c r="H18" s="46">
        <v>79.705044057475234</v>
      </c>
      <c r="I18" s="46">
        <v>46.799337151199495</v>
      </c>
      <c r="J18" s="46">
        <v>62.808785482791372</v>
      </c>
      <c r="K18" s="46">
        <v>30.773849733543496</v>
      </c>
      <c r="L18" s="46">
        <v>22.189033496906337</v>
      </c>
      <c r="M18" s="46">
        <v>26.365761028337715</v>
      </c>
      <c r="N18" s="46">
        <v>2.118482363259659</v>
      </c>
      <c r="O18" s="46">
        <v>1.9208185959609492</v>
      </c>
      <c r="P18" s="46">
        <v>2.3822102239068683</v>
      </c>
    </row>
    <row r="19" spans="1:16" x14ac:dyDescent="0.3">
      <c r="A19" s="42" t="s">
        <v>54</v>
      </c>
      <c r="B19" s="46">
        <v>80.634232711563001</v>
      </c>
      <c r="C19" s="46">
        <v>38.237194347561754</v>
      </c>
      <c r="D19" s="46">
        <v>58.45654953918995</v>
      </c>
      <c r="E19" s="46">
        <v>73.110702429968285</v>
      </c>
      <c r="F19" s="46">
        <v>34.669495122517219</v>
      </c>
      <c r="G19" s="46">
        <v>53.00229511366765</v>
      </c>
      <c r="H19" s="46">
        <v>90.672311884065039</v>
      </c>
      <c r="I19" s="46">
        <v>42.997306415201372</v>
      </c>
      <c r="J19" s="46">
        <v>65.73374996254725</v>
      </c>
      <c r="K19" s="46">
        <v>52.35940530058177</v>
      </c>
      <c r="L19" s="46">
        <v>40.074648855711615</v>
      </c>
      <c r="M19" s="46">
        <v>45.933309356214352</v>
      </c>
      <c r="N19" s="46">
        <v>1.2726396238045348</v>
      </c>
      <c r="O19" s="46">
        <v>1.1538967223683596</v>
      </c>
      <c r="P19" s="46">
        <v>1.4310693238490573</v>
      </c>
    </row>
    <row r="20" spans="1:16" x14ac:dyDescent="0.3">
      <c r="A20" s="42" t="s">
        <v>55</v>
      </c>
      <c r="B20" s="46">
        <v>96.207164897063748</v>
      </c>
      <c r="C20" s="46">
        <v>43.553183925324575</v>
      </c>
      <c r="D20" s="46">
        <v>67.963100500966874</v>
      </c>
      <c r="E20" s="46">
        <v>87.230611216710585</v>
      </c>
      <c r="F20" s="46">
        <v>39.489479378222775</v>
      </c>
      <c r="G20" s="46">
        <v>61.621842855729007</v>
      </c>
      <c r="H20" s="46">
        <v>108.18390363101092</v>
      </c>
      <c r="I20" s="46">
        <v>48.975078494853463</v>
      </c>
      <c r="J20" s="46">
        <v>76.423762439399255</v>
      </c>
      <c r="K20" s="46">
        <v>69.7203080664775</v>
      </c>
      <c r="L20" s="46">
        <v>68.313189700472947</v>
      </c>
      <c r="M20" s="46">
        <v>68.965517241379303</v>
      </c>
      <c r="N20" s="46">
        <v>0.98546495726401984</v>
      </c>
      <c r="O20" s="46">
        <v>0.8935167214080707</v>
      </c>
      <c r="P20" s="46">
        <v>1.1081445553712894</v>
      </c>
    </row>
    <row r="21" spans="1:16" x14ac:dyDescent="0.3">
      <c r="A21" s="42" t="s">
        <v>56</v>
      </c>
      <c r="B21" s="46">
        <v>90.761149657926623</v>
      </c>
      <c r="C21" s="46">
        <v>77.241613812630774</v>
      </c>
      <c r="D21" s="46">
        <v>82.502139812696825</v>
      </c>
      <c r="E21" s="46">
        <v>82.292733268496022</v>
      </c>
      <c r="F21" s="46">
        <v>70.034629868263949</v>
      </c>
      <c r="G21" s="46">
        <v>74.804325543197692</v>
      </c>
      <c r="H21" s="46">
        <v>102.05991911869098</v>
      </c>
      <c r="I21" s="46">
        <v>86.857349075302011</v>
      </c>
      <c r="J21" s="46">
        <v>92.772752969060704</v>
      </c>
      <c r="K21" s="46">
        <v>180.38262982083205</v>
      </c>
      <c r="L21" s="46">
        <v>157.44680851063831</v>
      </c>
      <c r="M21" s="46">
        <v>166.37126314545668</v>
      </c>
      <c r="N21" s="46">
        <v>0.49589176792248102</v>
      </c>
      <c r="O21" s="46">
        <v>0.44962287434096743</v>
      </c>
      <c r="P21" s="46">
        <v>0.55762486390423349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5841-A163-4C2B-905E-63E7AE680151}">
  <dimension ref="A2:D21"/>
  <sheetViews>
    <sheetView workbookViewId="0">
      <selection activeCell="D2" sqref="D2:D19"/>
    </sheetView>
  </sheetViews>
  <sheetFormatPr defaultRowHeight="14.5" x14ac:dyDescent="0.35"/>
  <sheetData>
    <row r="2" spans="1:4" x14ac:dyDescent="0.35">
      <c r="A2">
        <v>0</v>
      </c>
      <c r="B2">
        <v>270</v>
      </c>
      <c r="C2">
        <v>276</v>
      </c>
      <c r="D2">
        <v>546</v>
      </c>
    </row>
    <row r="3" spans="1:4" x14ac:dyDescent="0.35">
      <c r="A3">
        <v>1</v>
      </c>
      <c r="B3">
        <v>994</v>
      </c>
      <c r="C3" s="32">
        <v>1105</v>
      </c>
      <c r="D3" s="32">
        <v>2099</v>
      </c>
    </row>
    <row r="4" spans="1:4" x14ac:dyDescent="0.35">
      <c r="A4">
        <v>2</v>
      </c>
      <c r="B4" s="32">
        <v>1201</v>
      </c>
      <c r="C4" s="32">
        <v>1319</v>
      </c>
      <c r="D4" s="32">
        <v>2520</v>
      </c>
    </row>
    <row r="5" spans="1:4" x14ac:dyDescent="0.35">
      <c r="A5">
        <v>3</v>
      </c>
      <c r="B5" s="32">
        <v>1145</v>
      </c>
      <c r="C5" s="32">
        <v>1481</v>
      </c>
      <c r="D5" s="32">
        <v>2626</v>
      </c>
    </row>
    <row r="6" spans="1:4" x14ac:dyDescent="0.35">
      <c r="A6">
        <v>4</v>
      </c>
      <c r="B6">
        <v>961</v>
      </c>
      <c r="C6" s="32">
        <v>1710</v>
      </c>
      <c r="D6" s="32">
        <v>2671</v>
      </c>
    </row>
    <row r="7" spans="1:4" x14ac:dyDescent="0.35">
      <c r="A7">
        <v>5</v>
      </c>
      <c r="B7">
        <v>999</v>
      </c>
      <c r="C7" s="32">
        <v>1913</v>
      </c>
      <c r="D7" s="32">
        <v>2912</v>
      </c>
    </row>
    <row r="8" spans="1:4" x14ac:dyDescent="0.35">
      <c r="A8">
        <v>6</v>
      </c>
      <c r="B8">
        <v>918</v>
      </c>
      <c r="C8" s="32">
        <v>1990</v>
      </c>
      <c r="D8" s="32">
        <v>2908</v>
      </c>
    </row>
    <row r="9" spans="1:4" x14ac:dyDescent="0.35">
      <c r="A9">
        <v>7</v>
      </c>
      <c r="B9">
        <v>890</v>
      </c>
      <c r="C9" s="32">
        <v>2093</v>
      </c>
      <c r="D9" s="32">
        <v>2983</v>
      </c>
    </row>
    <row r="10" spans="1:4" x14ac:dyDescent="0.35">
      <c r="A10">
        <v>8</v>
      </c>
      <c r="B10">
        <v>630</v>
      </c>
      <c r="C10" s="32">
        <v>1504</v>
      </c>
      <c r="D10" s="32">
        <v>2134</v>
      </c>
    </row>
    <row r="11" spans="1:4" x14ac:dyDescent="0.35">
      <c r="A11">
        <v>9</v>
      </c>
      <c r="B11">
        <v>445</v>
      </c>
      <c r="C11" s="32">
        <v>1070</v>
      </c>
      <c r="D11" s="32">
        <v>1515</v>
      </c>
    </row>
    <row r="12" spans="1:4" x14ac:dyDescent="0.35">
      <c r="A12">
        <v>10</v>
      </c>
      <c r="B12">
        <v>414</v>
      </c>
      <c r="C12">
        <v>730</v>
      </c>
      <c r="D12" s="32">
        <v>1144</v>
      </c>
    </row>
    <row r="13" spans="1:4" x14ac:dyDescent="0.35">
      <c r="A13">
        <v>11</v>
      </c>
      <c r="B13">
        <v>367</v>
      </c>
      <c r="C13">
        <v>596</v>
      </c>
      <c r="D13">
        <v>963</v>
      </c>
    </row>
    <row r="14" spans="1:4" x14ac:dyDescent="0.35">
      <c r="A14">
        <v>12</v>
      </c>
      <c r="B14">
        <v>318</v>
      </c>
      <c r="C14">
        <v>513</v>
      </c>
      <c r="D14">
        <v>831</v>
      </c>
    </row>
    <row r="15" spans="1:4" x14ac:dyDescent="0.35">
      <c r="A15">
        <v>13</v>
      </c>
      <c r="B15">
        <v>301</v>
      </c>
      <c r="C15">
        <v>476</v>
      </c>
      <c r="D15">
        <v>777</v>
      </c>
    </row>
    <row r="16" spans="1:4" x14ac:dyDescent="0.35">
      <c r="A16">
        <v>14</v>
      </c>
      <c r="B16">
        <v>233</v>
      </c>
      <c r="C16">
        <v>376</v>
      </c>
      <c r="D16">
        <v>609</v>
      </c>
    </row>
    <row r="17" spans="1:4" x14ac:dyDescent="0.35">
      <c r="A17">
        <v>15</v>
      </c>
      <c r="B17">
        <v>155</v>
      </c>
      <c r="C17">
        <v>298</v>
      </c>
      <c r="D17">
        <v>453</v>
      </c>
    </row>
    <row r="18" spans="1:4" x14ac:dyDescent="0.35">
      <c r="A18">
        <v>16</v>
      </c>
      <c r="B18">
        <v>99</v>
      </c>
      <c r="C18">
        <v>189</v>
      </c>
      <c r="D18">
        <v>288</v>
      </c>
    </row>
    <row r="19" spans="1:4" x14ac:dyDescent="0.35">
      <c r="A19">
        <v>17</v>
      </c>
      <c r="B19">
        <v>159</v>
      </c>
      <c r="C19">
        <v>119</v>
      </c>
      <c r="D19">
        <v>278</v>
      </c>
    </row>
    <row r="21" spans="1:4" x14ac:dyDescent="0.35">
      <c r="A21" t="s">
        <v>61</v>
      </c>
      <c r="B21" s="32">
        <v>10499</v>
      </c>
      <c r="C21" s="32">
        <v>17758</v>
      </c>
      <c r="D21" s="32">
        <v>28257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7F39-3109-4574-9E6C-158B7BED5D79}">
  <dimension ref="A1:M20"/>
  <sheetViews>
    <sheetView workbookViewId="0">
      <selection activeCell="I16" sqref="I16"/>
    </sheetView>
  </sheetViews>
  <sheetFormatPr defaultRowHeight="14.5" x14ac:dyDescent="0.35"/>
  <cols>
    <col min="1" max="1" width="6.54296875" bestFit="1" customWidth="1"/>
    <col min="5" max="5" width="9.36328125" bestFit="1" customWidth="1"/>
  </cols>
  <sheetData>
    <row r="1" spans="1:13" x14ac:dyDescent="0.35">
      <c r="B1" t="s">
        <v>14</v>
      </c>
      <c r="C1" t="s">
        <v>13</v>
      </c>
      <c r="E1" s="11" t="s">
        <v>57</v>
      </c>
      <c r="F1" t="s">
        <v>39</v>
      </c>
      <c r="G1" t="s">
        <v>40</v>
      </c>
      <c r="H1" s="12" t="s">
        <v>18</v>
      </c>
      <c r="K1" s="18" t="s">
        <v>58</v>
      </c>
      <c r="L1" s="19"/>
      <c r="M1" s="20"/>
    </row>
    <row r="2" spans="1:13" x14ac:dyDescent="0.35">
      <c r="A2" s="2" t="s">
        <v>0</v>
      </c>
      <c r="B2" s="1">
        <v>10.8</v>
      </c>
      <c r="C2">
        <v>603</v>
      </c>
      <c r="E2" s="13">
        <v>0</v>
      </c>
      <c r="F2">
        <v>31374</v>
      </c>
      <c r="G2">
        <v>30234</v>
      </c>
      <c r="H2" s="12">
        <f>SUM(F2:G2)</f>
        <v>61608</v>
      </c>
      <c r="K2" s="21" t="s">
        <v>59</v>
      </c>
      <c r="L2" t="s">
        <v>60</v>
      </c>
      <c r="M2" s="12" t="s">
        <v>61</v>
      </c>
    </row>
    <row r="3" spans="1:13" x14ac:dyDescent="0.35">
      <c r="A3" s="2" t="s">
        <v>1</v>
      </c>
      <c r="B3" s="1">
        <v>0.6</v>
      </c>
      <c r="C3">
        <v>162</v>
      </c>
      <c r="E3" s="14" t="s">
        <v>1</v>
      </c>
      <c r="F3">
        <v>140221</v>
      </c>
      <c r="G3">
        <v>135228</v>
      </c>
      <c r="H3" s="12">
        <f t="shared" ref="H3:H18" si="0">SUM(F3:G3)</f>
        <v>275449</v>
      </c>
      <c r="K3" s="21">
        <v>364</v>
      </c>
      <c r="L3">
        <v>287</v>
      </c>
      <c r="M3" s="12">
        <f>SUM(K3:L3)</f>
        <v>651</v>
      </c>
    </row>
    <row r="4" spans="1:13" x14ac:dyDescent="0.35">
      <c r="A4" s="2" t="s">
        <v>2</v>
      </c>
      <c r="B4" s="1">
        <v>0.3</v>
      </c>
      <c r="C4">
        <v>85</v>
      </c>
      <c r="E4" s="14" t="s">
        <v>41</v>
      </c>
      <c r="F4">
        <v>145276</v>
      </c>
      <c r="G4">
        <v>139182</v>
      </c>
      <c r="H4" s="12">
        <f t="shared" si="0"/>
        <v>284458</v>
      </c>
      <c r="K4" s="21">
        <v>82</v>
      </c>
      <c r="L4">
        <v>81</v>
      </c>
      <c r="M4" s="12">
        <f t="shared" ref="M4:M20" si="1">SUM(K4:L4)</f>
        <v>163</v>
      </c>
    </row>
    <row r="5" spans="1:13" x14ac:dyDescent="0.35">
      <c r="A5" s="2" t="s">
        <v>3</v>
      </c>
      <c r="B5" s="1">
        <v>0.3</v>
      </c>
      <c r="C5">
        <v>98</v>
      </c>
      <c r="E5" s="14" t="s">
        <v>42</v>
      </c>
      <c r="F5">
        <v>141660</v>
      </c>
      <c r="G5">
        <v>135532</v>
      </c>
      <c r="H5" s="12">
        <f t="shared" si="0"/>
        <v>277192</v>
      </c>
      <c r="K5" s="21">
        <v>50</v>
      </c>
      <c r="L5">
        <v>35</v>
      </c>
      <c r="M5" s="12">
        <f t="shared" si="1"/>
        <v>85</v>
      </c>
    </row>
    <row r="6" spans="1:13" x14ac:dyDescent="0.35">
      <c r="A6" s="2" t="s">
        <v>4</v>
      </c>
      <c r="B6" s="1">
        <v>0.4</v>
      </c>
      <c r="C6">
        <v>96</v>
      </c>
      <c r="E6" s="14" t="s">
        <v>43</v>
      </c>
      <c r="F6">
        <v>120553</v>
      </c>
      <c r="G6">
        <v>115384</v>
      </c>
      <c r="H6" s="12">
        <f t="shared" si="0"/>
        <v>235937</v>
      </c>
      <c r="K6" s="21">
        <v>50</v>
      </c>
      <c r="L6">
        <v>49</v>
      </c>
      <c r="M6" s="12">
        <f t="shared" si="1"/>
        <v>99</v>
      </c>
    </row>
    <row r="7" spans="1:13" x14ac:dyDescent="0.35">
      <c r="A7" s="2" t="s">
        <v>5</v>
      </c>
      <c r="B7" s="1">
        <v>0.5</v>
      </c>
      <c r="C7">
        <v>369</v>
      </c>
      <c r="E7" s="14" t="s">
        <v>44</v>
      </c>
      <c r="F7">
        <v>98073</v>
      </c>
      <c r="G7">
        <v>93854</v>
      </c>
      <c r="H7" s="12">
        <f t="shared" si="0"/>
        <v>191927</v>
      </c>
      <c r="K7" s="21">
        <v>65</v>
      </c>
      <c r="L7">
        <v>32</v>
      </c>
      <c r="M7" s="12">
        <f t="shared" si="1"/>
        <v>97</v>
      </c>
    </row>
    <row r="8" spans="1:13" x14ac:dyDescent="0.35">
      <c r="A8" s="2" t="s">
        <v>6</v>
      </c>
      <c r="B8" s="1">
        <v>1</v>
      </c>
      <c r="C8">
        <v>318</v>
      </c>
      <c r="E8" s="14" t="s">
        <v>45</v>
      </c>
      <c r="F8">
        <v>97192</v>
      </c>
      <c r="G8">
        <v>94657</v>
      </c>
      <c r="H8" s="12">
        <f t="shared" si="0"/>
        <v>191849</v>
      </c>
      <c r="K8" s="21">
        <v>69</v>
      </c>
      <c r="L8">
        <v>28</v>
      </c>
      <c r="M8" s="12">
        <f t="shared" si="1"/>
        <v>97</v>
      </c>
    </row>
    <row r="9" spans="1:13" x14ac:dyDescent="0.35">
      <c r="A9" s="2" t="s">
        <v>7</v>
      </c>
      <c r="B9" s="1">
        <v>2</v>
      </c>
      <c r="C9">
        <v>238</v>
      </c>
      <c r="E9" s="14" t="s">
        <v>46</v>
      </c>
      <c r="F9">
        <v>87562</v>
      </c>
      <c r="G9">
        <v>85986</v>
      </c>
      <c r="H9" s="12">
        <f t="shared" si="0"/>
        <v>173548</v>
      </c>
      <c r="K9" s="21">
        <v>87</v>
      </c>
      <c r="L9">
        <v>51</v>
      </c>
      <c r="M9" s="12">
        <f t="shared" si="1"/>
        <v>138</v>
      </c>
    </row>
    <row r="10" spans="1:13" x14ac:dyDescent="0.35">
      <c r="A10" s="2" t="s">
        <v>8</v>
      </c>
      <c r="B10" s="1">
        <v>4.5</v>
      </c>
      <c r="C10">
        <v>304</v>
      </c>
      <c r="E10" s="14" t="s">
        <v>47</v>
      </c>
      <c r="F10">
        <v>64156</v>
      </c>
      <c r="G10">
        <v>64356</v>
      </c>
      <c r="H10" s="12">
        <f t="shared" si="0"/>
        <v>128512</v>
      </c>
      <c r="K10" s="21">
        <v>85</v>
      </c>
      <c r="L10">
        <v>50</v>
      </c>
      <c r="M10" s="12">
        <f t="shared" si="1"/>
        <v>135</v>
      </c>
    </row>
    <row r="11" spans="1:13" x14ac:dyDescent="0.35">
      <c r="A11" s="2" t="s">
        <v>9</v>
      </c>
      <c r="B11" s="1">
        <v>7.3</v>
      </c>
      <c r="C11">
        <v>511</v>
      </c>
      <c r="E11" s="14" t="s">
        <v>48</v>
      </c>
      <c r="F11">
        <v>49109</v>
      </c>
      <c r="G11">
        <v>49977</v>
      </c>
      <c r="H11" s="12">
        <f t="shared" si="0"/>
        <v>99086</v>
      </c>
      <c r="K11" s="21">
        <v>93</v>
      </c>
      <c r="L11">
        <v>65</v>
      </c>
      <c r="M11" s="12">
        <f t="shared" si="1"/>
        <v>158</v>
      </c>
    </row>
    <row r="12" spans="1:13" x14ac:dyDescent="0.35">
      <c r="A12" s="2" t="s">
        <v>10</v>
      </c>
      <c r="B12" s="1">
        <v>12.9</v>
      </c>
      <c r="C12">
        <v>615</v>
      </c>
      <c r="E12" s="14" t="s">
        <v>49</v>
      </c>
      <c r="F12">
        <v>41317</v>
      </c>
      <c r="G12">
        <v>41214</v>
      </c>
      <c r="H12" s="12">
        <f t="shared" si="0"/>
        <v>82531</v>
      </c>
      <c r="K12" s="21">
        <v>98</v>
      </c>
      <c r="L12">
        <v>63</v>
      </c>
      <c r="M12" s="12">
        <f t="shared" si="1"/>
        <v>161</v>
      </c>
    </row>
    <row r="13" spans="1:13" x14ac:dyDescent="0.35">
      <c r="A13" s="2" t="s">
        <v>11</v>
      </c>
      <c r="B13" s="1">
        <v>26.8</v>
      </c>
      <c r="C13">
        <v>1604</v>
      </c>
      <c r="E13" s="14" t="s">
        <v>50</v>
      </c>
      <c r="F13">
        <v>31260</v>
      </c>
      <c r="G13">
        <v>30876</v>
      </c>
      <c r="H13" s="12">
        <f t="shared" si="0"/>
        <v>62136</v>
      </c>
      <c r="K13" s="21">
        <v>139</v>
      </c>
      <c r="L13">
        <v>100</v>
      </c>
      <c r="M13" s="12">
        <f t="shared" si="1"/>
        <v>239</v>
      </c>
    </row>
    <row r="14" spans="1:13" x14ac:dyDescent="0.35">
      <c r="A14" s="2" t="s">
        <v>12</v>
      </c>
      <c r="B14" s="1">
        <v>104.5</v>
      </c>
      <c r="C14">
        <v>2137</v>
      </c>
      <c r="E14" s="14" t="s">
        <v>51</v>
      </c>
      <c r="F14">
        <v>28753</v>
      </c>
      <c r="G14">
        <v>27135</v>
      </c>
      <c r="H14" s="12">
        <f t="shared" si="0"/>
        <v>55888</v>
      </c>
      <c r="K14" s="21">
        <v>190</v>
      </c>
      <c r="L14">
        <v>117</v>
      </c>
      <c r="M14" s="12">
        <f t="shared" si="1"/>
        <v>307</v>
      </c>
    </row>
    <row r="15" spans="1:13" x14ac:dyDescent="0.35">
      <c r="E15" s="14" t="s">
        <v>52</v>
      </c>
      <c r="F15">
        <v>20588</v>
      </c>
      <c r="G15">
        <v>19882</v>
      </c>
      <c r="H15" s="12">
        <f t="shared" si="0"/>
        <v>40470</v>
      </c>
      <c r="K15" s="21">
        <v>328</v>
      </c>
      <c r="L15">
        <v>186</v>
      </c>
      <c r="M15" s="12">
        <f t="shared" si="1"/>
        <v>514</v>
      </c>
    </row>
    <row r="16" spans="1:13" x14ac:dyDescent="0.35">
      <c r="E16" s="14" t="s">
        <v>53</v>
      </c>
      <c r="F16">
        <v>13323</v>
      </c>
      <c r="G16">
        <v>14061</v>
      </c>
      <c r="H16" s="12">
        <f t="shared" si="0"/>
        <v>27384</v>
      </c>
      <c r="K16" s="21">
        <v>398</v>
      </c>
      <c r="L16">
        <v>217</v>
      </c>
      <c r="M16" s="12">
        <f t="shared" si="1"/>
        <v>615</v>
      </c>
    </row>
    <row r="17" spans="5:13" x14ac:dyDescent="0.35">
      <c r="E17" s="14" t="s">
        <v>54</v>
      </c>
      <c r="F17">
        <v>9282</v>
      </c>
      <c r="G17">
        <v>10181</v>
      </c>
      <c r="H17" s="12">
        <f t="shared" si="0"/>
        <v>19463</v>
      </c>
      <c r="K17" s="21">
        <v>410</v>
      </c>
      <c r="L17">
        <v>312</v>
      </c>
      <c r="M17" s="12">
        <f t="shared" si="1"/>
        <v>722</v>
      </c>
    </row>
    <row r="18" spans="5:13" x14ac:dyDescent="0.35">
      <c r="E18" s="14" t="s">
        <v>55</v>
      </c>
      <c r="F18">
        <v>4934</v>
      </c>
      <c r="G18">
        <v>5709</v>
      </c>
      <c r="H18" s="12">
        <f t="shared" si="0"/>
        <v>10643</v>
      </c>
      <c r="K18" s="21">
        <v>486</v>
      </c>
      <c r="L18">
        <v>408</v>
      </c>
      <c r="M18" s="12">
        <f t="shared" si="1"/>
        <v>894</v>
      </c>
    </row>
    <row r="19" spans="5:13" x14ac:dyDescent="0.35">
      <c r="E19" s="15" t="s">
        <v>56</v>
      </c>
      <c r="F19" s="16">
        <v>3293</v>
      </c>
      <c r="G19" s="16">
        <v>5170</v>
      </c>
      <c r="H19" s="17">
        <f>SUM(F19:G19)</f>
        <v>8463</v>
      </c>
      <c r="K19" s="21">
        <v>344</v>
      </c>
      <c r="L19">
        <v>390</v>
      </c>
      <c r="M19" s="12">
        <f t="shared" si="1"/>
        <v>734</v>
      </c>
    </row>
    <row r="20" spans="5:13" x14ac:dyDescent="0.35">
      <c r="K20" s="22">
        <f>279+315</f>
        <v>594</v>
      </c>
      <c r="L20" s="16">
        <f>439+375</f>
        <v>814</v>
      </c>
      <c r="M20" s="17">
        <f t="shared" si="1"/>
        <v>1408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DCE2-6396-43E2-AE28-06D460A0ED24}">
  <dimension ref="A1:BH36"/>
  <sheetViews>
    <sheetView zoomScale="62" workbookViewId="0">
      <selection activeCell="A3" sqref="A3:A22"/>
    </sheetView>
  </sheetViews>
  <sheetFormatPr defaultRowHeight="14.5" x14ac:dyDescent="0.35"/>
  <cols>
    <col min="4" max="4" width="8.36328125" bestFit="1" customWidth="1"/>
    <col min="10" max="10" width="14.08984375" bestFit="1" customWidth="1"/>
    <col min="18" max="18" width="12.6328125" bestFit="1" customWidth="1"/>
  </cols>
  <sheetData>
    <row r="1" spans="1:60" x14ac:dyDescent="0.35">
      <c r="A1" s="3" t="s">
        <v>38</v>
      </c>
      <c r="B1" s="9"/>
      <c r="C1" s="9"/>
      <c r="D1" s="10"/>
      <c r="F1" s="18" t="s">
        <v>80</v>
      </c>
      <c r="G1" s="19"/>
      <c r="H1" s="20"/>
      <c r="I1" s="19"/>
      <c r="J1" s="18" t="s">
        <v>81</v>
      </c>
      <c r="K1" s="19"/>
      <c r="L1" s="20"/>
      <c r="N1" s="18" t="s">
        <v>82</v>
      </c>
      <c r="O1" s="19"/>
      <c r="P1" s="20"/>
      <c r="R1" s="18" t="s">
        <v>83</v>
      </c>
      <c r="S1" s="19"/>
      <c r="T1" s="20"/>
      <c r="V1" s="18" t="s">
        <v>84</v>
      </c>
      <c r="W1" s="19"/>
      <c r="X1" s="20"/>
      <c r="AA1" s="18" t="s">
        <v>85</v>
      </c>
      <c r="AB1" s="19"/>
      <c r="AC1" s="20"/>
      <c r="AG1" s="18" t="s">
        <v>64</v>
      </c>
      <c r="AH1" s="19"/>
      <c r="AI1" s="20"/>
      <c r="AJ1" s="18" t="s">
        <v>64</v>
      </c>
      <c r="AK1" s="19"/>
      <c r="AL1" s="20"/>
      <c r="AM1" s="18" t="s">
        <v>64</v>
      </c>
      <c r="AN1" s="19"/>
      <c r="AO1" s="20"/>
      <c r="AS1" s="18" t="s">
        <v>62</v>
      </c>
      <c r="AT1" s="19"/>
      <c r="AU1" s="20"/>
      <c r="AX1" s="18" t="s">
        <v>63</v>
      </c>
      <c r="AY1" s="19"/>
      <c r="AZ1" s="20"/>
      <c r="BA1" s="19"/>
      <c r="BB1" s="19"/>
    </row>
    <row r="2" spans="1:60" x14ac:dyDescent="0.35">
      <c r="A2" s="11"/>
      <c r="B2" t="s">
        <v>39</v>
      </c>
      <c r="C2" t="s">
        <v>40</v>
      </c>
      <c r="D2" s="12"/>
      <c r="F2" s="21" t="s">
        <v>59</v>
      </c>
      <c r="G2" t="s">
        <v>60</v>
      </c>
      <c r="H2" s="12" t="s">
        <v>61</v>
      </c>
      <c r="J2" s="21" t="s">
        <v>39</v>
      </c>
      <c r="K2" s="23" t="s">
        <v>40</v>
      </c>
      <c r="L2" s="24" t="s">
        <v>61</v>
      </c>
      <c r="M2" s="23"/>
      <c r="N2" s="21" t="s">
        <v>39</v>
      </c>
      <c r="O2" s="23" t="s">
        <v>40</v>
      </c>
      <c r="P2" s="24" t="s">
        <v>61</v>
      </c>
      <c r="Q2" s="23"/>
      <c r="R2" s="21" t="s">
        <v>39</v>
      </c>
      <c r="S2" s="23" t="s">
        <v>40</v>
      </c>
      <c r="T2" s="24" t="s">
        <v>61</v>
      </c>
      <c r="U2" s="23"/>
      <c r="V2" s="21" t="s">
        <v>39</v>
      </c>
      <c r="W2" s="23" t="s">
        <v>40</v>
      </c>
      <c r="X2" s="24" t="s">
        <v>61</v>
      </c>
      <c r="Y2" s="23"/>
      <c r="Z2" s="23"/>
      <c r="AA2" s="21" t="s">
        <v>39</v>
      </c>
      <c r="AB2" s="23" t="s">
        <v>40</v>
      </c>
      <c r="AC2" s="24" t="s">
        <v>61</v>
      </c>
      <c r="AD2" s="23"/>
      <c r="AE2" s="23"/>
      <c r="AF2" s="23"/>
      <c r="AG2" s="21" t="s">
        <v>39</v>
      </c>
      <c r="AH2" s="23" t="s">
        <v>40</v>
      </c>
      <c r="AI2" s="12"/>
      <c r="AJ2" s="21" t="s">
        <v>39</v>
      </c>
      <c r="AK2" s="23" t="s">
        <v>40</v>
      </c>
      <c r="AL2" s="12"/>
      <c r="AM2" s="21" t="s">
        <v>39</v>
      </c>
      <c r="AN2" s="23" t="s">
        <v>40</v>
      </c>
      <c r="AO2" s="12"/>
      <c r="AS2" s="21" t="s">
        <v>39</v>
      </c>
      <c r="AT2" s="23" t="s">
        <v>40</v>
      </c>
      <c r="AU2" s="24"/>
      <c r="AV2" s="23"/>
      <c r="AW2" s="23"/>
      <c r="AX2" s="21" t="s">
        <v>39</v>
      </c>
      <c r="AY2" s="23" t="s">
        <v>40</v>
      </c>
      <c r="AZ2" s="12"/>
    </row>
    <row r="3" spans="1:60" x14ac:dyDescent="0.35">
      <c r="A3" s="13">
        <v>0</v>
      </c>
      <c r="B3">
        <v>31374</v>
      </c>
      <c r="C3">
        <v>30234</v>
      </c>
      <c r="D3" s="12">
        <f>SUM(B3:C3)</f>
        <v>61608</v>
      </c>
      <c r="F3" s="21">
        <v>364</v>
      </c>
      <c r="G3">
        <v>287</v>
      </c>
      <c r="H3" s="12">
        <f>SUM(F3:G3)</f>
        <v>651</v>
      </c>
      <c r="J3">
        <v>277</v>
      </c>
      <c r="K3">
        <v>272</v>
      </c>
      <c r="L3">
        <f>J3+K3</f>
        <v>549</v>
      </c>
      <c r="N3" s="21">
        <f>J3/$L$22</f>
        <v>9.8028807021269069E-3</v>
      </c>
      <c r="O3">
        <f>K3/$L$22</f>
        <v>9.6259333970343634E-3</v>
      </c>
      <c r="P3" s="12">
        <f>L3/$L$22</f>
        <v>1.9428814099161269E-2</v>
      </c>
      <c r="R3" s="35">
        <f>N3*$Q$22</f>
        <v>510.818310507131</v>
      </c>
      <c r="S3" s="25">
        <f>O3*$Q$22</f>
        <v>501.59776338606366</v>
      </c>
      <c r="T3" s="36">
        <f>P3*$Q$22</f>
        <v>1012.4160738931945</v>
      </c>
      <c r="V3" s="35">
        <f>N3*$U$22</f>
        <v>463.15670453338998</v>
      </c>
      <c r="W3" s="25">
        <f t="shared" ref="W3:X18" si="0">O3*$U$22</f>
        <v>454.79647520968257</v>
      </c>
      <c r="X3" s="36">
        <f t="shared" si="0"/>
        <v>917.9531797430725</v>
      </c>
      <c r="Y3" s="25"/>
      <c r="AA3" s="35">
        <f>N3*$Z$22</f>
        <v>574.4095976218282</v>
      </c>
      <c r="AB3" s="25">
        <f t="shared" ref="AB3:AC18" si="1">O3*$Z$22</f>
        <v>564.04119333262554</v>
      </c>
      <c r="AC3" s="36">
        <f t="shared" si="1"/>
        <v>1138.4507909544536</v>
      </c>
      <c r="AD3" s="25"/>
      <c r="AE3" s="25"/>
      <c r="AG3" s="26">
        <f>((R3/B3)*365)/268*1000</f>
        <v>22.17454077564734</v>
      </c>
      <c r="AH3" s="26">
        <f t="shared" ref="AH3:AI18" si="2">((S3/C3)*365)/268*1000</f>
        <v>22.595296937113556</v>
      </c>
      <c r="AI3" s="26">
        <f t="shared" si="2"/>
        <v>22.38102600136104</v>
      </c>
      <c r="AJ3" s="26">
        <f t="shared" ref="AJ3:AJ20" si="3">(V3/B3*365)/268*1000</f>
        <v>20.105558119077511</v>
      </c>
      <c r="AK3" s="26">
        <f t="shared" ref="AK3:AK20" si="4">(W3/C3*365)/268*1000</f>
        <v>20.487055871112553</v>
      </c>
      <c r="AL3" s="26">
        <f t="shared" ref="AL3:AL20" si="5">(X3/D3*365)/268*1000</f>
        <v>20.292777360653723</v>
      </c>
      <c r="AM3" s="26">
        <f t="shared" ref="AM3:AM20" si="6">(AA3/B3*365)/268*1000</f>
        <v>24.935028330803348</v>
      </c>
      <c r="AN3" s="26">
        <f t="shared" ref="AN3:AN20" si="7">(AB3/C3*365)/268*1000</f>
        <v>25.408164027847505</v>
      </c>
      <c r="AO3" s="26">
        <f t="shared" ref="AO3:AO20" si="8">(AC3/D3*365)/268*1000</f>
        <v>25.167218706475872</v>
      </c>
      <c r="AP3" s="27"/>
      <c r="AQ3" s="27"/>
      <c r="AS3" s="26">
        <f>F3/B3*1000</f>
        <v>11.601963409192326</v>
      </c>
      <c r="AT3" s="27">
        <f t="shared" ref="AT3:AT20" si="9">G3/C3*1000</f>
        <v>9.4926241979228685</v>
      </c>
      <c r="AU3" s="28">
        <f t="shared" ref="AU3:AU20" si="10">H3/D3*1000</f>
        <v>10.566809505259057</v>
      </c>
      <c r="AV3" s="27"/>
      <c r="AW3" s="13">
        <v>0</v>
      </c>
      <c r="AX3" s="26">
        <f>AG3/AS3</f>
        <v>1.9112748414702188</v>
      </c>
      <c r="AY3" s="26">
        <f t="shared" ref="AY3:AY20" si="11">AH3/AT3</f>
        <v>2.3803003749013634</v>
      </c>
      <c r="AZ3" s="26">
        <f t="shared" ref="AZ3:AZ20" si="12">AI3/AU3</f>
        <v>2.1180495390043794</v>
      </c>
      <c r="BA3" s="26"/>
      <c r="BB3" s="26">
        <f t="shared" ref="BB3:BB20" si="13">AJ3/AS3</f>
        <v>1.7329444517251038</v>
      </c>
      <c r="BC3" s="26">
        <f t="shared" ref="BC3:BC20" si="14">AK3/AT3</f>
        <v>2.1582078299903027</v>
      </c>
      <c r="BD3" s="26">
        <f t="shared" ref="BD3:BD20" si="15">AL3/AU3</f>
        <v>1.9204261561215892</v>
      </c>
      <c r="BF3" s="27">
        <f>AM3/AS3</f>
        <v>2.1492076342050117</v>
      </c>
      <c r="BG3" s="27">
        <f t="shared" ref="BG3:BH18" si="16">AN3/AT3</f>
        <v>2.6766217115607716</v>
      </c>
      <c r="BH3" s="27">
        <f t="shared" si="16"/>
        <v>2.3817235177704541</v>
      </c>
    </row>
    <row r="4" spans="1:60" x14ac:dyDescent="0.35">
      <c r="A4" s="14" t="s">
        <v>1</v>
      </c>
      <c r="B4">
        <v>140221</v>
      </c>
      <c r="C4">
        <v>135228</v>
      </c>
      <c r="D4" s="12">
        <f t="shared" ref="D4:D19" si="17">SUM(B4:C4)</f>
        <v>275449</v>
      </c>
      <c r="F4" s="21">
        <v>82</v>
      </c>
      <c r="G4">
        <v>81</v>
      </c>
      <c r="H4" s="12">
        <f t="shared" ref="H4:H20" si="18">SUM(F4:G4)</f>
        <v>163</v>
      </c>
      <c r="J4" s="32">
        <v>1104</v>
      </c>
      <c r="K4">
        <v>992</v>
      </c>
      <c r="L4">
        <f t="shared" ref="L4:L20" si="19">J4+K4</f>
        <v>2096</v>
      </c>
      <c r="M4" s="32"/>
      <c r="N4" s="21">
        <f t="shared" ref="N4:N20" si="20">J4/$L$22</f>
        <v>3.9069964964433594E-2</v>
      </c>
      <c r="O4">
        <f t="shared" ref="O4:O20" si="21">K4/$L$22</f>
        <v>3.5106345330360618E-2</v>
      </c>
      <c r="P4" s="12">
        <f t="shared" ref="P4:P20" si="22">L4/$L$22</f>
        <v>7.4176310294794212E-2</v>
      </c>
      <c r="R4" s="35">
        <f t="shared" ref="R4:T20" si="23">N4*$Q$22</f>
        <v>2035.8968043316702</v>
      </c>
      <c r="S4" s="25">
        <f t="shared" si="23"/>
        <v>1829.3565488197614</v>
      </c>
      <c r="T4" s="36">
        <f t="shared" si="23"/>
        <v>3865.2533531514314</v>
      </c>
      <c r="V4" s="35">
        <f t="shared" ref="V4:V20" si="24">N4*$U$22</f>
        <v>1845.9386346745939</v>
      </c>
      <c r="W4" s="25">
        <f t="shared" si="0"/>
        <v>1658.6694978235482</v>
      </c>
      <c r="X4" s="36">
        <f t="shared" si="0"/>
        <v>3504.6081324981419</v>
      </c>
      <c r="Y4" s="25"/>
      <c r="AA4" s="35">
        <f t="shared" ref="AA4:AA20" si="25">N4*$Z$22</f>
        <v>2289.3436670559508</v>
      </c>
      <c r="AB4" s="25">
        <f t="shared" si="1"/>
        <v>2057.0914109778109</v>
      </c>
      <c r="AC4" s="36">
        <f t="shared" si="1"/>
        <v>4346.4350780337618</v>
      </c>
      <c r="AD4" s="25"/>
      <c r="AE4" s="25"/>
      <c r="AG4" s="26">
        <f>((R4/B4)*365)/268*1000</f>
        <v>19.77428417585001</v>
      </c>
      <c r="AH4" s="26">
        <f t="shared" si="2"/>
        <v>18.424249446683877</v>
      </c>
      <c r="AI4" s="26">
        <f t="shared" si="2"/>
        <v>19.111502694139499</v>
      </c>
      <c r="AJ4" s="26">
        <f t="shared" si="3"/>
        <v>17.929256068172201</v>
      </c>
      <c r="AK4" s="26">
        <f t="shared" si="4"/>
        <v>16.705185545826502</v>
      </c>
      <c r="AL4" s="26">
        <f t="shared" si="5"/>
        <v>17.328315027922415</v>
      </c>
      <c r="AM4" s="26">
        <f t="shared" si="6"/>
        <v>22.235966062831892</v>
      </c>
      <c r="AN4" s="26">
        <f t="shared" si="7"/>
        <v>20.717866790341184</v>
      </c>
      <c r="AO4" s="26">
        <f t="shared" si="8"/>
        <v>21.490675542915778</v>
      </c>
      <c r="AP4" s="27"/>
      <c r="AQ4" s="27"/>
      <c r="AS4" s="26">
        <f t="shared" ref="AS4:AS20" si="26">F4/B4*1000</f>
        <v>0.58479115111145985</v>
      </c>
      <c r="AT4" s="27">
        <f t="shared" si="9"/>
        <v>0.5989883751885704</v>
      </c>
      <c r="AU4" s="28">
        <f t="shared" si="10"/>
        <v>0.59176108825953255</v>
      </c>
      <c r="AV4" s="27"/>
      <c r="AW4" s="14" t="s">
        <v>1</v>
      </c>
      <c r="AX4" s="26">
        <f t="shared" ref="AX4:AX20" si="27">AG4/AS4</f>
        <v>33.814267090510533</v>
      </c>
      <c r="AY4" s="26">
        <f t="shared" si="11"/>
        <v>30.758943261434165</v>
      </c>
      <c r="AZ4" s="26">
        <f t="shared" si="12"/>
        <v>32.29597733495725</v>
      </c>
      <c r="BA4" s="26"/>
      <c r="BB4" s="26">
        <f t="shared" si="13"/>
        <v>30.659246526038704</v>
      </c>
      <c r="BC4" s="26">
        <f t="shared" si="14"/>
        <v>27.88899791346946</v>
      </c>
      <c r="BD4" s="26">
        <f t="shared" si="15"/>
        <v>29.282619914884673</v>
      </c>
      <c r="BF4" s="27">
        <f t="shared" ref="BF4:BF20" si="28">AM4/AS4</f>
        <v>38.023773137760372</v>
      </c>
      <c r="BG4" s="27">
        <f t="shared" si="16"/>
        <v>34.588094942274786</v>
      </c>
      <c r="BH4" s="27">
        <f t="shared" si="16"/>
        <v>36.316472930187786</v>
      </c>
    </row>
    <row r="5" spans="1:60" x14ac:dyDescent="0.35">
      <c r="A5" s="14" t="s">
        <v>41</v>
      </c>
      <c r="B5">
        <v>145276</v>
      </c>
      <c r="C5">
        <v>139182</v>
      </c>
      <c r="D5" s="12">
        <f t="shared" si="17"/>
        <v>284458</v>
      </c>
      <c r="F5" s="21">
        <v>50</v>
      </c>
      <c r="G5">
        <v>35</v>
      </c>
      <c r="H5" s="12">
        <f t="shared" si="18"/>
        <v>85</v>
      </c>
      <c r="J5" s="32">
        <v>1319</v>
      </c>
      <c r="K5" s="32">
        <v>1201</v>
      </c>
      <c r="L5">
        <f t="shared" si="19"/>
        <v>2520</v>
      </c>
      <c r="M5" s="32"/>
      <c r="N5" s="21">
        <f t="shared" si="20"/>
        <v>4.6678699083412961E-2</v>
      </c>
      <c r="O5">
        <f t="shared" si="21"/>
        <v>4.2502742683228935E-2</v>
      </c>
      <c r="P5" s="12">
        <f t="shared" si="22"/>
        <v>8.9181441766641889E-2</v>
      </c>
      <c r="R5" s="35">
        <f t="shared" si="23"/>
        <v>2432.3803305375659</v>
      </c>
      <c r="S5" s="25">
        <f t="shared" si="23"/>
        <v>2214.7754184803766</v>
      </c>
      <c r="T5" s="36">
        <f t="shared" si="23"/>
        <v>4647.1557490179421</v>
      </c>
      <c r="V5" s="35">
        <f t="shared" si="24"/>
        <v>2205.428495594012</v>
      </c>
      <c r="W5" s="25">
        <f t="shared" si="0"/>
        <v>2008.1270835545174</v>
      </c>
      <c r="X5" s="36">
        <f t="shared" si="0"/>
        <v>4213.5555791485294</v>
      </c>
      <c r="Y5" s="25"/>
      <c r="AA5" s="35">
        <f t="shared" si="25"/>
        <v>2735.1850514916659</v>
      </c>
      <c r="AB5" s="25">
        <f t="shared" si="1"/>
        <v>2490.4907102664829</v>
      </c>
      <c r="AC5" s="36">
        <f t="shared" si="1"/>
        <v>5225.6757617581479</v>
      </c>
      <c r="AD5" s="25"/>
      <c r="AE5" s="25"/>
      <c r="AG5" s="26">
        <f t="shared" ref="AG5:AG20" si="29">((R5/B5)*365)/268*1000</f>
        <v>22.803193875492262</v>
      </c>
      <c r="AH5" s="26">
        <f t="shared" si="2"/>
        <v>21.672284451812409</v>
      </c>
      <c r="AI5" s="26">
        <f t="shared" si="2"/>
        <v>22.249853011791433</v>
      </c>
      <c r="AJ5" s="26">
        <f t="shared" si="3"/>
        <v>20.67555510632295</v>
      </c>
      <c r="AK5" s="26">
        <f t="shared" si="4"/>
        <v>19.650164530019399</v>
      </c>
      <c r="AL5" s="26">
        <f t="shared" si="5"/>
        <v>20.173843390740753</v>
      </c>
      <c r="AM5" s="26">
        <f t="shared" si="6"/>
        <v>25.641941858956123</v>
      </c>
      <c r="AN5" s="26">
        <f t="shared" si="7"/>
        <v>24.370246593456024</v>
      </c>
      <c r="AO5" s="26">
        <f t="shared" si="8"/>
        <v>25.019716115813594</v>
      </c>
      <c r="AP5" s="27"/>
      <c r="AQ5" s="27"/>
      <c r="AS5" s="26">
        <f t="shared" si="26"/>
        <v>0.34417247170902282</v>
      </c>
      <c r="AT5" s="27">
        <f t="shared" si="9"/>
        <v>0.25146929919098737</v>
      </c>
      <c r="AU5" s="28">
        <f t="shared" si="10"/>
        <v>0.2988138846508096</v>
      </c>
      <c r="AV5" s="27"/>
      <c r="AW5" s="14" t="s">
        <v>41</v>
      </c>
      <c r="AX5" s="26">
        <f t="shared" si="27"/>
        <v>66.255135869120281</v>
      </c>
      <c r="AY5" s="26">
        <f t="shared" si="11"/>
        <v>86.182625559204411</v>
      </c>
      <c r="AZ5" s="26">
        <f t="shared" si="12"/>
        <v>74.460572800331391</v>
      </c>
      <c r="BA5" s="26"/>
      <c r="BB5" s="26">
        <f t="shared" si="13"/>
        <v>60.073238872523454</v>
      </c>
      <c r="BC5" s="26">
        <f t="shared" si="14"/>
        <v>78.141405703347417</v>
      </c>
      <c r="BD5" s="26">
        <f t="shared" si="15"/>
        <v>67.513072273450987</v>
      </c>
      <c r="BF5" s="27">
        <f t="shared" si="28"/>
        <v>74.50317491003419</v>
      </c>
      <c r="BG5" s="27">
        <f t="shared" si="16"/>
        <v>96.911418896297022</v>
      </c>
      <c r="BH5" s="27">
        <f t="shared" si="16"/>
        <v>83.730098904377684</v>
      </c>
    </row>
    <row r="6" spans="1:60" x14ac:dyDescent="0.35">
      <c r="A6" s="14" t="s">
        <v>42</v>
      </c>
      <c r="B6">
        <v>141660</v>
      </c>
      <c r="C6">
        <v>135532</v>
      </c>
      <c r="D6" s="12">
        <f t="shared" si="17"/>
        <v>277192</v>
      </c>
      <c r="F6" s="21">
        <v>50</v>
      </c>
      <c r="G6">
        <v>49</v>
      </c>
      <c r="H6" s="12">
        <f t="shared" si="18"/>
        <v>99</v>
      </c>
      <c r="J6" s="32">
        <v>1481</v>
      </c>
      <c r="K6" s="32">
        <v>1145</v>
      </c>
      <c r="L6">
        <f t="shared" si="19"/>
        <v>2626</v>
      </c>
      <c r="M6" s="32"/>
      <c r="N6" s="21">
        <f t="shared" si="20"/>
        <v>5.2411791768411368E-2</v>
      </c>
      <c r="O6">
        <f t="shared" si="21"/>
        <v>4.0520932866192447E-2</v>
      </c>
      <c r="P6" s="12">
        <f t="shared" si="22"/>
        <v>9.2932724634603808E-2</v>
      </c>
      <c r="R6" s="35">
        <f t="shared" si="23"/>
        <v>2731.1260572601482</v>
      </c>
      <c r="S6" s="25">
        <f t="shared" si="23"/>
        <v>2111.5052907244221</v>
      </c>
      <c r="T6" s="36">
        <f t="shared" si="23"/>
        <v>4842.6313479845694</v>
      </c>
      <c r="V6" s="35">
        <f t="shared" si="24"/>
        <v>2476.2999256821317</v>
      </c>
      <c r="W6" s="25">
        <f t="shared" si="0"/>
        <v>1914.4925151289945</v>
      </c>
      <c r="X6" s="36">
        <f t="shared" si="0"/>
        <v>4390.7924408111257</v>
      </c>
      <c r="Y6" s="25"/>
      <c r="AA6" s="35">
        <f t="shared" si="25"/>
        <v>3071.1213504618327</v>
      </c>
      <c r="AB6" s="25">
        <f t="shared" si="1"/>
        <v>2374.3645822274125</v>
      </c>
      <c r="AC6" s="36">
        <f t="shared" si="1"/>
        <v>5445.4859326892447</v>
      </c>
      <c r="AD6" s="25"/>
      <c r="AE6" s="25"/>
      <c r="AG6" s="26">
        <f t="shared" si="29"/>
        <v>26.257451910817423</v>
      </c>
      <c r="AH6" s="26">
        <f t="shared" si="2"/>
        <v>21.218193090556518</v>
      </c>
      <c r="AI6" s="26">
        <f t="shared" si="2"/>
        <v>23.793525006622488</v>
      </c>
      <c r="AJ6" s="26">
        <f t="shared" si="3"/>
        <v>23.807515600575535</v>
      </c>
      <c r="AK6" s="26">
        <f t="shared" si="4"/>
        <v>19.238441899662703</v>
      </c>
      <c r="AL6" s="26">
        <f t="shared" si="5"/>
        <v>21.573483966069059</v>
      </c>
      <c r="AM6" s="26">
        <f t="shared" si="6"/>
        <v>29.52621720175512</v>
      </c>
      <c r="AN6" s="26">
        <f t="shared" si="7"/>
        <v>23.859625829208962</v>
      </c>
      <c r="AO6" s="26">
        <f t="shared" si="8"/>
        <v>26.755558373564099</v>
      </c>
      <c r="AP6" s="27"/>
      <c r="AQ6" s="27"/>
      <c r="AS6" s="26">
        <f t="shared" si="26"/>
        <v>0.35295778624876467</v>
      </c>
      <c r="AT6" s="27">
        <f t="shared" si="9"/>
        <v>0.36153823451288258</v>
      </c>
      <c r="AU6" s="28">
        <f t="shared" si="10"/>
        <v>0.35715316459349478</v>
      </c>
      <c r="AV6" s="27"/>
      <c r="AW6" s="14" t="s">
        <v>42</v>
      </c>
      <c r="AX6" s="26">
        <f t="shared" si="27"/>
        <v>74.392612753727917</v>
      </c>
      <c r="AY6" s="26">
        <f t="shared" si="11"/>
        <v>58.688656039781755</v>
      </c>
      <c r="AZ6" s="26">
        <f t="shared" si="12"/>
        <v>66.619947309451518</v>
      </c>
      <c r="BA6" s="26"/>
      <c r="BB6" s="26">
        <f t="shared" si="13"/>
        <v>67.451453199550599</v>
      </c>
      <c r="BC6" s="26">
        <f t="shared" si="14"/>
        <v>53.212745051940516</v>
      </c>
      <c r="BD6" s="26">
        <f t="shared" si="15"/>
        <v>60.404011793157721</v>
      </c>
      <c r="BF6" s="27">
        <f t="shared" si="28"/>
        <v>83.653678576012595</v>
      </c>
      <c r="BG6" s="27">
        <f t="shared" si="16"/>
        <v>65.994751181313248</v>
      </c>
      <c r="BH6" s="27">
        <f t="shared" si="16"/>
        <v>74.913401380656353</v>
      </c>
    </row>
    <row r="7" spans="1:60" x14ac:dyDescent="0.35">
      <c r="A7" s="14" t="s">
        <v>43</v>
      </c>
      <c r="B7">
        <v>120553</v>
      </c>
      <c r="C7">
        <v>115384</v>
      </c>
      <c r="D7" s="12">
        <f t="shared" si="17"/>
        <v>235937</v>
      </c>
      <c r="F7" s="21">
        <v>65</v>
      </c>
      <c r="G7">
        <v>32</v>
      </c>
      <c r="H7" s="12">
        <f t="shared" si="18"/>
        <v>97</v>
      </c>
      <c r="J7" s="32">
        <v>1710</v>
      </c>
      <c r="K7">
        <v>961</v>
      </c>
      <c r="L7">
        <f t="shared" si="19"/>
        <v>2671</v>
      </c>
      <c r="M7" s="32"/>
      <c r="N7" s="21">
        <f t="shared" si="20"/>
        <v>6.0515978341649859E-2</v>
      </c>
      <c r="O7">
        <f t="shared" si="21"/>
        <v>3.4009272038786849E-2</v>
      </c>
      <c r="P7" s="12">
        <f t="shared" si="22"/>
        <v>9.4525250380436701E-2</v>
      </c>
      <c r="R7" s="35">
        <f t="shared" si="23"/>
        <v>3153.4271154050325</v>
      </c>
      <c r="S7" s="25">
        <f t="shared" si="23"/>
        <v>1772.1891566691438</v>
      </c>
      <c r="T7" s="36">
        <f t="shared" si="23"/>
        <v>4925.6162720741759</v>
      </c>
      <c r="V7" s="35">
        <f t="shared" si="24"/>
        <v>2859.1984287079308</v>
      </c>
      <c r="W7" s="25">
        <f t="shared" si="0"/>
        <v>1606.8360760165622</v>
      </c>
      <c r="X7" s="36">
        <f t="shared" si="0"/>
        <v>4466.0345047244928</v>
      </c>
      <c r="Y7" s="25"/>
      <c r="AA7" s="35">
        <f t="shared" si="25"/>
        <v>3545.9942669073153</v>
      </c>
      <c r="AB7" s="25">
        <f t="shared" si="1"/>
        <v>1992.8073043847542</v>
      </c>
      <c r="AC7" s="36">
        <f t="shared" si="1"/>
        <v>5538.8015712920687</v>
      </c>
      <c r="AD7" s="25"/>
      <c r="AE7" s="25"/>
      <c r="AG7" s="26">
        <f t="shared" si="29"/>
        <v>35.625654001777278</v>
      </c>
      <c r="AH7" s="26">
        <f t="shared" si="2"/>
        <v>20.918115415011282</v>
      </c>
      <c r="AI7" s="26">
        <f t="shared" si="2"/>
        <v>28.432993959921159</v>
      </c>
      <c r="AJ7" s="26">
        <f t="shared" si="3"/>
        <v>32.30162303291123</v>
      </c>
      <c r="AK7" s="26">
        <f t="shared" si="4"/>
        <v>18.966362797463745</v>
      </c>
      <c r="AL7" s="26">
        <f t="shared" si="5"/>
        <v>25.780069961511348</v>
      </c>
      <c r="AM7" s="26">
        <f t="shared" si="6"/>
        <v>40.060657888045093</v>
      </c>
      <c r="AN7" s="26">
        <f t="shared" si="7"/>
        <v>23.52219176837017</v>
      </c>
      <c r="AO7" s="26">
        <f t="shared" si="8"/>
        <v>31.972590417692544</v>
      </c>
      <c r="AP7" s="27"/>
      <c r="AQ7" s="27"/>
      <c r="AS7" s="26">
        <f t="shared" si="26"/>
        <v>0.53918193657561408</v>
      </c>
      <c r="AT7" s="27">
        <f t="shared" si="9"/>
        <v>0.27733481245233305</v>
      </c>
      <c r="AU7" s="28">
        <f t="shared" si="10"/>
        <v>0.41112669907644839</v>
      </c>
      <c r="AV7" s="27"/>
      <c r="AW7" s="14" t="s">
        <v>43</v>
      </c>
      <c r="AX7" s="26">
        <f t="shared" si="27"/>
        <v>66.073530259634708</v>
      </c>
      <c r="AY7" s="26">
        <f t="shared" si="11"/>
        <v>75.425494657676936</v>
      </c>
      <c r="AZ7" s="26">
        <f t="shared" si="12"/>
        <v>69.158714390947608</v>
      </c>
      <c r="BA7" s="26"/>
      <c r="BB7" s="26">
        <f t="shared" si="13"/>
        <v>59.908577869023802</v>
      </c>
      <c r="BC7" s="26">
        <f t="shared" si="14"/>
        <v>68.387962656954912</v>
      </c>
      <c r="BD7" s="26">
        <f t="shared" si="15"/>
        <v>62.705900685660851</v>
      </c>
      <c r="BF7" s="27">
        <f t="shared" si="28"/>
        <v>74.298961390423074</v>
      </c>
      <c r="BG7" s="27">
        <f t="shared" si="16"/>
        <v>84.815142968800757</v>
      </c>
      <c r="BH7" s="27">
        <f t="shared" si="16"/>
        <v>77.768217168856964</v>
      </c>
    </row>
    <row r="8" spans="1:60" x14ac:dyDescent="0.35">
      <c r="A8" s="14" t="s">
        <v>44</v>
      </c>
      <c r="B8">
        <v>98073</v>
      </c>
      <c r="C8">
        <v>93854</v>
      </c>
      <c r="D8" s="12">
        <f t="shared" si="17"/>
        <v>191927</v>
      </c>
      <c r="F8" s="21">
        <v>69</v>
      </c>
      <c r="G8">
        <v>28</v>
      </c>
      <c r="H8" s="12">
        <f t="shared" si="18"/>
        <v>97</v>
      </c>
      <c r="J8" s="32">
        <v>1913</v>
      </c>
      <c r="K8">
        <v>999</v>
      </c>
      <c r="L8">
        <f t="shared" si="19"/>
        <v>2912</v>
      </c>
      <c r="M8" s="32"/>
      <c r="N8" s="21">
        <f t="shared" si="20"/>
        <v>6.7700038928407119E-2</v>
      </c>
      <c r="O8">
        <f t="shared" si="21"/>
        <v>3.535407155749018E-2</v>
      </c>
      <c r="P8" s="12">
        <f t="shared" si="22"/>
        <v>0.1030541104858973</v>
      </c>
      <c r="R8" s="35">
        <f t="shared" si="23"/>
        <v>3527.7813285203665</v>
      </c>
      <c r="S8" s="25">
        <f t="shared" si="23"/>
        <v>1842.2653147892559</v>
      </c>
      <c r="T8" s="36">
        <f t="shared" si="23"/>
        <v>5370.0466433096226</v>
      </c>
      <c r="V8" s="35">
        <f t="shared" si="24"/>
        <v>3198.6237392504513</v>
      </c>
      <c r="W8" s="25">
        <f t="shared" si="0"/>
        <v>1670.3738188767386</v>
      </c>
      <c r="X8" s="36">
        <f t="shared" si="0"/>
        <v>4868.9975581271901</v>
      </c>
      <c r="Y8" s="25"/>
      <c r="AA8" s="35">
        <f t="shared" si="25"/>
        <v>3966.9514810489436</v>
      </c>
      <c r="AB8" s="25">
        <f t="shared" si="1"/>
        <v>2071.6071769826945</v>
      </c>
      <c r="AC8" s="36">
        <f t="shared" si="1"/>
        <v>6038.5586580316385</v>
      </c>
      <c r="AD8" s="25"/>
      <c r="AE8" s="25"/>
      <c r="AG8" s="26">
        <f t="shared" si="29"/>
        <v>48.990319003539007</v>
      </c>
      <c r="AH8" s="26">
        <f t="shared" si="2"/>
        <v>26.733600834850126</v>
      </c>
      <c r="AI8" s="26">
        <f t="shared" si="2"/>
        <v>38.106587027297387</v>
      </c>
      <c r="AJ8" s="26">
        <f t="shared" si="3"/>
        <v>44.419305723775317</v>
      </c>
      <c r="AK8" s="26">
        <f t="shared" si="4"/>
        <v>24.239237725616761</v>
      </c>
      <c r="AL8" s="26">
        <f t="shared" si="5"/>
        <v>34.551074042463291</v>
      </c>
      <c r="AM8" s="26">
        <f t="shared" si="6"/>
        <v>55.089077363437639</v>
      </c>
      <c r="AN8" s="26">
        <f t="shared" si="7"/>
        <v>30.061641453853994</v>
      </c>
      <c r="AO8" s="26">
        <f t="shared" si="8"/>
        <v>42.850439913479782</v>
      </c>
      <c r="AP8" s="27"/>
      <c r="AQ8" s="27"/>
      <c r="AS8" s="26">
        <f t="shared" si="26"/>
        <v>0.7035575540668686</v>
      </c>
      <c r="AT8" s="27">
        <f t="shared" si="9"/>
        <v>0.29833571291580535</v>
      </c>
      <c r="AU8" s="28">
        <f t="shared" si="10"/>
        <v>0.50540049081161065</v>
      </c>
      <c r="AV8" s="27"/>
      <c r="AW8" s="14" t="s">
        <v>44</v>
      </c>
      <c r="AX8" s="26">
        <f t="shared" si="27"/>
        <v>69.632283414986674</v>
      </c>
      <c r="AY8" s="26">
        <f t="shared" si="11"/>
        <v>89.609120455500857</v>
      </c>
      <c r="AZ8" s="26">
        <f t="shared" si="12"/>
        <v>75.398793076166044</v>
      </c>
      <c r="BA8" s="26"/>
      <c r="BB8" s="26">
        <f t="shared" si="13"/>
        <v>63.135283626779945</v>
      </c>
      <c r="BC8" s="26">
        <f t="shared" si="14"/>
        <v>81.248193482144131</v>
      </c>
      <c r="BD8" s="26">
        <f t="shared" si="15"/>
        <v>68.363752451008793</v>
      </c>
      <c r="BF8" s="27">
        <f t="shared" si="28"/>
        <v>78.300740351658249</v>
      </c>
      <c r="BG8" s="27">
        <f t="shared" si="16"/>
        <v>100.76447489321475</v>
      </c>
      <c r="BH8" s="27">
        <f t="shared" si="16"/>
        <v>84.785117332726131</v>
      </c>
    </row>
    <row r="9" spans="1:60" x14ac:dyDescent="0.35">
      <c r="A9" s="14" t="s">
        <v>45</v>
      </c>
      <c r="B9">
        <v>97192</v>
      </c>
      <c r="C9">
        <v>94657</v>
      </c>
      <c r="D9" s="12">
        <f t="shared" si="17"/>
        <v>191849</v>
      </c>
      <c r="F9" s="21">
        <v>87</v>
      </c>
      <c r="G9">
        <v>51</v>
      </c>
      <c r="H9" s="12">
        <f t="shared" si="18"/>
        <v>138</v>
      </c>
      <c r="J9" s="32">
        <v>1990</v>
      </c>
      <c r="K9">
        <v>918</v>
      </c>
      <c r="L9">
        <f t="shared" si="19"/>
        <v>2908</v>
      </c>
      <c r="M9" s="32"/>
      <c r="N9" s="21">
        <f t="shared" si="20"/>
        <v>7.0425027426832293E-2</v>
      </c>
      <c r="O9">
        <f t="shared" si="21"/>
        <v>3.2487525214990973E-2</v>
      </c>
      <c r="P9" s="12">
        <f t="shared" si="22"/>
        <v>0.10291255264182327</v>
      </c>
      <c r="R9" s="35">
        <f t="shared" si="23"/>
        <v>3669.7777541848041</v>
      </c>
      <c r="S9" s="25">
        <f t="shared" si="23"/>
        <v>1692.8924514279645</v>
      </c>
      <c r="T9" s="36">
        <f t="shared" si="23"/>
        <v>5362.6702056127688</v>
      </c>
      <c r="V9" s="35">
        <f t="shared" si="24"/>
        <v>3327.3712708355451</v>
      </c>
      <c r="W9" s="25">
        <f t="shared" si="0"/>
        <v>1534.9381038326785</v>
      </c>
      <c r="X9" s="36">
        <f t="shared" si="0"/>
        <v>4862.3093746682234</v>
      </c>
      <c r="Y9" s="25"/>
      <c r="AA9" s="35">
        <f t="shared" si="25"/>
        <v>4126.624907102665</v>
      </c>
      <c r="AB9" s="25">
        <f t="shared" si="1"/>
        <v>1903.6390274976111</v>
      </c>
      <c r="AC9" s="36">
        <f t="shared" si="1"/>
        <v>6030.2639346002761</v>
      </c>
      <c r="AD9" s="25"/>
      <c r="AE9" s="25"/>
      <c r="AG9" s="26">
        <f t="shared" si="29"/>
        <v>51.424172874212871</v>
      </c>
      <c r="AH9" s="26">
        <f t="shared" si="2"/>
        <v>24.357611699492189</v>
      </c>
      <c r="AI9" s="26">
        <f t="shared" si="2"/>
        <v>38.069714518341669</v>
      </c>
      <c r="AJ9" s="26">
        <f t="shared" si="3"/>
        <v>46.626070271698467</v>
      </c>
      <c r="AK9" s="26">
        <f t="shared" si="4"/>
        <v>22.084938877466616</v>
      </c>
      <c r="AL9" s="26">
        <f t="shared" si="5"/>
        <v>34.517641901554207</v>
      </c>
      <c r="AM9" s="26">
        <f t="shared" si="6"/>
        <v>57.825919394679957</v>
      </c>
      <c r="AN9" s="26">
        <f t="shared" si="7"/>
        <v>27.38986768395948</v>
      </c>
      <c r="AO9" s="26">
        <f t="shared" si="8"/>
        <v>42.808977180846846</v>
      </c>
      <c r="AP9" s="27"/>
      <c r="AQ9" s="27"/>
      <c r="AS9" s="26">
        <f t="shared" si="26"/>
        <v>0.89513540209070697</v>
      </c>
      <c r="AT9" s="27">
        <f t="shared" si="9"/>
        <v>0.53878741139059971</v>
      </c>
      <c r="AU9" s="28">
        <f t="shared" si="10"/>
        <v>0.71931571183587095</v>
      </c>
      <c r="AV9" s="27"/>
      <c r="AW9" s="14" t="s">
        <v>45</v>
      </c>
      <c r="AX9" s="26">
        <f t="shared" si="27"/>
        <v>57.448485172304572</v>
      </c>
      <c r="AY9" s="26">
        <f t="shared" si="11"/>
        <v>45.208204914486906</v>
      </c>
      <c r="AZ9" s="26">
        <f t="shared" si="12"/>
        <v>52.924903337893703</v>
      </c>
      <c r="BA9" s="26"/>
      <c r="BB9" s="26">
        <f t="shared" si="13"/>
        <v>52.088287607435838</v>
      </c>
      <c r="BC9" s="26">
        <f t="shared" si="14"/>
        <v>40.990079594595244</v>
      </c>
      <c r="BD9" s="26">
        <f t="shared" si="15"/>
        <v>47.986775950516467</v>
      </c>
      <c r="BF9" s="27">
        <f t="shared" si="28"/>
        <v>64.60019261847971</v>
      </c>
      <c r="BG9" s="27">
        <f t="shared" si="16"/>
        <v>50.836131477657894</v>
      </c>
      <c r="BH9" s="27">
        <f t="shared" si="16"/>
        <v>59.513474370784685</v>
      </c>
    </row>
    <row r="10" spans="1:60" x14ac:dyDescent="0.35">
      <c r="A10" s="14" t="s">
        <v>46</v>
      </c>
      <c r="B10">
        <v>87562</v>
      </c>
      <c r="C10">
        <v>85986</v>
      </c>
      <c r="D10" s="12">
        <f t="shared" si="17"/>
        <v>173548</v>
      </c>
      <c r="F10" s="21">
        <v>85</v>
      </c>
      <c r="G10">
        <v>50</v>
      </c>
      <c r="H10" s="12">
        <f t="shared" si="18"/>
        <v>135</v>
      </c>
      <c r="J10" s="32">
        <v>2093</v>
      </c>
      <c r="K10">
        <v>890</v>
      </c>
      <c r="L10">
        <f t="shared" si="19"/>
        <v>2983</v>
      </c>
      <c r="M10" s="32"/>
      <c r="N10" s="21">
        <f t="shared" si="20"/>
        <v>7.4070141911738691E-2</v>
      </c>
      <c r="O10">
        <f t="shared" si="21"/>
        <v>3.1496620306472732E-2</v>
      </c>
      <c r="P10" s="12">
        <f t="shared" si="22"/>
        <v>0.10556676221821142</v>
      </c>
      <c r="R10" s="35">
        <f t="shared" si="23"/>
        <v>3859.7210248787915</v>
      </c>
      <c r="S10" s="25">
        <f t="shared" si="23"/>
        <v>1641.2573875499877</v>
      </c>
      <c r="T10" s="36">
        <f t="shared" si="23"/>
        <v>5500.9784124287789</v>
      </c>
      <c r="V10" s="35">
        <f t="shared" si="24"/>
        <v>3499.591994903918</v>
      </c>
      <c r="W10" s="25">
        <f t="shared" si="0"/>
        <v>1488.1208196199173</v>
      </c>
      <c r="X10" s="36">
        <f t="shared" si="0"/>
        <v>4987.7128145238348</v>
      </c>
      <c r="Y10" s="25"/>
      <c r="AA10" s="35">
        <f t="shared" si="25"/>
        <v>4340.2140354602407</v>
      </c>
      <c r="AB10" s="25">
        <f t="shared" si="1"/>
        <v>1845.5759634780761</v>
      </c>
      <c r="AC10" s="36">
        <f t="shared" si="1"/>
        <v>6185.7899989383159</v>
      </c>
      <c r="AD10" s="25"/>
      <c r="AE10" s="25"/>
      <c r="AG10" s="26">
        <f t="shared" si="29"/>
        <v>60.034142719204112</v>
      </c>
      <c r="AH10" s="26">
        <f t="shared" si="2"/>
        <v>25.996029310904198</v>
      </c>
      <c r="AI10" s="26">
        <f t="shared" si="2"/>
        <v>43.169637109654737</v>
      </c>
      <c r="AJ10" s="26">
        <f t="shared" si="3"/>
        <v>54.432691877684029</v>
      </c>
      <c r="AK10" s="26">
        <f t="shared" si="4"/>
        <v>23.570484884612849</v>
      </c>
      <c r="AL10" s="26">
        <f t="shared" si="5"/>
        <v>39.141719175571531</v>
      </c>
      <c r="AM10" s="26">
        <f t="shared" si="6"/>
        <v>67.507736221660068</v>
      </c>
      <c r="AN10" s="26">
        <f t="shared" si="7"/>
        <v>29.232250350260845</v>
      </c>
      <c r="AO10" s="26">
        <f t="shared" si="8"/>
        <v>48.543784299781784</v>
      </c>
      <c r="AP10" s="27"/>
      <c r="AQ10" s="27"/>
      <c r="AS10" s="26">
        <f t="shared" si="26"/>
        <v>0.97074073228112645</v>
      </c>
      <c r="AT10" s="27">
        <f t="shared" si="9"/>
        <v>0.58149001000162814</v>
      </c>
      <c r="AU10" s="28">
        <f t="shared" si="10"/>
        <v>0.77788277594671218</v>
      </c>
      <c r="AV10" s="27"/>
      <c r="AW10" s="14" t="s">
        <v>46</v>
      </c>
      <c r="AX10" s="26">
        <f t="shared" si="27"/>
        <v>61.843642409164126</v>
      </c>
      <c r="AY10" s="26">
        <f t="shared" si="11"/>
        <v>44.705891526548172</v>
      </c>
      <c r="AZ10" s="26">
        <f t="shared" si="12"/>
        <v>55.496327267454518</v>
      </c>
      <c r="BA10" s="26"/>
      <c r="BB10" s="26">
        <f t="shared" si="13"/>
        <v>56.073357249338464</v>
      </c>
      <c r="BC10" s="26">
        <f t="shared" si="14"/>
        <v>40.534634265766414</v>
      </c>
      <c r="BD10" s="26">
        <f t="shared" si="15"/>
        <v>50.318274662830277</v>
      </c>
      <c r="BF10" s="27">
        <f t="shared" si="28"/>
        <v>69.542498812247047</v>
      </c>
      <c r="BG10" s="27">
        <f t="shared" si="16"/>
        <v>50.271285572350585</v>
      </c>
      <c r="BH10" s="27">
        <f t="shared" si="16"/>
        <v>62.40501242710021</v>
      </c>
    </row>
    <row r="11" spans="1:60" x14ac:dyDescent="0.35">
      <c r="A11" s="14" t="s">
        <v>47</v>
      </c>
      <c r="B11">
        <v>64156</v>
      </c>
      <c r="C11">
        <v>64356</v>
      </c>
      <c r="D11" s="12">
        <f t="shared" si="17"/>
        <v>128512</v>
      </c>
      <c r="F11" s="21">
        <v>93</v>
      </c>
      <c r="G11">
        <v>65</v>
      </c>
      <c r="H11" s="12">
        <f t="shared" si="18"/>
        <v>158</v>
      </c>
      <c r="J11" s="32">
        <v>1504</v>
      </c>
      <c r="K11">
        <v>630</v>
      </c>
      <c r="L11">
        <f t="shared" si="19"/>
        <v>2134</v>
      </c>
      <c r="M11" s="32"/>
      <c r="N11" s="21">
        <f t="shared" si="20"/>
        <v>5.3225749371837064E-2</v>
      </c>
      <c r="O11">
        <f t="shared" si="21"/>
        <v>2.2295360441660472E-2</v>
      </c>
      <c r="P11" s="12">
        <f t="shared" si="22"/>
        <v>7.5521109813497536E-2</v>
      </c>
      <c r="R11" s="35">
        <f t="shared" si="23"/>
        <v>2773.5405740170577</v>
      </c>
      <c r="S11" s="25">
        <f t="shared" si="23"/>
        <v>1161.7889372544855</v>
      </c>
      <c r="T11" s="36">
        <f t="shared" si="23"/>
        <v>3935.3295112715432</v>
      </c>
      <c r="V11" s="35">
        <f t="shared" si="24"/>
        <v>2514.756980571186</v>
      </c>
      <c r="W11" s="25">
        <f t="shared" si="0"/>
        <v>1053.3888947871324</v>
      </c>
      <c r="X11" s="36">
        <f t="shared" si="0"/>
        <v>3568.1458753583179</v>
      </c>
      <c r="Y11" s="25"/>
      <c r="AA11" s="35">
        <f t="shared" si="25"/>
        <v>3118.8160101921644</v>
      </c>
      <c r="AB11" s="25">
        <f t="shared" si="1"/>
        <v>1306.418940439537</v>
      </c>
      <c r="AC11" s="36">
        <f t="shared" si="1"/>
        <v>4425.2349506317014</v>
      </c>
      <c r="AD11" s="25"/>
      <c r="AE11" s="25"/>
      <c r="AG11" s="26">
        <f t="shared" si="29"/>
        <v>58.878307208980466</v>
      </c>
      <c r="AH11" s="26">
        <f t="shared" si="2"/>
        <v>24.586474796554196</v>
      </c>
      <c r="AI11" s="26">
        <f t="shared" si="2"/>
        <v>41.705707243731268</v>
      </c>
      <c r="AJ11" s="26">
        <f t="shared" si="3"/>
        <v>53.384700928874096</v>
      </c>
      <c r="AK11" s="26">
        <f t="shared" si="4"/>
        <v>22.2924480360935</v>
      </c>
      <c r="AL11" s="26">
        <f t="shared" si="5"/>
        <v>37.814380436096855</v>
      </c>
      <c r="AM11" s="26">
        <f t="shared" si="6"/>
        <v>66.208011844737356</v>
      </c>
      <c r="AN11" s="26">
        <f t="shared" si="7"/>
        <v>27.647221730965661</v>
      </c>
      <c r="AO11" s="26">
        <f t="shared" si="8"/>
        <v>46.897611192954713</v>
      </c>
      <c r="AP11" s="27"/>
      <c r="AQ11" s="27"/>
      <c r="AS11" s="26">
        <f t="shared" si="26"/>
        <v>1.4495916204252135</v>
      </c>
      <c r="AT11" s="27">
        <f t="shared" si="9"/>
        <v>1.010006836969358</v>
      </c>
      <c r="AU11" s="28">
        <f t="shared" si="10"/>
        <v>1.2294571713147411</v>
      </c>
      <c r="AV11" s="27"/>
      <c r="AW11" s="14" t="s">
        <v>47</v>
      </c>
      <c r="AX11" s="26">
        <f t="shared" si="27"/>
        <v>40.6171685731113</v>
      </c>
      <c r="AY11" s="26">
        <f t="shared" si="11"/>
        <v>24.342879569339104</v>
      </c>
      <c r="AZ11" s="26">
        <f t="shared" si="12"/>
        <v>33.922049679154384</v>
      </c>
      <c r="BA11" s="26"/>
      <c r="BB11" s="26">
        <f t="shared" si="13"/>
        <v>36.827407234331687</v>
      </c>
      <c r="BC11" s="26">
        <f t="shared" si="14"/>
        <v>22.071581320166665</v>
      </c>
      <c r="BD11" s="26">
        <f t="shared" si="15"/>
        <v>30.756972522808095</v>
      </c>
      <c r="BF11" s="27">
        <f t="shared" si="28"/>
        <v>45.673561375386775</v>
      </c>
      <c r="BG11" s="27">
        <f t="shared" si="16"/>
        <v>27.373301564892706</v>
      </c>
      <c r="BH11" s="27">
        <f t="shared" si="16"/>
        <v>38.144973478664532</v>
      </c>
    </row>
    <row r="12" spans="1:60" x14ac:dyDescent="0.35">
      <c r="A12" s="14" t="s">
        <v>48</v>
      </c>
      <c r="B12">
        <v>49109</v>
      </c>
      <c r="C12">
        <v>49977</v>
      </c>
      <c r="D12" s="12">
        <f t="shared" si="17"/>
        <v>99086</v>
      </c>
      <c r="F12" s="21">
        <v>98</v>
      </c>
      <c r="G12">
        <v>63</v>
      </c>
      <c r="H12" s="12">
        <f t="shared" si="18"/>
        <v>161</v>
      </c>
      <c r="J12" s="32">
        <v>1070</v>
      </c>
      <c r="K12">
        <v>445</v>
      </c>
      <c r="L12">
        <f t="shared" si="19"/>
        <v>1515</v>
      </c>
      <c r="M12" s="32"/>
      <c r="N12" s="21">
        <f t="shared" si="20"/>
        <v>3.7866723289804297E-2</v>
      </c>
      <c r="O12">
        <f t="shared" si="21"/>
        <v>1.5748310153236366E-2</v>
      </c>
      <c r="P12" s="12">
        <f t="shared" si="22"/>
        <v>5.3615033443040659E-2</v>
      </c>
      <c r="R12" s="35">
        <f t="shared" si="23"/>
        <v>1973.1970839084122</v>
      </c>
      <c r="S12" s="25">
        <f t="shared" si="23"/>
        <v>820.62869377499385</v>
      </c>
      <c r="T12" s="36">
        <f t="shared" si="23"/>
        <v>2793.8257776834057</v>
      </c>
      <c r="V12" s="35">
        <f t="shared" si="24"/>
        <v>1789.0890752733835</v>
      </c>
      <c r="W12" s="25">
        <f t="shared" si="0"/>
        <v>744.06040980995863</v>
      </c>
      <c r="X12" s="36">
        <f t="shared" si="0"/>
        <v>2533.1494850833419</v>
      </c>
      <c r="Y12" s="25"/>
      <c r="AA12" s="35">
        <f t="shared" si="25"/>
        <v>2218.8385178893727</v>
      </c>
      <c r="AB12" s="25">
        <f t="shared" si="1"/>
        <v>922.78798173903806</v>
      </c>
      <c r="AC12" s="36">
        <f t="shared" si="1"/>
        <v>3141.6264996284103</v>
      </c>
      <c r="AD12" s="25"/>
      <c r="AE12" s="25"/>
      <c r="AG12" s="26">
        <f t="shared" si="29"/>
        <v>54.722690860581103</v>
      </c>
      <c r="AH12" s="26">
        <f t="shared" si="2"/>
        <v>22.363232850385266</v>
      </c>
      <c r="AI12" s="26">
        <f t="shared" si="2"/>
        <v>38.401226345154534</v>
      </c>
      <c r="AJ12" s="26">
        <f t="shared" si="3"/>
        <v>49.616821951867728</v>
      </c>
      <c r="AK12" s="26">
        <f t="shared" si="4"/>
        <v>20.27664438930228</v>
      </c>
      <c r="AL12" s="26">
        <f t="shared" si="5"/>
        <v>34.818222209781723</v>
      </c>
      <c r="AM12" s="26">
        <f t="shared" si="6"/>
        <v>61.535066757500829</v>
      </c>
      <c r="AN12" s="26">
        <f t="shared" si="7"/>
        <v>25.147210503006676</v>
      </c>
      <c r="AO12" s="26">
        <f t="shared" si="8"/>
        <v>43.18175860063856</v>
      </c>
      <c r="AP12" s="27"/>
      <c r="AQ12" s="27"/>
      <c r="AS12" s="26">
        <f t="shared" si="26"/>
        <v>1.9955608951516017</v>
      </c>
      <c r="AT12" s="27">
        <f t="shared" si="9"/>
        <v>1.2605798667386998</v>
      </c>
      <c r="AU12" s="28">
        <f t="shared" si="10"/>
        <v>1.6248511394142462</v>
      </c>
      <c r="AV12" s="27"/>
      <c r="AW12" s="14" t="s">
        <v>48</v>
      </c>
      <c r="AX12" s="26">
        <f t="shared" si="27"/>
        <v>27.422210464002827</v>
      </c>
      <c r="AY12" s="26">
        <f t="shared" si="11"/>
        <v>17.740433145455626</v>
      </c>
      <c r="AZ12" s="26">
        <f t="shared" si="12"/>
        <v>23.633688904571319</v>
      </c>
      <c r="BA12" s="26"/>
      <c r="BB12" s="26">
        <f t="shared" si="13"/>
        <v>24.863597033002776</v>
      </c>
      <c r="BC12" s="26">
        <f t="shared" si="14"/>
        <v>16.085172327685079</v>
      </c>
      <c r="BD12" s="26">
        <f t="shared" si="15"/>
        <v>21.428561278748024</v>
      </c>
      <c r="BF12" s="27">
        <f t="shared" si="28"/>
        <v>30.835975442797018</v>
      </c>
      <c r="BG12" s="27">
        <f t="shared" si="16"/>
        <v>19.948922846170866</v>
      </c>
      <c r="BH12" s="27">
        <f t="shared" si="16"/>
        <v>26.575824426725916</v>
      </c>
    </row>
    <row r="13" spans="1:60" x14ac:dyDescent="0.35">
      <c r="A13" s="14" t="s">
        <v>49</v>
      </c>
      <c r="B13">
        <v>41317</v>
      </c>
      <c r="C13">
        <v>41214</v>
      </c>
      <c r="D13" s="12">
        <f t="shared" si="17"/>
        <v>82531</v>
      </c>
      <c r="F13" s="21">
        <v>139</v>
      </c>
      <c r="G13">
        <v>100</v>
      </c>
      <c r="H13" s="12">
        <f t="shared" si="18"/>
        <v>239</v>
      </c>
      <c r="J13">
        <v>730</v>
      </c>
      <c r="K13">
        <v>414</v>
      </c>
      <c r="L13">
        <f t="shared" si="19"/>
        <v>1144</v>
      </c>
      <c r="M13" s="32"/>
      <c r="N13" s="21">
        <f t="shared" si="20"/>
        <v>2.5834306543511341E-2</v>
      </c>
      <c r="O13">
        <f t="shared" si="21"/>
        <v>1.4651236861662597E-2</v>
      </c>
      <c r="P13" s="12">
        <f t="shared" si="22"/>
        <v>4.0485543405173942E-2</v>
      </c>
      <c r="R13" s="35">
        <f t="shared" si="23"/>
        <v>1346.1998796758326</v>
      </c>
      <c r="S13" s="25">
        <f t="shared" si="23"/>
        <v>763.46130162437623</v>
      </c>
      <c r="T13" s="36">
        <f t="shared" si="23"/>
        <v>2109.6611813002091</v>
      </c>
      <c r="V13" s="35">
        <f t="shared" si="24"/>
        <v>1220.5934812612804</v>
      </c>
      <c r="W13" s="25">
        <f t="shared" si="0"/>
        <v>692.22698800297269</v>
      </c>
      <c r="X13" s="36">
        <f t="shared" si="0"/>
        <v>1912.8204692642532</v>
      </c>
      <c r="Y13" s="25"/>
      <c r="AA13" s="35">
        <f t="shared" si="25"/>
        <v>1513.7870262235906</v>
      </c>
      <c r="AB13" s="25">
        <f t="shared" si="1"/>
        <v>858.50387514598151</v>
      </c>
      <c r="AC13" s="36">
        <f t="shared" si="1"/>
        <v>2372.2909013695721</v>
      </c>
      <c r="AD13" s="25"/>
      <c r="AE13" s="25"/>
      <c r="AG13" s="26">
        <f t="shared" si="29"/>
        <v>44.375048187826167</v>
      </c>
      <c r="AH13" s="26">
        <f t="shared" si="2"/>
        <v>25.229017155170549</v>
      </c>
      <c r="AI13" s="26">
        <f t="shared" si="2"/>
        <v>34.81397994704551</v>
      </c>
      <c r="AJ13" s="26">
        <f t="shared" si="3"/>
        <v>40.234660072736432</v>
      </c>
      <c r="AK13" s="26">
        <f t="shared" si="4"/>
        <v>22.875038352882282</v>
      </c>
      <c r="AL13" s="26">
        <f t="shared" si="5"/>
        <v>31.565681754745992</v>
      </c>
      <c r="AM13" s="26">
        <f t="shared" si="6"/>
        <v>49.899255860098293</v>
      </c>
      <c r="AN13" s="26">
        <f t="shared" si="7"/>
        <v>28.369753578544465</v>
      </c>
      <c r="AO13" s="26">
        <f t="shared" si="8"/>
        <v>39.147939299872924</v>
      </c>
      <c r="AP13" s="27"/>
      <c r="AQ13" s="27"/>
      <c r="AS13" s="26">
        <f t="shared" si="26"/>
        <v>3.3642326403175447</v>
      </c>
      <c r="AT13" s="27">
        <f t="shared" si="9"/>
        <v>2.4263599747658566</v>
      </c>
      <c r="AU13" s="28">
        <f t="shared" si="10"/>
        <v>2.8958815475397124</v>
      </c>
      <c r="AV13" s="27"/>
      <c r="AW13" s="14" t="s">
        <v>49</v>
      </c>
      <c r="AX13" s="26">
        <f t="shared" si="27"/>
        <v>13.190243640118085</v>
      </c>
      <c r="AY13" s="26">
        <f t="shared" si="11"/>
        <v>10.397887130331988</v>
      </c>
      <c r="AZ13" s="26">
        <f t="shared" si="12"/>
        <v>12.021893636023485</v>
      </c>
      <c r="BA13" s="26"/>
      <c r="BB13" s="26">
        <f t="shared" si="13"/>
        <v>11.959535613131305</v>
      </c>
      <c r="BC13" s="26">
        <f t="shared" si="14"/>
        <v>9.4277183067569013</v>
      </c>
      <c r="BD13" s="26">
        <f t="shared" si="15"/>
        <v>10.900197828037411</v>
      </c>
      <c r="BF13" s="27">
        <f t="shared" si="28"/>
        <v>14.832284563825045</v>
      </c>
      <c r="BG13" s="27">
        <f t="shared" si="16"/>
        <v>11.692310239861314</v>
      </c>
      <c r="BH13" s="27">
        <f t="shared" si="16"/>
        <v>13.5184877755557</v>
      </c>
    </row>
    <row r="14" spans="1:60" x14ac:dyDescent="0.35">
      <c r="A14" s="14" t="s">
        <v>50</v>
      </c>
      <c r="B14">
        <v>31260</v>
      </c>
      <c r="C14">
        <v>30876</v>
      </c>
      <c r="D14" s="12">
        <f t="shared" si="17"/>
        <v>62136</v>
      </c>
      <c r="F14" s="21">
        <v>190</v>
      </c>
      <c r="G14">
        <v>117</v>
      </c>
      <c r="H14" s="12">
        <f t="shared" si="18"/>
        <v>307</v>
      </c>
      <c r="J14">
        <v>596</v>
      </c>
      <c r="K14">
        <v>367</v>
      </c>
      <c r="L14">
        <f t="shared" si="19"/>
        <v>963</v>
      </c>
      <c r="M14" s="32"/>
      <c r="N14" s="21">
        <f t="shared" si="20"/>
        <v>2.1092118767031178E-2</v>
      </c>
      <c r="O14">
        <f t="shared" si="21"/>
        <v>1.2987932193792689E-2</v>
      </c>
      <c r="P14" s="12">
        <f t="shared" si="22"/>
        <v>3.4080050960823866E-2</v>
      </c>
      <c r="R14" s="35">
        <f t="shared" si="23"/>
        <v>1099.0892168312278</v>
      </c>
      <c r="S14" s="25">
        <f t="shared" si="23"/>
        <v>676.78815868634319</v>
      </c>
      <c r="T14" s="36">
        <f t="shared" si="23"/>
        <v>1775.8773755175707</v>
      </c>
      <c r="V14" s="35">
        <f t="shared" si="24"/>
        <v>996.53933538592207</v>
      </c>
      <c r="W14" s="25">
        <f t="shared" si="0"/>
        <v>613.64083236012323</v>
      </c>
      <c r="X14" s="36">
        <f t="shared" si="0"/>
        <v>1610.1801677460451</v>
      </c>
      <c r="Y14" s="25"/>
      <c r="AA14" s="35">
        <f t="shared" si="25"/>
        <v>1235.9137912729589</v>
      </c>
      <c r="AB14" s="25">
        <f t="shared" si="1"/>
        <v>761.04087482747639</v>
      </c>
      <c r="AC14" s="36">
        <f t="shared" si="1"/>
        <v>1996.9546661004351</v>
      </c>
      <c r="AD14" s="25"/>
      <c r="AE14" s="25"/>
      <c r="AG14" s="26">
        <f t="shared" si="29"/>
        <v>47.885281383795764</v>
      </c>
      <c r="AH14" s="26">
        <f t="shared" si="2"/>
        <v>29.853124331765589</v>
      </c>
      <c r="AI14" s="26">
        <f t="shared" si="2"/>
        <v>38.924922153422322</v>
      </c>
      <c r="AJ14" s="26">
        <f t="shared" si="3"/>
        <v>43.417372997758513</v>
      </c>
      <c r="AK14" s="26">
        <f t="shared" si="4"/>
        <v>27.067695893280025</v>
      </c>
      <c r="AL14" s="26">
        <f t="shared" si="5"/>
        <v>35.293054884621554</v>
      </c>
      <c r="AM14" s="26">
        <f t="shared" si="6"/>
        <v>53.846474658214447</v>
      </c>
      <c r="AN14" s="26">
        <f t="shared" si="7"/>
        <v>33.56951147295355</v>
      </c>
      <c r="AO14" s="26">
        <f t="shared" si="8"/>
        <v>43.770648803506781</v>
      </c>
      <c r="AP14" s="27"/>
      <c r="AQ14" s="27"/>
      <c r="AS14" s="26">
        <f t="shared" si="26"/>
        <v>6.0780550223928351</v>
      </c>
      <c r="AT14" s="27">
        <f t="shared" si="9"/>
        <v>3.7893509521958801</v>
      </c>
      <c r="AU14" s="28">
        <f t="shared" si="10"/>
        <v>4.9407750740311576</v>
      </c>
      <c r="AV14" s="27"/>
      <c r="AW14" s="14" t="s">
        <v>50</v>
      </c>
      <c r="AX14" s="26">
        <f t="shared" si="27"/>
        <v>7.8783889266181859</v>
      </c>
      <c r="AY14" s="26">
        <f t="shared" si="11"/>
        <v>7.8781629646802935</v>
      </c>
      <c r="AZ14" s="26">
        <f t="shared" si="12"/>
        <v>7.87830281083078</v>
      </c>
      <c r="BA14" s="26"/>
      <c r="BB14" s="26">
        <f t="shared" si="13"/>
        <v>7.1433004205785835</v>
      </c>
      <c r="BC14" s="26">
        <f t="shared" si="14"/>
        <v>7.1430955418881545</v>
      </c>
      <c r="BD14" s="26">
        <f t="shared" si="15"/>
        <v>7.1432223397747387</v>
      </c>
      <c r="BF14" s="27">
        <f t="shared" si="28"/>
        <v>8.8591620937672815</v>
      </c>
      <c r="BG14" s="27">
        <f t="shared" si="16"/>
        <v>8.8589080020419981</v>
      </c>
      <c r="BH14" s="27">
        <f t="shared" si="16"/>
        <v>8.859065257507158</v>
      </c>
    </row>
    <row r="15" spans="1:60" x14ac:dyDescent="0.35">
      <c r="A15" s="14" t="s">
        <v>51</v>
      </c>
      <c r="B15">
        <v>28753</v>
      </c>
      <c r="C15">
        <v>27135</v>
      </c>
      <c r="D15" s="12">
        <f t="shared" si="17"/>
        <v>55888</v>
      </c>
      <c r="F15" s="21">
        <v>328</v>
      </c>
      <c r="G15">
        <v>186</v>
      </c>
      <c r="H15" s="12">
        <f t="shared" si="18"/>
        <v>514</v>
      </c>
      <c r="J15">
        <v>513</v>
      </c>
      <c r="K15">
        <v>318</v>
      </c>
      <c r="L15">
        <f t="shared" si="19"/>
        <v>831</v>
      </c>
      <c r="N15" s="21">
        <f t="shared" si="20"/>
        <v>1.8154793502494958E-2</v>
      </c>
      <c r="O15">
        <f t="shared" si="21"/>
        <v>1.1253848603885763E-2</v>
      </c>
      <c r="P15" s="12">
        <f t="shared" si="22"/>
        <v>2.9408642106380719E-2</v>
      </c>
      <c r="R15" s="35">
        <f t="shared" si="23"/>
        <v>946.02813462150971</v>
      </c>
      <c r="S15" s="25">
        <f t="shared" si="23"/>
        <v>586.42679689988324</v>
      </c>
      <c r="T15" s="36">
        <f t="shared" si="23"/>
        <v>1532.4549315213928</v>
      </c>
      <c r="V15" s="35">
        <f t="shared" si="24"/>
        <v>857.75952861237931</v>
      </c>
      <c r="W15" s="25">
        <f t="shared" si="0"/>
        <v>531.71058498779064</v>
      </c>
      <c r="X15" s="36">
        <f t="shared" si="0"/>
        <v>1389.4701136001697</v>
      </c>
      <c r="Y15" s="25"/>
      <c r="AA15" s="35">
        <f t="shared" si="25"/>
        <v>1063.7982800721945</v>
      </c>
      <c r="AB15" s="25">
        <f t="shared" si="1"/>
        <v>659.43051279329018</v>
      </c>
      <c r="AC15" s="36">
        <f t="shared" si="1"/>
        <v>1723.2287928654846</v>
      </c>
      <c r="AD15" s="25"/>
      <c r="AE15" s="25"/>
      <c r="AG15" s="26">
        <f t="shared" si="29"/>
        <v>44.810414219833653</v>
      </c>
      <c r="AH15" s="26">
        <f t="shared" si="2"/>
        <v>29.433509741020902</v>
      </c>
      <c r="AI15" s="26">
        <f t="shared" si="2"/>
        <v>37.344548505680628</v>
      </c>
      <c r="AJ15" s="26">
        <f t="shared" si="3"/>
        <v>40.629404529821734</v>
      </c>
      <c r="AK15" s="26">
        <f t="shared" si="4"/>
        <v>26.687233198372923</v>
      </c>
      <c r="AL15" s="26">
        <f t="shared" si="5"/>
        <v>33.860137082805132</v>
      </c>
      <c r="AM15" s="26">
        <f t="shared" si="6"/>
        <v>50.388820196614269</v>
      </c>
      <c r="AN15" s="26">
        <f t="shared" si="7"/>
        <v>33.097659459687591</v>
      </c>
      <c r="AO15" s="26">
        <f t="shared" si="8"/>
        <v>41.993535938875475</v>
      </c>
      <c r="AP15" s="27"/>
      <c r="AQ15" s="27"/>
      <c r="AS15" s="26">
        <f t="shared" si="26"/>
        <v>11.407505303794387</v>
      </c>
      <c r="AT15" s="27">
        <f t="shared" si="9"/>
        <v>6.8546158098396903</v>
      </c>
      <c r="AU15" s="28">
        <f t="shared" si="10"/>
        <v>9.196965359290008</v>
      </c>
      <c r="AV15" s="27"/>
      <c r="AW15" s="14" t="s">
        <v>51</v>
      </c>
      <c r="AX15" s="26">
        <f t="shared" si="27"/>
        <v>3.92815195141121</v>
      </c>
      <c r="AY15" s="26">
        <f t="shared" si="11"/>
        <v>4.2939692839924852</v>
      </c>
      <c r="AZ15" s="26">
        <f t="shared" si="12"/>
        <v>4.0605294297382857</v>
      </c>
      <c r="BA15" s="26"/>
      <c r="BB15" s="26">
        <f t="shared" si="13"/>
        <v>3.5616380135547692</v>
      </c>
      <c r="BC15" s="26">
        <f t="shared" si="14"/>
        <v>3.8933229722465015</v>
      </c>
      <c r="BD15" s="26">
        <f t="shared" si="15"/>
        <v>3.681664088100804</v>
      </c>
      <c r="BF15" s="27">
        <f t="shared" si="28"/>
        <v>4.4171638631501526</v>
      </c>
      <c r="BG15" s="27">
        <f t="shared" si="16"/>
        <v>4.8285214485947465</v>
      </c>
      <c r="BH15" s="27">
        <f t="shared" si="16"/>
        <v>4.5660208882332149</v>
      </c>
    </row>
    <row r="16" spans="1:60" s="55" customFormat="1" x14ac:dyDescent="0.35">
      <c r="A16" s="57" t="s">
        <v>52</v>
      </c>
      <c r="B16" s="55">
        <v>20588</v>
      </c>
      <c r="C16" s="55">
        <v>19882</v>
      </c>
      <c r="D16" s="58">
        <f t="shared" si="17"/>
        <v>40470</v>
      </c>
      <c r="F16" s="59">
        <v>398</v>
      </c>
      <c r="G16" s="55">
        <v>217</v>
      </c>
      <c r="H16" s="58">
        <f t="shared" si="18"/>
        <v>615</v>
      </c>
      <c r="J16" s="55">
        <v>476</v>
      </c>
      <c r="K16" s="55">
        <v>301</v>
      </c>
      <c r="L16" s="55">
        <f t="shared" si="19"/>
        <v>777</v>
      </c>
      <c r="N16" s="59">
        <f t="shared" si="20"/>
        <v>1.6845383444810135E-2</v>
      </c>
      <c r="O16" s="55">
        <f t="shared" si="21"/>
        <v>1.0652227766571116E-2</v>
      </c>
      <c r="P16" s="58">
        <f t="shared" si="22"/>
        <v>2.7497611211381251E-2</v>
      </c>
      <c r="R16" s="60">
        <f t="shared" si="23"/>
        <v>877.79608592561135</v>
      </c>
      <c r="S16" s="54">
        <f t="shared" si="23"/>
        <v>555.07693668825425</v>
      </c>
      <c r="T16" s="61">
        <f t="shared" si="23"/>
        <v>1432.8730226138657</v>
      </c>
      <c r="V16" s="60">
        <f t="shared" si="24"/>
        <v>795.89383161694445</v>
      </c>
      <c r="W16" s="54">
        <f t="shared" si="0"/>
        <v>503.2858052871855</v>
      </c>
      <c r="X16" s="61">
        <f t="shared" si="0"/>
        <v>1299.1796369041299</v>
      </c>
      <c r="Y16" s="54"/>
      <c r="AA16" s="60">
        <f t="shared" si="25"/>
        <v>987.07208833209472</v>
      </c>
      <c r="AB16" s="54">
        <f t="shared" si="1"/>
        <v>624.17793821000112</v>
      </c>
      <c r="AC16" s="61">
        <f t="shared" si="1"/>
        <v>1611.2500265420958</v>
      </c>
      <c r="AD16" s="54"/>
      <c r="AE16" s="54"/>
      <c r="AG16" s="62">
        <f t="shared" si="29"/>
        <v>58.068091281047671</v>
      </c>
      <c r="AH16" s="62">
        <f t="shared" si="2"/>
        <v>38.023420624072479</v>
      </c>
      <c r="AI16" s="62">
        <f t="shared" si="2"/>
        <v>48.220595802866782</v>
      </c>
      <c r="AJ16" s="62">
        <f t="shared" si="3"/>
        <v>52.650081727833182</v>
      </c>
      <c r="AK16" s="62">
        <f t="shared" si="4"/>
        <v>34.475667432220007</v>
      </c>
      <c r="AL16" s="62">
        <f t="shared" si="5"/>
        <v>43.721401099580625</v>
      </c>
      <c r="AM16" s="62">
        <f t="shared" si="6"/>
        <v>65.296932904186789</v>
      </c>
      <c r="AN16" s="62">
        <f t="shared" si="7"/>
        <v>42.756920203576172</v>
      </c>
      <c r="AO16" s="62">
        <f t="shared" si="8"/>
        <v>54.223532051368892</v>
      </c>
      <c r="AP16" s="56"/>
      <c r="AQ16" s="56"/>
      <c r="AS16" s="62">
        <f t="shared" si="26"/>
        <v>19.331649504565767</v>
      </c>
      <c r="AT16" s="56">
        <f t="shared" si="9"/>
        <v>10.914394930087516</v>
      </c>
      <c r="AU16" s="63">
        <f t="shared" si="10"/>
        <v>15.19644180874722</v>
      </c>
      <c r="AV16" s="56"/>
      <c r="AW16" s="57" t="s">
        <v>52</v>
      </c>
      <c r="AX16" s="62">
        <f t="shared" si="27"/>
        <v>3.003783576116104</v>
      </c>
      <c r="AY16" s="62">
        <f t="shared" si="11"/>
        <v>3.483786400220318</v>
      </c>
      <c r="AZ16" s="62">
        <f t="shared" si="12"/>
        <v>3.1731504262471848</v>
      </c>
      <c r="BA16" s="62"/>
      <c r="BB16" s="62">
        <f t="shared" si="13"/>
        <v>2.7235172929965565</v>
      </c>
      <c r="BC16" s="62">
        <f t="shared" si="14"/>
        <v>3.1587337321999915</v>
      </c>
      <c r="BD16" s="62">
        <f t="shared" si="15"/>
        <v>2.8770814674797203</v>
      </c>
      <c r="BF16" s="56">
        <f t="shared" si="28"/>
        <v>3.3777217453050188</v>
      </c>
      <c r="BG16" s="56">
        <f t="shared" si="16"/>
        <v>3.9174796658410207</v>
      </c>
      <c r="BH16" s="56">
        <f t="shared" si="16"/>
        <v>3.56817291401447</v>
      </c>
    </row>
    <row r="17" spans="1:60" x14ac:dyDescent="0.35">
      <c r="A17" s="14" t="s">
        <v>53</v>
      </c>
      <c r="B17">
        <v>13323</v>
      </c>
      <c r="C17">
        <v>14061</v>
      </c>
      <c r="D17" s="12">
        <f t="shared" si="17"/>
        <v>27384</v>
      </c>
      <c r="F17" s="21">
        <v>410</v>
      </c>
      <c r="G17">
        <v>312</v>
      </c>
      <c r="H17" s="12">
        <f t="shared" si="18"/>
        <v>722</v>
      </c>
      <c r="J17">
        <v>376</v>
      </c>
      <c r="K17">
        <v>233</v>
      </c>
      <c r="L17">
        <f t="shared" si="19"/>
        <v>609</v>
      </c>
      <c r="N17" s="21">
        <f t="shared" si="20"/>
        <v>1.3306437342959266E-2</v>
      </c>
      <c r="O17">
        <f t="shared" si="21"/>
        <v>8.2457444173125241E-3</v>
      </c>
      <c r="P17" s="12">
        <f t="shared" si="22"/>
        <v>2.155218176027179E-2</v>
      </c>
      <c r="R17" s="35">
        <f t="shared" si="23"/>
        <v>693.38514350426442</v>
      </c>
      <c r="S17" s="25">
        <f t="shared" si="23"/>
        <v>429.67749584173833</v>
      </c>
      <c r="T17" s="36">
        <f t="shared" si="23"/>
        <v>1123.0626393460027</v>
      </c>
      <c r="V17" s="35">
        <f t="shared" si="24"/>
        <v>628.68924514279649</v>
      </c>
      <c r="W17" s="25">
        <f t="shared" si="0"/>
        <v>389.58668648476481</v>
      </c>
      <c r="X17" s="36">
        <f t="shared" si="0"/>
        <v>1018.2759316275612</v>
      </c>
      <c r="Y17" s="25"/>
      <c r="AA17" s="35">
        <f t="shared" si="25"/>
        <v>779.7040025480411</v>
      </c>
      <c r="AB17" s="25">
        <f t="shared" si="1"/>
        <v>483.16763987684465</v>
      </c>
      <c r="AC17" s="36">
        <f t="shared" si="1"/>
        <v>1262.8716424248857</v>
      </c>
      <c r="AD17" s="25"/>
      <c r="AE17" s="25"/>
      <c r="AG17" s="26">
        <f t="shared" si="29"/>
        <v>70.881120567802881</v>
      </c>
      <c r="AH17" s="26">
        <f t="shared" si="2"/>
        <v>41.618312847495638</v>
      </c>
      <c r="AI17" s="26">
        <f t="shared" si="2"/>
        <v>55.855399732452305</v>
      </c>
      <c r="AJ17" s="26">
        <f t="shared" si="3"/>
        <v>64.267598753900145</v>
      </c>
      <c r="AK17" s="26">
        <f t="shared" si="4"/>
        <v>37.73514032327671</v>
      </c>
      <c r="AL17" s="26">
        <f t="shared" si="5"/>
        <v>50.643844079893562</v>
      </c>
      <c r="AM17" s="26">
        <f t="shared" si="6"/>
        <v>79.705044057475234</v>
      </c>
      <c r="AN17" s="26">
        <f t="shared" si="7"/>
        <v>46.799337151199495</v>
      </c>
      <c r="AO17" s="26">
        <f t="shared" si="8"/>
        <v>62.808785482791372</v>
      </c>
      <c r="AP17" s="27"/>
      <c r="AQ17" s="27"/>
      <c r="AS17" s="26">
        <f t="shared" si="26"/>
        <v>30.773849733543496</v>
      </c>
      <c r="AT17" s="27">
        <f t="shared" si="9"/>
        <v>22.189033496906337</v>
      </c>
      <c r="AU17" s="28">
        <f t="shared" si="10"/>
        <v>26.365761028337715</v>
      </c>
      <c r="AV17" s="27"/>
      <c r="AW17" s="14" t="s">
        <v>53</v>
      </c>
      <c r="AX17" s="26">
        <f t="shared" si="27"/>
        <v>2.3032906568898484</v>
      </c>
      <c r="AY17" s="26">
        <f t="shared" si="11"/>
        <v>1.8756253107328082</v>
      </c>
      <c r="AZ17" s="26">
        <f t="shared" si="12"/>
        <v>2.118482363259659</v>
      </c>
      <c r="BA17" s="26"/>
      <c r="BB17" s="26">
        <f t="shared" si="13"/>
        <v>2.0883834590200285</v>
      </c>
      <c r="BC17" s="26">
        <f t="shared" si="14"/>
        <v>1.7006211797615187</v>
      </c>
      <c r="BD17" s="26">
        <f t="shared" si="15"/>
        <v>1.9208185959609492</v>
      </c>
      <c r="BF17" s="27">
        <f t="shared" si="28"/>
        <v>2.5900251267749819</v>
      </c>
      <c r="BG17" s="27">
        <f t="shared" si="16"/>
        <v>2.1091201271891542</v>
      </c>
      <c r="BH17" s="27">
        <f t="shared" si="16"/>
        <v>2.3822102239068683</v>
      </c>
    </row>
    <row r="18" spans="1:60" x14ac:dyDescent="0.35">
      <c r="A18" s="14" t="s">
        <v>54</v>
      </c>
      <c r="B18">
        <v>9282</v>
      </c>
      <c r="C18">
        <v>10181</v>
      </c>
      <c r="D18" s="12">
        <f t="shared" si="17"/>
        <v>19463</v>
      </c>
      <c r="F18" s="21">
        <v>486</v>
      </c>
      <c r="G18">
        <v>408</v>
      </c>
      <c r="H18" s="12">
        <f t="shared" si="18"/>
        <v>894</v>
      </c>
      <c r="J18">
        <v>298</v>
      </c>
      <c r="K18">
        <v>155</v>
      </c>
      <c r="L18">
        <f t="shared" si="19"/>
        <v>453</v>
      </c>
      <c r="N18" s="21">
        <f t="shared" si="20"/>
        <v>1.0546059383515589E-2</v>
      </c>
      <c r="O18">
        <f t="shared" si="21"/>
        <v>5.4853664578688463E-3</v>
      </c>
      <c r="P18" s="12">
        <f t="shared" si="22"/>
        <v>1.6031425841384436E-2</v>
      </c>
      <c r="R18" s="35">
        <f t="shared" si="23"/>
        <v>549.54460841561388</v>
      </c>
      <c r="S18" s="25">
        <f t="shared" si="23"/>
        <v>285.83696075308774</v>
      </c>
      <c r="T18" s="36">
        <f t="shared" si="23"/>
        <v>835.38156916870162</v>
      </c>
      <c r="V18" s="35">
        <f t="shared" si="24"/>
        <v>498.26966769296104</v>
      </c>
      <c r="W18" s="25">
        <f t="shared" si="0"/>
        <v>259.16710903492941</v>
      </c>
      <c r="X18" s="36">
        <f t="shared" si="0"/>
        <v>757.43677672789045</v>
      </c>
      <c r="Y18" s="25"/>
      <c r="AA18" s="35">
        <f t="shared" si="25"/>
        <v>617.95689563647943</v>
      </c>
      <c r="AB18" s="25">
        <f t="shared" si="1"/>
        <v>321.42053296528292</v>
      </c>
      <c r="AC18" s="36">
        <f t="shared" si="1"/>
        <v>939.3774286017624</v>
      </c>
      <c r="AD18" s="25"/>
      <c r="AE18" s="25"/>
      <c r="AG18" s="26">
        <f t="shared" si="29"/>
        <v>80.634232711563001</v>
      </c>
      <c r="AH18" s="26">
        <f t="shared" si="2"/>
        <v>38.237194347561754</v>
      </c>
      <c r="AI18" s="26">
        <f t="shared" si="2"/>
        <v>58.45654953918995</v>
      </c>
      <c r="AJ18" s="26">
        <f t="shared" si="3"/>
        <v>73.110702429968285</v>
      </c>
      <c r="AK18" s="26">
        <f t="shared" si="4"/>
        <v>34.669495122517219</v>
      </c>
      <c r="AL18" s="26">
        <f t="shared" si="5"/>
        <v>53.00229511366765</v>
      </c>
      <c r="AM18" s="26">
        <f t="shared" si="6"/>
        <v>90.672311884065039</v>
      </c>
      <c r="AN18" s="26">
        <f t="shared" si="7"/>
        <v>42.997306415201372</v>
      </c>
      <c r="AO18" s="26">
        <f t="shared" si="8"/>
        <v>65.73374996254725</v>
      </c>
      <c r="AP18" s="27"/>
      <c r="AQ18" s="27"/>
      <c r="AS18" s="26">
        <f t="shared" si="26"/>
        <v>52.35940530058177</v>
      </c>
      <c r="AT18" s="27">
        <f t="shared" si="9"/>
        <v>40.074648855711615</v>
      </c>
      <c r="AU18" s="28">
        <f t="shared" si="10"/>
        <v>45.933309356214352</v>
      </c>
      <c r="AV18" s="27"/>
      <c r="AW18" s="14" t="s">
        <v>54</v>
      </c>
      <c r="AX18" s="26">
        <f t="shared" si="27"/>
        <v>1.5400142963554071</v>
      </c>
      <c r="AY18" s="26">
        <f t="shared" si="11"/>
        <v>0.95414920503070166</v>
      </c>
      <c r="AZ18" s="26">
        <f t="shared" si="12"/>
        <v>1.2726396238045348</v>
      </c>
      <c r="BA18" s="26"/>
      <c r="BB18" s="26">
        <f t="shared" si="13"/>
        <v>1.3963241562859374</v>
      </c>
      <c r="BC18" s="26">
        <f t="shared" si="14"/>
        <v>0.86512286726065646</v>
      </c>
      <c r="BD18" s="26">
        <f t="shared" si="15"/>
        <v>1.1538967223683596</v>
      </c>
      <c r="BF18" s="27">
        <f t="shared" si="28"/>
        <v>1.7317292158598594</v>
      </c>
      <c r="BG18" s="27">
        <f t="shared" si="16"/>
        <v>1.0729303348361892</v>
      </c>
      <c r="BH18" s="27">
        <f t="shared" si="16"/>
        <v>1.4310693238490573</v>
      </c>
    </row>
    <row r="19" spans="1:60" x14ac:dyDescent="0.35">
      <c r="A19" s="14" t="s">
        <v>55</v>
      </c>
      <c r="B19">
        <v>4934</v>
      </c>
      <c r="C19">
        <v>5709</v>
      </c>
      <c r="D19" s="12">
        <f t="shared" si="17"/>
        <v>10643</v>
      </c>
      <c r="F19" s="21">
        <v>344</v>
      </c>
      <c r="G19">
        <v>390</v>
      </c>
      <c r="H19" s="12">
        <f t="shared" si="18"/>
        <v>734</v>
      </c>
      <c r="J19">
        <v>189</v>
      </c>
      <c r="K19">
        <v>99</v>
      </c>
      <c r="L19">
        <f t="shared" si="19"/>
        <v>288</v>
      </c>
      <c r="N19" s="21">
        <f t="shared" si="20"/>
        <v>6.6886081324981422E-3</v>
      </c>
      <c r="O19">
        <f t="shared" si="21"/>
        <v>3.50355664083236E-3</v>
      </c>
      <c r="P19" s="12">
        <f t="shared" si="22"/>
        <v>1.0192164773330502E-2</v>
      </c>
      <c r="R19" s="35">
        <f t="shared" si="23"/>
        <v>348.53668117634567</v>
      </c>
      <c r="S19" s="25">
        <f t="shared" si="23"/>
        <v>182.56683299713345</v>
      </c>
      <c r="T19" s="36">
        <f t="shared" si="23"/>
        <v>531.10351417347908</v>
      </c>
      <c r="V19" s="35">
        <f t="shared" si="24"/>
        <v>316.01666843613975</v>
      </c>
      <c r="W19" s="25">
        <f t="shared" ref="W19:W20" si="30">O19*$U$22</f>
        <v>165.53254060940651</v>
      </c>
      <c r="X19" s="36">
        <f t="shared" ref="X19:X20" si="31">P19*$U$22</f>
        <v>481.54920904554626</v>
      </c>
      <c r="Y19" s="25"/>
      <c r="AA19" s="35">
        <f t="shared" si="25"/>
        <v>391.92568213186115</v>
      </c>
      <c r="AB19" s="25">
        <f t="shared" ref="AB19:AB20" si="32">O19*$Z$22</f>
        <v>205.29440492621296</v>
      </c>
      <c r="AC19" s="36">
        <f t="shared" ref="AC19:AC20" si="33">P19*$Z$22</f>
        <v>597.22008705807411</v>
      </c>
      <c r="AD19" s="25"/>
      <c r="AE19" s="25"/>
      <c r="AG19" s="26">
        <f t="shared" si="29"/>
        <v>96.207164897063748</v>
      </c>
      <c r="AH19" s="26">
        <f t="shared" ref="AH19:AH20" si="34">((S19/C19)*365)/268*1000</f>
        <v>43.553183925324575</v>
      </c>
      <c r="AI19" s="26">
        <f t="shared" ref="AI19:AI20" si="35">((T19/D19)*365)/268*1000</f>
        <v>67.963100500966874</v>
      </c>
      <c r="AJ19" s="26">
        <f t="shared" si="3"/>
        <v>87.230611216710585</v>
      </c>
      <c r="AK19" s="26">
        <f t="shared" si="4"/>
        <v>39.489479378222775</v>
      </c>
      <c r="AL19" s="26">
        <f t="shared" si="5"/>
        <v>61.621842855729007</v>
      </c>
      <c r="AM19" s="26">
        <f t="shared" si="6"/>
        <v>108.18390363101092</v>
      </c>
      <c r="AN19" s="26">
        <f t="shared" si="7"/>
        <v>48.975078494853463</v>
      </c>
      <c r="AO19" s="26">
        <f t="shared" si="8"/>
        <v>76.423762439399255</v>
      </c>
      <c r="AP19" s="27"/>
      <c r="AQ19" s="27"/>
      <c r="AS19" s="26">
        <f t="shared" si="26"/>
        <v>69.7203080664775</v>
      </c>
      <c r="AT19" s="27">
        <f t="shared" si="9"/>
        <v>68.313189700472947</v>
      </c>
      <c r="AU19" s="28">
        <f t="shared" si="10"/>
        <v>68.965517241379303</v>
      </c>
      <c r="AV19" s="27"/>
      <c r="AW19" s="14" t="s">
        <v>55</v>
      </c>
      <c r="AX19" s="26">
        <f t="shared" si="27"/>
        <v>1.3799016034945133</v>
      </c>
      <c r="AY19" s="26">
        <f t="shared" si="11"/>
        <v>0.63755160776840503</v>
      </c>
      <c r="AZ19" s="26">
        <f t="shared" si="12"/>
        <v>0.98546495726401984</v>
      </c>
      <c r="BA19" s="26"/>
      <c r="BB19" s="26">
        <f t="shared" si="13"/>
        <v>1.2511506853001455</v>
      </c>
      <c r="BC19" s="26">
        <f t="shared" si="14"/>
        <v>0.5780652250519841</v>
      </c>
      <c r="BD19" s="26">
        <f t="shared" si="15"/>
        <v>0.8935167214080707</v>
      </c>
      <c r="BF19" s="27">
        <f t="shared" si="28"/>
        <v>1.5516842456843254</v>
      </c>
      <c r="BG19" s="27">
        <f t="shared" ref="BG19:BG20" si="36">AN19/AT19</f>
        <v>0.71691980289004709</v>
      </c>
      <c r="BH19" s="27">
        <f t="shared" ref="BH19:BH20" si="37">AO19/AU19</f>
        <v>1.1081445553712894</v>
      </c>
    </row>
    <row r="20" spans="1:60" x14ac:dyDescent="0.35">
      <c r="A20" s="15" t="s">
        <v>56</v>
      </c>
      <c r="B20" s="16">
        <v>3293</v>
      </c>
      <c r="C20" s="16">
        <v>5170</v>
      </c>
      <c r="D20" s="17">
        <f>SUM(B20:C20)</f>
        <v>8463</v>
      </c>
      <c r="F20" s="22">
        <f>279+315</f>
        <v>594</v>
      </c>
      <c r="G20" s="16">
        <f>439+375</f>
        <v>814</v>
      </c>
      <c r="H20" s="17">
        <f t="shared" si="18"/>
        <v>1408</v>
      </c>
      <c r="J20">
        <v>119</v>
      </c>
      <c r="K20">
        <v>159</v>
      </c>
      <c r="L20">
        <f t="shared" si="19"/>
        <v>278</v>
      </c>
      <c r="N20" s="22">
        <f t="shared" si="20"/>
        <v>4.2113458612025338E-3</v>
      </c>
      <c r="O20" s="16">
        <f t="shared" si="21"/>
        <v>5.6269243019428814E-3</v>
      </c>
      <c r="P20" s="17">
        <f t="shared" si="22"/>
        <v>9.8382701631454152E-3</v>
      </c>
      <c r="R20" s="37">
        <f t="shared" si="23"/>
        <v>219.44902148140284</v>
      </c>
      <c r="S20" s="38">
        <f t="shared" si="23"/>
        <v>293.21339844994162</v>
      </c>
      <c r="T20" s="39">
        <f t="shared" si="23"/>
        <v>512.6624199313444</v>
      </c>
      <c r="V20" s="37">
        <f t="shared" si="24"/>
        <v>198.97345790423611</v>
      </c>
      <c r="W20" s="38">
        <f t="shared" si="30"/>
        <v>265.85529249389532</v>
      </c>
      <c r="X20" s="39">
        <f t="shared" si="31"/>
        <v>464.82875039813143</v>
      </c>
      <c r="Y20" s="25"/>
      <c r="AA20" s="37">
        <f t="shared" si="25"/>
        <v>246.76802208302368</v>
      </c>
      <c r="AB20" s="38">
        <f t="shared" si="32"/>
        <v>329.71525639664509</v>
      </c>
      <c r="AC20" s="39">
        <f t="shared" si="33"/>
        <v>576.4832784796688</v>
      </c>
      <c r="AD20" s="25"/>
      <c r="AE20" s="25"/>
      <c r="AG20" s="26">
        <f t="shared" si="29"/>
        <v>90.761149657926623</v>
      </c>
      <c r="AH20" s="26">
        <f t="shared" si="34"/>
        <v>77.241613812630774</v>
      </c>
      <c r="AI20" s="26">
        <f t="shared" si="35"/>
        <v>82.502139812696825</v>
      </c>
      <c r="AJ20" s="26">
        <f t="shared" si="3"/>
        <v>82.292733268496022</v>
      </c>
      <c r="AK20" s="26">
        <f t="shared" si="4"/>
        <v>70.034629868263949</v>
      </c>
      <c r="AL20" s="26">
        <f t="shared" si="5"/>
        <v>74.804325543197692</v>
      </c>
      <c r="AM20" s="26">
        <f t="shared" si="6"/>
        <v>102.05991911869098</v>
      </c>
      <c r="AN20" s="26">
        <f t="shared" si="7"/>
        <v>86.857349075302011</v>
      </c>
      <c r="AO20" s="26">
        <f t="shared" si="8"/>
        <v>92.772752969060704</v>
      </c>
      <c r="AP20" s="27"/>
      <c r="AQ20" s="27"/>
      <c r="AS20" s="29">
        <f t="shared" si="26"/>
        <v>180.38262982083205</v>
      </c>
      <c r="AT20" s="30">
        <f t="shared" si="9"/>
        <v>157.44680851063831</v>
      </c>
      <c r="AU20" s="31">
        <f t="shared" si="10"/>
        <v>166.37126314545668</v>
      </c>
      <c r="AV20" s="27"/>
      <c r="AW20" s="15" t="s">
        <v>56</v>
      </c>
      <c r="AX20" s="26">
        <f t="shared" si="27"/>
        <v>0.50315903337298384</v>
      </c>
      <c r="AY20" s="26">
        <f t="shared" si="11"/>
        <v>0.49058862826941163</v>
      </c>
      <c r="AZ20" s="26">
        <f t="shared" si="12"/>
        <v>0.49589176792248102</v>
      </c>
      <c r="BA20" s="26"/>
      <c r="BB20" s="26">
        <f t="shared" si="13"/>
        <v>0.45621207180666234</v>
      </c>
      <c r="BC20" s="26">
        <f t="shared" si="14"/>
        <v>0.44481454105518992</v>
      </c>
      <c r="BD20" s="26">
        <f t="shared" si="15"/>
        <v>0.44962287434096743</v>
      </c>
      <c r="BF20" s="27">
        <f t="shared" si="28"/>
        <v>0.56579682433981393</v>
      </c>
      <c r="BG20" s="27">
        <f t="shared" si="36"/>
        <v>0.55166154142421542</v>
      </c>
      <c r="BH20" s="27">
        <f t="shared" si="37"/>
        <v>0.55762486390423349</v>
      </c>
    </row>
    <row r="21" spans="1:60" x14ac:dyDescent="0.35">
      <c r="AX21" s="26"/>
    </row>
    <row r="22" spans="1:60" x14ac:dyDescent="0.35">
      <c r="D22">
        <f>SUM(D3:D20)</f>
        <v>2226544</v>
      </c>
      <c r="J22" s="32"/>
      <c r="L22" s="34">
        <f>SUM(L3:L20)</f>
        <v>28257</v>
      </c>
      <c r="Q22" s="45">
        <v>52109</v>
      </c>
      <c r="R22" s="44">
        <v>52109</v>
      </c>
      <c r="U22" s="45">
        <v>47247</v>
      </c>
      <c r="Z22" s="45">
        <v>58596</v>
      </c>
      <c r="AX22" s="26"/>
    </row>
    <row r="23" spans="1:60" x14ac:dyDescent="0.35">
      <c r="Q23">
        <f>R22/D22*1000</f>
        <v>23.40353480551024</v>
      </c>
    </row>
    <row r="24" spans="1:60" x14ac:dyDescent="0.35">
      <c r="Q24">
        <f>U22/D22*1000</f>
        <v>21.219881574314272</v>
      </c>
      <c r="R24">
        <f>Z22/D22*1000</f>
        <v>26.317018662105937</v>
      </c>
      <c r="U24" s="44">
        <v>47247</v>
      </c>
    </row>
    <row r="25" spans="1:60" x14ac:dyDescent="0.35">
      <c r="O25">
        <f>(Q22/268)</f>
        <v>194.43656716417911</v>
      </c>
      <c r="Q25" s="33">
        <v>2.8</v>
      </c>
      <c r="U25" s="33"/>
      <c r="Z25" s="33"/>
    </row>
    <row r="31" spans="1:60" x14ac:dyDescent="0.35">
      <c r="O31" s="27">
        <f>365*Q23/268</f>
        <v>31.874217179146413</v>
      </c>
      <c r="P31" s="27">
        <f>365*R23/268</f>
        <v>0</v>
      </c>
    </row>
    <row r="32" spans="1:60" x14ac:dyDescent="0.35">
      <c r="O32" s="27">
        <f>365*Q24/268</f>
        <v>28.900211845614589</v>
      </c>
      <c r="P32" s="27">
        <f>365*R24/268</f>
        <v>35.842208252495027</v>
      </c>
    </row>
    <row r="35" spans="15:16" x14ac:dyDescent="0.35">
      <c r="O35" s="27">
        <f>O31/Q25</f>
        <v>11.383648992552292</v>
      </c>
      <c r="P35" s="27"/>
    </row>
    <row r="36" spans="15:16" x14ac:dyDescent="0.35">
      <c r="O36" s="27">
        <f>O32/Q25</f>
        <v>10.32150423057664</v>
      </c>
      <c r="P36" s="27">
        <f>P32/Q25</f>
        <v>12.800788661605367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0CC5-7497-453D-B80C-2599991242B5}">
  <dimension ref="A1:M22"/>
  <sheetViews>
    <sheetView workbookViewId="0">
      <selection activeCell="I6" sqref="I6"/>
    </sheetView>
  </sheetViews>
  <sheetFormatPr defaultRowHeight="14.5" x14ac:dyDescent="0.35"/>
  <cols>
    <col min="4" max="4" width="8.36328125" bestFit="1" customWidth="1"/>
    <col min="5" max="7" width="8.36328125" customWidth="1"/>
    <col min="11" max="13" width="8.36328125" customWidth="1"/>
  </cols>
  <sheetData>
    <row r="1" spans="1:13" x14ac:dyDescent="0.35">
      <c r="A1" s="3" t="s">
        <v>38</v>
      </c>
      <c r="B1" s="9"/>
      <c r="C1" s="9"/>
      <c r="D1" s="10"/>
      <c r="H1" s="18" t="s">
        <v>80</v>
      </c>
      <c r="I1" s="19"/>
      <c r="J1" s="20"/>
    </row>
    <row r="2" spans="1:13" x14ac:dyDescent="0.35">
      <c r="A2" s="11"/>
      <c r="B2" t="s">
        <v>39</v>
      </c>
      <c r="C2" t="s">
        <v>40</v>
      </c>
      <c r="D2" s="12"/>
      <c r="H2" s="21" t="s">
        <v>59</v>
      </c>
      <c r="I2" t="s">
        <v>60</v>
      </c>
      <c r="J2" s="12" t="s">
        <v>61</v>
      </c>
    </row>
    <row r="3" spans="1:13" x14ac:dyDescent="0.35">
      <c r="A3" s="13">
        <v>0</v>
      </c>
      <c r="B3">
        <v>31374</v>
      </c>
      <c r="C3">
        <v>30234</v>
      </c>
      <c r="D3" s="12">
        <f>SUM(B3:C3)</f>
        <v>61608</v>
      </c>
      <c r="E3">
        <f>SUM(B3:B6)</f>
        <v>458531</v>
      </c>
      <c r="F3">
        <f>SUM(C3:C6)</f>
        <v>440176</v>
      </c>
      <c r="G3">
        <f>SUM(D3:D6)</f>
        <v>898707</v>
      </c>
      <c r="H3" s="21">
        <v>364</v>
      </c>
      <c r="I3">
        <v>287</v>
      </c>
      <c r="J3" s="12">
        <f>SUM(H3:I3)</f>
        <v>651</v>
      </c>
      <c r="K3">
        <f>SUM(H3:H6)</f>
        <v>546</v>
      </c>
      <c r="L3">
        <f>SUM(I3:I6)</f>
        <v>452</v>
      </c>
      <c r="M3">
        <f>SUM(J3:J6)</f>
        <v>998</v>
      </c>
    </row>
    <row r="4" spans="1:13" x14ac:dyDescent="0.35">
      <c r="A4" s="14" t="s">
        <v>1</v>
      </c>
      <c r="B4">
        <v>140221</v>
      </c>
      <c r="C4">
        <v>135228</v>
      </c>
      <c r="D4" s="12">
        <f t="shared" ref="D4:D19" si="0">SUM(B4:C4)</f>
        <v>275449</v>
      </c>
      <c r="H4" s="21">
        <v>82</v>
      </c>
      <c r="I4">
        <v>81</v>
      </c>
      <c r="J4" s="12">
        <f t="shared" ref="J4:J20" si="1">SUM(H4:I4)</f>
        <v>163</v>
      </c>
    </row>
    <row r="5" spans="1:13" x14ac:dyDescent="0.35">
      <c r="A5" s="14" t="s">
        <v>41</v>
      </c>
      <c r="B5">
        <v>145276</v>
      </c>
      <c r="C5">
        <v>139182</v>
      </c>
      <c r="D5" s="12">
        <f t="shared" si="0"/>
        <v>284458</v>
      </c>
      <c r="H5" s="21">
        <v>50</v>
      </c>
      <c r="I5">
        <v>35</v>
      </c>
      <c r="J5" s="12">
        <f t="shared" si="1"/>
        <v>85</v>
      </c>
    </row>
    <row r="6" spans="1:13" x14ac:dyDescent="0.35">
      <c r="A6" s="14" t="s">
        <v>42</v>
      </c>
      <c r="B6">
        <v>141660</v>
      </c>
      <c r="C6">
        <v>135532</v>
      </c>
      <c r="D6" s="12">
        <f t="shared" si="0"/>
        <v>277192</v>
      </c>
      <c r="H6" s="21">
        <v>50</v>
      </c>
      <c r="I6">
        <v>49</v>
      </c>
      <c r="J6" s="12">
        <f t="shared" si="1"/>
        <v>99</v>
      </c>
    </row>
    <row r="7" spans="1:13" x14ac:dyDescent="0.35">
      <c r="A7" s="14" t="s">
        <v>43</v>
      </c>
      <c r="B7">
        <v>120553</v>
      </c>
      <c r="C7">
        <v>115384</v>
      </c>
      <c r="D7" s="12">
        <f t="shared" si="0"/>
        <v>235937</v>
      </c>
      <c r="H7" s="21">
        <v>65</v>
      </c>
      <c r="I7">
        <v>32</v>
      </c>
      <c r="J7" s="12">
        <f t="shared" si="1"/>
        <v>97</v>
      </c>
    </row>
    <row r="8" spans="1:13" x14ac:dyDescent="0.35">
      <c r="A8" s="14" t="s">
        <v>44</v>
      </c>
      <c r="B8">
        <v>98073</v>
      </c>
      <c r="C8">
        <v>93854</v>
      </c>
      <c r="D8" s="12">
        <f t="shared" si="0"/>
        <v>191927</v>
      </c>
      <c r="E8">
        <f>SUM(B7:B9)</f>
        <v>315818</v>
      </c>
      <c r="F8">
        <f>SUM(C7:C9)</f>
        <v>303895</v>
      </c>
      <c r="G8">
        <f>SUM(D7:D9)</f>
        <v>619713</v>
      </c>
      <c r="H8" s="21">
        <v>69</v>
      </c>
      <c r="I8">
        <v>28</v>
      </c>
      <c r="J8" s="12">
        <f t="shared" si="1"/>
        <v>97</v>
      </c>
      <c r="K8">
        <f>SUM(H7:H9)</f>
        <v>221</v>
      </c>
      <c r="L8">
        <f>SUM(I7:I9)</f>
        <v>111</v>
      </c>
      <c r="M8">
        <f>SUM(J7:J9)</f>
        <v>332</v>
      </c>
    </row>
    <row r="9" spans="1:13" x14ac:dyDescent="0.35">
      <c r="A9" s="14" t="s">
        <v>45</v>
      </c>
      <c r="B9">
        <v>97192</v>
      </c>
      <c r="C9">
        <v>94657</v>
      </c>
      <c r="D9" s="12">
        <f t="shared" si="0"/>
        <v>191849</v>
      </c>
      <c r="H9" s="21">
        <v>87</v>
      </c>
      <c r="I9">
        <v>51</v>
      </c>
      <c r="J9" s="12">
        <f t="shared" si="1"/>
        <v>138</v>
      </c>
    </row>
    <row r="10" spans="1:13" x14ac:dyDescent="0.35">
      <c r="A10" s="14" t="s">
        <v>46</v>
      </c>
      <c r="B10">
        <v>87562</v>
      </c>
      <c r="C10">
        <v>85986</v>
      </c>
      <c r="D10" s="12">
        <f t="shared" si="0"/>
        <v>173548</v>
      </c>
      <c r="E10">
        <f>SUM(B10:B12)</f>
        <v>200827</v>
      </c>
      <c r="F10">
        <f>SUM(C10:C12)</f>
        <v>200319</v>
      </c>
      <c r="G10">
        <f>SUM(D10:D12)</f>
        <v>401146</v>
      </c>
      <c r="H10" s="21">
        <v>85</v>
      </c>
      <c r="I10">
        <v>50</v>
      </c>
      <c r="J10" s="12">
        <f t="shared" si="1"/>
        <v>135</v>
      </c>
      <c r="K10">
        <f>SUM(H10:H12)</f>
        <v>276</v>
      </c>
      <c r="L10">
        <f>SUM(I10:I12)</f>
        <v>178</v>
      </c>
      <c r="M10">
        <f>SUM(J10:J12)</f>
        <v>454</v>
      </c>
    </row>
    <row r="11" spans="1:13" x14ac:dyDescent="0.35">
      <c r="A11" s="14" t="s">
        <v>47</v>
      </c>
      <c r="B11">
        <v>64156</v>
      </c>
      <c r="C11">
        <v>64356</v>
      </c>
      <c r="D11" s="12">
        <f t="shared" si="0"/>
        <v>128512</v>
      </c>
      <c r="H11" s="21">
        <v>93</v>
      </c>
      <c r="I11">
        <v>65</v>
      </c>
      <c r="J11" s="12">
        <f t="shared" si="1"/>
        <v>158</v>
      </c>
    </row>
    <row r="12" spans="1:13" x14ac:dyDescent="0.35">
      <c r="A12" s="14" t="s">
        <v>48</v>
      </c>
      <c r="B12">
        <v>49109</v>
      </c>
      <c r="C12">
        <v>49977</v>
      </c>
      <c r="D12" s="12">
        <f t="shared" si="0"/>
        <v>99086</v>
      </c>
      <c r="H12" s="21">
        <v>98</v>
      </c>
      <c r="I12">
        <v>63</v>
      </c>
      <c r="J12" s="12">
        <f t="shared" si="1"/>
        <v>161</v>
      </c>
    </row>
    <row r="13" spans="1:13" x14ac:dyDescent="0.35">
      <c r="A13" s="14" t="s">
        <v>49</v>
      </c>
      <c r="B13">
        <v>41317</v>
      </c>
      <c r="C13">
        <v>41214</v>
      </c>
      <c r="D13" s="12">
        <f t="shared" si="0"/>
        <v>82531</v>
      </c>
      <c r="E13">
        <f>SUM(B13:B15)</f>
        <v>101330</v>
      </c>
      <c r="F13">
        <f>SUM(C13:C15)</f>
        <v>99225</v>
      </c>
      <c r="G13">
        <f>SUM(D13:D15)</f>
        <v>200555</v>
      </c>
      <c r="H13" s="21">
        <v>139</v>
      </c>
      <c r="I13">
        <v>100</v>
      </c>
      <c r="J13" s="12">
        <f t="shared" si="1"/>
        <v>239</v>
      </c>
      <c r="K13">
        <f>SUM(H13:H15)</f>
        <v>657</v>
      </c>
      <c r="L13">
        <f>SUM(I13:I15)</f>
        <v>403</v>
      </c>
      <c r="M13">
        <f>SUM(J13:J15)</f>
        <v>1060</v>
      </c>
    </row>
    <row r="14" spans="1:13" x14ac:dyDescent="0.35">
      <c r="A14" s="14" t="s">
        <v>50</v>
      </c>
      <c r="B14">
        <v>31260</v>
      </c>
      <c r="C14">
        <v>30876</v>
      </c>
      <c r="D14" s="12">
        <f t="shared" si="0"/>
        <v>62136</v>
      </c>
      <c r="H14" s="21">
        <v>190</v>
      </c>
      <c r="I14">
        <v>117</v>
      </c>
      <c r="J14" s="12">
        <f t="shared" si="1"/>
        <v>307</v>
      </c>
    </row>
    <row r="15" spans="1:13" x14ac:dyDescent="0.35">
      <c r="A15" s="14" t="s">
        <v>51</v>
      </c>
      <c r="B15">
        <v>28753</v>
      </c>
      <c r="C15">
        <v>27135</v>
      </c>
      <c r="D15" s="12">
        <f t="shared" si="0"/>
        <v>55888</v>
      </c>
      <c r="H15" s="21">
        <v>328</v>
      </c>
      <c r="I15">
        <v>186</v>
      </c>
      <c r="J15" s="12">
        <f t="shared" si="1"/>
        <v>514</v>
      </c>
    </row>
    <row r="16" spans="1:13" x14ac:dyDescent="0.35">
      <c r="A16" s="14" t="s">
        <v>52</v>
      </c>
      <c r="B16">
        <v>20588</v>
      </c>
      <c r="C16">
        <v>19882</v>
      </c>
      <c r="D16" s="12">
        <f t="shared" si="0"/>
        <v>40470</v>
      </c>
      <c r="E16">
        <f>SUM(B16:B20)</f>
        <v>51420</v>
      </c>
      <c r="F16">
        <f>SUM(C16:C20)</f>
        <v>55003</v>
      </c>
      <c r="G16">
        <f>SUM(D16:D20)</f>
        <v>106423</v>
      </c>
      <c r="H16" s="21">
        <v>398</v>
      </c>
      <c r="I16">
        <v>217</v>
      </c>
      <c r="J16" s="12">
        <f t="shared" si="1"/>
        <v>615</v>
      </c>
      <c r="K16">
        <f>SUM(H16:H20)</f>
        <v>2232</v>
      </c>
      <c r="L16">
        <f>SUM(I16:I20)</f>
        <v>2141</v>
      </c>
      <c r="M16">
        <f>SUM(J16:J20)</f>
        <v>4373</v>
      </c>
    </row>
    <row r="17" spans="1:10" x14ac:dyDescent="0.35">
      <c r="A17" s="14" t="s">
        <v>53</v>
      </c>
      <c r="B17">
        <v>13323</v>
      </c>
      <c r="C17">
        <v>14061</v>
      </c>
      <c r="D17" s="12">
        <f t="shared" si="0"/>
        <v>27384</v>
      </c>
      <c r="H17" s="21">
        <v>410</v>
      </c>
      <c r="I17">
        <v>312</v>
      </c>
      <c r="J17" s="12">
        <f t="shared" si="1"/>
        <v>722</v>
      </c>
    </row>
    <row r="18" spans="1:10" x14ac:dyDescent="0.35">
      <c r="A18" s="14" t="s">
        <v>54</v>
      </c>
      <c r="B18">
        <v>9282</v>
      </c>
      <c r="C18">
        <v>10181</v>
      </c>
      <c r="D18" s="12">
        <f t="shared" si="0"/>
        <v>19463</v>
      </c>
      <c r="H18" s="21">
        <v>486</v>
      </c>
      <c r="I18">
        <v>408</v>
      </c>
      <c r="J18" s="12">
        <f t="shared" si="1"/>
        <v>894</v>
      </c>
    </row>
    <row r="19" spans="1:10" x14ac:dyDescent="0.35">
      <c r="A19" s="14" t="s">
        <v>55</v>
      </c>
      <c r="B19">
        <v>4934</v>
      </c>
      <c r="C19">
        <v>5709</v>
      </c>
      <c r="D19" s="12">
        <f t="shared" si="0"/>
        <v>10643</v>
      </c>
      <c r="H19" s="21">
        <v>344</v>
      </c>
      <c r="I19">
        <v>390</v>
      </c>
      <c r="J19" s="12">
        <f t="shared" si="1"/>
        <v>734</v>
      </c>
    </row>
    <row r="20" spans="1:10" x14ac:dyDescent="0.35">
      <c r="A20" s="15" t="s">
        <v>56</v>
      </c>
      <c r="B20" s="16">
        <v>3293</v>
      </c>
      <c r="C20" s="16">
        <v>5170</v>
      </c>
      <c r="D20" s="17">
        <f>SUM(B20:C20)</f>
        <v>8463</v>
      </c>
      <c r="H20" s="22">
        <f>279+315</f>
        <v>594</v>
      </c>
      <c r="I20" s="16">
        <f>439+375</f>
        <v>814</v>
      </c>
      <c r="J20" s="17">
        <f t="shared" si="1"/>
        <v>1408</v>
      </c>
    </row>
    <row r="22" spans="1:10" x14ac:dyDescent="0.35">
      <c r="D22">
        <f>SUM(D3:D20)</f>
        <v>2226544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5E3D-8986-4F9C-ACE0-1BFE39C3361F}">
  <dimension ref="A1:B10"/>
  <sheetViews>
    <sheetView workbookViewId="0">
      <selection activeCell="A5" sqref="A1:A5"/>
    </sheetView>
  </sheetViews>
  <sheetFormatPr defaultRowHeight="14.5" x14ac:dyDescent="0.35"/>
  <sheetData>
    <row r="1" spans="1:2" x14ac:dyDescent="0.35">
      <c r="A1" t="s">
        <v>87</v>
      </c>
      <c r="B1" t="s">
        <v>17</v>
      </c>
    </row>
    <row r="2" spans="1:2" x14ac:dyDescent="0.35">
      <c r="A2" t="s">
        <v>88</v>
      </c>
      <c r="B2" t="s">
        <v>17</v>
      </c>
    </row>
    <row r="3" spans="1:2" x14ac:dyDescent="0.35">
      <c r="A3" t="s">
        <v>89</v>
      </c>
      <c r="B3" t="s">
        <v>17</v>
      </c>
    </row>
    <row r="4" spans="1:2" x14ac:dyDescent="0.35">
      <c r="A4" t="s">
        <v>90</v>
      </c>
      <c r="B4" t="s">
        <v>17</v>
      </c>
    </row>
    <row r="5" spans="1:2" x14ac:dyDescent="0.35">
      <c r="A5" t="s">
        <v>91</v>
      </c>
      <c r="B5" t="s">
        <v>17</v>
      </c>
    </row>
    <row r="6" spans="1:2" x14ac:dyDescent="0.35">
      <c r="A6" t="s">
        <v>87</v>
      </c>
      <c r="B6" t="s">
        <v>16</v>
      </c>
    </row>
    <row r="7" spans="1:2" x14ac:dyDescent="0.35">
      <c r="A7" t="s">
        <v>88</v>
      </c>
      <c r="B7" t="s">
        <v>16</v>
      </c>
    </row>
    <row r="8" spans="1:2" x14ac:dyDescent="0.35">
      <c r="A8" t="s">
        <v>89</v>
      </c>
      <c r="B8" t="s">
        <v>16</v>
      </c>
    </row>
    <row r="9" spans="1:2" x14ac:dyDescent="0.35">
      <c r="A9" t="s">
        <v>90</v>
      </c>
      <c r="B9" t="s">
        <v>16</v>
      </c>
    </row>
    <row r="10" spans="1:2" x14ac:dyDescent="0.35">
      <c r="A10" t="s">
        <v>91</v>
      </c>
      <c r="B10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B58E-79AC-463A-8B6C-3AB92A12859F}">
  <dimension ref="A2:E22"/>
  <sheetViews>
    <sheetView workbookViewId="0">
      <selection activeCell="D2" sqref="D2:D20"/>
    </sheetView>
  </sheetViews>
  <sheetFormatPr defaultRowHeight="14.5" x14ac:dyDescent="0.35"/>
  <sheetData>
    <row r="2" spans="1:5" x14ac:dyDescent="0.35">
      <c r="A2">
        <v>0</v>
      </c>
      <c r="B2">
        <v>2</v>
      </c>
      <c r="C2">
        <v>272</v>
      </c>
      <c r="D2">
        <v>277</v>
      </c>
      <c r="E2">
        <v>551</v>
      </c>
    </row>
    <row r="3" spans="1:5" x14ac:dyDescent="0.35">
      <c r="A3">
        <v>1</v>
      </c>
      <c r="B3">
        <v>4</v>
      </c>
      <c r="C3">
        <v>992</v>
      </c>
      <c r="D3" s="32">
        <v>1104</v>
      </c>
      <c r="E3" s="32">
        <v>2100</v>
      </c>
    </row>
    <row r="4" spans="1:5" x14ac:dyDescent="0.35">
      <c r="A4">
        <v>2</v>
      </c>
      <c r="B4">
        <v>3</v>
      </c>
      <c r="C4" s="32">
        <v>1201</v>
      </c>
      <c r="D4" s="32">
        <v>1319</v>
      </c>
      <c r="E4" s="32">
        <v>2523</v>
      </c>
    </row>
    <row r="5" spans="1:5" x14ac:dyDescent="0.35">
      <c r="A5">
        <v>3</v>
      </c>
      <c r="B5">
        <v>3</v>
      </c>
      <c r="C5" s="32">
        <v>1145</v>
      </c>
      <c r="D5" s="32">
        <v>1481</v>
      </c>
      <c r="E5" s="32">
        <v>2629</v>
      </c>
    </row>
    <row r="6" spans="1:5" x14ac:dyDescent="0.35">
      <c r="A6">
        <v>4</v>
      </c>
      <c r="B6">
        <v>1</v>
      </c>
      <c r="C6">
        <v>961</v>
      </c>
      <c r="D6" s="32">
        <v>1710</v>
      </c>
      <c r="E6" s="32">
        <v>2672</v>
      </c>
    </row>
    <row r="7" spans="1:5" x14ac:dyDescent="0.35">
      <c r="A7">
        <v>5</v>
      </c>
      <c r="B7">
        <v>6</v>
      </c>
      <c r="C7">
        <v>999</v>
      </c>
      <c r="D7" s="32">
        <v>1913</v>
      </c>
      <c r="E7" s="32">
        <v>2918</v>
      </c>
    </row>
    <row r="8" spans="1:5" x14ac:dyDescent="0.35">
      <c r="A8">
        <v>6</v>
      </c>
      <c r="B8">
        <v>8</v>
      </c>
      <c r="C8">
        <v>918</v>
      </c>
      <c r="D8" s="32">
        <v>1990</v>
      </c>
      <c r="E8" s="32">
        <v>2916</v>
      </c>
    </row>
    <row r="9" spans="1:5" x14ac:dyDescent="0.35">
      <c r="A9">
        <v>7</v>
      </c>
      <c r="B9">
        <v>4</v>
      </c>
      <c r="C9">
        <v>890</v>
      </c>
      <c r="D9" s="32">
        <v>2093</v>
      </c>
      <c r="E9" s="32">
        <v>2987</v>
      </c>
    </row>
    <row r="10" spans="1:5" x14ac:dyDescent="0.35">
      <c r="A10">
        <v>8</v>
      </c>
      <c r="B10">
        <v>5</v>
      </c>
      <c r="C10">
        <v>630</v>
      </c>
      <c r="D10" s="32">
        <v>1504</v>
      </c>
      <c r="E10" s="32">
        <v>2139</v>
      </c>
    </row>
    <row r="11" spans="1:5" x14ac:dyDescent="0.35">
      <c r="A11">
        <v>9</v>
      </c>
      <c r="B11">
        <v>5</v>
      </c>
      <c r="C11">
        <v>445</v>
      </c>
      <c r="D11" s="32">
        <v>1070</v>
      </c>
      <c r="E11" s="32">
        <v>1520</v>
      </c>
    </row>
    <row r="12" spans="1:5" x14ac:dyDescent="0.35">
      <c r="A12">
        <v>10</v>
      </c>
      <c r="B12">
        <v>5</v>
      </c>
      <c r="C12">
        <v>414</v>
      </c>
      <c r="D12">
        <v>730</v>
      </c>
      <c r="E12" s="32">
        <v>1149</v>
      </c>
    </row>
    <row r="13" spans="1:5" x14ac:dyDescent="0.35">
      <c r="A13">
        <v>11</v>
      </c>
      <c r="B13">
        <v>2</v>
      </c>
      <c r="C13">
        <v>367</v>
      </c>
      <c r="D13">
        <v>596</v>
      </c>
      <c r="E13">
        <v>965</v>
      </c>
    </row>
    <row r="14" spans="1:5" x14ac:dyDescent="0.35">
      <c r="A14">
        <v>12</v>
      </c>
      <c r="B14">
        <v>4</v>
      </c>
      <c r="C14">
        <v>318</v>
      </c>
      <c r="D14">
        <v>513</v>
      </c>
      <c r="E14">
        <v>835</v>
      </c>
    </row>
    <row r="15" spans="1:5" x14ac:dyDescent="0.35">
      <c r="A15">
        <v>13</v>
      </c>
      <c r="B15">
        <v>0</v>
      </c>
      <c r="C15">
        <v>301</v>
      </c>
      <c r="D15">
        <v>476</v>
      </c>
      <c r="E15">
        <v>777</v>
      </c>
    </row>
    <row r="16" spans="1:5" x14ac:dyDescent="0.35">
      <c r="A16">
        <v>14</v>
      </c>
      <c r="B16">
        <v>1</v>
      </c>
      <c r="C16">
        <v>233</v>
      </c>
      <c r="D16">
        <v>376</v>
      </c>
      <c r="E16">
        <v>610</v>
      </c>
    </row>
    <row r="17" spans="1:5" x14ac:dyDescent="0.35">
      <c r="A17">
        <v>15</v>
      </c>
      <c r="B17">
        <v>1</v>
      </c>
      <c r="C17">
        <v>155</v>
      </c>
      <c r="D17">
        <v>298</v>
      </c>
      <c r="E17">
        <v>454</v>
      </c>
    </row>
    <row r="18" spans="1:5" x14ac:dyDescent="0.35">
      <c r="A18">
        <v>16</v>
      </c>
      <c r="B18">
        <v>0</v>
      </c>
      <c r="C18">
        <v>99</v>
      </c>
      <c r="D18">
        <v>189</v>
      </c>
      <c r="E18">
        <v>288</v>
      </c>
    </row>
    <row r="19" spans="1:5" x14ac:dyDescent="0.35">
      <c r="A19">
        <v>17</v>
      </c>
      <c r="B19">
        <v>0</v>
      </c>
      <c r="C19">
        <v>159</v>
      </c>
      <c r="D19">
        <v>119</v>
      </c>
      <c r="E19">
        <v>278</v>
      </c>
    </row>
    <row r="20" spans="1:5" x14ac:dyDescent="0.35">
      <c r="A20" t="s">
        <v>86</v>
      </c>
      <c r="B20">
        <v>2</v>
      </c>
      <c r="C20">
        <v>357</v>
      </c>
      <c r="D20">
        <v>601</v>
      </c>
      <c r="E20">
        <v>960</v>
      </c>
    </row>
    <row r="22" spans="1:5" x14ac:dyDescent="0.35">
      <c r="A22" t="s">
        <v>61</v>
      </c>
      <c r="B22">
        <v>56</v>
      </c>
      <c r="C22" s="32">
        <v>10856</v>
      </c>
      <c r="D22" s="32">
        <v>18359</v>
      </c>
      <c r="E22" s="32">
        <v>29271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Sheet10</vt:lpstr>
      <vt:lpstr>Sheet11</vt:lpstr>
      <vt:lpstr>Sheet5</vt:lpstr>
      <vt:lpstr>Sheet6</vt:lpstr>
      <vt:lpstr>Sheet1</vt:lpstr>
      <vt:lpstr>Sheet3</vt:lpstr>
      <vt:lpstr>Sheet8</vt:lpstr>
      <vt:lpstr>Sheet9</vt:lpstr>
      <vt:lpstr>Sheet7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  Jamaluddine</dc:creator>
  <cp:lastModifiedBy>Zeina  Jamaluddine</cp:lastModifiedBy>
  <dcterms:created xsi:type="dcterms:W3CDTF">2024-09-17T13:05:18Z</dcterms:created>
  <dcterms:modified xsi:type="dcterms:W3CDTF">2024-11-05T02:20:21Z</dcterms:modified>
</cp:coreProperties>
</file>