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hidePivotFieldList="1"/>
  <mc:AlternateContent xmlns:mc="http://schemas.openxmlformats.org/markup-compatibility/2006">
    <mc:Choice Requires="x15">
      <x15ac:absPath xmlns:x15ac="http://schemas.microsoft.com/office/spreadsheetml/2010/11/ac" url="D:\3._Kuliah\Semester_4\Machine_Learning\Exercise Syarat Quiz\Exercise 1\"/>
    </mc:Choice>
  </mc:AlternateContent>
  <xr:revisionPtr revIDLastSave="0" documentId="13_ncr:1_{073A9534-9B69-471F-8185-868AD6E10F20}" xr6:coauthVersionLast="47" xr6:coauthVersionMax="47" xr10:uidLastSave="{00000000-0000-0000-0000-000000000000}"/>
  <bookViews>
    <workbookView xWindow="-120" yWindow="-120" windowWidth="29040" windowHeight="15720" activeTab="4" xr2:uid="{00000000-000D-0000-FFFF-FFFF00000000}"/>
  </bookViews>
  <sheets>
    <sheet name="Missing Values" sheetId="2" r:id="rId1"/>
    <sheet name="Outlier" sheetId="1" r:id="rId2"/>
    <sheet name="Inconsistency Data" sheetId="4" r:id="rId3"/>
    <sheet name="Data Noise" sheetId="5" r:id="rId4"/>
    <sheet name="Imbalance Data" sheetId="6" r:id="rId5"/>
  </sheets>
  <definedNames>
    <definedName name="ExternalData_1" localSheetId="0" hidden="1">'Missing Values'!$A$8:$T$18</definedName>
    <definedName name="ExternalData_1" localSheetId="1" hidden="1">Outlier!#REF!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45" i="6" l="1"/>
  <c r="E45" i="6"/>
  <c r="D45" i="6"/>
  <c r="C45" i="6"/>
  <c r="A45" i="6"/>
  <c r="B45" i="6"/>
  <c r="F20" i="6"/>
  <c r="E20" i="6"/>
  <c r="D20" i="6"/>
  <c r="C20" i="6"/>
  <c r="B20" i="6"/>
  <c r="A20" i="6"/>
  <c r="E33" i="4"/>
  <c r="C29" i="4"/>
  <c r="C30" i="4"/>
  <c r="C31" i="4"/>
  <c r="C32" i="4"/>
  <c r="C33" i="4"/>
  <c r="C34" i="4"/>
  <c r="C35" i="4"/>
  <c r="C36" i="4"/>
  <c r="C37" i="4"/>
  <c r="W9" i="1"/>
  <c r="W8" i="1"/>
  <c r="N9" i="1" s="1"/>
  <c r="D53" i="2" a="1"/>
  <c r="D53" i="2" s="1"/>
  <c r="D54" i="2" a="1"/>
  <c r="D54" i="2"/>
  <c r="D55" i="2" a="1"/>
  <c r="D55" i="2" s="1"/>
  <c r="D56" i="2" a="1"/>
  <c r="D56" i="2" s="1"/>
  <c r="D57" i="2" a="1"/>
  <c r="D57" i="2" s="1"/>
  <c r="D58" i="2" a="1"/>
  <c r="D58" i="2" s="1"/>
  <c r="D59" i="2" a="1"/>
  <c r="D59" i="2" s="1"/>
  <c r="D60" i="2" a="1"/>
  <c r="D60" i="2" s="1"/>
  <c r="D61" i="2" a="1"/>
  <c r="D61" i="2" s="1"/>
  <c r="D62" i="2" a="1"/>
  <c r="D62" i="2" s="1"/>
  <c r="D38" i="2"/>
  <c r="G53" i="2" a="1"/>
  <c r="G53" i="2" s="1"/>
  <c r="G54" i="2" a="1"/>
  <c r="G54" i="2"/>
  <c r="G55" i="2" a="1"/>
  <c r="G55" i="2"/>
  <c r="G56" i="2" a="1"/>
  <c r="G56" i="2" s="1"/>
  <c r="G57" i="2" a="1"/>
  <c r="G57" i="2" s="1"/>
  <c r="G58" i="2" a="1"/>
  <c r="G58" i="2"/>
  <c r="G59" i="2" a="1"/>
  <c r="G59" i="2" s="1"/>
  <c r="G60" i="2" a="1"/>
  <c r="G60" i="2" s="1"/>
  <c r="G61" i="2" a="1"/>
  <c r="G61" i="2" s="1"/>
  <c r="G62" i="2" a="1"/>
  <c r="G62" i="2" s="1"/>
  <c r="H53" i="2" a="1"/>
  <c r="H53" i="2" s="1"/>
  <c r="H54" i="2" a="1"/>
  <c r="H54" i="2" s="1"/>
  <c r="H55" i="2" a="1"/>
  <c r="H55" i="2" s="1"/>
  <c r="H56" i="2" a="1"/>
  <c r="H56" i="2" s="1"/>
  <c r="H57" i="2" a="1"/>
  <c r="H57" i="2" s="1"/>
  <c r="H58" i="2" a="1"/>
  <c r="H58" i="2" s="1"/>
  <c r="H59" i="2" a="1"/>
  <c r="H59" i="2" s="1"/>
  <c r="H60" i="2" a="1"/>
  <c r="H60" i="2" s="1"/>
  <c r="H61" i="2" a="1"/>
  <c r="H61" i="2" s="1"/>
  <c r="H62" i="2" a="1"/>
  <c r="H62" i="2" s="1"/>
  <c r="I53" i="2" a="1"/>
  <c r="I53" i="2" s="1"/>
  <c r="I54" i="2" a="1"/>
  <c r="I54" i="2"/>
  <c r="I55" i="2" a="1"/>
  <c r="I55" i="2" s="1"/>
  <c r="I56" i="2" a="1"/>
  <c r="I56" i="2" s="1"/>
  <c r="I57" i="2" a="1"/>
  <c r="I57" i="2" s="1"/>
  <c r="I58" i="2" a="1"/>
  <c r="I58" i="2" s="1"/>
  <c r="I59" i="2" a="1"/>
  <c r="I59" i="2" s="1"/>
  <c r="I60" i="2" a="1"/>
  <c r="I60" i="2"/>
  <c r="I61" i="2" a="1"/>
  <c r="I61" i="2" s="1"/>
  <c r="I62" i="2" a="1"/>
  <c r="I62" i="2"/>
  <c r="L54" i="2"/>
  <c r="L55" i="2"/>
  <c r="L57" i="2"/>
  <c r="L58" i="2"/>
  <c r="L59" i="2"/>
  <c r="L61" i="2"/>
  <c r="L62" i="2"/>
  <c r="N53" i="2"/>
  <c r="N54" i="2"/>
  <c r="N55" i="2"/>
  <c r="N56" i="2"/>
  <c r="N57" i="2"/>
  <c r="N58" i="2"/>
  <c r="N59" i="2"/>
  <c r="N60" i="2"/>
  <c r="N61" i="2"/>
  <c r="N62" i="2"/>
  <c r="R53" i="2"/>
  <c r="R54" i="2"/>
  <c r="R55" i="2"/>
  <c r="R56" i="2"/>
  <c r="R57" i="2"/>
  <c r="R58" i="2"/>
  <c r="R59" i="2"/>
  <c r="R60" i="2"/>
  <c r="R61" i="2"/>
  <c r="R62" i="2"/>
  <c r="Q53" i="2"/>
  <c r="Q54" i="2"/>
  <c r="Q55" i="2"/>
  <c r="Q56" i="2"/>
  <c r="Q57" i="2"/>
  <c r="Q58" i="2"/>
  <c r="Q59" i="2"/>
  <c r="Q60" i="2"/>
  <c r="Q61" i="2"/>
  <c r="Q62" i="2"/>
  <c r="D39" i="2"/>
  <c r="D40" i="2"/>
  <c r="D41" i="2"/>
  <c r="D42" i="2"/>
  <c r="D43" i="2"/>
  <c r="D44" i="2"/>
  <c r="D45" i="2"/>
  <c r="D46" i="2"/>
  <c r="D47" i="2"/>
  <c r="H38" i="2"/>
  <c r="G38" i="2"/>
  <c r="G39" i="2"/>
  <c r="G40" i="2"/>
  <c r="G41" i="2"/>
  <c r="G42" i="2"/>
  <c r="G43" i="2"/>
  <c r="G44" i="2"/>
  <c r="G45" i="2"/>
  <c r="G46" i="2"/>
  <c r="G47" i="2"/>
  <c r="H39" i="2"/>
  <c r="H40" i="2"/>
  <c r="H41" i="2"/>
  <c r="H42" i="2"/>
  <c r="H43" i="2"/>
  <c r="H44" i="2"/>
  <c r="H45" i="2"/>
  <c r="H46" i="2"/>
  <c r="H47" i="2"/>
  <c r="I40" i="2"/>
  <c r="I41" i="2"/>
  <c r="I42" i="2"/>
  <c r="I43" i="2"/>
  <c r="I44" i="2"/>
  <c r="I45" i="2"/>
  <c r="I46" i="2"/>
  <c r="I47" i="2"/>
  <c r="I39" i="2"/>
  <c r="I38" i="2"/>
  <c r="L38" i="2"/>
  <c r="L39" i="2"/>
  <c r="L40" i="2"/>
  <c r="L41" i="2"/>
  <c r="L42" i="2"/>
  <c r="L43" i="2"/>
  <c r="L44" i="2"/>
  <c r="L45" i="2"/>
  <c r="L60" i="2" s="1"/>
  <c r="L46" i="2"/>
  <c r="L47" i="2"/>
  <c r="N38" i="2"/>
  <c r="N39" i="2"/>
  <c r="N40" i="2"/>
  <c r="N41" i="2"/>
  <c r="N42" i="2"/>
  <c r="N43" i="2"/>
  <c r="N44" i="2"/>
  <c r="N45" i="2"/>
  <c r="N46" i="2"/>
  <c r="N47" i="2"/>
  <c r="R38" i="2"/>
  <c r="R39" i="2"/>
  <c r="R40" i="2"/>
  <c r="R41" i="2"/>
  <c r="R42" i="2"/>
  <c r="R43" i="2"/>
  <c r="R44" i="2"/>
  <c r="R45" i="2"/>
  <c r="R46" i="2"/>
  <c r="R47" i="2"/>
  <c r="Q40" i="2"/>
  <c r="Q41" i="2"/>
  <c r="Q42" i="2"/>
  <c r="Q43" i="2"/>
  <c r="Q44" i="2"/>
  <c r="Q45" i="2"/>
  <c r="Q46" i="2"/>
  <c r="Q47" i="2"/>
  <c r="Q39" i="2"/>
  <c r="Q38" i="2"/>
  <c r="L53" i="2" l="1"/>
  <c r="L56" i="2"/>
  <c r="N18" i="1"/>
  <c r="N17" i="1"/>
  <c r="N16" i="1"/>
  <c r="N15" i="1"/>
  <c r="N14" i="1"/>
  <c r="N13" i="1"/>
  <c r="N12" i="1"/>
  <c r="N11" i="1"/>
  <c r="N10" i="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1F368691-3CCF-4E32-9F39-9DFDD3F7866D}" keepAlive="1" name="Query - cirrhosis" description="Connection to the 'cirrhosis' query in the workbook." type="5" refreshedVersion="8" background="1" saveData="1">
    <dbPr connection="Provider=Microsoft.Mashup.OleDb.1;Data Source=$Workbook$;Location=cirrhosis;Extended Properties=&quot;&quot;" command="SELECT * FROM [cirrhosis]"/>
  </connection>
  <connection id="2" xr16:uid="{137A1DA3-91A9-407D-A9D2-D6599D142F82}" keepAlive="1" name="Query - cirrhosis (2)" description="Connection to the 'cirrhosis (2)' query in the workbook." type="5" refreshedVersion="0" background="1">
    <dbPr connection="Provider=Microsoft.Mashup.OleDb.1;Data Source=$Workbook$;Location=&quot;cirrhosis (2)&quot;;Extended Properties=&quot;&quot;" command="SELECT * FROM [cirrhosis (2)]"/>
  </connection>
  <connection id="3" xr16:uid="{A1E4E93A-A5D6-445B-8C9D-5032D97B786D}" keepAlive="1" name="Query - cirrhosis (3)" description="Connection to the 'cirrhosis (3)' query in the workbook." type="5" refreshedVersion="8" background="1" saveData="1">
    <dbPr connection="Provider=Microsoft.Mashup.OleDb.1;Data Source=$Workbook$;Location=&quot;cirrhosis (3)&quot;;Extended Properties=&quot;&quot;" command="SELECT * FROM [cirrhosis (3)]"/>
  </connection>
  <connection id="4" xr16:uid="{20219EF0-FB3F-4439-9573-4AC4BB9858BA}" keepAlive="1" name="Query - cirrhosis (4)" description="Connection to the 'cirrhosis (4)' query in the workbook." type="5" refreshedVersion="8" background="1" saveData="1">
    <dbPr connection="Provider=Microsoft.Mashup.OleDb.1;Data Source=$Workbook$;Location=&quot;cirrhosis (4)&quot;;Extended Properties=&quot;&quot;" command="SELECT * FROM [cirrhosis (4)]"/>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<sst xmlns="http://schemas.openxmlformats.org/spreadsheetml/2006/main" count="989" uniqueCount="89">
  <si>
    <t>ID</t>
  </si>
  <si>
    <t>N_Days</t>
  </si>
  <si>
    <t>Status</t>
  </si>
  <si>
    <t>Drug</t>
  </si>
  <si>
    <t>Age</t>
  </si>
  <si>
    <t>Sex</t>
  </si>
  <si>
    <t>Ascites</t>
  </si>
  <si>
    <t>Hepatomegaly</t>
  </si>
  <si>
    <t>Spiders</t>
  </si>
  <si>
    <t>Edema</t>
  </si>
  <si>
    <t>Bilirubin</t>
  </si>
  <si>
    <t>Cholesterol</t>
  </si>
  <si>
    <t>Albumin</t>
  </si>
  <si>
    <t>Copper</t>
  </si>
  <si>
    <t>Alk_Phos</t>
  </si>
  <si>
    <t>SGOT</t>
  </si>
  <si>
    <t>Tryglicerides</t>
  </si>
  <si>
    <t>Platelets</t>
  </si>
  <si>
    <t>Prothrombin</t>
  </si>
  <si>
    <t>Stage</t>
  </si>
  <si>
    <t>D</t>
  </si>
  <si>
    <t>D-penicillamine</t>
  </si>
  <si>
    <t>F</t>
  </si>
  <si>
    <t>Y</t>
  </si>
  <si>
    <t>156</t>
  </si>
  <si>
    <t>172</t>
  </si>
  <si>
    <t>190</t>
  </si>
  <si>
    <t>C</t>
  </si>
  <si>
    <t>N</t>
  </si>
  <si>
    <t>302</t>
  </si>
  <si>
    <t>54</t>
  </si>
  <si>
    <t>88</t>
  </si>
  <si>
    <t>221</t>
  </si>
  <si>
    <t>M</t>
  </si>
  <si>
    <t>S</t>
  </si>
  <si>
    <t>176</t>
  </si>
  <si>
    <t>210</t>
  </si>
  <si>
    <t>55</t>
  </si>
  <si>
    <t>151</t>
  </si>
  <si>
    <t>92</t>
  </si>
  <si>
    <t>183</t>
  </si>
  <si>
    <t>CL</t>
  </si>
  <si>
    <t>Placebo</t>
  </si>
  <si>
    <t>279</t>
  </si>
  <si>
    <t>143</t>
  </si>
  <si>
    <t>72</t>
  </si>
  <si>
    <t>136</t>
  </si>
  <si>
    <t>248</t>
  </si>
  <si>
    <t>50</t>
  </si>
  <si>
    <t>63</t>
  </si>
  <si>
    <t>NA</t>
  </si>
  <si>
    <t>322</t>
  </si>
  <si>
    <t>52</t>
  </si>
  <si>
    <t>213</t>
  </si>
  <si>
    <t>204</t>
  </si>
  <si>
    <t>280</t>
  </si>
  <si>
    <t>189</t>
  </si>
  <si>
    <t>373</t>
  </si>
  <si>
    <t>562</t>
  </si>
  <si>
    <t>79</t>
  </si>
  <si>
    <t>251</t>
  </si>
  <si>
    <t>200</t>
  </si>
  <si>
    <t>140</t>
  </si>
  <si>
    <t>Dataset diambil dari:</t>
  </si>
  <si>
    <t>https://archive.ics.uci.edu/dataset/878/cirrhosis+patient+survival+prediction+dataset-1</t>
  </si>
  <si>
    <t>Fitur yang diselesaikan dengan modus (Nilai yang sering muncul)</t>
  </si>
  <si>
    <t>Fitur yang diselesaikan dengan average (Nilai rata-rata)</t>
  </si>
  <si>
    <t xml:space="preserve">Hepato </t>
  </si>
  <si>
    <t>Permasalahan</t>
  </si>
  <si>
    <t>Fitur numerik bertipe data text dan perlu diubah agar bisa mendapatkan rata-rata</t>
  </si>
  <si>
    <t>Dataset Awal</t>
  </si>
  <si>
    <t>Dataset Akhir</t>
  </si>
  <si>
    <t>Hasil Akhir</t>
  </si>
  <si>
    <t>Fitur yang akan dijadikan contoh untuk dihilangkan outlier nya menggunakan metode Z-Score</t>
  </si>
  <si>
    <t>Mean Albumin</t>
  </si>
  <si>
    <t>STD Albumin</t>
  </si>
  <si>
    <t>Z-Scores Albumin</t>
  </si>
  <si>
    <t>Karena Data ke-8 memiliki Z-Scores Albumin melebihi 2, maka data tersebut perlu dihilangkan</t>
  </si>
  <si>
    <t>Death</t>
  </si>
  <si>
    <t>40 Years old</t>
  </si>
  <si>
    <t>Fitur Status, hanya memiliki 3 Nilai Yaitu</t>
  </si>
  <si>
    <t>C (Censored)</t>
  </si>
  <si>
    <t>CL (Censored due to liver tx)</t>
  </si>
  <si>
    <t>D (Death)</t>
  </si>
  <si>
    <t>Fitur Age, hanya menerima integer berupa umur dalam hari</t>
  </si>
  <si>
    <t>Maka dilakukan penstandaran pada Status menggunakan kondisi berdasarkan aturan nilai, sedangkan Age menggunakan fitur Text To Columns pada tab Data dengan delimeter Space kemudian dikalikan dengan 365 (Perhitungan Normal tanpa tahun kabisat)</t>
  </si>
  <si>
    <t>menjadi</t>
  </si>
  <si>
    <t>Pada fitur SGOT, nilai 961 Unit per ml dapat dikategorikan rendah sehingga data tersebut tidak perlu dihilangkan</t>
  </si>
  <si>
    <t>Tetapi nilai SGOT 93 Unit per ml merupakan nilai yang abnormal, dikarenakan secara umum nilai normal SGOT ialah 5 hingga 40 Unit per liter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</si>
</sst>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0"/>
      <name val="Calibri"/>
      <family val="2"/>
      <scheme val="minor"/>
    </font>
    <font>
      <sz val="8"/>
      <name val="Calibri"/>
      <family val="2"/>
      <scheme val="minor"/>
    </font>
    <font>
      <u/>
      <sz val="11"/>
      <color theme="10"/>
      <name val="Calibri"/>
      <family val="2"/>
      <scheme val="minor"/>
    </font>
    <font>
      <sz val="24"/>
      <color theme="1"/>
      <name val="Calibri"/>
      <family val="2"/>
      <scheme val="minor"/>
    </font>
  </fonts>
  <fills count="9">
    <fill>
      <patternFill patternType="none"/>
    </fill>
    <fill>
      <patternFill patternType="gray125"/>
    </fill>
    <fill>
      <patternFill patternType="solid">
        <fgColor theme="9"/>
        <bgColor theme="9"/>
      </patternFill>
    </fill>
    <fill>
      <patternFill patternType="solid">
        <fgColor theme="9" tint="0.79998168889431442"/>
        <bgColor theme="9" tint="0.79998168889431442"/>
      </patternFill>
    </fill>
    <fill>
      <patternFill patternType="solid">
        <fgColor rgb="FFFF0000"/>
        <bgColor indexed="64"/>
      </patternFill>
    </fill>
    <fill>
      <patternFill patternType="solid">
        <fgColor rgb="FFFF0000"/>
        <bgColor theme="9" tint="0.79998168889431442"/>
      </patternFill>
    </fill>
    <fill>
      <patternFill patternType="solid">
        <fgColor theme="9"/>
        <bgColor indexed="64"/>
      </patternFill>
    </fill>
    <fill>
      <patternFill patternType="solid">
        <fgColor theme="4" tint="-0.249977111117893"/>
        <bgColor indexed="64"/>
      </patternFill>
    </fill>
    <fill>
      <patternFill patternType="solid">
        <fgColor theme="5"/>
        <bgColor indexed="64"/>
      </patternFill>
    </fill>
  </fills>
  <borders count="8">
    <border>
      <left/>
      <right/>
      <top/>
      <bottom/>
      <diagonal/>
    </border>
    <border>
      <left/>
      <right/>
      <top style="thin">
        <color theme="9" tint="0.39997558519241921"/>
      </top>
      <bottom style="thin">
        <color theme="9" tint="0.39997558519241921"/>
      </bottom>
      <diagonal/>
    </border>
    <border>
      <left/>
      <right style="thin">
        <color theme="9" tint="0.39997558519241921"/>
      </right>
      <top style="thin">
        <color theme="9" tint="0.39997558519241921"/>
      </top>
      <bottom style="thin">
        <color theme="9" tint="0.39997558519241921"/>
      </bottom>
      <diagonal/>
    </border>
    <border>
      <left/>
      <right/>
      <top/>
      <bottom style="thin">
        <color theme="9" tint="0.39997558519241921"/>
      </bottom>
      <diagonal/>
    </border>
    <border>
      <left/>
      <right style="thin">
        <color theme="9" tint="0.39997558519241921"/>
      </right>
      <top/>
      <bottom style="thin">
        <color theme="9" tint="0.39997558519241921"/>
      </bottom>
      <diagonal/>
    </border>
    <border>
      <left/>
      <right/>
      <top style="thin">
        <color theme="9" tint="0.39997558519241921"/>
      </top>
      <bottom/>
      <diagonal/>
    </border>
    <border>
      <left style="thin">
        <color theme="9"/>
      </left>
      <right/>
      <top style="thin">
        <color theme="9" tint="0.39997558519241921"/>
      </top>
      <bottom style="thin">
        <color theme="9"/>
      </bottom>
      <diagonal/>
    </border>
    <border>
      <left/>
      <right/>
      <top style="thin">
        <color theme="9" tint="0.39997558519241921"/>
      </top>
      <bottom style="thin">
        <color theme="9"/>
      </bottom>
      <diagonal/>
    </border>
  </borders>
  <cellStyleXfs count="2">
    <xf numFmtId="0" fontId="0" fillId="0" borderId="0"/>
    <xf numFmtId="0" fontId="3" fillId="0" borderId="0" applyNumberFormat="0" applyFill="0" applyBorder="0" applyAlignment="0" applyProtection="0"/>
  </cellStyleXfs>
  <cellXfs count="32">
    <xf numFmtId="0" fontId="0" fillId="0" borderId="0" xfId="0"/>
    <xf numFmtId="0" fontId="0" fillId="3" borderId="1" xfId="0" applyFill="1" applyBorder="1"/>
    <xf numFmtId="0" fontId="0" fillId="3" borderId="2" xfId="0" applyFill="1" applyBorder="1"/>
    <xf numFmtId="0" fontId="0" fillId="0" borderId="1" xfId="0" applyBorder="1"/>
    <xf numFmtId="0" fontId="0" fillId="0" borderId="2" xfId="0" applyBorder="1"/>
    <xf numFmtId="2" fontId="0" fillId="0" borderId="0" xfId="0" applyNumberFormat="1"/>
    <xf numFmtId="0" fontId="3" fillId="0" borderId="0" xfId="1"/>
    <xf numFmtId="0" fontId="4" fillId="0" borderId="0" xfId="0" applyFont="1"/>
    <xf numFmtId="0" fontId="1" fillId="2" borderId="3" xfId="0" applyFont="1" applyFill="1" applyBorder="1"/>
    <xf numFmtId="0" fontId="1" fillId="2" borderId="4" xfId="0" applyFont="1" applyFill="1" applyBorder="1"/>
    <xf numFmtId="0" fontId="0" fillId="0" borderId="5" xfId="0" applyBorder="1"/>
    <xf numFmtId="1" fontId="0" fillId="3" borderId="1" xfId="0" applyNumberFormat="1" applyFill="1" applyBorder="1"/>
    <xf numFmtId="1" fontId="0" fillId="0" borderId="1" xfId="0" applyNumberFormat="1" applyBorder="1"/>
    <xf numFmtId="0" fontId="0" fillId="3" borderId="1" xfId="0" applyFont="1" applyFill="1" applyBorder="1"/>
    <xf numFmtId="0" fontId="0" fillId="0" borderId="1" xfId="0" applyFont="1" applyBorder="1"/>
    <xf numFmtId="0" fontId="0" fillId="0" borderId="2" xfId="0" applyFont="1" applyBorder="1"/>
    <xf numFmtId="0" fontId="1" fillId="2" borderId="1" xfId="0" applyFont="1" applyFill="1" applyBorder="1"/>
    <xf numFmtId="0" fontId="0" fillId="4" borderId="1" xfId="0" applyFill="1" applyBorder="1"/>
    <xf numFmtId="1" fontId="0" fillId="0" borderId="0" xfId="0" applyNumberFormat="1" applyAlignment="1">
      <alignment horizontal="right"/>
    </xf>
    <xf numFmtId="0" fontId="0" fillId="0" borderId="1" xfId="0" applyFont="1" applyFill="1" applyBorder="1"/>
    <xf numFmtId="0" fontId="0" fillId="0" borderId="0" xfId="0" applyFill="1"/>
    <xf numFmtId="0" fontId="0" fillId="5" borderId="1" xfId="0" applyFill="1" applyBorder="1"/>
    <xf numFmtId="0" fontId="0" fillId="0" borderId="1" xfId="0" applyFill="1" applyBorder="1"/>
    <xf numFmtId="0" fontId="0" fillId="6" borderId="0" xfId="0" applyFill="1" applyAlignment="1">
      <alignment horizontal="center"/>
    </xf>
    <xf numFmtId="0" fontId="0" fillId="7" borderId="0" xfId="0" applyFill="1" applyAlignment="1">
      <alignment horizontal="center"/>
    </xf>
    <xf numFmtId="0" fontId="0" fillId="8" borderId="0" xfId="0" applyFill="1" applyAlignment="1">
      <alignment horizontal="center"/>
    </xf>
    <xf numFmtId="0" fontId="0" fillId="8" borderId="0" xfId="0" applyFill="1"/>
    <xf numFmtId="0" fontId="0" fillId="0" borderId="0" xfId="0" applyFont="1" applyFill="1" applyBorder="1"/>
    <xf numFmtId="0" fontId="0" fillId="0" borderId="0" xfId="0" applyFill="1" applyBorder="1"/>
    <xf numFmtId="0" fontId="0" fillId="0" borderId="6" xfId="0" applyFont="1" applyBorder="1"/>
    <xf numFmtId="0" fontId="0" fillId="0" borderId="7" xfId="0" applyFont="1" applyBorder="1"/>
    <xf numFmtId="1" fontId="0" fillId="0" borderId="1" xfId="0" applyNumberFormat="1" applyFont="1" applyBorder="1"/>
  </cellXfs>
  <cellStyles count="2">
    <cellStyle name="Hyperlink" xfId="1" builtinId="8"/>
    <cellStyle name="Normal" xfId="0" builtinId="0"/>
  </cellStyles>
  <dxfs count="239">
    <dxf>
      <fill>
        <patternFill patternType="solid">
          <fgColor indexed="64"/>
          <bgColor theme="5"/>
        </patternFill>
      </fill>
    </dxf>
    <dxf>
      <font>
        <b val="0"/>
        <i val="0"/>
        <strike val="0"/>
        <condense val="0"/>
        <extend val="0"/>
        <outline val="0"/>
        <shadow val="0"/>
        <u val="none"/>
        <vertAlign val="baseline"/>
        <sz val="11"/>
        <color theme="1"/>
        <name val="Calibri"/>
        <family val="2"/>
        <scheme val="minor"/>
      </font>
      <border diagonalUp="0" diagonalDown="0">
        <left/>
        <right/>
        <top style="thin">
          <color theme="9" tint="0.39997558519241921"/>
        </top>
        <bottom style="thin">
          <color theme="9" tint="0.39997558519241921"/>
        </bottom>
        <vertical/>
        <horizontal/>
      </border>
    </dxf>
    <dxf>
      <numFmt numFmtId="1" formatCode="0"/>
      <border diagonalUp="0" diagonalDown="0">
        <left/>
        <right/>
        <top style="thin">
          <color theme="9" tint="0.39997558519241921"/>
        </top>
        <bottom style="thin">
          <color theme="9" tint="0.39997558519241921"/>
        </bottom>
        <vertical/>
        <horizontal/>
      </border>
    </dxf>
    <dxf>
      <border diagonalUp="0" diagonalDown="0">
        <left/>
        <right/>
        <top style="thin">
          <color theme="9" tint="0.39997558519241921"/>
        </top>
        <bottom style="thin">
          <color theme="9" tint="0.39997558519241921"/>
        </bottom>
        <vertical/>
        <horizontal/>
      </border>
    </dxf>
    <dxf>
      <border diagonalUp="0" diagonalDown="0">
        <left/>
        <right/>
        <top style="thin">
          <color theme="9" tint="0.39997558519241921"/>
        </top>
        <bottom style="thin">
          <color theme="9" tint="0.39997558519241921"/>
        </bottom>
        <vertical/>
        <horizontal/>
      </border>
    </dxf>
    <dxf>
      <border diagonalUp="0" diagonalDown="0">
        <left/>
        <right/>
        <top style="thin">
          <color theme="9" tint="0.39997558519241921"/>
        </top>
        <bottom style="thin">
          <color theme="9" tint="0.39997558519241921"/>
        </bottom>
        <vertical/>
        <horizontal/>
      </border>
    </dxf>
    <dxf>
      <border diagonalUp="0" diagonalDown="0">
        <left/>
        <right/>
        <top style="thin">
          <color theme="9" tint="0.39997558519241921"/>
        </top>
        <bottom style="thin">
          <color theme="9" tint="0.39997558519241921"/>
        </bottom>
        <vertical/>
        <horizontal/>
      </border>
    </dxf>
    <dxf>
      <numFmt numFmtId="1" formatCode="0"/>
      <border diagonalUp="0" diagonalDown="0">
        <left/>
        <right/>
        <top style="thin">
          <color theme="9" tint="0.39997558519241921"/>
        </top>
        <bottom style="thin">
          <color theme="9" tint="0.39997558519241921"/>
        </bottom>
        <vertical/>
        <horizontal/>
      </border>
    </dxf>
    <dxf>
      <border diagonalUp="0" diagonalDown="0">
        <left/>
        <right/>
        <top style="thin">
          <color theme="9" tint="0.39997558519241921"/>
        </top>
        <bottom style="thin">
          <color theme="9" tint="0.39997558519241921"/>
        </bottom>
        <vertical/>
        <horizontal/>
      </border>
    </dxf>
    <dxf>
      <border diagonalUp="0" diagonalDown="0">
        <left/>
        <right/>
        <top style="thin">
          <color theme="9" tint="0.39997558519241921"/>
        </top>
        <bottom style="thin">
          <color theme="9" tint="0.39997558519241921"/>
        </bottom>
        <vertical/>
        <horizontal/>
      </border>
    </dxf>
    <dxf>
      <border diagonalUp="0" diagonalDown="0">
        <left/>
        <right/>
        <top style="thin">
          <color theme="9" tint="0.39997558519241921"/>
        </top>
        <bottom style="thin">
          <color theme="9" tint="0.39997558519241921"/>
        </bottom>
        <vertical/>
        <horizontal/>
      </border>
    </dxf>
    <dxf>
      <border diagonalUp="0" diagonalDown="0">
        <left/>
        <right/>
        <top style="thin">
          <color theme="9" tint="0.39997558519241921"/>
        </top>
        <bottom style="thin">
          <color theme="9" tint="0.39997558519241921"/>
        </bottom>
        <vertical/>
        <horizontal/>
      </border>
    </dxf>
    <dxf>
      <border diagonalUp="0" diagonalDown="0">
        <left/>
        <right/>
        <top style="thin">
          <color theme="9" tint="0.39997558519241921"/>
        </top>
        <bottom style="thin">
          <color theme="9" tint="0.39997558519241921"/>
        </bottom>
        <vertical/>
        <horizontal/>
      </border>
    </dxf>
    <dxf>
      <border diagonalUp="0" diagonalDown="0">
        <left/>
        <right/>
        <top style="thin">
          <color theme="9" tint="0.39997558519241921"/>
        </top>
        <bottom style="thin">
          <color theme="9" tint="0.39997558519241921"/>
        </bottom>
        <vertical/>
        <horizontal/>
      </border>
    </dxf>
    <dxf>
      <border diagonalUp="0" diagonalDown="0">
        <left/>
        <right/>
        <top style="thin">
          <color theme="9" tint="0.39997558519241921"/>
        </top>
        <bottom style="thin">
          <color theme="9" tint="0.39997558519241921"/>
        </bottom>
        <vertical/>
        <horizontal/>
      </border>
    </dxf>
    <dxf>
      <border diagonalUp="0" diagonalDown="0">
        <left/>
        <right/>
        <top style="thin">
          <color theme="9" tint="0.39997558519241921"/>
        </top>
        <bottom style="thin">
          <color theme="9" tint="0.39997558519241921"/>
        </bottom>
        <vertical/>
        <horizontal/>
      </border>
    </dxf>
    <dxf>
      <numFmt numFmtId="0" formatCode="General"/>
      <border diagonalUp="0" diagonalDown="0">
        <left/>
        <right/>
        <top style="thin">
          <color theme="9" tint="0.39997558519241921"/>
        </top>
        <bottom style="thin">
          <color theme="9" tint="0.39997558519241921"/>
        </bottom>
        <vertical/>
        <horizontal/>
      </border>
    </dxf>
    <dxf>
      <border diagonalUp="0" diagonalDown="0">
        <left/>
        <right/>
        <top style="thin">
          <color theme="9" tint="0.39997558519241921"/>
        </top>
        <bottom style="thin">
          <color theme="9" tint="0.39997558519241921"/>
        </bottom>
        <vertical/>
        <horizontal/>
      </border>
    </dxf>
    <dxf>
      <border diagonalUp="0" diagonalDown="0">
        <left/>
        <right/>
        <top style="thin">
          <color theme="9" tint="0.39997558519241921"/>
        </top>
        <bottom style="thin">
          <color theme="9" tint="0.39997558519241921"/>
        </bottom>
        <vertical/>
        <horizontal/>
      </border>
    </dxf>
    <dxf>
      <border outline="0">
        <top style="thin">
          <color theme="9" tint="0.39997558519241921"/>
        </top>
      </border>
    </dxf>
    <dxf>
      <border outline="0">
        <bottom style="thin">
          <color theme="9" tint="0.39997558519241921"/>
        </bottom>
      </border>
    </dxf>
    <dxf>
      <border outline="0">
        <right style="thin">
          <color theme="9" tint="0.39997558519241921"/>
        </right>
      </border>
    </dxf>
    <dxf>
      <font>
        <b/>
        <i val="0"/>
        <strike val="0"/>
        <condense val="0"/>
        <extend val="0"/>
        <outline val="0"/>
        <shadow val="0"/>
        <u val="none"/>
        <vertAlign val="baseline"/>
        <sz val="11"/>
        <color theme="0"/>
        <name val="Calibri"/>
        <family val="2"/>
        <scheme val="minor"/>
      </font>
      <fill>
        <patternFill patternType="solid">
          <fgColor theme="9"/>
          <bgColor theme="9"/>
        </patternFill>
      </fill>
    </dxf>
    <dxf>
      <fill>
        <patternFill patternType="solid">
          <fgColor indexed="64"/>
          <bgColor theme="5"/>
        </patternFill>
      </fill>
    </dxf>
    <dxf>
      <font>
        <b val="0"/>
        <i val="0"/>
        <strike val="0"/>
        <condense val="0"/>
        <extend val="0"/>
        <outline val="0"/>
        <shadow val="0"/>
        <u val="none"/>
        <vertAlign val="baseline"/>
        <sz val="11"/>
        <color theme="1"/>
        <name val="Calibri"/>
        <family val="2"/>
        <scheme val="minor"/>
      </font>
      <border diagonalUp="0" diagonalDown="0">
        <left/>
        <right/>
        <top style="thin">
          <color theme="9" tint="0.39997558519241921"/>
        </top>
        <bottom style="thin">
          <color theme="9" tint="0.39997558519241921"/>
        </bottom>
        <vertical/>
        <horizontal/>
      </border>
    </dxf>
    <dxf>
      <numFmt numFmtId="1" formatCode="0"/>
      <border diagonalUp="0" diagonalDown="0">
        <left/>
        <right/>
        <top style="thin">
          <color theme="9" tint="0.39997558519241921"/>
        </top>
        <bottom style="thin">
          <color theme="9" tint="0.39997558519241921"/>
        </bottom>
        <vertical/>
        <horizontal/>
      </border>
    </dxf>
    <dxf>
      <border diagonalUp="0" diagonalDown="0">
        <left/>
        <right/>
        <top style="thin">
          <color theme="9" tint="0.39997558519241921"/>
        </top>
        <bottom style="thin">
          <color theme="9" tint="0.39997558519241921"/>
        </bottom>
        <vertical/>
        <horizontal/>
      </border>
    </dxf>
    <dxf>
      <border diagonalUp="0" diagonalDown="0">
        <left/>
        <right/>
        <top style="thin">
          <color theme="9" tint="0.39997558519241921"/>
        </top>
        <bottom style="thin">
          <color theme="9" tint="0.39997558519241921"/>
        </bottom>
        <vertical/>
        <horizontal/>
      </border>
    </dxf>
    <dxf>
      <border diagonalUp="0" diagonalDown="0">
        <left/>
        <right/>
        <top style="thin">
          <color theme="9" tint="0.39997558519241921"/>
        </top>
        <bottom style="thin">
          <color theme="9" tint="0.39997558519241921"/>
        </bottom>
        <vertical/>
        <horizontal/>
      </border>
    </dxf>
    <dxf>
      <border diagonalUp="0" diagonalDown="0">
        <left/>
        <right/>
        <top style="thin">
          <color theme="9" tint="0.39997558519241921"/>
        </top>
        <bottom style="thin">
          <color theme="9" tint="0.39997558519241921"/>
        </bottom>
        <vertical/>
        <horizontal/>
      </border>
    </dxf>
    <dxf>
      <numFmt numFmtId="1" formatCode="0"/>
      <border diagonalUp="0" diagonalDown="0">
        <left/>
        <right/>
        <top style="thin">
          <color theme="9" tint="0.39997558519241921"/>
        </top>
        <bottom style="thin">
          <color theme="9" tint="0.39997558519241921"/>
        </bottom>
        <vertical/>
        <horizontal/>
      </border>
    </dxf>
    <dxf>
      <border diagonalUp="0" diagonalDown="0">
        <left/>
        <right/>
        <top style="thin">
          <color theme="9" tint="0.39997558519241921"/>
        </top>
        <bottom style="thin">
          <color theme="9" tint="0.39997558519241921"/>
        </bottom>
        <vertical/>
        <horizontal/>
      </border>
    </dxf>
    <dxf>
      <border diagonalUp="0" diagonalDown="0">
        <left/>
        <right/>
        <top style="thin">
          <color theme="9" tint="0.39997558519241921"/>
        </top>
        <bottom style="thin">
          <color theme="9" tint="0.39997558519241921"/>
        </bottom>
        <vertical/>
        <horizontal/>
      </border>
    </dxf>
    <dxf>
      <border diagonalUp="0" diagonalDown="0">
        <left/>
        <right/>
        <top style="thin">
          <color theme="9" tint="0.39997558519241921"/>
        </top>
        <bottom style="thin">
          <color theme="9" tint="0.39997558519241921"/>
        </bottom>
        <vertical/>
        <horizontal/>
      </border>
    </dxf>
    <dxf>
      <border diagonalUp="0" diagonalDown="0">
        <left/>
        <right/>
        <top style="thin">
          <color theme="9" tint="0.39997558519241921"/>
        </top>
        <bottom style="thin">
          <color theme="9" tint="0.39997558519241921"/>
        </bottom>
        <vertical/>
        <horizontal/>
      </border>
    </dxf>
    <dxf>
      <border diagonalUp="0" diagonalDown="0">
        <left/>
        <right/>
        <top style="thin">
          <color theme="9" tint="0.39997558519241921"/>
        </top>
        <bottom style="thin">
          <color theme="9" tint="0.39997558519241921"/>
        </bottom>
        <vertical/>
        <horizontal/>
      </border>
    </dxf>
    <dxf>
      <border diagonalUp="0" diagonalDown="0">
        <left/>
        <right/>
        <top style="thin">
          <color theme="9" tint="0.39997558519241921"/>
        </top>
        <bottom style="thin">
          <color theme="9" tint="0.39997558519241921"/>
        </bottom>
        <vertical/>
        <horizontal/>
      </border>
    </dxf>
    <dxf>
      <border diagonalUp="0" diagonalDown="0">
        <left/>
        <right/>
        <top style="thin">
          <color theme="9" tint="0.39997558519241921"/>
        </top>
        <bottom style="thin">
          <color theme="9" tint="0.39997558519241921"/>
        </bottom>
        <vertical/>
        <horizontal/>
      </border>
    </dxf>
    <dxf>
      <border diagonalUp="0" diagonalDown="0">
        <left/>
        <right/>
        <top style="thin">
          <color theme="9" tint="0.39997558519241921"/>
        </top>
        <bottom style="thin">
          <color theme="9" tint="0.39997558519241921"/>
        </bottom>
        <vertical/>
        <horizontal/>
      </border>
    </dxf>
    <dxf>
      <numFmt numFmtId="0" formatCode="General"/>
      <border diagonalUp="0" diagonalDown="0">
        <left/>
        <right/>
        <top style="thin">
          <color theme="9" tint="0.39997558519241921"/>
        </top>
        <bottom style="thin">
          <color theme="9" tint="0.39997558519241921"/>
        </bottom>
        <vertical/>
        <horizontal/>
      </border>
    </dxf>
    <dxf>
      <border diagonalUp="0" diagonalDown="0">
        <left/>
        <right/>
        <top style="thin">
          <color theme="9" tint="0.39997558519241921"/>
        </top>
        <bottom style="thin">
          <color theme="9" tint="0.39997558519241921"/>
        </bottom>
        <vertical/>
        <horizontal/>
      </border>
    </dxf>
    <dxf>
      <border diagonalUp="0" diagonalDown="0">
        <left/>
        <right/>
        <top style="thin">
          <color theme="9" tint="0.39997558519241921"/>
        </top>
        <bottom style="thin">
          <color theme="9" tint="0.39997558519241921"/>
        </bottom>
        <vertical/>
        <horizontal/>
      </border>
    </dxf>
    <dxf>
      <border outline="0">
        <top style="thin">
          <color theme="9" tint="0.39997558519241921"/>
        </top>
      </border>
    </dxf>
    <dxf>
      <border outline="0">
        <bottom style="thin">
          <color theme="9" tint="0.39997558519241921"/>
        </bottom>
      </border>
    </dxf>
    <dxf>
      <border outline="0">
        <right style="thin">
          <color theme="9" tint="0.39997558519241921"/>
        </right>
      </border>
    </dxf>
    <dxf>
      <font>
        <b/>
        <i val="0"/>
        <strike val="0"/>
        <condense val="0"/>
        <extend val="0"/>
        <outline val="0"/>
        <shadow val="0"/>
        <u val="none"/>
        <vertAlign val="baseline"/>
        <sz val="11"/>
        <color theme="0"/>
        <name val="Calibri"/>
        <family val="2"/>
        <scheme val="minor"/>
      </font>
      <fill>
        <patternFill patternType="solid">
          <fgColor theme="9"/>
          <bgColor theme="9"/>
        </patternFill>
      </fill>
    </dxf>
    <dxf>
      <font>
        <b val="0"/>
        <i val="0"/>
        <strike val="0"/>
        <condense val="0"/>
        <extend val="0"/>
        <outline val="0"/>
        <shadow val="0"/>
        <u val="none"/>
        <vertAlign val="baseline"/>
        <sz val="11"/>
        <color theme="1"/>
        <name val="Calibri"/>
        <family val="2"/>
        <scheme val="minor"/>
      </font>
      <border diagonalUp="0" diagonalDown="0">
        <left/>
        <right/>
        <top style="thin">
          <color theme="9" tint="0.39997558519241921"/>
        </top>
        <bottom style="thin">
          <color theme="9" tint="0.39997558519241921"/>
        </bottom>
        <vertical/>
        <horizontal/>
      </border>
    </dxf>
    <dxf>
      <numFmt numFmtId="1" formatCode="0"/>
      <border diagonalUp="0" diagonalDown="0">
        <left/>
        <right/>
        <top style="thin">
          <color theme="9" tint="0.39997558519241921"/>
        </top>
        <bottom style="thin">
          <color theme="9" tint="0.39997558519241921"/>
        </bottom>
        <vertical/>
        <horizontal/>
      </border>
    </dxf>
    <dxf>
      <border diagonalUp="0" diagonalDown="0">
        <left/>
        <right/>
        <top style="thin">
          <color theme="9" tint="0.39997558519241921"/>
        </top>
        <bottom style="thin">
          <color theme="9" tint="0.39997558519241921"/>
        </bottom>
        <vertical/>
        <horizontal/>
      </border>
    </dxf>
    <dxf>
      <border diagonalUp="0" diagonalDown="0">
        <left/>
        <right/>
        <top style="thin">
          <color theme="9" tint="0.39997558519241921"/>
        </top>
        <bottom style="thin">
          <color theme="9" tint="0.39997558519241921"/>
        </bottom>
        <vertical/>
        <horizontal/>
      </border>
    </dxf>
    <dxf>
      <border diagonalUp="0" diagonalDown="0">
        <left/>
        <right/>
        <top style="thin">
          <color theme="9" tint="0.39997558519241921"/>
        </top>
        <bottom style="thin">
          <color theme="9" tint="0.39997558519241921"/>
        </bottom>
        <vertical/>
        <horizontal/>
      </border>
    </dxf>
    <dxf>
      <border diagonalUp="0" diagonalDown="0">
        <left/>
        <right/>
        <top style="thin">
          <color theme="9" tint="0.39997558519241921"/>
        </top>
        <bottom style="thin">
          <color theme="9" tint="0.39997558519241921"/>
        </bottom>
        <vertical/>
        <horizontal/>
      </border>
    </dxf>
    <dxf>
      <numFmt numFmtId="1" formatCode="0"/>
      <border diagonalUp="0" diagonalDown="0">
        <left/>
        <right/>
        <top style="thin">
          <color theme="9" tint="0.39997558519241921"/>
        </top>
        <bottom style="thin">
          <color theme="9" tint="0.39997558519241921"/>
        </bottom>
        <vertical/>
        <horizontal/>
      </border>
    </dxf>
    <dxf>
      <border diagonalUp="0" diagonalDown="0">
        <left/>
        <right/>
        <top style="thin">
          <color theme="9" tint="0.39997558519241921"/>
        </top>
        <bottom style="thin">
          <color theme="9" tint="0.39997558519241921"/>
        </bottom>
        <vertical/>
        <horizontal/>
      </border>
    </dxf>
    <dxf>
      <border diagonalUp="0" diagonalDown="0">
        <left/>
        <right/>
        <top style="thin">
          <color theme="9" tint="0.39997558519241921"/>
        </top>
        <bottom style="thin">
          <color theme="9" tint="0.39997558519241921"/>
        </bottom>
        <vertical/>
        <horizontal/>
      </border>
    </dxf>
    <dxf>
      <border diagonalUp="0" diagonalDown="0">
        <left/>
        <right/>
        <top style="thin">
          <color theme="9" tint="0.39997558519241921"/>
        </top>
        <bottom style="thin">
          <color theme="9" tint="0.39997558519241921"/>
        </bottom>
        <vertical/>
        <horizontal/>
      </border>
    </dxf>
    <dxf>
      <border diagonalUp="0" diagonalDown="0">
        <left/>
        <right/>
        <top style="thin">
          <color theme="9" tint="0.39997558519241921"/>
        </top>
        <bottom style="thin">
          <color theme="9" tint="0.39997558519241921"/>
        </bottom>
        <vertical/>
        <horizontal/>
      </border>
    </dxf>
    <dxf>
      <border diagonalUp="0" diagonalDown="0">
        <left/>
        <right/>
        <top style="thin">
          <color theme="9" tint="0.39997558519241921"/>
        </top>
        <bottom style="thin">
          <color theme="9" tint="0.39997558519241921"/>
        </bottom>
        <vertical/>
        <horizontal/>
      </border>
    </dxf>
    <dxf>
      <border diagonalUp="0" diagonalDown="0">
        <left/>
        <right/>
        <top style="thin">
          <color theme="9" tint="0.39997558519241921"/>
        </top>
        <bottom style="thin">
          <color theme="9" tint="0.39997558519241921"/>
        </bottom>
        <vertical/>
        <horizontal/>
      </border>
    </dxf>
    <dxf>
      <border diagonalUp="0" diagonalDown="0">
        <left/>
        <right/>
        <top style="thin">
          <color theme="9" tint="0.39997558519241921"/>
        </top>
        <bottom style="thin">
          <color theme="9" tint="0.39997558519241921"/>
        </bottom>
        <vertical/>
        <horizontal/>
      </border>
    </dxf>
    <dxf>
      <border diagonalUp="0" diagonalDown="0">
        <left/>
        <right/>
        <top style="thin">
          <color theme="9" tint="0.39997558519241921"/>
        </top>
        <bottom style="thin">
          <color theme="9" tint="0.39997558519241921"/>
        </bottom>
        <vertical/>
        <horizontal/>
      </border>
    </dxf>
    <dxf>
      <numFmt numFmtId="0" formatCode="General"/>
      <border diagonalUp="0" diagonalDown="0">
        <left/>
        <right/>
        <top style="thin">
          <color theme="9" tint="0.39997558519241921"/>
        </top>
        <bottom style="thin">
          <color theme="9" tint="0.39997558519241921"/>
        </bottom>
        <vertical/>
        <horizontal/>
      </border>
    </dxf>
    <dxf>
      <border diagonalUp="0" diagonalDown="0">
        <left/>
        <right/>
        <top style="thin">
          <color theme="9" tint="0.39997558519241921"/>
        </top>
        <bottom style="thin">
          <color theme="9" tint="0.39997558519241921"/>
        </bottom>
        <vertical/>
        <horizontal/>
      </border>
    </dxf>
    <dxf>
      <border diagonalUp="0" diagonalDown="0">
        <left/>
        <right/>
        <top style="thin">
          <color theme="9" tint="0.39997558519241921"/>
        </top>
        <bottom style="thin">
          <color theme="9" tint="0.39997558519241921"/>
        </bottom>
        <vertical/>
        <horizontal/>
      </border>
    </dxf>
    <dxf>
      <border outline="0">
        <top style="thin">
          <color theme="9" tint="0.39997558519241921"/>
        </top>
      </border>
    </dxf>
    <dxf>
      <border outline="0">
        <bottom style="thin">
          <color theme="9" tint="0.39997558519241921"/>
        </bottom>
      </border>
    </dxf>
    <dxf>
      <border outline="0">
        <right style="thin">
          <color theme="9" tint="0.39997558519241921"/>
        </right>
      </border>
    </dxf>
    <dxf>
      <font>
        <b/>
        <i val="0"/>
        <strike val="0"/>
        <condense val="0"/>
        <extend val="0"/>
        <outline val="0"/>
        <shadow val="0"/>
        <u val="none"/>
        <vertAlign val="baseline"/>
        <sz val="11"/>
        <color theme="0"/>
        <name val="Calibri"/>
        <family val="2"/>
        <scheme val="minor"/>
      </font>
      <fill>
        <patternFill patternType="solid">
          <fgColor theme="9"/>
          <bgColor theme="9"/>
        </patternFill>
      </fill>
    </dxf>
    <dxf>
      <font>
        <b val="0"/>
        <i val="0"/>
        <strike val="0"/>
        <condense val="0"/>
        <extend val="0"/>
        <outline val="0"/>
        <shadow val="0"/>
        <u val="none"/>
        <vertAlign val="baseline"/>
        <sz val="11"/>
        <color theme="1"/>
        <name val="Calibri"/>
        <family val="2"/>
        <scheme val="minor"/>
      </font>
      <border diagonalUp="0" diagonalDown="0">
        <left/>
        <right/>
        <top style="thin">
          <color theme="9" tint="0.39997558519241921"/>
        </top>
        <bottom style="thin">
          <color theme="9" tint="0.39997558519241921"/>
        </bottom>
        <vertical/>
        <horizontal/>
      </border>
    </dxf>
    <dxf>
      <numFmt numFmtId="1" formatCode="0"/>
      <border diagonalUp="0" diagonalDown="0">
        <left/>
        <right/>
        <top style="thin">
          <color theme="9" tint="0.39997558519241921"/>
        </top>
        <bottom style="thin">
          <color theme="9" tint="0.39997558519241921"/>
        </bottom>
        <vertical/>
        <horizontal/>
      </border>
    </dxf>
    <dxf>
      <border diagonalUp="0" diagonalDown="0">
        <left/>
        <right/>
        <top style="thin">
          <color theme="9" tint="0.39997558519241921"/>
        </top>
        <bottom style="thin">
          <color theme="9" tint="0.39997558519241921"/>
        </bottom>
        <vertical/>
        <horizontal/>
      </border>
    </dxf>
    <dxf>
      <border diagonalUp="0" diagonalDown="0">
        <left/>
        <right/>
        <top style="thin">
          <color theme="9" tint="0.39997558519241921"/>
        </top>
        <bottom style="thin">
          <color theme="9" tint="0.39997558519241921"/>
        </bottom>
        <vertical/>
        <horizontal/>
      </border>
    </dxf>
    <dxf>
      <border diagonalUp="0" diagonalDown="0">
        <left/>
        <right/>
        <top style="thin">
          <color theme="9" tint="0.39997558519241921"/>
        </top>
        <bottom style="thin">
          <color theme="9" tint="0.39997558519241921"/>
        </bottom>
        <vertical/>
        <horizontal/>
      </border>
    </dxf>
    <dxf>
      <border diagonalUp="0" diagonalDown="0">
        <left/>
        <right/>
        <top style="thin">
          <color theme="9" tint="0.39997558519241921"/>
        </top>
        <bottom style="thin">
          <color theme="9" tint="0.39997558519241921"/>
        </bottom>
        <vertical/>
        <horizontal/>
      </border>
    </dxf>
    <dxf>
      <numFmt numFmtId="1" formatCode="0"/>
      <border diagonalUp="0" diagonalDown="0">
        <left/>
        <right/>
        <top style="thin">
          <color theme="9" tint="0.39997558519241921"/>
        </top>
        <bottom style="thin">
          <color theme="9" tint="0.39997558519241921"/>
        </bottom>
        <vertical/>
        <horizontal/>
      </border>
    </dxf>
    <dxf>
      <border diagonalUp="0" diagonalDown="0">
        <left/>
        <right/>
        <top style="thin">
          <color theme="9" tint="0.39997558519241921"/>
        </top>
        <bottom style="thin">
          <color theme="9" tint="0.39997558519241921"/>
        </bottom>
        <vertical/>
        <horizontal/>
      </border>
    </dxf>
    <dxf>
      <border diagonalUp="0" diagonalDown="0">
        <left/>
        <right/>
        <top style="thin">
          <color theme="9" tint="0.39997558519241921"/>
        </top>
        <bottom style="thin">
          <color theme="9" tint="0.39997558519241921"/>
        </bottom>
        <vertical/>
        <horizontal/>
      </border>
    </dxf>
    <dxf>
      <border diagonalUp="0" diagonalDown="0">
        <left/>
        <right/>
        <top style="thin">
          <color theme="9" tint="0.39997558519241921"/>
        </top>
        <bottom style="thin">
          <color theme="9" tint="0.39997558519241921"/>
        </bottom>
        <vertical/>
        <horizontal/>
      </border>
    </dxf>
    <dxf>
      <border diagonalUp="0" diagonalDown="0">
        <left/>
        <right/>
        <top style="thin">
          <color theme="9" tint="0.39997558519241921"/>
        </top>
        <bottom style="thin">
          <color theme="9" tint="0.39997558519241921"/>
        </bottom>
        <vertical/>
        <horizontal/>
      </border>
    </dxf>
    <dxf>
      <border diagonalUp="0" diagonalDown="0">
        <left/>
        <right/>
        <top style="thin">
          <color theme="9" tint="0.39997558519241921"/>
        </top>
        <bottom style="thin">
          <color theme="9" tint="0.39997558519241921"/>
        </bottom>
        <vertical/>
        <horizontal/>
      </border>
    </dxf>
    <dxf>
      <border diagonalUp="0" diagonalDown="0">
        <left/>
        <right/>
        <top style="thin">
          <color theme="9" tint="0.39997558519241921"/>
        </top>
        <bottom style="thin">
          <color theme="9" tint="0.39997558519241921"/>
        </bottom>
        <vertical/>
        <horizontal/>
      </border>
    </dxf>
    <dxf>
      <border diagonalUp="0" diagonalDown="0">
        <left/>
        <right/>
        <top style="thin">
          <color theme="9" tint="0.39997558519241921"/>
        </top>
        <bottom style="thin">
          <color theme="9" tint="0.39997558519241921"/>
        </bottom>
        <vertical/>
        <horizontal/>
      </border>
    </dxf>
    <dxf>
      <border diagonalUp="0" diagonalDown="0">
        <left/>
        <right/>
        <top style="thin">
          <color theme="9" tint="0.39997558519241921"/>
        </top>
        <bottom style="thin">
          <color theme="9" tint="0.39997558519241921"/>
        </bottom>
        <vertical/>
        <horizontal/>
      </border>
    </dxf>
    <dxf>
      <numFmt numFmtId="0" formatCode="General"/>
      <border diagonalUp="0" diagonalDown="0">
        <left/>
        <right/>
        <top style="thin">
          <color theme="9" tint="0.39997558519241921"/>
        </top>
        <bottom style="thin">
          <color theme="9" tint="0.39997558519241921"/>
        </bottom>
        <vertical/>
        <horizontal/>
      </border>
    </dxf>
    <dxf>
      <border diagonalUp="0" diagonalDown="0">
        <left/>
        <right/>
        <top style="thin">
          <color theme="9" tint="0.39997558519241921"/>
        </top>
        <bottom style="thin">
          <color theme="9" tint="0.39997558519241921"/>
        </bottom>
        <vertical/>
        <horizontal/>
      </border>
    </dxf>
    <dxf>
      <border diagonalUp="0" diagonalDown="0">
        <left/>
        <right/>
        <top style="thin">
          <color theme="9" tint="0.39997558519241921"/>
        </top>
        <bottom style="thin">
          <color theme="9" tint="0.39997558519241921"/>
        </bottom>
        <vertical/>
        <horizontal/>
      </border>
    </dxf>
    <dxf>
      <border outline="0">
        <top style="thin">
          <color theme="9" tint="0.39997558519241921"/>
        </top>
      </border>
    </dxf>
    <dxf>
      <border outline="0">
        <bottom style="thin">
          <color theme="9" tint="0.39997558519241921"/>
        </bottom>
      </border>
    </dxf>
    <dxf>
      <border outline="0">
        <right style="thin">
          <color theme="9" tint="0.39997558519241921"/>
        </right>
      </border>
    </dxf>
    <dxf>
      <font>
        <b/>
        <i val="0"/>
        <strike val="0"/>
        <condense val="0"/>
        <extend val="0"/>
        <outline val="0"/>
        <shadow val="0"/>
        <u val="none"/>
        <vertAlign val="baseline"/>
        <sz val="11"/>
        <color theme="0"/>
        <name val="Calibri"/>
        <family val="2"/>
        <scheme val="minor"/>
      </font>
      <fill>
        <patternFill patternType="solid">
          <fgColor theme="9"/>
          <bgColor theme="9"/>
        </patternFill>
      </fill>
    </dxf>
    <dxf>
      <numFmt numFmtId="0" formatCode="General"/>
      <border diagonalUp="0" diagonalDown="0">
        <left/>
        <right/>
        <top style="thin">
          <color theme="9" tint="0.39997558519241921"/>
        </top>
        <bottom style="thin">
          <color theme="9" tint="0.39997558519241921"/>
        </bottom>
        <vertical/>
        <horizontal/>
      </border>
    </dxf>
    <dxf>
      <font>
        <b val="0"/>
        <i val="0"/>
        <strike val="0"/>
        <condense val="0"/>
        <extend val="0"/>
        <outline val="0"/>
        <shadow val="0"/>
        <u val="none"/>
        <vertAlign val="baseline"/>
        <sz val="11"/>
        <color theme="1"/>
        <name val="Calibri"/>
        <family val="2"/>
        <scheme val="minor"/>
      </font>
      <border diagonalUp="0" diagonalDown="0">
        <left/>
        <right/>
        <top style="thin">
          <color theme="9" tint="0.39997558519241921"/>
        </top>
        <bottom style="thin">
          <color theme="9" tint="0.39997558519241921"/>
        </bottom>
        <vertical/>
        <horizontal/>
      </border>
    </dxf>
    <dxf>
      <numFmt numFmtId="1" formatCode="0"/>
      <border diagonalUp="0" diagonalDown="0">
        <left/>
        <right/>
        <top style="thin">
          <color theme="9" tint="0.39997558519241921"/>
        </top>
        <bottom style="thin">
          <color theme="9" tint="0.39997558519241921"/>
        </bottom>
        <vertical/>
        <horizontal/>
      </border>
    </dxf>
    <dxf>
      <border diagonalUp="0" diagonalDown="0">
        <left/>
        <right/>
        <top style="thin">
          <color theme="9" tint="0.39997558519241921"/>
        </top>
        <bottom style="thin">
          <color theme="9" tint="0.39997558519241921"/>
        </bottom>
        <vertical/>
        <horizontal/>
      </border>
    </dxf>
    <dxf>
      <border diagonalUp="0" diagonalDown="0">
        <left/>
        <right/>
        <top style="thin">
          <color theme="9" tint="0.39997558519241921"/>
        </top>
        <bottom style="thin">
          <color theme="9" tint="0.39997558519241921"/>
        </bottom>
        <vertical/>
        <horizontal/>
      </border>
    </dxf>
    <dxf>
      <border diagonalUp="0" diagonalDown="0">
        <left/>
        <right/>
        <top style="thin">
          <color theme="9" tint="0.39997558519241921"/>
        </top>
        <bottom style="thin">
          <color theme="9" tint="0.39997558519241921"/>
        </bottom>
        <vertical/>
        <horizontal/>
      </border>
    </dxf>
    <dxf>
      <border diagonalUp="0" diagonalDown="0">
        <left/>
        <right/>
        <top style="thin">
          <color theme="9" tint="0.39997558519241921"/>
        </top>
        <bottom style="thin">
          <color theme="9" tint="0.39997558519241921"/>
        </bottom>
        <vertical/>
        <horizontal/>
      </border>
    </dxf>
    <dxf>
      <numFmt numFmtId="1" formatCode="0"/>
      <border diagonalUp="0" diagonalDown="0">
        <left/>
        <right/>
        <top style="thin">
          <color theme="9" tint="0.39997558519241921"/>
        </top>
        <bottom style="thin">
          <color theme="9" tint="0.39997558519241921"/>
        </bottom>
        <vertical/>
        <horizontal/>
      </border>
    </dxf>
    <dxf>
      <border diagonalUp="0" diagonalDown="0">
        <left/>
        <right/>
        <top style="thin">
          <color theme="9" tint="0.39997558519241921"/>
        </top>
        <bottom style="thin">
          <color theme="9" tint="0.39997558519241921"/>
        </bottom>
        <vertical/>
        <horizontal/>
      </border>
    </dxf>
    <dxf>
      <border diagonalUp="0" diagonalDown="0">
        <left/>
        <right/>
        <top style="thin">
          <color theme="9" tint="0.39997558519241921"/>
        </top>
        <bottom style="thin">
          <color theme="9" tint="0.39997558519241921"/>
        </bottom>
        <vertical/>
        <horizontal/>
      </border>
    </dxf>
    <dxf>
      <border diagonalUp="0" diagonalDown="0">
        <left/>
        <right/>
        <top style="thin">
          <color theme="9" tint="0.39997558519241921"/>
        </top>
        <bottom style="thin">
          <color theme="9" tint="0.39997558519241921"/>
        </bottom>
        <vertical/>
        <horizontal/>
      </border>
    </dxf>
    <dxf>
      <border diagonalUp="0" diagonalDown="0">
        <left/>
        <right/>
        <top style="thin">
          <color theme="9" tint="0.39997558519241921"/>
        </top>
        <bottom style="thin">
          <color theme="9" tint="0.39997558519241921"/>
        </bottom>
        <vertical/>
        <horizontal/>
      </border>
    </dxf>
    <dxf>
      <border diagonalUp="0" diagonalDown="0">
        <left/>
        <right/>
        <top style="thin">
          <color theme="9" tint="0.39997558519241921"/>
        </top>
        <bottom style="thin">
          <color theme="9" tint="0.39997558519241921"/>
        </bottom>
        <vertical/>
        <horizontal/>
      </border>
    </dxf>
    <dxf>
      <border diagonalUp="0" diagonalDown="0">
        <left/>
        <right/>
        <top style="thin">
          <color theme="9" tint="0.39997558519241921"/>
        </top>
        <bottom style="thin">
          <color theme="9" tint="0.39997558519241921"/>
        </bottom>
        <vertical/>
        <horizontal/>
      </border>
    </dxf>
    <dxf>
      <border diagonalUp="0" diagonalDown="0">
        <left/>
        <right/>
        <top style="thin">
          <color theme="9" tint="0.39997558519241921"/>
        </top>
        <bottom style="thin">
          <color theme="9" tint="0.39997558519241921"/>
        </bottom>
        <vertical/>
        <horizontal/>
      </border>
    </dxf>
    <dxf>
      <border diagonalUp="0" diagonalDown="0">
        <left/>
        <right/>
        <top style="thin">
          <color theme="9" tint="0.39997558519241921"/>
        </top>
        <bottom style="thin">
          <color theme="9" tint="0.39997558519241921"/>
        </bottom>
        <vertical/>
        <horizontal/>
      </border>
    </dxf>
    <dxf>
      <border diagonalUp="0" diagonalDown="0">
        <left/>
        <right/>
        <top style="thin">
          <color theme="9" tint="0.39997558519241921"/>
        </top>
        <bottom style="thin">
          <color theme="9" tint="0.39997558519241921"/>
        </bottom>
        <vertical/>
        <horizontal/>
      </border>
    </dxf>
    <dxf>
      <border diagonalUp="0" diagonalDown="0">
        <left/>
        <right/>
        <top style="thin">
          <color theme="9" tint="0.39997558519241921"/>
        </top>
        <bottom style="thin">
          <color theme="9" tint="0.39997558519241921"/>
        </bottom>
        <vertical/>
        <horizontal/>
      </border>
    </dxf>
    <dxf>
      <border outline="0">
        <top style="thin">
          <color theme="9" tint="0.39997558519241921"/>
        </top>
      </border>
    </dxf>
    <dxf>
      <border outline="0">
        <bottom style="thin">
          <color theme="9" tint="0.39997558519241921"/>
        </bottom>
      </border>
    </dxf>
    <dxf>
      <border outline="0">
        <right style="thin">
          <color theme="9" tint="0.39997558519241921"/>
        </right>
      </border>
    </dxf>
    <dxf>
      <font>
        <b/>
        <i val="0"/>
        <strike val="0"/>
        <condense val="0"/>
        <extend val="0"/>
        <outline val="0"/>
        <shadow val="0"/>
        <u val="none"/>
        <vertAlign val="baseline"/>
        <sz val="11"/>
        <color theme="0"/>
        <name val="Calibri"/>
        <family val="2"/>
        <scheme val="minor"/>
      </font>
      <fill>
        <patternFill patternType="solid">
          <fgColor theme="9"/>
          <bgColor theme="9"/>
        </patternFill>
      </fill>
    </dxf>
    <dxf>
      <font>
        <b val="0"/>
        <i val="0"/>
        <strike val="0"/>
        <condense val="0"/>
        <extend val="0"/>
        <outline val="0"/>
        <shadow val="0"/>
        <u val="none"/>
        <vertAlign val="baseline"/>
        <sz val="11"/>
        <color theme="1"/>
        <name val="Calibri"/>
        <family val="2"/>
        <scheme val="minor"/>
      </font>
      <border diagonalUp="0" diagonalDown="0">
        <left/>
        <right/>
        <top style="thin">
          <color theme="9" tint="0.39997558519241921"/>
        </top>
        <bottom style="thin">
          <color theme="9" tint="0.39997558519241921"/>
        </bottom>
        <vertical/>
        <horizontal/>
      </border>
    </dxf>
    <dxf>
      <numFmt numFmtId="1" formatCode="0"/>
      <border diagonalUp="0" diagonalDown="0">
        <left/>
        <right/>
        <top style="thin">
          <color theme="9" tint="0.39997558519241921"/>
        </top>
        <bottom style="thin">
          <color theme="9" tint="0.39997558519241921"/>
        </bottom>
        <vertical/>
        <horizontal/>
      </border>
    </dxf>
    <dxf>
      <border diagonalUp="0" diagonalDown="0">
        <left/>
        <right/>
        <top style="thin">
          <color theme="9" tint="0.39997558519241921"/>
        </top>
        <bottom style="thin">
          <color theme="9" tint="0.39997558519241921"/>
        </bottom>
        <vertical/>
        <horizontal/>
      </border>
    </dxf>
    <dxf>
      <border diagonalUp="0" diagonalDown="0">
        <left/>
        <right/>
        <top style="thin">
          <color theme="9" tint="0.39997558519241921"/>
        </top>
        <bottom style="thin">
          <color theme="9" tint="0.39997558519241921"/>
        </bottom>
        <vertical/>
        <horizontal/>
      </border>
    </dxf>
    <dxf>
      <border diagonalUp="0" diagonalDown="0">
        <left/>
        <right/>
        <top style="thin">
          <color theme="9" tint="0.39997558519241921"/>
        </top>
        <bottom style="thin">
          <color theme="9" tint="0.39997558519241921"/>
        </bottom>
        <vertical/>
        <horizontal/>
      </border>
    </dxf>
    <dxf>
      <border diagonalUp="0" diagonalDown="0">
        <left/>
        <right/>
        <top style="thin">
          <color theme="9" tint="0.39997558519241921"/>
        </top>
        <bottom style="thin">
          <color theme="9" tint="0.39997558519241921"/>
        </bottom>
        <vertical/>
        <horizontal/>
      </border>
    </dxf>
    <dxf>
      <numFmt numFmtId="1" formatCode="0"/>
      <border diagonalUp="0" diagonalDown="0">
        <left/>
        <right/>
        <top style="thin">
          <color theme="9" tint="0.39997558519241921"/>
        </top>
        <bottom style="thin">
          <color theme="9" tint="0.39997558519241921"/>
        </bottom>
        <vertical/>
        <horizontal/>
      </border>
    </dxf>
    <dxf>
      <border diagonalUp="0" diagonalDown="0">
        <left/>
        <right/>
        <top style="thin">
          <color theme="9" tint="0.39997558519241921"/>
        </top>
        <bottom style="thin">
          <color theme="9" tint="0.39997558519241921"/>
        </bottom>
        <vertical/>
        <horizontal/>
      </border>
    </dxf>
    <dxf>
      <border diagonalUp="0" diagonalDown="0">
        <left/>
        <right/>
        <top style="thin">
          <color theme="9" tint="0.39997558519241921"/>
        </top>
        <bottom style="thin">
          <color theme="9" tint="0.39997558519241921"/>
        </bottom>
        <vertical/>
        <horizontal/>
      </border>
    </dxf>
    <dxf>
      <border diagonalUp="0" diagonalDown="0">
        <left/>
        <right/>
        <top style="thin">
          <color theme="9" tint="0.39997558519241921"/>
        </top>
        <bottom style="thin">
          <color theme="9" tint="0.39997558519241921"/>
        </bottom>
        <vertical/>
        <horizontal/>
      </border>
    </dxf>
    <dxf>
      <border diagonalUp="0" diagonalDown="0">
        <left/>
        <right/>
        <top style="thin">
          <color theme="9" tint="0.39997558519241921"/>
        </top>
        <bottom style="thin">
          <color theme="9" tint="0.39997558519241921"/>
        </bottom>
        <vertical/>
        <horizontal/>
      </border>
    </dxf>
    <dxf>
      <border diagonalUp="0" diagonalDown="0">
        <left/>
        <right/>
        <top style="thin">
          <color theme="9" tint="0.39997558519241921"/>
        </top>
        <bottom style="thin">
          <color theme="9" tint="0.39997558519241921"/>
        </bottom>
        <vertical/>
        <horizontal/>
      </border>
    </dxf>
    <dxf>
      <border diagonalUp="0" diagonalDown="0">
        <left/>
        <right/>
        <top style="thin">
          <color theme="9" tint="0.39997558519241921"/>
        </top>
        <bottom style="thin">
          <color theme="9" tint="0.39997558519241921"/>
        </bottom>
        <vertical/>
        <horizontal/>
      </border>
    </dxf>
    <dxf>
      <border diagonalUp="0" diagonalDown="0">
        <left/>
        <right/>
        <top style="thin">
          <color theme="9" tint="0.39997558519241921"/>
        </top>
        <bottom style="thin">
          <color theme="9" tint="0.39997558519241921"/>
        </bottom>
        <vertical/>
        <horizontal/>
      </border>
    </dxf>
    <dxf>
      <border diagonalUp="0" diagonalDown="0">
        <left/>
        <right/>
        <top style="thin">
          <color theme="9" tint="0.39997558519241921"/>
        </top>
        <bottom style="thin">
          <color theme="9" tint="0.39997558519241921"/>
        </bottom>
        <vertical/>
        <horizontal/>
      </border>
    </dxf>
    <dxf>
      <border diagonalUp="0" diagonalDown="0">
        <left/>
        <right/>
        <top style="thin">
          <color theme="9" tint="0.39997558519241921"/>
        </top>
        <bottom style="thin">
          <color theme="9" tint="0.39997558519241921"/>
        </bottom>
        <vertical/>
        <horizontal/>
      </border>
    </dxf>
    <dxf>
      <border diagonalUp="0" diagonalDown="0">
        <left/>
        <right/>
        <top style="thin">
          <color theme="9" tint="0.39997558519241921"/>
        </top>
        <bottom style="thin">
          <color theme="9" tint="0.39997558519241921"/>
        </bottom>
        <vertical/>
        <horizontal/>
      </border>
    </dxf>
    <dxf>
      <border diagonalUp="0" diagonalDown="0">
        <left/>
        <right/>
        <top style="thin">
          <color theme="9" tint="0.39997558519241921"/>
        </top>
        <bottom style="thin">
          <color theme="9" tint="0.39997558519241921"/>
        </bottom>
        <vertical/>
        <horizontal/>
      </border>
    </dxf>
    <dxf>
      <border outline="0">
        <top style="thin">
          <color theme="9" tint="0.39997558519241921"/>
        </top>
      </border>
    </dxf>
    <dxf>
      <border outline="0">
        <bottom style="thin">
          <color theme="9" tint="0.39997558519241921"/>
        </bottom>
      </border>
    </dxf>
    <dxf>
      <border outline="0">
        <right style="thin">
          <color theme="9" tint="0.39997558519241921"/>
        </right>
      </border>
    </dxf>
    <dxf>
      <font>
        <b/>
        <i val="0"/>
        <strike val="0"/>
        <condense val="0"/>
        <extend val="0"/>
        <outline val="0"/>
        <shadow val="0"/>
        <u val="none"/>
        <vertAlign val="baseline"/>
        <sz val="11"/>
        <color theme="0"/>
        <name val="Calibri"/>
        <family val="2"/>
        <scheme val="minor"/>
      </font>
      <fill>
        <patternFill patternType="solid">
          <fgColor theme="9"/>
          <bgColor theme="9"/>
        </patternFill>
      </fill>
    </dxf>
    <dxf>
      <numFmt numFmtId="0" formatCode="General"/>
      <border diagonalUp="0" diagonalDown="0">
        <left/>
        <right/>
        <top style="thin">
          <color theme="9" tint="0.39997558519241921"/>
        </top>
        <bottom style="thin">
          <color theme="9" tint="0.39997558519241921"/>
        </bottom>
        <vertical/>
        <horizontal/>
      </border>
    </dxf>
    <dxf>
      <font>
        <b/>
        <i val="0"/>
        <strike val="0"/>
        <condense val="0"/>
        <extend val="0"/>
        <outline val="0"/>
        <shadow val="0"/>
        <u val="none"/>
        <vertAlign val="baseline"/>
        <sz val="11"/>
        <color theme="0"/>
        <name val="Calibri"/>
        <family val="2"/>
        <scheme val="minor"/>
      </font>
      <fill>
        <patternFill patternType="solid">
          <fgColor theme="9"/>
          <bgColor theme="9"/>
        </patternFill>
      </fill>
    </dxf>
    <dxf>
      <font>
        <b val="0"/>
        <i val="0"/>
        <strike val="0"/>
        <condense val="0"/>
        <extend val="0"/>
        <outline val="0"/>
        <shadow val="0"/>
        <u val="none"/>
        <vertAlign val="baseline"/>
        <sz val="11"/>
        <color theme="1"/>
        <name val="Calibri"/>
        <family val="2"/>
        <scheme val="minor"/>
      </font>
      <border diagonalUp="0" diagonalDown="0">
        <left/>
        <right/>
        <top style="thin">
          <color theme="9" tint="0.39997558519241921"/>
        </top>
        <bottom style="thin">
          <color theme="9" tint="0.39997558519241921"/>
        </bottom>
        <vertical/>
        <horizontal/>
      </border>
    </dxf>
    <dxf>
      <numFmt numFmtId="1" formatCode="0"/>
      <border diagonalUp="0" diagonalDown="0">
        <left/>
        <right/>
        <top style="thin">
          <color theme="9" tint="0.39997558519241921"/>
        </top>
        <bottom style="thin">
          <color theme="9" tint="0.39997558519241921"/>
        </bottom>
        <vertical/>
        <horizontal/>
      </border>
    </dxf>
    <dxf>
      <border diagonalUp="0" diagonalDown="0">
        <left/>
        <right/>
        <top style="thin">
          <color theme="9" tint="0.39997558519241921"/>
        </top>
        <bottom style="thin">
          <color theme="9" tint="0.39997558519241921"/>
        </bottom>
        <vertical/>
        <horizontal/>
      </border>
    </dxf>
    <dxf>
      <border diagonalUp="0" diagonalDown="0">
        <left/>
        <right/>
        <top style="thin">
          <color theme="9" tint="0.39997558519241921"/>
        </top>
        <bottom style="thin">
          <color theme="9" tint="0.39997558519241921"/>
        </bottom>
        <vertical/>
        <horizontal/>
      </border>
    </dxf>
    <dxf>
      <border diagonalUp="0" diagonalDown="0">
        <left/>
        <right/>
        <top style="thin">
          <color theme="9" tint="0.39997558519241921"/>
        </top>
        <bottom style="thin">
          <color theme="9" tint="0.39997558519241921"/>
        </bottom>
        <vertical/>
        <horizontal/>
      </border>
    </dxf>
    <dxf>
      <border diagonalUp="0" diagonalDown="0">
        <left/>
        <right/>
        <top style="thin">
          <color theme="9" tint="0.39997558519241921"/>
        </top>
        <bottom style="thin">
          <color theme="9" tint="0.39997558519241921"/>
        </bottom>
        <vertical/>
        <horizontal/>
      </border>
    </dxf>
    <dxf>
      <numFmt numFmtId="1" formatCode="0"/>
      <border diagonalUp="0" diagonalDown="0">
        <left/>
        <right/>
        <top style="thin">
          <color theme="9" tint="0.39997558519241921"/>
        </top>
        <bottom style="thin">
          <color theme="9" tint="0.39997558519241921"/>
        </bottom>
        <vertical/>
        <horizontal/>
      </border>
    </dxf>
    <dxf>
      <border diagonalUp="0" diagonalDown="0">
        <left/>
        <right/>
        <top style="thin">
          <color theme="9" tint="0.39997558519241921"/>
        </top>
        <bottom style="thin">
          <color theme="9" tint="0.39997558519241921"/>
        </bottom>
        <vertical/>
        <horizontal/>
      </border>
    </dxf>
    <dxf>
      <border diagonalUp="0" diagonalDown="0">
        <left/>
        <right/>
        <top style="thin">
          <color theme="9" tint="0.39997558519241921"/>
        </top>
        <bottom style="thin">
          <color theme="9" tint="0.39997558519241921"/>
        </bottom>
        <vertical/>
        <horizontal/>
      </border>
    </dxf>
    <dxf>
      <border diagonalUp="0" diagonalDown="0">
        <left/>
        <right/>
        <top style="thin">
          <color theme="9" tint="0.39997558519241921"/>
        </top>
        <bottom style="thin">
          <color theme="9" tint="0.39997558519241921"/>
        </bottom>
        <vertical/>
        <horizontal/>
      </border>
    </dxf>
    <dxf>
      <border diagonalUp="0" diagonalDown="0">
        <left/>
        <right/>
        <top style="thin">
          <color theme="9" tint="0.39997558519241921"/>
        </top>
        <bottom style="thin">
          <color theme="9" tint="0.39997558519241921"/>
        </bottom>
        <vertical/>
        <horizontal/>
      </border>
    </dxf>
    <dxf>
      <border diagonalUp="0" diagonalDown="0">
        <left/>
        <right/>
        <top style="thin">
          <color theme="9" tint="0.39997558519241921"/>
        </top>
        <bottom style="thin">
          <color theme="9" tint="0.39997558519241921"/>
        </bottom>
        <vertical/>
        <horizontal/>
      </border>
    </dxf>
    <dxf>
      <border diagonalUp="0" diagonalDown="0">
        <left/>
        <right/>
        <top style="thin">
          <color theme="9" tint="0.39997558519241921"/>
        </top>
        <bottom style="thin">
          <color theme="9" tint="0.39997558519241921"/>
        </bottom>
        <vertical/>
        <horizontal/>
      </border>
    </dxf>
    <dxf>
      <border diagonalUp="0" diagonalDown="0">
        <left/>
        <right/>
        <top style="thin">
          <color theme="9" tint="0.39997558519241921"/>
        </top>
        <bottom style="thin">
          <color theme="9" tint="0.39997558519241921"/>
        </bottom>
        <vertical/>
        <horizontal/>
      </border>
    </dxf>
    <dxf>
      <border diagonalUp="0" diagonalDown="0">
        <left/>
        <right/>
        <top style="thin">
          <color theme="9" tint="0.39997558519241921"/>
        </top>
        <bottom style="thin">
          <color theme="9" tint="0.39997558519241921"/>
        </bottom>
        <vertical/>
        <horizontal/>
      </border>
    </dxf>
    <dxf>
      <border diagonalUp="0" diagonalDown="0">
        <left/>
        <right/>
        <top style="thin">
          <color theme="9" tint="0.39997558519241921"/>
        </top>
        <bottom style="thin">
          <color theme="9" tint="0.39997558519241921"/>
        </bottom>
        <vertical/>
        <horizontal/>
      </border>
    </dxf>
    <dxf>
      <border diagonalUp="0" diagonalDown="0">
        <left/>
        <right/>
        <top style="thin">
          <color theme="9" tint="0.39997558519241921"/>
        </top>
        <bottom style="thin">
          <color theme="9" tint="0.39997558519241921"/>
        </bottom>
        <vertical/>
        <horizontal/>
      </border>
    </dxf>
    <dxf>
      <border diagonalUp="0" diagonalDown="0">
        <left/>
        <right/>
        <top style="thin">
          <color theme="9" tint="0.39997558519241921"/>
        </top>
        <bottom style="thin">
          <color theme="9" tint="0.39997558519241921"/>
        </bottom>
        <vertical/>
        <horizontal/>
      </border>
    </dxf>
    <dxf>
      <border outline="0">
        <top style="thin">
          <color theme="9" tint="0.39997558519241921"/>
        </top>
      </border>
    </dxf>
    <dxf>
      <border outline="0">
        <bottom style="thin">
          <color theme="9" tint="0.39997558519241921"/>
        </bottom>
      </border>
    </dxf>
    <dxf>
      <border outline="0">
        <right style="thin">
          <color theme="9" tint="0.39997558519241921"/>
        </right>
      </border>
    </dxf>
    <dxf>
      <font>
        <b val="0"/>
        <i val="0"/>
        <strike val="0"/>
        <condense val="0"/>
        <extend val="0"/>
        <outline val="0"/>
        <shadow val="0"/>
        <u val="none"/>
        <vertAlign val="baseline"/>
        <sz val="11"/>
        <color theme="1"/>
        <name val="Calibri"/>
        <family val="2"/>
        <scheme val="minor"/>
      </font>
      <numFmt numFmtId="1" formatCode="0"/>
      <border diagonalUp="0" diagonalDown="0">
        <left/>
        <right/>
        <top style="thin">
          <color theme="9" tint="0.39997558519241921"/>
        </top>
        <bottom style="thin">
          <color theme="9" tint="0.39997558519241921"/>
        </bottom>
        <vertical/>
        <horizontal/>
      </border>
    </dxf>
    <dxf>
      <font>
        <b val="0"/>
        <i val="0"/>
        <strike val="0"/>
        <condense val="0"/>
        <extend val="0"/>
        <outline val="0"/>
        <shadow val="0"/>
        <u val="none"/>
        <vertAlign val="baseline"/>
        <sz val="11"/>
        <color theme="1"/>
        <name val="Calibri"/>
        <family val="2"/>
        <scheme val="minor"/>
      </font>
      <border diagonalUp="0" diagonalDown="0">
        <left/>
        <right/>
        <top style="thin">
          <color theme="9" tint="0.39997558519241921"/>
        </top>
        <bottom style="thin">
          <color theme="9" tint="0.39997558519241921"/>
        </bottom>
        <vertical/>
        <horizontal/>
      </border>
    </dxf>
    <dxf>
      <font>
        <b val="0"/>
        <i val="0"/>
        <strike val="0"/>
        <condense val="0"/>
        <extend val="0"/>
        <outline val="0"/>
        <shadow val="0"/>
        <u val="none"/>
        <vertAlign val="baseline"/>
        <sz val="11"/>
        <color theme="1"/>
        <name val="Calibri"/>
        <family val="2"/>
        <scheme val="minor"/>
      </font>
      <border diagonalUp="0" diagonalDown="0">
        <left/>
        <right/>
        <top style="thin">
          <color theme="9" tint="0.39997558519241921"/>
        </top>
        <bottom style="thin">
          <color theme="9" tint="0.39997558519241921"/>
        </bottom>
        <vertical/>
        <horizontal/>
      </border>
    </dxf>
    <dxf>
      <font>
        <b val="0"/>
        <i val="0"/>
        <strike val="0"/>
        <condense val="0"/>
        <extend val="0"/>
        <outline val="0"/>
        <shadow val="0"/>
        <u val="none"/>
        <vertAlign val="baseline"/>
        <sz val="11"/>
        <color theme="1"/>
        <name val="Calibri"/>
        <family val="2"/>
        <scheme val="minor"/>
      </font>
      <numFmt numFmtId="0" formatCode="General"/>
      <border diagonalUp="0" diagonalDown="0">
        <left/>
        <right/>
        <top style="thin">
          <color theme="9" tint="0.39997558519241921"/>
        </top>
        <bottom style="thin">
          <color theme="9" tint="0.39997558519241921"/>
        </bottom>
        <vertical/>
        <horizontal/>
      </border>
    </dxf>
    <dxf>
      <font>
        <b val="0"/>
        <i val="0"/>
        <strike val="0"/>
        <condense val="0"/>
        <extend val="0"/>
        <outline val="0"/>
        <shadow val="0"/>
        <u val="none"/>
        <vertAlign val="baseline"/>
        <sz val="11"/>
        <color theme="1"/>
        <name val="Calibri"/>
        <family val="2"/>
        <scheme val="minor"/>
      </font>
      <numFmt numFmtId="1" formatCode="0"/>
      <border diagonalUp="0" diagonalDown="0">
        <left/>
        <right/>
        <top style="thin">
          <color theme="9" tint="0.39997558519241921"/>
        </top>
        <bottom style="thin">
          <color theme="9" tint="0.39997558519241921"/>
        </bottom>
        <vertical/>
        <horizontal/>
      </border>
    </dxf>
    <dxf>
      <font>
        <b val="0"/>
        <i val="0"/>
        <strike val="0"/>
        <condense val="0"/>
        <extend val="0"/>
        <outline val="0"/>
        <shadow val="0"/>
        <u val="none"/>
        <vertAlign val="baseline"/>
        <sz val="11"/>
        <color theme="1"/>
        <name val="Calibri"/>
        <family val="2"/>
        <scheme val="minor"/>
      </font>
      <numFmt numFmtId="1" formatCode="0"/>
      <border diagonalUp="0" diagonalDown="0">
        <left/>
        <right/>
        <top style="thin">
          <color theme="9" tint="0.39997558519241921"/>
        </top>
        <bottom style="thin">
          <color theme="9" tint="0.39997558519241921"/>
        </bottom>
        <vertical/>
        <horizontal/>
      </border>
    </dxf>
    <dxf>
      <font>
        <b val="0"/>
        <i val="0"/>
        <strike val="0"/>
        <condense val="0"/>
        <extend val="0"/>
        <outline val="0"/>
        <shadow val="0"/>
        <u val="none"/>
        <vertAlign val="baseline"/>
        <sz val="11"/>
        <color theme="1"/>
        <name val="Calibri"/>
        <family val="2"/>
        <scheme val="minor"/>
      </font>
      <numFmt numFmtId="0" formatCode="General"/>
      <border diagonalUp="0" diagonalDown="0">
        <left/>
        <right/>
        <top style="thin">
          <color theme="9" tint="0.39997558519241921"/>
        </top>
        <bottom style="thin">
          <color theme="9" tint="0.39997558519241921"/>
        </bottom>
        <vertical/>
        <horizontal/>
      </border>
    </dxf>
    <dxf>
      <font>
        <b val="0"/>
        <i val="0"/>
        <strike val="0"/>
        <condense val="0"/>
        <extend val="0"/>
        <outline val="0"/>
        <shadow val="0"/>
        <u val="none"/>
        <vertAlign val="baseline"/>
        <sz val="11"/>
        <color theme="1"/>
        <name val="Calibri"/>
        <family val="2"/>
        <scheme val="minor"/>
      </font>
      <numFmt numFmtId="0" formatCode="General"/>
      <border diagonalUp="0" diagonalDown="0">
        <left/>
        <right/>
        <top style="thin">
          <color theme="9" tint="0.39997558519241921"/>
        </top>
        <bottom style="thin">
          <color theme="9" tint="0.39997558519241921"/>
        </bottom>
        <vertical/>
        <horizontal/>
      </border>
    </dxf>
    <dxf>
      <font>
        <b val="0"/>
        <i val="0"/>
        <strike val="0"/>
        <condense val="0"/>
        <extend val="0"/>
        <outline val="0"/>
        <shadow val="0"/>
        <u val="none"/>
        <vertAlign val="baseline"/>
        <sz val="11"/>
        <color theme="1"/>
        <name val="Calibri"/>
        <family val="2"/>
        <scheme val="minor"/>
      </font>
      <numFmt numFmtId="0" formatCode="General"/>
      <border diagonalUp="0" diagonalDown="0">
        <left/>
        <right/>
        <top style="thin">
          <color theme="9" tint="0.39997558519241921"/>
        </top>
        <bottom style="thin">
          <color theme="9" tint="0.39997558519241921"/>
        </bottom>
        <vertical/>
        <horizontal/>
      </border>
    </dxf>
    <dxf>
      <font>
        <b val="0"/>
        <i val="0"/>
        <strike val="0"/>
        <condense val="0"/>
        <extend val="0"/>
        <outline val="0"/>
        <shadow val="0"/>
        <u val="none"/>
        <vertAlign val="baseline"/>
        <sz val="11"/>
        <color theme="1"/>
        <name val="Calibri"/>
        <family val="2"/>
        <scheme val="minor"/>
      </font>
      <numFmt numFmtId="0" formatCode="General"/>
      <border diagonalUp="0" diagonalDown="0">
        <left/>
        <right/>
        <top style="thin">
          <color theme="9" tint="0.39997558519241921"/>
        </top>
        <bottom style="thin">
          <color theme="9" tint="0.39997558519241921"/>
        </bottom>
        <vertical/>
        <horizontal/>
      </border>
    </dxf>
    <dxf>
      <font>
        <b val="0"/>
        <i val="0"/>
        <strike val="0"/>
        <condense val="0"/>
        <extend val="0"/>
        <outline val="0"/>
        <shadow val="0"/>
        <u val="none"/>
        <vertAlign val="baseline"/>
        <sz val="11"/>
        <color theme="1"/>
        <name val="Calibri"/>
        <family val="2"/>
        <scheme val="minor"/>
      </font>
      <numFmt numFmtId="0" formatCode="General"/>
      <border diagonalUp="0" diagonalDown="0">
        <left/>
        <right/>
        <top style="thin">
          <color theme="9" tint="0.39997558519241921"/>
        </top>
        <bottom style="thin">
          <color theme="9" tint="0.39997558519241921"/>
        </bottom>
        <vertical/>
        <horizontal/>
      </border>
    </dxf>
    <dxf>
      <font>
        <b val="0"/>
        <i val="0"/>
        <strike val="0"/>
        <condense val="0"/>
        <extend val="0"/>
        <outline val="0"/>
        <shadow val="0"/>
        <u val="none"/>
        <vertAlign val="baseline"/>
        <sz val="11"/>
        <color theme="1"/>
        <name val="Calibri"/>
        <family val="2"/>
        <scheme val="minor"/>
      </font>
      <border diagonalUp="0" diagonalDown="0">
        <left/>
        <right/>
        <top style="thin">
          <color theme="9" tint="0.39997558519241921"/>
        </top>
        <bottom style="thin">
          <color theme="9" tint="0.39997558519241921"/>
        </bottom>
        <vertical/>
        <horizontal/>
      </border>
    </dxf>
    <dxf>
      <font>
        <b val="0"/>
        <i val="0"/>
        <strike val="0"/>
        <condense val="0"/>
        <extend val="0"/>
        <outline val="0"/>
        <shadow val="0"/>
        <u val="none"/>
        <vertAlign val="baseline"/>
        <sz val="11"/>
        <color theme="1"/>
        <name val="Calibri"/>
        <family val="2"/>
        <scheme val="minor"/>
      </font>
      <numFmt numFmtId="0" formatCode="General"/>
      <border diagonalUp="0" diagonalDown="0">
        <left/>
        <right/>
        <top style="thin">
          <color theme="9" tint="0.39997558519241921"/>
        </top>
        <bottom style="thin">
          <color theme="9" tint="0.39997558519241921"/>
        </bottom>
        <vertical/>
        <horizontal/>
      </border>
    </dxf>
    <dxf>
      <font>
        <b val="0"/>
        <i val="0"/>
        <strike val="0"/>
        <condense val="0"/>
        <extend val="0"/>
        <outline val="0"/>
        <shadow val="0"/>
        <u val="none"/>
        <vertAlign val="baseline"/>
        <sz val="11"/>
        <color theme="1"/>
        <name val="Calibri"/>
        <family val="2"/>
        <scheme val="minor"/>
      </font>
      <numFmt numFmtId="0" formatCode="General"/>
      <border diagonalUp="0" diagonalDown="0">
        <left/>
        <right/>
        <top style="thin">
          <color theme="9" tint="0.39997558519241921"/>
        </top>
        <bottom style="thin">
          <color theme="9" tint="0.39997558519241921"/>
        </bottom>
        <vertical/>
        <horizontal/>
      </border>
    </dxf>
    <dxf>
      <font>
        <b val="0"/>
        <i val="0"/>
        <strike val="0"/>
        <condense val="0"/>
        <extend val="0"/>
        <outline val="0"/>
        <shadow val="0"/>
        <u val="none"/>
        <vertAlign val="baseline"/>
        <sz val="11"/>
        <color theme="1"/>
        <name val="Calibri"/>
        <family val="2"/>
        <scheme val="minor"/>
      </font>
      <border diagonalUp="0" diagonalDown="0">
        <left/>
        <right/>
        <top style="thin">
          <color theme="9" tint="0.39997558519241921"/>
        </top>
        <bottom style="thin">
          <color theme="9" tint="0.39997558519241921"/>
        </bottom>
        <vertical/>
        <horizontal/>
      </border>
    </dxf>
    <dxf>
      <font>
        <b val="0"/>
        <i val="0"/>
        <strike val="0"/>
        <condense val="0"/>
        <extend val="0"/>
        <outline val="0"/>
        <shadow val="0"/>
        <u val="none"/>
        <vertAlign val="baseline"/>
        <sz val="11"/>
        <color theme="1"/>
        <name val="Calibri"/>
        <family val="2"/>
        <scheme val="minor"/>
      </font>
      <border diagonalUp="0" diagonalDown="0">
        <left/>
        <right/>
        <top style="thin">
          <color theme="9" tint="0.39997558519241921"/>
        </top>
        <bottom style="thin">
          <color theme="9" tint="0.39997558519241921"/>
        </bottom>
        <vertical/>
        <horizontal/>
      </border>
    </dxf>
    <dxf>
      <font>
        <b val="0"/>
        <i val="0"/>
        <strike val="0"/>
        <condense val="0"/>
        <extend val="0"/>
        <outline val="0"/>
        <shadow val="0"/>
        <u val="none"/>
        <vertAlign val="baseline"/>
        <sz val="11"/>
        <color theme="1"/>
        <name val="Calibri"/>
        <family val="2"/>
        <scheme val="minor"/>
      </font>
      <border diagonalUp="0" diagonalDown="0" outline="0">
        <left/>
        <right/>
        <top style="thin">
          <color theme="9" tint="0.39997558519241921"/>
        </top>
        <bottom style="thin">
          <color theme="9" tint="0.39997558519241921"/>
        </bottom>
      </border>
    </dxf>
    <dxf>
      <font>
        <b val="0"/>
        <i val="0"/>
        <strike val="0"/>
        <condense val="0"/>
        <extend val="0"/>
        <outline val="0"/>
        <shadow val="0"/>
        <u val="none"/>
        <vertAlign val="baseline"/>
        <sz val="11"/>
        <color theme="1"/>
        <name val="Calibri"/>
        <family val="2"/>
        <scheme val="minor"/>
      </font>
      <border diagonalUp="0" diagonalDown="0" outline="0">
        <left/>
        <right/>
        <top style="thin">
          <color theme="9" tint="0.39997558519241921"/>
        </top>
        <bottom style="thin">
          <color theme="9" tint="0.39997558519241921"/>
        </bottom>
      </border>
    </dxf>
    <dxf>
      <border outline="0">
        <top style="thin">
          <color theme="9" tint="0.39997558519241921"/>
        </top>
      </border>
    </dxf>
    <dxf>
      <border outline="0">
        <bottom style="thin">
          <color theme="9" tint="0.39997558519241921"/>
        </bottom>
      </border>
    </dxf>
    <dxf>
      <border outline="0">
        <left style="thin">
          <color theme="9" tint="0.39997558519241921"/>
        </left>
        <top style="thin">
          <color theme="9" tint="0.39997558519241921"/>
        </top>
        <bottom style="thin">
          <color theme="9" tint="0.39997558519241921"/>
        </bottom>
      </border>
    </dxf>
    <dxf>
      <font>
        <b val="0"/>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0"/>
        <name val="Calibri"/>
        <family val="2"/>
        <scheme val="minor"/>
      </font>
      <fill>
        <patternFill patternType="solid">
          <fgColor theme="9"/>
          <bgColor theme="9"/>
        </patternFill>
      </fill>
    </dxf>
    <dxf>
      <font>
        <b val="0"/>
        <i val="0"/>
        <strike val="0"/>
        <condense val="0"/>
        <extend val="0"/>
        <outline val="0"/>
        <shadow val="0"/>
        <u val="none"/>
        <vertAlign val="baseline"/>
        <sz val="11"/>
        <color theme="1"/>
        <name val="Calibri"/>
        <family val="2"/>
        <scheme val="minor"/>
      </font>
      <border diagonalUp="0" diagonalDown="0" outline="0">
        <left/>
        <right/>
        <top style="thin">
          <color theme="9" tint="0.39997558519241921"/>
        </top>
        <bottom style="thin">
          <color theme="9" tint="0.39997558519241921"/>
        </bottom>
      </border>
    </dxf>
    <dxf>
      <font>
        <b val="0"/>
        <i val="0"/>
        <strike val="0"/>
        <condense val="0"/>
        <extend val="0"/>
        <outline val="0"/>
        <shadow val="0"/>
        <u val="none"/>
        <vertAlign val="baseline"/>
        <sz val="11"/>
        <color theme="1"/>
        <name val="Calibri"/>
        <family val="2"/>
        <scheme val="minor"/>
      </font>
      <numFmt numFmtId="1" formatCode="0"/>
      <border diagonalUp="0" diagonalDown="0" outline="0">
        <left/>
        <right/>
        <top style="thin">
          <color theme="9" tint="0.39997558519241921"/>
        </top>
        <bottom style="thin">
          <color theme="9" tint="0.39997558519241921"/>
        </bottom>
      </border>
    </dxf>
    <dxf>
      <font>
        <b val="0"/>
        <i val="0"/>
        <strike val="0"/>
        <condense val="0"/>
        <extend val="0"/>
        <outline val="0"/>
        <shadow val="0"/>
        <u val="none"/>
        <vertAlign val="baseline"/>
        <sz val="11"/>
        <color theme="1"/>
        <name val="Calibri"/>
        <family val="2"/>
        <scheme val="minor"/>
      </font>
      <numFmt numFmtId="0" formatCode="General"/>
      <border diagonalUp="0" diagonalDown="0" outline="0">
        <left/>
        <right/>
        <top style="thin">
          <color theme="9" tint="0.39997558519241921"/>
        </top>
        <bottom style="thin">
          <color theme="9" tint="0.39997558519241921"/>
        </bottom>
      </border>
    </dxf>
    <dxf>
      <font>
        <b val="0"/>
        <i val="0"/>
        <strike val="0"/>
        <condense val="0"/>
        <extend val="0"/>
        <outline val="0"/>
        <shadow val="0"/>
        <u val="none"/>
        <vertAlign val="baseline"/>
        <sz val="11"/>
        <color theme="1"/>
        <name val="Calibri"/>
        <family val="2"/>
        <scheme val="minor"/>
      </font>
      <border diagonalUp="0" diagonalDown="0">
        <left/>
        <right/>
        <top style="thin">
          <color theme="9" tint="0.39997558519241921"/>
        </top>
        <bottom style="thin">
          <color theme="9" tint="0.39997558519241921"/>
        </bottom>
        <vertical/>
        <horizontal/>
      </border>
    </dxf>
    <dxf>
      <font>
        <b val="0"/>
        <i val="0"/>
        <strike val="0"/>
        <condense val="0"/>
        <extend val="0"/>
        <outline val="0"/>
        <shadow val="0"/>
        <u val="none"/>
        <vertAlign val="baseline"/>
        <sz val="11"/>
        <color theme="1"/>
        <name val="Calibri"/>
        <family val="2"/>
        <scheme val="minor"/>
      </font>
      <border diagonalUp="0" diagonalDown="0">
        <left/>
        <right/>
        <top style="thin">
          <color theme="9" tint="0.39997558519241921"/>
        </top>
        <bottom style="thin">
          <color theme="9" tint="0.39997558519241921"/>
        </bottom>
        <vertical/>
        <horizontal/>
      </border>
    </dxf>
    <dxf>
      <font>
        <b val="0"/>
        <i val="0"/>
        <strike val="0"/>
        <condense val="0"/>
        <extend val="0"/>
        <outline val="0"/>
        <shadow val="0"/>
        <u val="none"/>
        <vertAlign val="baseline"/>
        <sz val="11"/>
        <color theme="1"/>
        <name val="Calibri"/>
        <family val="2"/>
        <scheme val="minor"/>
      </font>
      <numFmt numFmtId="0" formatCode="General"/>
      <border diagonalUp="0" diagonalDown="0">
        <left/>
        <right/>
        <top style="thin">
          <color theme="9" tint="0.39997558519241921"/>
        </top>
        <bottom style="thin">
          <color theme="9" tint="0.39997558519241921"/>
        </bottom>
        <vertical/>
        <horizontal/>
      </border>
    </dxf>
    <dxf>
      <font>
        <b val="0"/>
        <i val="0"/>
        <strike val="0"/>
        <condense val="0"/>
        <extend val="0"/>
        <outline val="0"/>
        <shadow val="0"/>
        <u val="none"/>
        <vertAlign val="baseline"/>
        <sz val="11"/>
        <color theme="1"/>
        <name val="Calibri"/>
        <family val="2"/>
        <scheme val="minor"/>
      </font>
      <border diagonalUp="0" diagonalDown="0" outline="0">
        <left/>
        <right/>
        <top style="thin">
          <color theme="9" tint="0.39997558519241921"/>
        </top>
        <bottom style="thin">
          <color theme="9" tint="0.39997558519241921"/>
        </bottom>
      </border>
    </dxf>
    <dxf>
      <font>
        <b val="0"/>
        <i val="0"/>
        <strike val="0"/>
        <condense val="0"/>
        <extend val="0"/>
        <outline val="0"/>
        <shadow val="0"/>
        <u val="none"/>
        <vertAlign val="baseline"/>
        <sz val="11"/>
        <color theme="1"/>
        <name val="Calibri"/>
        <family val="2"/>
        <scheme val="minor"/>
      </font>
      <numFmt numFmtId="1" formatCode="0"/>
      <border diagonalUp="0" diagonalDown="0" outline="0">
        <left/>
        <right/>
        <top style="thin">
          <color theme="9" tint="0.39997558519241921"/>
        </top>
        <bottom style="thin">
          <color theme="9" tint="0.39997558519241921"/>
        </bottom>
      </border>
    </dxf>
    <dxf>
      <font>
        <b val="0"/>
        <i val="0"/>
        <strike val="0"/>
        <condense val="0"/>
        <extend val="0"/>
        <outline val="0"/>
        <shadow val="0"/>
        <u val="none"/>
        <vertAlign val="baseline"/>
        <sz val="11"/>
        <color theme="1"/>
        <name val="Calibri"/>
        <family val="2"/>
        <scheme val="minor"/>
      </font>
      <border diagonalUp="0" diagonalDown="0" outline="0">
        <left/>
        <right/>
        <top style="thin">
          <color theme="9" tint="0.39997558519241921"/>
        </top>
        <bottom style="thin">
          <color theme="9" tint="0.39997558519241921"/>
        </bottom>
      </border>
    </dxf>
    <dxf>
      <font>
        <b val="0"/>
        <i val="0"/>
        <strike val="0"/>
        <condense val="0"/>
        <extend val="0"/>
        <outline val="0"/>
        <shadow val="0"/>
        <u val="none"/>
        <vertAlign val="baseline"/>
        <sz val="11"/>
        <color theme="1"/>
        <name val="Calibri"/>
        <family val="2"/>
        <scheme val="minor"/>
      </font>
      <numFmt numFmtId="0" formatCode="General"/>
      <border diagonalUp="0" diagonalDown="0">
        <left/>
        <right/>
        <top style="thin">
          <color theme="9" tint="0.39997558519241921"/>
        </top>
        <bottom style="thin">
          <color theme="9" tint="0.39997558519241921"/>
        </bottom>
        <vertical/>
        <horizontal/>
      </border>
    </dxf>
    <dxf>
      <font>
        <b val="0"/>
        <i val="0"/>
        <strike val="0"/>
        <condense val="0"/>
        <extend val="0"/>
        <outline val="0"/>
        <shadow val="0"/>
        <u val="none"/>
        <vertAlign val="baseline"/>
        <sz val="11"/>
        <color theme="1"/>
        <name val="Calibri"/>
        <family val="2"/>
        <scheme val="minor"/>
      </font>
      <numFmt numFmtId="0" formatCode="General"/>
      <border diagonalUp="0" diagonalDown="0">
        <left/>
        <right/>
        <top style="thin">
          <color theme="9" tint="0.39997558519241921"/>
        </top>
        <bottom style="thin">
          <color theme="9" tint="0.39997558519241921"/>
        </bottom>
        <vertical/>
        <horizontal/>
      </border>
    </dxf>
    <dxf>
      <font>
        <b val="0"/>
        <i val="0"/>
        <strike val="0"/>
        <condense val="0"/>
        <extend val="0"/>
        <outline val="0"/>
        <shadow val="0"/>
        <u val="none"/>
        <vertAlign val="baseline"/>
        <sz val="11"/>
        <color theme="1"/>
        <name val="Calibri"/>
        <family val="2"/>
        <scheme val="minor"/>
      </font>
      <numFmt numFmtId="0" formatCode="General"/>
      <border diagonalUp="0" diagonalDown="0">
        <left/>
        <right/>
        <top style="thin">
          <color theme="9" tint="0.39997558519241921"/>
        </top>
        <bottom style="thin">
          <color theme="9" tint="0.39997558519241921"/>
        </bottom>
        <vertical/>
        <horizontal/>
      </border>
    </dxf>
    <dxf>
      <font>
        <b val="0"/>
        <i val="0"/>
        <strike val="0"/>
        <condense val="0"/>
        <extend val="0"/>
        <outline val="0"/>
        <shadow val="0"/>
        <u val="none"/>
        <vertAlign val="baseline"/>
        <sz val="11"/>
        <color theme="1"/>
        <name val="Calibri"/>
        <family val="2"/>
        <scheme val="minor"/>
      </font>
      <numFmt numFmtId="0" formatCode="General"/>
      <border diagonalUp="0" diagonalDown="0">
        <left/>
        <right/>
        <top style="thin">
          <color theme="9" tint="0.39997558519241921"/>
        </top>
        <bottom style="thin">
          <color theme="9" tint="0.39997558519241921"/>
        </bottom>
        <vertical/>
        <horizontal/>
      </border>
    </dxf>
    <dxf>
      <font>
        <b val="0"/>
        <i val="0"/>
        <strike val="0"/>
        <condense val="0"/>
        <extend val="0"/>
        <outline val="0"/>
        <shadow val="0"/>
        <u val="none"/>
        <vertAlign val="baseline"/>
        <sz val="11"/>
        <color theme="1"/>
        <name val="Calibri"/>
        <family val="2"/>
        <scheme val="minor"/>
      </font>
      <numFmt numFmtId="0" formatCode="General"/>
      <border diagonalUp="0" diagonalDown="0">
        <left/>
        <right/>
        <top style="thin">
          <color theme="9" tint="0.39997558519241921"/>
        </top>
        <bottom style="thin">
          <color theme="9" tint="0.39997558519241921"/>
        </bottom>
        <vertical/>
        <horizontal/>
      </border>
    </dxf>
    <dxf>
      <font>
        <b val="0"/>
        <i val="0"/>
        <strike val="0"/>
        <condense val="0"/>
        <extend val="0"/>
        <outline val="0"/>
        <shadow val="0"/>
        <u val="none"/>
        <vertAlign val="baseline"/>
        <sz val="11"/>
        <color theme="1"/>
        <name val="Calibri"/>
        <family val="2"/>
        <scheme val="minor"/>
      </font>
      <border diagonalUp="0" diagonalDown="0">
        <left/>
        <right/>
        <top style="thin">
          <color theme="9" tint="0.39997558519241921"/>
        </top>
        <bottom style="thin">
          <color theme="9" tint="0.39997558519241921"/>
        </bottom>
        <vertical/>
        <horizontal/>
      </border>
    </dxf>
    <dxf>
      <font>
        <b val="0"/>
        <i val="0"/>
        <strike val="0"/>
        <condense val="0"/>
        <extend val="0"/>
        <outline val="0"/>
        <shadow val="0"/>
        <u val="none"/>
        <vertAlign val="baseline"/>
        <sz val="11"/>
        <color theme="1"/>
        <name val="Calibri"/>
        <family val="2"/>
        <scheme val="minor"/>
      </font>
      <numFmt numFmtId="0" formatCode="General"/>
      <border diagonalUp="0" diagonalDown="0">
        <left/>
        <right/>
        <top style="thin">
          <color theme="9" tint="0.39997558519241921"/>
        </top>
        <bottom style="thin">
          <color theme="9" tint="0.39997558519241921"/>
        </bottom>
        <vertical/>
        <horizontal/>
      </border>
    </dxf>
    <dxf>
      <font>
        <b val="0"/>
        <i val="0"/>
        <strike val="0"/>
        <condense val="0"/>
        <extend val="0"/>
        <outline val="0"/>
        <shadow val="0"/>
        <u val="none"/>
        <vertAlign val="baseline"/>
        <sz val="11"/>
        <color theme="1"/>
        <name val="Calibri"/>
        <family val="2"/>
        <scheme val="minor"/>
      </font>
      <numFmt numFmtId="0" formatCode="General"/>
      <border diagonalUp="0" diagonalDown="0">
        <left/>
        <right/>
        <top style="thin">
          <color theme="9" tint="0.39997558519241921"/>
        </top>
        <bottom style="thin">
          <color theme="9" tint="0.39997558519241921"/>
        </bottom>
        <vertical/>
        <horizontal/>
      </border>
    </dxf>
    <dxf>
      <font>
        <b val="0"/>
        <i val="0"/>
        <strike val="0"/>
        <condense val="0"/>
        <extend val="0"/>
        <outline val="0"/>
        <shadow val="0"/>
        <u val="none"/>
        <vertAlign val="baseline"/>
        <sz val="11"/>
        <color theme="1"/>
        <name val="Calibri"/>
        <family val="2"/>
        <scheme val="minor"/>
      </font>
      <border diagonalUp="0" diagonalDown="0">
        <left/>
        <right/>
        <top style="thin">
          <color theme="9" tint="0.39997558519241921"/>
        </top>
        <bottom style="thin">
          <color theme="9" tint="0.39997558519241921"/>
        </bottom>
        <vertical/>
        <horizontal/>
      </border>
    </dxf>
    <dxf>
      <font>
        <b val="0"/>
        <i val="0"/>
        <strike val="0"/>
        <condense val="0"/>
        <extend val="0"/>
        <outline val="0"/>
        <shadow val="0"/>
        <u val="none"/>
        <vertAlign val="baseline"/>
        <sz val="11"/>
        <color theme="1"/>
        <name val="Calibri"/>
        <family val="2"/>
        <scheme val="minor"/>
      </font>
      <border diagonalUp="0" diagonalDown="0">
        <left/>
        <right/>
        <top style="thin">
          <color theme="9" tint="0.39997558519241921"/>
        </top>
        <bottom style="thin">
          <color theme="9" tint="0.39997558519241921"/>
        </bottom>
        <vertical/>
        <horizontal/>
      </border>
    </dxf>
    <dxf>
      <border outline="0">
        <top style="thin">
          <color theme="9" tint="0.39997558519241921"/>
        </top>
      </border>
    </dxf>
    <dxf>
      <border outline="0">
        <left style="thin">
          <color theme="9" tint="0.39997558519241921"/>
        </left>
        <top style="thin">
          <color theme="9" tint="0.39997558519241921"/>
        </top>
        <bottom style="thin">
          <color theme="9" tint="0.39997558519241921"/>
        </bottom>
      </border>
    </dxf>
    <dxf>
      <font>
        <b val="0"/>
        <i val="0"/>
        <strike val="0"/>
        <condense val="0"/>
        <extend val="0"/>
        <outline val="0"/>
        <shadow val="0"/>
        <u val="none"/>
        <vertAlign val="baseline"/>
        <sz val="11"/>
        <color theme="1"/>
        <name val="Calibri"/>
        <family val="2"/>
        <scheme val="minor"/>
      </font>
    </dxf>
    <dxf>
      <border outline="0">
        <bottom style="thin">
          <color theme="9" tint="0.39997558519241921"/>
        </bottom>
      </border>
    </dxf>
    <dxf>
      <font>
        <b/>
        <i val="0"/>
        <strike val="0"/>
        <condense val="0"/>
        <extend val="0"/>
        <outline val="0"/>
        <shadow val="0"/>
        <u val="none"/>
        <vertAlign val="baseline"/>
        <sz val="11"/>
        <color theme="0"/>
        <name val="Calibri"/>
        <family val="2"/>
        <scheme val="minor"/>
      </font>
      <fill>
        <patternFill patternType="solid">
          <fgColor theme="9"/>
          <bgColor theme="9"/>
        </patternFill>
      </fill>
    </dxf>
    <dxf>
      <font>
        <b val="0"/>
        <i val="0"/>
        <strike val="0"/>
        <condense val="0"/>
        <extend val="0"/>
        <outline val="0"/>
        <shadow val="0"/>
        <u val="none"/>
        <vertAlign val="baseline"/>
        <sz val="11"/>
        <color theme="1"/>
        <name val="Calibri"/>
        <family val="2"/>
        <scheme val="minor"/>
      </font>
      <border diagonalUp="0" diagonalDown="0">
        <left/>
        <right/>
        <top style="thin">
          <color theme="9" tint="0.39997558519241921"/>
        </top>
        <bottom style="thin">
          <color theme="9" tint="0.39997558519241921"/>
        </bottom>
        <vertical/>
        <horizontal/>
      </border>
    </dxf>
    <dxf>
      <font>
        <b val="0"/>
        <i val="0"/>
        <strike val="0"/>
        <condense val="0"/>
        <extend val="0"/>
        <outline val="0"/>
        <shadow val="0"/>
        <u val="none"/>
        <vertAlign val="baseline"/>
        <sz val="11"/>
        <color theme="1"/>
        <name val="Calibri"/>
        <family val="2"/>
        <scheme val="minor"/>
      </font>
      <numFmt numFmtId="0" formatCode="General"/>
      <border diagonalUp="0" diagonalDown="0">
        <left/>
        <right/>
        <top style="thin">
          <color theme="9" tint="0.39997558519241921"/>
        </top>
        <bottom style="thin">
          <color theme="9" tint="0.39997558519241921"/>
        </bottom>
        <vertical/>
        <horizontal/>
      </border>
    </dxf>
    <dxf>
      <font>
        <b val="0"/>
        <i val="0"/>
        <strike val="0"/>
        <condense val="0"/>
        <extend val="0"/>
        <outline val="0"/>
        <shadow val="0"/>
        <u val="none"/>
        <vertAlign val="baseline"/>
        <sz val="11"/>
        <color theme="1"/>
        <name val="Calibri"/>
        <family val="2"/>
        <scheme val="minor"/>
      </font>
      <numFmt numFmtId="0" formatCode="General"/>
      <border diagonalUp="0" diagonalDown="0">
        <left/>
        <right/>
        <top style="thin">
          <color theme="9" tint="0.39997558519241921"/>
        </top>
        <bottom style="thin">
          <color theme="9" tint="0.39997558519241921"/>
        </bottom>
        <vertical/>
        <horizontal/>
      </border>
    </dxf>
    <dxf>
      <font>
        <b val="0"/>
        <i val="0"/>
        <strike val="0"/>
        <condense val="0"/>
        <extend val="0"/>
        <outline val="0"/>
        <shadow val="0"/>
        <u val="none"/>
        <vertAlign val="baseline"/>
        <sz val="11"/>
        <color theme="1"/>
        <name val="Calibri"/>
        <family val="2"/>
        <scheme val="minor"/>
      </font>
      <border diagonalUp="0" diagonalDown="0">
        <left/>
        <right/>
        <top style="thin">
          <color theme="9" tint="0.39997558519241921"/>
        </top>
        <bottom style="thin">
          <color theme="9" tint="0.39997558519241921"/>
        </bottom>
        <vertical/>
        <horizontal/>
      </border>
    </dxf>
    <dxf>
      <font>
        <b val="0"/>
        <i val="0"/>
        <strike val="0"/>
        <condense val="0"/>
        <extend val="0"/>
        <outline val="0"/>
        <shadow val="0"/>
        <u val="none"/>
        <vertAlign val="baseline"/>
        <sz val="11"/>
        <color theme="1"/>
        <name val="Calibri"/>
        <family val="2"/>
        <scheme val="minor"/>
      </font>
      <border diagonalUp="0" diagonalDown="0">
        <left/>
        <right/>
        <top style="thin">
          <color theme="9" tint="0.39997558519241921"/>
        </top>
        <bottom style="thin">
          <color theme="9" tint="0.39997558519241921"/>
        </bottom>
        <vertical/>
        <horizontal/>
      </border>
    </dxf>
    <dxf>
      <font>
        <b val="0"/>
        <i val="0"/>
        <strike val="0"/>
        <condense val="0"/>
        <extend val="0"/>
        <outline val="0"/>
        <shadow val="0"/>
        <u val="none"/>
        <vertAlign val="baseline"/>
        <sz val="11"/>
        <color theme="1"/>
        <name val="Calibri"/>
        <family val="2"/>
        <scheme val="minor"/>
      </font>
      <numFmt numFmtId="0" formatCode="General"/>
      <border diagonalUp="0" diagonalDown="0">
        <left/>
        <right/>
        <top style="thin">
          <color theme="9" tint="0.39997558519241921"/>
        </top>
        <bottom style="thin">
          <color theme="9" tint="0.39997558519241921"/>
        </bottom>
        <vertical/>
        <horizontal/>
      </border>
    </dxf>
    <dxf>
      <font>
        <b val="0"/>
        <i val="0"/>
        <strike val="0"/>
        <condense val="0"/>
        <extend val="0"/>
        <outline val="0"/>
        <shadow val="0"/>
        <u val="none"/>
        <vertAlign val="baseline"/>
        <sz val="11"/>
        <color theme="1"/>
        <name val="Calibri"/>
        <family val="2"/>
        <scheme val="minor"/>
      </font>
      <border diagonalUp="0" diagonalDown="0">
        <left/>
        <right/>
        <top style="thin">
          <color theme="9" tint="0.39997558519241921"/>
        </top>
        <bottom style="thin">
          <color theme="9" tint="0.39997558519241921"/>
        </bottom>
        <vertical/>
        <horizontal/>
      </border>
    </dxf>
    <dxf>
      <font>
        <b val="0"/>
        <i val="0"/>
        <strike val="0"/>
        <condense val="0"/>
        <extend val="0"/>
        <outline val="0"/>
        <shadow val="0"/>
        <u val="none"/>
        <vertAlign val="baseline"/>
        <sz val="11"/>
        <color theme="1"/>
        <name val="Calibri"/>
        <family val="2"/>
        <scheme val="minor"/>
      </font>
      <numFmt numFmtId="0" formatCode="General"/>
      <border diagonalUp="0" diagonalDown="0">
        <left/>
        <right/>
        <top style="thin">
          <color theme="9" tint="0.39997558519241921"/>
        </top>
        <bottom style="thin">
          <color theme="9" tint="0.39997558519241921"/>
        </bottom>
        <vertical/>
        <horizontal/>
      </border>
    </dxf>
    <dxf>
      <font>
        <b val="0"/>
        <i val="0"/>
        <strike val="0"/>
        <condense val="0"/>
        <extend val="0"/>
        <outline val="0"/>
        <shadow val="0"/>
        <u val="none"/>
        <vertAlign val="baseline"/>
        <sz val="11"/>
        <color theme="1"/>
        <name val="Calibri"/>
        <family val="2"/>
        <scheme val="minor"/>
      </font>
      <border diagonalUp="0" diagonalDown="0">
        <left/>
        <right/>
        <top style="thin">
          <color theme="9" tint="0.39997558519241921"/>
        </top>
        <bottom style="thin">
          <color theme="9" tint="0.39997558519241921"/>
        </bottom>
        <vertical/>
        <horizontal/>
      </border>
    </dxf>
    <dxf>
      <font>
        <b val="0"/>
        <i val="0"/>
        <strike val="0"/>
        <condense val="0"/>
        <extend val="0"/>
        <outline val="0"/>
        <shadow val="0"/>
        <u val="none"/>
        <vertAlign val="baseline"/>
        <sz val="11"/>
        <color theme="1"/>
        <name val="Calibri"/>
        <family val="2"/>
        <scheme val="minor"/>
      </font>
      <numFmt numFmtId="0" formatCode="General"/>
      <border diagonalUp="0" diagonalDown="0">
        <left/>
        <right/>
        <top style="thin">
          <color theme="9" tint="0.39997558519241921"/>
        </top>
        <bottom style="thin">
          <color theme="9" tint="0.39997558519241921"/>
        </bottom>
        <vertical/>
        <horizontal/>
      </border>
    </dxf>
    <dxf>
      <font>
        <b val="0"/>
        <i val="0"/>
        <strike val="0"/>
        <condense val="0"/>
        <extend val="0"/>
        <outline val="0"/>
        <shadow val="0"/>
        <u val="none"/>
        <vertAlign val="baseline"/>
        <sz val="11"/>
        <color theme="1"/>
        <name val="Calibri"/>
        <family val="2"/>
        <scheme val="minor"/>
      </font>
      <numFmt numFmtId="0" formatCode="General"/>
      <border diagonalUp="0" diagonalDown="0">
        <left/>
        <right/>
        <top style="thin">
          <color theme="9" tint="0.39997558519241921"/>
        </top>
        <bottom style="thin">
          <color theme="9" tint="0.39997558519241921"/>
        </bottom>
        <vertical/>
        <horizontal/>
      </border>
    </dxf>
    <dxf>
      <font>
        <b val="0"/>
        <i val="0"/>
        <strike val="0"/>
        <condense val="0"/>
        <extend val="0"/>
        <outline val="0"/>
        <shadow val="0"/>
        <u val="none"/>
        <vertAlign val="baseline"/>
        <sz val="11"/>
        <color theme="1"/>
        <name val="Calibri"/>
        <family val="2"/>
        <scheme val="minor"/>
      </font>
      <numFmt numFmtId="0" formatCode="General"/>
      <border diagonalUp="0" diagonalDown="0">
        <left/>
        <right/>
        <top style="thin">
          <color theme="9" tint="0.39997558519241921"/>
        </top>
        <bottom style="thin">
          <color theme="9" tint="0.39997558519241921"/>
        </bottom>
        <vertical/>
        <horizontal/>
      </border>
    </dxf>
    <dxf>
      <font>
        <b val="0"/>
        <i val="0"/>
        <strike val="0"/>
        <condense val="0"/>
        <extend val="0"/>
        <outline val="0"/>
        <shadow val="0"/>
        <u val="none"/>
        <vertAlign val="baseline"/>
        <sz val="11"/>
        <color theme="1"/>
        <name val="Calibri"/>
        <family val="2"/>
        <scheme val="minor"/>
      </font>
      <numFmt numFmtId="0" formatCode="General"/>
      <border diagonalUp="0" diagonalDown="0">
        <left/>
        <right/>
        <top style="thin">
          <color theme="9" tint="0.39997558519241921"/>
        </top>
        <bottom style="thin">
          <color theme="9" tint="0.39997558519241921"/>
        </bottom>
        <vertical/>
        <horizontal/>
      </border>
    </dxf>
    <dxf>
      <font>
        <b val="0"/>
        <i val="0"/>
        <strike val="0"/>
        <condense val="0"/>
        <extend val="0"/>
        <outline val="0"/>
        <shadow val="0"/>
        <u val="none"/>
        <vertAlign val="baseline"/>
        <sz val="11"/>
        <color theme="1"/>
        <name val="Calibri"/>
        <family val="2"/>
        <scheme val="minor"/>
      </font>
      <numFmt numFmtId="0" formatCode="General"/>
      <border diagonalUp="0" diagonalDown="0">
        <left/>
        <right/>
        <top style="thin">
          <color theme="9" tint="0.39997558519241921"/>
        </top>
        <bottom style="thin">
          <color theme="9" tint="0.39997558519241921"/>
        </bottom>
        <vertical/>
        <horizontal/>
      </border>
    </dxf>
    <dxf>
      <font>
        <b val="0"/>
        <i val="0"/>
        <strike val="0"/>
        <condense val="0"/>
        <extend val="0"/>
        <outline val="0"/>
        <shadow val="0"/>
        <u val="none"/>
        <vertAlign val="baseline"/>
        <sz val="11"/>
        <color theme="1"/>
        <name val="Calibri"/>
        <family val="2"/>
        <scheme val="minor"/>
      </font>
      <border diagonalUp="0" diagonalDown="0">
        <left/>
        <right/>
        <top style="thin">
          <color theme="9" tint="0.39997558519241921"/>
        </top>
        <bottom style="thin">
          <color theme="9" tint="0.39997558519241921"/>
        </bottom>
        <vertical/>
        <horizontal/>
      </border>
    </dxf>
    <dxf>
      <font>
        <b val="0"/>
        <i val="0"/>
        <strike val="0"/>
        <condense val="0"/>
        <extend val="0"/>
        <outline val="0"/>
        <shadow val="0"/>
        <u val="none"/>
        <vertAlign val="baseline"/>
        <sz val="11"/>
        <color theme="1"/>
        <name val="Calibri"/>
        <family val="2"/>
        <scheme val="minor"/>
      </font>
      <numFmt numFmtId="0" formatCode="General"/>
      <border diagonalUp="0" diagonalDown="0">
        <left/>
        <right/>
        <top style="thin">
          <color theme="9" tint="0.39997558519241921"/>
        </top>
        <bottom style="thin">
          <color theme="9" tint="0.39997558519241921"/>
        </bottom>
        <vertical/>
        <horizontal/>
      </border>
    </dxf>
    <dxf>
      <font>
        <b val="0"/>
        <i val="0"/>
        <strike val="0"/>
        <condense val="0"/>
        <extend val="0"/>
        <outline val="0"/>
        <shadow val="0"/>
        <u val="none"/>
        <vertAlign val="baseline"/>
        <sz val="11"/>
        <color theme="1"/>
        <name val="Calibri"/>
        <family val="2"/>
        <scheme val="minor"/>
      </font>
      <numFmt numFmtId="0" formatCode="General"/>
      <border diagonalUp="0" diagonalDown="0">
        <left/>
        <right/>
        <top style="thin">
          <color theme="9" tint="0.39997558519241921"/>
        </top>
        <bottom style="thin">
          <color theme="9" tint="0.39997558519241921"/>
        </bottom>
        <vertical/>
        <horizontal/>
      </border>
    </dxf>
    <dxf>
      <font>
        <b val="0"/>
        <i val="0"/>
        <strike val="0"/>
        <condense val="0"/>
        <extend val="0"/>
        <outline val="0"/>
        <shadow val="0"/>
        <u val="none"/>
        <vertAlign val="baseline"/>
        <sz val="11"/>
        <color theme="1"/>
        <name val="Calibri"/>
        <family val="2"/>
        <scheme val="minor"/>
      </font>
      <border diagonalUp="0" diagonalDown="0">
        <left/>
        <right/>
        <top style="thin">
          <color theme="9" tint="0.39997558519241921"/>
        </top>
        <bottom style="thin">
          <color theme="9" tint="0.39997558519241921"/>
        </bottom>
        <vertical/>
        <horizontal/>
      </border>
    </dxf>
    <dxf>
      <font>
        <b val="0"/>
        <i val="0"/>
        <strike val="0"/>
        <condense val="0"/>
        <extend val="0"/>
        <outline val="0"/>
        <shadow val="0"/>
        <u val="none"/>
        <vertAlign val="baseline"/>
        <sz val="11"/>
        <color theme="1"/>
        <name val="Calibri"/>
        <family val="2"/>
        <scheme val="minor"/>
      </font>
      <border diagonalUp="0" diagonalDown="0">
        <left/>
        <right/>
        <top style="thin">
          <color theme="9" tint="0.39997558519241921"/>
        </top>
        <bottom style="thin">
          <color theme="9" tint="0.39997558519241921"/>
        </bottom>
        <vertical/>
        <horizontal/>
      </border>
    </dxf>
    <dxf>
      <border outline="0">
        <top style="thin">
          <color theme="9" tint="0.39997558519241921"/>
        </top>
      </border>
    </dxf>
    <dxf>
      <border outline="0">
        <left style="thin">
          <color theme="9" tint="0.39997558519241921"/>
        </left>
        <top style="thin">
          <color theme="9" tint="0.39997558519241921"/>
        </top>
        <bottom style="thin">
          <color theme="9" tint="0.39997558519241921"/>
        </bottom>
      </border>
    </dxf>
    <dxf>
      <font>
        <b val="0"/>
        <i val="0"/>
        <strike val="0"/>
        <condense val="0"/>
        <extend val="0"/>
        <outline val="0"/>
        <shadow val="0"/>
        <u val="none"/>
        <vertAlign val="baseline"/>
        <sz val="11"/>
        <color theme="1"/>
        <name val="Calibri"/>
        <family val="2"/>
        <scheme val="minor"/>
      </font>
    </dxf>
    <dxf>
      <border outline="0">
        <bottom style="thin">
          <color theme="9" tint="0.39997558519241921"/>
        </bottom>
      </border>
    </dxf>
    <dxf>
      <font>
        <b/>
        <i val="0"/>
        <strike val="0"/>
        <condense val="0"/>
        <extend val="0"/>
        <outline val="0"/>
        <shadow val="0"/>
        <u val="none"/>
        <vertAlign val="baseline"/>
        <sz val="11"/>
        <color theme="0"/>
        <name val="Calibri"/>
        <family val="2"/>
        <scheme val="minor"/>
      </font>
      <fill>
        <patternFill patternType="solid">
          <fgColor theme="9"/>
          <bgColor theme="9"/>
        </patternFill>
      </fil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connections" Target="connections.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AFF06990-D944-4902-B1A2-F83C1C30E277}" autoFormatId="16" applyNumberFormats="0" applyBorderFormats="0" applyFontFormats="0" applyPatternFormats="0" applyAlignmentFormats="0" applyWidthHeightFormats="0">
  <queryTableRefresh nextId="34">
    <queryTableFields count="20">
      <queryTableField id="1" name="ID" tableColumnId="1"/>
      <queryTableField id="2" name="N_Days" tableColumnId="2"/>
      <queryTableField id="3" name="Status" tableColumnId="3"/>
      <queryTableField id="4" name="Drug" tableColumnId="4"/>
      <queryTableField id="5" name="Age" tableColumnId="5"/>
      <queryTableField id="6" name="Sex" tableColumnId="6"/>
      <queryTableField id="7" name="Ascites" tableColumnId="7"/>
      <queryTableField id="8" name="Hepatomegaly" tableColumnId="8"/>
      <queryTableField id="9" name="Spiders" tableColumnId="9"/>
      <queryTableField id="10" name="Edema" tableColumnId="10"/>
      <queryTableField id="11" name="Bilirubin" tableColumnId="11"/>
      <queryTableField id="12" name="Cholesterol" tableColumnId="12"/>
      <queryTableField id="13" name="Albumin" tableColumnId="13"/>
      <queryTableField id="14" name="Copper" tableColumnId="14"/>
      <queryTableField id="15" name="Alk_Phos" tableColumnId="15"/>
      <queryTableField id="16" name="SGOT" tableColumnId="16"/>
      <queryTableField id="17" name="Tryglicerides" tableColumnId="17"/>
      <queryTableField id="18" name="Platelets" tableColumnId="18"/>
      <queryTableField id="19" name="Prothrombin" tableColumnId="19"/>
      <queryTableField id="20" name="Stage" tableColumnId="20"/>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8891795-DF77-484E-99AD-3DFEC3E40F52}" name="cirrhosis" displayName="cirrhosis" ref="A8:T18" tableType="queryTable" totalsRowShown="0">
  <autoFilter ref="A8:T18" xr:uid="{88891795-DF77-484E-99AD-3DFEC3E40F52}"/>
  <tableColumns count="20">
    <tableColumn id="1" xr3:uid="{60EB18DD-1473-4F60-8246-A0AB7C903B18}" uniqueName="1" name="ID" queryTableFieldId="1"/>
    <tableColumn id="2" xr3:uid="{9975497A-E22C-4AED-A277-4146C952E208}" uniqueName="2" name="N_Days" queryTableFieldId="2"/>
    <tableColumn id="3" xr3:uid="{4C5949A6-CD5E-4480-90C8-7D6A02AB8321}" uniqueName="3" name="Status" queryTableFieldId="3" dataDxfId="238"/>
    <tableColumn id="4" xr3:uid="{D91DA612-B963-4495-A1CB-604DBC6C6CCF}" uniqueName="4" name="Drug" queryTableFieldId="4" dataDxfId="237"/>
    <tableColumn id="5" xr3:uid="{D52ECF4E-91C6-46FE-B325-E24F3028A495}" uniqueName="5" name="Age" queryTableFieldId="5"/>
    <tableColumn id="6" xr3:uid="{02A906BB-4DD0-4F0E-B6A4-62331386302D}" uniqueName="6" name="Sex" queryTableFieldId="6" dataDxfId="236"/>
    <tableColumn id="7" xr3:uid="{443B00F9-130C-417B-97D0-03738A23F151}" uniqueName="7" name="Ascites" queryTableFieldId="7" dataDxfId="235"/>
    <tableColumn id="8" xr3:uid="{7B123CE0-C725-47D8-A7A8-0A18F36D3F4C}" uniqueName="8" name="Hepatomegaly" queryTableFieldId="8" dataDxfId="234"/>
    <tableColumn id="9" xr3:uid="{0BE71CC6-D48F-4F36-B8AD-B23A37B8B09F}" uniqueName="9" name="Spiders" queryTableFieldId="9" dataDxfId="233"/>
    <tableColumn id="10" xr3:uid="{866867CB-41D4-41D4-99D7-B60B40F42640}" uniqueName="10" name="Edema" queryTableFieldId="10" dataDxfId="232"/>
    <tableColumn id="11" xr3:uid="{147F51A3-68DB-40E8-93AF-A376265AF45A}" uniqueName="11" name="Bilirubin" queryTableFieldId="11"/>
    <tableColumn id="12" xr3:uid="{6506D712-29CE-4D52-99E5-EED424575F8D}" uniqueName="12" name="Cholesterol" queryTableFieldId="12" dataDxfId="231"/>
    <tableColumn id="13" xr3:uid="{18F541E0-F2B7-4FD3-94AC-D2924FB16147}" uniqueName="13" name="Albumin" queryTableFieldId="13"/>
    <tableColumn id="14" xr3:uid="{3730AE3B-F61E-4C98-BA34-2645636F3255}" uniqueName="14" name="Copper" queryTableFieldId="14" dataDxfId="230"/>
    <tableColumn id="15" xr3:uid="{635BB190-04AD-4702-A7A2-725150B52EC3}" uniqueName="15" name="Alk_Phos" queryTableFieldId="15"/>
    <tableColumn id="16" xr3:uid="{4DEA3B04-63E2-4B01-9CF4-855716A406B3}" uniqueName="16" name="SGOT" queryTableFieldId="16"/>
    <tableColumn id="17" xr3:uid="{FEDA5982-2AC7-45A8-A1B9-E7B0DE4BC25A}" uniqueName="17" name="Tryglicerides" queryTableFieldId="17" dataDxfId="229"/>
    <tableColumn id="18" xr3:uid="{685EC99C-442F-4412-B6F0-5535D79CC6FA}" uniqueName="18" name="Platelets" queryTableFieldId="18" dataDxfId="228"/>
    <tableColumn id="19" xr3:uid="{74018252-7847-42B5-9936-AD6F979293F4}" uniqueName="19" name="Prothrombin" queryTableFieldId="19"/>
    <tableColumn id="20" xr3:uid="{8896A479-9C50-47F2-BE85-CC413FF1698A}" uniqueName="20" name="Stage" queryTableFieldId="20"/>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5DAB314-A718-41B4-BD6A-E2A43AF69911}" name="Table3" displayName="Table3" ref="A37:S47" totalsRowShown="0" headerRowDxfId="227" dataDxfId="225" headerRowBorderDxfId="226" tableBorderDxfId="224" totalsRowBorderDxfId="223">
  <autoFilter ref="A37:S47" xr:uid="{75DAB314-A718-41B4-BD6A-E2A43AF69911}"/>
  <tableColumns count="19">
    <tableColumn id="1" xr3:uid="{0042CF0D-446A-4D3A-A20B-29B0CA7D0A49}" name="ID" dataDxfId="222"/>
    <tableColumn id="2" xr3:uid="{FA007D91-9BF7-45CA-8469-E6635A194F85}" name="N_Days" dataDxfId="221"/>
    <tableColumn id="3" xr3:uid="{FC48D4C1-A4FF-41CF-B1CB-B21C0B515694}" name="Status" dataDxfId="220"/>
    <tableColumn id="4" xr3:uid="{BC1ED025-1875-46F2-94F3-3CA82A34657C}" name="Drug" dataDxfId="219">
      <calculatedColumnFormula>IF(NOT(OR(D9="D-penicillamine",D9="Placebo")),"null",D9)</calculatedColumnFormula>
    </tableColumn>
    <tableColumn id="5" xr3:uid="{021B19D1-C53D-4F5A-A1D7-FCCB91F87E28}" name="Age" dataDxfId="218"/>
    <tableColumn id="6" xr3:uid="{81677685-754A-47DE-9988-96413CA48D60}" name="Sex" dataDxfId="217"/>
    <tableColumn id="7" xr3:uid="{771BD70D-37CD-4429-85E6-3333B375CDC3}" name="Ascites" dataDxfId="216">
      <calculatedColumnFormula>IF(NOT(OR(G9="Y",G9="N")),"null",G9)</calculatedColumnFormula>
    </tableColumn>
    <tableColumn id="8" xr3:uid="{3174EDF3-D566-4BC7-A042-5240B1139E4D}" name="Hepatomegaly" dataDxfId="215">
      <calculatedColumnFormula>IF(NOT(OR(H9="Y",H9="N")),"null",H9)</calculatedColumnFormula>
    </tableColumn>
    <tableColumn id="9" xr3:uid="{E0A4F331-9A95-47CC-AF46-D52DC6052CF1}" name="Spiders" dataDxfId="214">
      <calculatedColumnFormula>IF(NOT(OR(I9="Y",I9="N")),"null",I9)</calculatedColumnFormula>
    </tableColumn>
    <tableColumn id="10" xr3:uid="{58D38A3D-049E-49BC-BF5F-303BB9AEEEB4}" name="Edema" dataDxfId="213"/>
    <tableColumn id="11" xr3:uid="{AD0C34F4-B7F1-4084-AA21-BA1B18976125}" name="Bilirubin" dataDxfId="212"/>
    <tableColumn id="12" xr3:uid="{208CC100-F1AD-4C98-8597-E6320F38246F}" name="Cholesterol" dataDxfId="211">
      <calculatedColumnFormula>IF(L9 = "NA", "null", VALUE(L9))</calculatedColumnFormula>
    </tableColumn>
    <tableColumn id="13" xr3:uid="{E6909C2F-927C-41FB-A3AF-50A9F6C161F9}" name="Albumin" dataDxfId="210"/>
    <tableColumn id="14" xr3:uid="{E64D60F3-C50F-48EA-AD7F-819813E2D504}" name="Copper" dataDxfId="209">
      <calculatedColumnFormula>IF(N9 = "NA", "null", VALUE(N9))</calculatedColumnFormula>
    </tableColumn>
    <tableColumn id="15" xr3:uid="{27A02721-AF92-478C-9733-1EB0B0766F67}" name="Alk_Phos" dataDxfId="208"/>
    <tableColumn id="16" xr3:uid="{919EA4F2-A9B1-4DF8-AD0D-96943ED77D8C}" name="SGOT" dataDxfId="207"/>
    <tableColumn id="17" xr3:uid="{1322549E-35DB-4BDF-BB53-8C8267F76080}" name="Tryglicerides" dataDxfId="206">
      <calculatedColumnFormula>VALUE(Q9)</calculatedColumnFormula>
    </tableColumn>
    <tableColumn id="18" xr3:uid="{29948969-AC39-41B6-8DCC-838C9279247A}" name="Platelets" dataDxfId="205">
      <calculatedColumnFormula>IF(R9 = "NA", "null", VALUE(R9))</calculatedColumnFormula>
    </tableColumn>
    <tableColumn id="19" xr3:uid="{C5185CAE-A11C-412F-A1C1-2378762B9D22}" name="Prothrombin" dataDxfId="204"/>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F90AE11-5CED-4D29-9D70-D71F796D5FBB}" name="Table35" displayName="Table35" ref="A52:S62" totalsRowShown="0" headerRowDxfId="203" dataDxfId="201" headerRowBorderDxfId="202" tableBorderDxfId="200" totalsRowBorderDxfId="199">
  <autoFilter ref="A52:S62" xr:uid="{0F90AE11-5CED-4D29-9D70-D71F796D5FBB}"/>
  <tableColumns count="19">
    <tableColumn id="1" xr3:uid="{9D74BFB0-FED1-47BE-80D6-17EC7C35EF3B}" name="ID" dataDxfId="198"/>
    <tableColumn id="2" xr3:uid="{88B4B6B2-D469-4CAE-84CD-B951BAD0233B}" name="N_Days" dataDxfId="197"/>
    <tableColumn id="3" xr3:uid="{CE65CFFF-9DD6-4520-BA7C-7F54F48DBBA5}" name="Status" dataDxfId="196"/>
    <tableColumn id="4" xr3:uid="{42D7A7AF-F34B-4359-A202-DC0CEB712FB5}" name="Drug" dataDxfId="195">
      <calculatedColumnFormula array="1">IF(D38 = "null", INDEX($D$38:$D$47, MODE(MATCH($D$38:$D$47, $D$38:$D$47, 0))), D38)</calculatedColumnFormula>
    </tableColumn>
    <tableColumn id="5" xr3:uid="{D7719B1A-D4FA-4B2F-860B-8D40732B2668}" name="Age" dataDxfId="194"/>
    <tableColumn id="6" xr3:uid="{74BAC5A6-63B4-4379-9EDF-1A511E4FA186}" name="Sex" dataDxfId="193"/>
    <tableColumn id="7" xr3:uid="{85A9CBAE-6891-468C-B4B3-B008CB4B7A59}" name="Ascites" dataDxfId="192">
      <calculatedColumnFormula array="1">IF(G38 = "null", INDEX($G$38:$G$47, MODE(MATCH($G$38:$G$47, $G$38:$G$47, 0))), G38)</calculatedColumnFormula>
    </tableColumn>
    <tableColumn id="8" xr3:uid="{C01D8373-F50D-4CC3-B156-82E22A0BC227}" name="Hepatomegaly" dataDxfId="191">
      <calculatedColumnFormula array="1">IF(H38 = "null", INDEX($H$38:$H$47, MODE(MATCH($H$38:$H$47, $H$38:$H$47, 0))), H38)</calculatedColumnFormula>
    </tableColumn>
    <tableColumn id="9" xr3:uid="{B84E511A-07E0-4AAD-8FD8-016094B80AA8}" name="Spiders" dataDxfId="190">
      <calculatedColumnFormula array="1">IF(I38 = "null", INDEX($I$38:$I$47, MODE(MATCH($I$38:$I$47, $I$38:$I$47, 0))), I38)</calculatedColumnFormula>
    </tableColumn>
    <tableColumn id="10" xr3:uid="{79A62A68-4B46-4085-930B-BD1C4E6791A3}" name="Edema" dataDxfId="189"/>
    <tableColumn id="11" xr3:uid="{6DAEA174-02A6-462C-949B-905620E6AF62}" name="Bilirubin" dataDxfId="188"/>
    <tableColumn id="12" xr3:uid="{D7137E26-D5B8-41F5-A364-88038B502C94}" name="Cholesterol" dataDxfId="187">
      <calculatedColumnFormula>IF(L38 = "null", AVERAGE($L$38:$L$47), VALUE(L38))</calculatedColumnFormula>
    </tableColumn>
    <tableColumn id="13" xr3:uid="{8819E264-2D00-49B9-82B2-0484F29A471D}" name="Albumin" dataDxfId="186"/>
    <tableColumn id="14" xr3:uid="{82057FB6-E196-4E5E-8CC2-790BEC9C1B9A}" name="Copper" dataDxfId="185">
      <calculatedColumnFormula>IF(N38 = "null", AVERAGE($N$38:$N$47), VALUE(N38))</calculatedColumnFormula>
    </tableColumn>
    <tableColumn id="15" xr3:uid="{95FD44DD-6035-467D-957A-B1D66215C47E}" name="Alk_Phos" dataDxfId="184"/>
    <tableColumn id="16" xr3:uid="{CF45F5B8-BC5F-40D2-84F2-ABA7BCAC010D}" name="SGOT" dataDxfId="183"/>
    <tableColumn id="17" xr3:uid="{F46BAE4A-1A86-43CA-BF60-227569218354}" name="Tryglicerides" dataDxfId="182">
      <calculatedColumnFormula>VALUE(Q9)</calculatedColumnFormula>
    </tableColumn>
    <tableColumn id="18" xr3:uid="{94E975AD-2790-48B6-B6BD-2D999EB1CB50}" name="Platelets" dataDxfId="181">
      <calculatedColumnFormula>IF(R38 = "null", AVERAGE($R$38:$R$47), VALUE(R38))</calculatedColumnFormula>
    </tableColumn>
    <tableColumn id="19" xr3:uid="{19D99266-FEBE-49E7-8FCD-656242AEB447}" name="Prothrombin" dataDxfId="180"/>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0863E74-8D3D-488F-AA36-7E05A6C2FCFD}" name="Table353" displayName="Table353" ref="B8:T18" totalsRowShown="0" headerRowDxfId="179" dataDxfId="178" headerRowBorderDxfId="176" tableBorderDxfId="177" totalsRowBorderDxfId="175">
  <autoFilter ref="B8:T18" xr:uid="{70863E74-8D3D-488F-AA36-7E05A6C2FCFD}"/>
  <tableColumns count="19">
    <tableColumn id="1" xr3:uid="{FB9EE096-02D1-4522-AEDA-444B16903BF1}" name="N_Days" dataDxfId="172"/>
    <tableColumn id="2" xr3:uid="{3DC89360-1DC1-4ED3-9A2E-182A90BE98AD}" name="Status" dataDxfId="171"/>
    <tableColumn id="3" xr3:uid="{9C573AF6-152C-4F4B-94DF-C41214A0BC35}" name="Drug" dataDxfId="170"/>
    <tableColumn id="4" xr3:uid="{E447F6E5-0AA8-43E5-B31A-9D271480323D}" name="Age" dataDxfId="169"/>
    <tableColumn id="5" xr3:uid="{EA488A2C-A041-47E6-AE71-0EAF7BED695D}" name="Sex" dataDxfId="168"/>
    <tableColumn id="6" xr3:uid="{9D4DCF86-5E43-443C-9F69-4D7B277F9B9C}" name="Ascites" dataDxfId="167"/>
    <tableColumn id="7" xr3:uid="{F3E9E9EA-8D4C-48A9-B7E6-6F3244E5034C}" name="Hepatomegaly" dataDxfId="166"/>
    <tableColumn id="8" xr3:uid="{61D8DA22-B3FD-4280-8BF0-6A8CF698569D}" name="Spiders" dataDxfId="165"/>
    <tableColumn id="9" xr3:uid="{1E4DDAD1-F730-4EFB-A63C-198111EC8A26}" name="Edema" dataDxfId="164"/>
    <tableColumn id="10" xr3:uid="{FD9C04BC-3060-4D36-ACE8-CC1BBD437EAD}" name="Bilirubin" dataDxfId="163"/>
    <tableColumn id="11" xr3:uid="{0045652F-90C5-4DC5-BF6C-B4691971FB0C}" name="Cholesterol" dataDxfId="162"/>
    <tableColumn id="12" xr3:uid="{0D2BC0B2-0CFF-43AA-9A3D-696B880E5874}" name="Albumin" dataDxfId="161"/>
    <tableColumn id="18" xr3:uid="{9DF7B03E-A543-46A1-B59F-D4DB206C4F38}" name="Z-Scores Albumin" dataDxfId="134">
      <calculatedColumnFormula>(M9 - $W$8) / $W$9</calculatedColumnFormula>
    </tableColumn>
    <tableColumn id="13" xr3:uid="{33DB3887-CFF1-4EE7-9365-B6B2637C9B7D}" name="Copper" dataDxfId="174"/>
    <tableColumn id="14" xr3:uid="{750D2A49-6F3D-4B83-A099-D9FC0E8F2DE6}" name="Alk_Phos" dataDxfId="160"/>
    <tableColumn id="15" xr3:uid="{6364E47B-C6B6-492B-B9BF-CA9E893BCF00}" name="SGOT" dataDxfId="159"/>
    <tableColumn id="16" xr3:uid="{D9C61E36-8D51-4C38-A8FF-B3916067E960}" name="Tryglicerides" dataDxfId="158"/>
    <tableColumn id="17" xr3:uid="{4E9A43C9-AA03-4883-9337-D02E3E61A126}" name="Platelets" dataDxfId="157"/>
    <tableColumn id="19" xr3:uid="{68CE1AFF-EA83-4AB3-A1F7-9C8F6F9F0029}" name="Prothrombin" dataDxfId="173"/>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C868DEF9-9689-4FC5-82DE-DEAEE8FC2946}" name="Table5" displayName="Table5" ref="A27:S36" totalsRowShown="0" headerRowDxfId="135" headerRowBorderDxfId="155" tableBorderDxfId="156" totalsRowBorderDxfId="154">
  <autoFilter ref="A27:S36" xr:uid="{C868DEF9-9689-4FC5-82DE-DEAEE8FC2946}"/>
  <tableColumns count="19">
    <tableColumn id="1" xr3:uid="{C6CBEC3D-1537-40D6-80DA-9C12E6F9CDF4}" name="ID" dataDxfId="153"/>
    <tableColumn id="2" xr3:uid="{4C1EEAB7-2815-4BDA-88AE-55F15B12D454}" name="N_Days" dataDxfId="152"/>
    <tableColumn id="3" xr3:uid="{EA4AECB3-D255-4BEF-A2DA-39A2444FA0FD}" name="Status" dataDxfId="151"/>
    <tableColumn id="4" xr3:uid="{C663AB9C-BD50-47F6-9BE6-32AEAAEA27FF}" name="Drug" dataDxfId="150"/>
    <tableColumn id="5" xr3:uid="{4FFC7331-825A-44CE-BE4D-FDC392B2757F}" name="Age" dataDxfId="149"/>
    <tableColumn id="6" xr3:uid="{D9A627CF-3476-4084-A460-14F967EA519C}" name="Sex" dataDxfId="148"/>
    <tableColumn id="7" xr3:uid="{91DD8DB3-E707-4217-9724-D662DAFC4F54}" name="Ascites" dataDxfId="147"/>
    <tableColumn id="8" xr3:uid="{C2EC9B75-4FD5-47DE-9971-52F44E5B1F15}" name="Hepatomegaly" dataDxfId="146"/>
    <tableColumn id="9" xr3:uid="{272C0623-A0E0-4C51-B9D6-67A2B7DE22E9}" name="Spiders" dataDxfId="145"/>
    <tableColumn id="10" xr3:uid="{76DC88AD-59B0-4381-8558-081607287A68}" name="Edema" dataDxfId="144"/>
    <tableColumn id="11" xr3:uid="{752D54F6-7886-44B2-9D2F-F40CA350CAEC}" name="Bilirubin" dataDxfId="143"/>
    <tableColumn id="12" xr3:uid="{42A8A98F-E42C-4688-96ED-AA76D5DD0DE7}" name="Cholesterol" dataDxfId="142"/>
    <tableColumn id="13" xr3:uid="{54725ED7-298D-465E-AB14-931B6E07D970}" name="Albumin" dataDxfId="141"/>
    <tableColumn id="14" xr3:uid="{1438E88F-00EE-4671-9A46-0838D6F897A6}" name="Copper"/>
    <tableColumn id="15" xr3:uid="{E5E79EAB-8896-4C82-8995-A8F37A2E3935}" name="Alk_Phos" dataDxfId="140"/>
    <tableColumn id="16" xr3:uid="{84BA59C8-B0C2-4EEF-9575-9D3AB3D199F8}" name="SGOT" dataDxfId="139"/>
    <tableColumn id="17" xr3:uid="{74BAC71A-55D8-4295-A476-A0A00D5CD334}" name="Tryglicerides" dataDxfId="138"/>
    <tableColumn id="18" xr3:uid="{1832AB60-D059-48A8-A8EC-A6134E6576A6}" name="Platelets" dataDxfId="137"/>
    <tableColumn id="19" xr3:uid="{9D6DD711-89F6-4A34-BCDF-6CC62194F38B}" name="Prothrombin" dataDxfId="136"/>
  </tableColumns>
  <tableStyleInfo name="TableStyleLight14"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7B4BE84-FA07-4E51-A9F9-714B157A1CA8}" name="Table57" displayName="Table57" ref="A7:S16" totalsRowShown="0" headerRowDxfId="133" headerRowBorderDxfId="131" tableBorderDxfId="132" totalsRowBorderDxfId="130">
  <autoFilter ref="A7:S16" xr:uid="{07B4BE84-FA07-4E51-A9F9-714B157A1CA8}"/>
  <tableColumns count="19">
    <tableColumn id="1" xr3:uid="{198B2C73-B44F-4F55-AEA8-C71942200A42}" name="ID" dataDxfId="129"/>
    <tableColumn id="2" xr3:uid="{F5999F25-0546-4BC2-82C8-B269D3CB47EC}" name="N_Days" dataDxfId="128"/>
    <tableColumn id="3" xr3:uid="{E77A9300-CBCB-4294-8C6C-E5B79952AA06}" name="Status" dataDxfId="127"/>
    <tableColumn id="4" xr3:uid="{682C5049-6CB7-4137-9544-70497FEB80B3}" name="Drug" dataDxfId="126"/>
    <tableColumn id="5" xr3:uid="{F38358E7-C581-4654-968B-6533D064D72A}" name="Age" dataDxfId="125"/>
    <tableColumn id="6" xr3:uid="{6AEE324E-3FDE-45DA-81FF-E47C39DAAA0C}" name="Sex" dataDxfId="124"/>
    <tableColumn id="7" xr3:uid="{127F4D2E-20EA-4BBE-AE28-B4CBEEB36866}" name="Ascites" dataDxfId="123"/>
    <tableColumn id="8" xr3:uid="{F5F9088F-6CFB-4364-B2C4-E60CFD4F7502}" name="Hepatomegaly" dataDxfId="122"/>
    <tableColumn id="9" xr3:uid="{F0A33781-931A-48D4-A569-1C7C3D091492}" name="Spiders" dataDxfId="121"/>
    <tableColumn id="10" xr3:uid="{E23E9F6E-651E-43AB-8472-B1B40308C61F}" name="Edema" dataDxfId="120"/>
    <tableColumn id="11" xr3:uid="{638F566D-AD6A-4810-818A-E1F17DFB9F1F}" name="Bilirubin" dataDxfId="119"/>
    <tableColumn id="12" xr3:uid="{167BAA53-3AF5-43C4-945C-92172522A627}" name="Cholesterol" dataDxfId="118"/>
    <tableColumn id="13" xr3:uid="{A595B3F1-392F-418B-93CF-271AA619FA9F}" name="Albumin" dataDxfId="117"/>
    <tableColumn id="14" xr3:uid="{30A3C226-FF40-48A6-A36B-0B56C1D8C71F}" name="Copper"/>
    <tableColumn id="15" xr3:uid="{8E72EE8D-F4A7-45FC-8DD4-6345B2D3F56E}" name="Alk_Phos" dataDxfId="116"/>
    <tableColumn id="16" xr3:uid="{3417BF6C-862E-4E6C-BD30-2081C3C8013A}" name="SGOT" dataDxfId="115"/>
    <tableColumn id="17" xr3:uid="{C83B7A3D-D254-4390-A92B-98B3A5EC0866}" name="Tryglicerides" dataDxfId="114"/>
    <tableColumn id="18" xr3:uid="{A4400F15-EAB2-44BB-87C7-399D9FC6A8D2}" name="Platelets" dataDxfId="113"/>
    <tableColumn id="19" xr3:uid="{5124C0F3-F6E3-4659-9C1F-8786EFEF9AEF}" name="Prothrombin" dataDxfId="112"/>
  </tableColumns>
  <tableStyleInfo name="TableStyleLight14"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253738BB-CBF6-445E-B0D3-02E8F8536532}" name="Table579" displayName="Table579" ref="A28:S37" totalsRowShown="0" headerRowDxfId="111" headerRowBorderDxfId="109" tableBorderDxfId="110" totalsRowBorderDxfId="108">
  <autoFilter ref="A28:S37" xr:uid="{253738BB-CBF6-445E-B0D3-02E8F8536532}"/>
  <tableColumns count="19">
    <tableColumn id="1" xr3:uid="{B3A0391F-8018-4072-8BB1-2FCB3822EAC7}" name="ID" dataDxfId="107"/>
    <tableColumn id="2" xr3:uid="{947966C4-99A3-4331-92A0-3E84499B6781}" name="N_Days" dataDxfId="106"/>
    <tableColumn id="3" xr3:uid="{94F223CE-0EDF-4E17-9C55-AB0E6351B091}" name="Status" dataDxfId="90">
      <calculatedColumnFormula>IF(C8 = "Censored", "C", IF(C8 = "Censored due to Liver", "CL", IF(C8 = "Death", "D",C8)))</calculatedColumnFormula>
    </tableColumn>
    <tableColumn id="4" xr3:uid="{0EF1D26C-D654-46E8-BB48-D3D5853D5A9A}" name="Drug" dataDxfId="105"/>
    <tableColumn id="5" xr3:uid="{A30736A2-D7B5-4ED2-B883-DCA4193638AE}" name="Age" dataDxfId="104"/>
    <tableColumn id="6" xr3:uid="{DE97E75B-BD76-468F-AE0C-441AD26503E7}" name="Sex" dataDxfId="103"/>
    <tableColumn id="7" xr3:uid="{83B917B1-E475-40CB-863A-9DC5BEDAA478}" name="Ascites" dataDxfId="102"/>
    <tableColumn id="8" xr3:uid="{56C6AA32-2576-437F-9416-646BAA1CCCD5}" name="Hepatomegaly" dataDxfId="101"/>
    <tableColumn id="9" xr3:uid="{8602799B-3C59-4C54-BE3A-6BD6E281EC64}" name="Spiders" dataDxfId="100"/>
    <tableColumn id="10" xr3:uid="{144A7596-2E88-4B7D-A0A9-3DE47848515E}" name="Edema" dataDxfId="99"/>
    <tableColumn id="11" xr3:uid="{DDB79D10-8B0D-46E7-9A84-1F1CB3A84C89}" name="Bilirubin" dataDxfId="98"/>
    <tableColumn id="12" xr3:uid="{3B4EE16A-7389-4C5B-8D5A-5EF9DBE45806}" name="Cholesterol" dataDxfId="97"/>
    <tableColumn id="13" xr3:uid="{22B37905-C599-4CE1-B617-F97B95F7B401}" name="Albumin" dataDxfId="96"/>
    <tableColumn id="14" xr3:uid="{513E86A3-97C1-423A-9365-F3DD141B2DC8}" name="Copper"/>
    <tableColumn id="15" xr3:uid="{82DC09A1-A0F0-48F9-BA38-B23803FF00B8}" name="Alk_Phos" dataDxfId="95"/>
    <tableColumn id="16" xr3:uid="{53E2F3E5-6F6A-45C7-A4B7-FCC4AFEB96FC}" name="SGOT" dataDxfId="94"/>
    <tableColumn id="17" xr3:uid="{59B9744E-3BFF-43C4-BE85-EE5BA6308061}" name="Tryglicerides" dataDxfId="93"/>
    <tableColumn id="18" xr3:uid="{056358B9-4943-44DE-A494-9802B976D429}" name="Platelets" dataDxfId="92"/>
    <tableColumn id="19" xr3:uid="{FB0766DA-D679-4F8D-B820-4F2F198DF462}" name="Prothrombin" dataDxfId="91"/>
  </tableColumns>
  <tableStyleInfo name="TableStyleLight14"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8C5F2465-909A-47E9-A98C-1DFB8D47103A}" name="Table57910" displayName="Table57910" ref="A7:S16" totalsRowShown="0" headerRowDxfId="89" headerRowBorderDxfId="87" tableBorderDxfId="88" totalsRowBorderDxfId="86">
  <autoFilter ref="A7:S16" xr:uid="{8C5F2465-909A-47E9-A98C-1DFB8D47103A}"/>
  <tableColumns count="19">
    <tableColumn id="1" xr3:uid="{8D454CB7-3E97-49CF-9D8A-5D82D2565A0E}" name="ID" dataDxfId="85"/>
    <tableColumn id="2" xr3:uid="{534AF188-4252-4B4D-8944-8AB2E49B8CBB}" name="N_Days" dataDxfId="84"/>
    <tableColumn id="3" xr3:uid="{01CCEBF9-0DDB-4EF2-9F99-4D99EE8B6405}" name="Status" dataDxfId="83"/>
    <tableColumn id="4" xr3:uid="{85BDF1FA-38CD-45A5-9CC7-D01E982412AF}" name="Drug" dataDxfId="82"/>
    <tableColumn id="5" xr3:uid="{9B82F22B-DC79-4180-A9E9-D69E3EBEABCC}" name="Age" dataDxfId="81"/>
    <tableColumn id="6" xr3:uid="{F2C15DF5-4AF5-4076-99EF-849D4F2CF8FA}" name="Sex" dataDxfId="80"/>
    <tableColumn id="7" xr3:uid="{890B3BFF-F973-4C64-8923-1B938A6A4889}" name="Ascites" dataDxfId="79"/>
    <tableColumn id="8" xr3:uid="{383B401E-2763-45F2-AF6E-EEF62D570014}" name="Hepatomegaly" dataDxfId="78"/>
    <tableColumn id="9" xr3:uid="{8868DED5-5FF4-44A1-B3D5-501C60567A38}" name="Spiders" dataDxfId="77"/>
    <tableColumn id="10" xr3:uid="{FC67CDAA-C960-4406-84B4-1655295A3E71}" name="Edema" dataDxfId="76"/>
    <tableColumn id="11" xr3:uid="{79A4458E-001A-4639-BD35-E371903C505C}" name="Bilirubin" dataDxfId="75"/>
    <tableColumn id="12" xr3:uid="{24BAB9A6-BDFE-4C83-A32A-A9C1CEBE9046}" name="Cholesterol" dataDxfId="74"/>
    <tableColumn id="13" xr3:uid="{FAC82165-45D3-4561-8B96-F09CFA9F55BE}" name="Albumin" dataDxfId="73"/>
    <tableColumn id="14" xr3:uid="{65CB45E8-96DD-4247-9F7D-E71DF834CF45}" name="Copper"/>
    <tableColumn id="15" xr3:uid="{F7682532-E40C-4AB4-9DF4-62CCB72A6FED}" name="Alk_Phos" dataDxfId="72"/>
    <tableColumn id="16" xr3:uid="{D0D5446D-811F-43AA-B809-C301ED553470}" name="SGOT" dataDxfId="71"/>
    <tableColumn id="17" xr3:uid="{E4E91BD2-AEDB-4FD9-85D3-837901287CF6}" name="Tryglicerides" dataDxfId="70"/>
    <tableColumn id="18" xr3:uid="{98D14E69-0021-4EDE-907C-7EFC2DFD4316}" name="Platelets" dataDxfId="69"/>
    <tableColumn id="19" xr3:uid="{C0F1133F-0B5E-495D-ACD6-13009CC69429}" name="Prothrombin" dataDxfId="68"/>
  </tableColumns>
  <tableStyleInfo name="TableStyleLight14"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7FA2CF5C-A426-4B57-96AD-64CE8DF71754}" name="Table5791013" displayName="Table5791013" ref="A25:S33" totalsRowShown="0" headerRowDxfId="67" headerRowBorderDxfId="65" tableBorderDxfId="66" totalsRowBorderDxfId="64">
  <autoFilter ref="A25:S33" xr:uid="{7FA2CF5C-A426-4B57-96AD-64CE8DF71754}"/>
  <tableColumns count="19">
    <tableColumn id="1" xr3:uid="{118EA43F-A99A-4D86-8EE9-B0B1B803B9AE}" name="ID" dataDxfId="63"/>
    <tableColumn id="2" xr3:uid="{5467F7D2-1933-4DEF-9240-28D4610257B7}" name="N_Days" dataDxfId="62"/>
    <tableColumn id="3" xr3:uid="{8D66996A-F375-4931-85C9-98C379FB3AAC}" name="Status" dataDxfId="61"/>
    <tableColumn id="4" xr3:uid="{E039A423-C531-4D7F-8A23-0C411BB88BA3}" name="Drug" dataDxfId="60"/>
    <tableColumn id="5" xr3:uid="{2AF30054-CF97-42BD-97CB-252F463A49A4}" name="Age" dataDxfId="59"/>
    <tableColumn id="6" xr3:uid="{0588A682-E09C-467E-BDB8-EBA1CACB85BA}" name="Sex" dataDxfId="58"/>
    <tableColumn id="7" xr3:uid="{BBBA59BA-2E50-48BB-91ED-965AF26A1D74}" name="Ascites" dataDxfId="57"/>
    <tableColumn id="8" xr3:uid="{068F20FC-058A-4F61-B724-417A801F5F3D}" name="Hepatomegaly" dataDxfId="56"/>
    <tableColumn id="9" xr3:uid="{B82CD12D-CEE4-4BE8-8D98-361E5C5B42A5}" name="Spiders" dataDxfId="55"/>
    <tableColumn id="10" xr3:uid="{AF199E2D-688B-430F-8F20-182657EB833E}" name="Edema" dataDxfId="54"/>
    <tableColumn id="11" xr3:uid="{17DF7D7B-6B28-4AF3-8BBD-E844D81778CE}" name="Bilirubin" dataDxfId="53"/>
    <tableColumn id="12" xr3:uid="{DB5C625A-4C2C-4C1E-AAB2-87DB5B664DE2}" name="Cholesterol" dataDxfId="52"/>
    <tableColumn id="13" xr3:uid="{F0FB25D1-7822-44E9-A32F-80198C6568B2}" name="Albumin" dataDxfId="51"/>
    <tableColumn id="14" xr3:uid="{7C3AB194-86FF-4B1D-9442-A1CE97C98CF2}" name="Copper"/>
    <tableColumn id="15" xr3:uid="{02CD80B3-6D39-4A32-BE25-39ADD6AA9F8A}" name="Alk_Phos" dataDxfId="50"/>
    <tableColumn id="16" xr3:uid="{03E8F822-EBC5-433B-B796-5D6007429C67}" name="SGOT" dataDxfId="49"/>
    <tableColumn id="17" xr3:uid="{32189C1B-A3B1-4193-940C-0DFF34F9BC9A}" name="Tryglicerides" dataDxfId="48"/>
    <tableColumn id="18" xr3:uid="{3D67C0C7-FF92-44C0-98A2-385E07F5F9B2}" name="Platelets" dataDxfId="47"/>
    <tableColumn id="19" xr3:uid="{792DE63D-664F-439A-AA41-FE4645D03426}" name="Prothrombin" dataDxfId="46"/>
  </tableColumns>
  <tableStyleInfo name="TableStyleLight14"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1BAFA9F7-34A5-4B4C-B08C-9A7852FD85DB}" name="Table579101315" displayName="Table579101315" ref="A7:S15" totalsRowShown="0" headerRowDxfId="45" headerRowBorderDxfId="43" tableBorderDxfId="44" totalsRowBorderDxfId="42">
  <autoFilter ref="A7:S15" xr:uid="{1BAFA9F7-34A5-4B4C-B08C-9A7852FD85DB}"/>
  <tableColumns count="19">
    <tableColumn id="1" xr3:uid="{81C35F7D-F3D6-4C5E-AF48-4910DCEB8146}" name="ID" dataDxfId="41"/>
    <tableColumn id="2" xr3:uid="{F9243393-C831-4D15-ACC9-DE9C2E94C2BE}" name="N_Days" dataDxfId="40"/>
    <tableColumn id="3" xr3:uid="{C2BFCB1F-703B-4533-88FA-DFA6B9EEEC5C}" name="Status" dataDxfId="39"/>
    <tableColumn id="4" xr3:uid="{C75E880E-128C-4535-8F98-38D981D4B633}" name="Drug" dataDxfId="38"/>
    <tableColumn id="5" xr3:uid="{8D1C00AA-EC86-4734-B558-8C1E2F230CC6}" name="Age" dataDxfId="37"/>
    <tableColumn id="6" xr3:uid="{9C944D5B-856D-4DE2-B9AF-4F04BB6C1AE8}" name="Sex" dataDxfId="36"/>
    <tableColumn id="7" xr3:uid="{39CC756A-807F-4BF8-B771-96BA0326B744}" name="Ascites" dataDxfId="35"/>
    <tableColumn id="8" xr3:uid="{C8B04A41-958E-493A-9EC3-77FDFE9DCAC4}" name="Hepatomegaly" dataDxfId="34"/>
    <tableColumn id="9" xr3:uid="{9555867E-1F5A-49C5-A9C4-F6D05282A0C4}" name="Spiders" dataDxfId="33"/>
    <tableColumn id="10" xr3:uid="{4B8D8678-A2B3-43F3-85C0-E7839A1B36B4}" name="Edema" dataDxfId="32"/>
    <tableColumn id="11" xr3:uid="{CDD16597-55D6-4AFD-BBE8-C75CB6A31347}" name="Bilirubin" dataDxfId="31"/>
    <tableColumn id="12" xr3:uid="{B443137F-A4CA-414F-9116-A44F7B0BC1E8}" name="Cholesterol" dataDxfId="30"/>
    <tableColumn id="13" xr3:uid="{1C885803-8001-4300-9DAD-AE3529A398AC}" name="Albumin" dataDxfId="29"/>
    <tableColumn id="14" xr3:uid="{B0A0D1CA-80D6-4A09-9F2E-02D4C5515950}" name="Copper"/>
    <tableColumn id="15" xr3:uid="{2340667F-DB6A-4BEE-883D-5CA8134352E9}" name="Alk_Phos" dataDxfId="28"/>
    <tableColumn id="16" xr3:uid="{93A52229-E08B-4C84-A0C9-D452F698C49C}" name="SGOT" dataDxfId="27"/>
    <tableColumn id="17" xr3:uid="{7E81A331-24AA-4175-B4C2-7339D771FDC0}" name="Tryglicerides" dataDxfId="26"/>
    <tableColumn id="18" xr3:uid="{E9B6200A-3CE4-4CAB-9B09-D1B3C3A8367D}" name="Platelets" dataDxfId="25"/>
    <tableColumn id="19" xr3:uid="{8FE58152-89AB-495F-A23B-2E1623D26178}" name="Prothrombin" dataDxfId="24"/>
  </tableColumns>
  <tableStyleInfo name="TableStyleLight14"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FAC734EE-C393-4A42-A701-B49066C886CD}" name="Table17" displayName="Table17" ref="A19:B20" totalsRowShown="0">
  <autoFilter ref="A19:B20" xr:uid="{FAC734EE-C393-4A42-A701-B49066C886CD}"/>
  <tableColumns count="2">
    <tableColumn id="1" xr3:uid="{7CE87AE1-F9F8-4244-9505-197D6009BE98}" name="M">
      <calculatedColumnFormula>COUNTIF($F$8:$F$15, "M")</calculatedColumnFormula>
    </tableColumn>
    <tableColumn id="2" xr3:uid="{EEFC6305-5F8E-46C2-97F8-C3733AAB8B0B}" name="F">
      <calculatedColumnFormula>COUNTIF($F$8:$F$15, "F")</calculatedColumnFormula>
    </tableColumn>
  </tableColumns>
  <tableStyleInfo name="TableStyleMedium14"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3955B9E0-7F5B-4E37-950D-F1600EE8FA7A}" name="Table18" displayName="Table18" ref="C19:D20" totalsRowShown="0">
  <autoFilter ref="C19:D20" xr:uid="{3955B9E0-7F5B-4E37-950D-F1600EE8FA7A}"/>
  <tableColumns count="2">
    <tableColumn id="1" xr3:uid="{7439DFFA-8234-4857-A6CB-A30FE7F4F2AF}" name="Y">
      <calculatedColumnFormula>COUNTIF($G$8:$G$15, "Y")</calculatedColumnFormula>
    </tableColumn>
    <tableColumn id="2" xr3:uid="{8E2BB34D-A646-4D63-977D-1FD51081AF48}" name="N">
      <calculatedColumnFormula>COUNTIF($G$8:$G$15, "N")</calculatedColumnFormula>
    </tableColumn>
  </tableColumns>
  <tableStyleInfo name="TableStyleMedium13"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70FF9B9E-F86E-4BE4-B7F8-A32C54DBDA92}" name="Table19" displayName="Table19" ref="E19:F20" totalsRowShown="0" headerRowDxfId="23">
  <autoFilter ref="E19:F20" xr:uid="{70FF9B9E-F86E-4BE4-B7F8-A32C54DBDA92}"/>
  <tableColumns count="2">
    <tableColumn id="1" xr3:uid="{7E2C1FFD-8D3B-495D-937C-2945EB73B409}" name="Y">
      <calculatedColumnFormula>COUNTIF($H$8:$H$15, "Y")</calculatedColumnFormula>
    </tableColumn>
    <tableColumn id="2" xr3:uid="{31166C1F-8865-426B-81EA-76D501F15014}" name="N">
      <calculatedColumnFormula>COUNTIF($H$8:$H$15, "N")</calculatedColumnFormula>
    </tableColumn>
  </tableColumns>
  <tableStyleInfo name="TableStyleMedium3"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CB3E3335-DF93-4F42-9AF9-E1A4A7E92022}" name="Table57910131522" displayName="Table57910131522" ref="A25:S33" totalsRowShown="0" headerRowDxfId="22" headerRowBorderDxfId="20" tableBorderDxfId="21" totalsRowBorderDxfId="19">
  <autoFilter ref="A25:S33" xr:uid="{CB3E3335-DF93-4F42-9AF9-E1A4A7E92022}"/>
  <tableColumns count="19">
    <tableColumn id="1" xr3:uid="{529AA4C6-FD03-494A-96AA-6CC0A9988C80}" name="ID" dataDxfId="18"/>
    <tableColumn id="2" xr3:uid="{6CC402D2-82A6-4E4F-90A5-2238FDEFBB34}" name="N_Days" dataDxfId="17"/>
    <tableColumn id="3" xr3:uid="{D70FF716-23A0-45DB-9502-BBC6E4CAFF53}" name="Status" dataDxfId="16"/>
    <tableColumn id="4" xr3:uid="{72979948-3FAD-4241-8436-A6AEBAE6CDA5}" name="Drug" dataDxfId="15"/>
    <tableColumn id="5" xr3:uid="{F4DC58F3-297F-4CF0-B64E-A88E04B49133}" name="Age" dataDxfId="14"/>
    <tableColumn id="6" xr3:uid="{3076A4D9-E37C-4776-B980-89C039C425F0}" name="Sex" dataDxfId="13"/>
    <tableColumn id="7" xr3:uid="{BA99446D-E817-4FAA-AC22-E327CC25DDD4}" name="Ascites" dataDxfId="12"/>
    <tableColumn id="8" xr3:uid="{982EEA66-598B-4C51-9A6A-1D32D73CDEAA}" name="Hepatomegaly" dataDxfId="11"/>
    <tableColumn id="9" xr3:uid="{19EA0B12-EF9D-4C8A-BA3E-4BD02336508B}" name="Spiders" dataDxfId="10"/>
    <tableColumn id="10" xr3:uid="{7BDA5675-9056-45BD-ADC0-83A1EC663727}" name="Edema" dataDxfId="9"/>
    <tableColumn id="11" xr3:uid="{BB096592-07F4-4D87-AC13-F490FB671FD7}" name="Bilirubin" dataDxfId="8"/>
    <tableColumn id="12" xr3:uid="{028A46D4-A9E1-4253-BE39-3603D449EA3A}" name="Cholesterol" dataDxfId="7"/>
    <tableColumn id="13" xr3:uid="{1FF78A3B-B103-4A84-90C1-E130DD0F9C9F}" name="Albumin" dataDxfId="6"/>
    <tableColumn id="14" xr3:uid="{20BBA289-E1CF-451B-BAA8-92F44EC3842F}" name="Copper"/>
    <tableColumn id="15" xr3:uid="{005135E6-5F7E-470B-A765-5BE27799F8BD}" name="Alk_Phos" dataDxfId="5"/>
    <tableColumn id="16" xr3:uid="{41B1127C-F763-4353-9C60-5497AB343ADB}" name="SGOT" dataDxfId="4"/>
    <tableColumn id="17" xr3:uid="{596AC02F-29AF-483E-A1D1-80864667650F}" name="Tryglicerides" dataDxfId="3"/>
    <tableColumn id="18" xr3:uid="{614D822B-6046-441E-BADE-7E38B7E18A78}" name="Platelets" dataDxfId="2"/>
    <tableColumn id="19" xr3:uid="{2E5030A3-948C-4153-BDB0-A04EDB30ED6E}" name="Prothrombin" dataDxfId="1"/>
  </tableColumns>
  <tableStyleInfo name="TableStyleLight14"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2DB72120-8C8C-4F9B-8EB8-D6DA03A1942F}" name="Table1723" displayName="Table1723" ref="A44:B45" totalsRowShown="0">
  <autoFilter ref="A44:B45" xr:uid="{2DB72120-8C8C-4F9B-8EB8-D6DA03A1942F}"/>
  <tableColumns count="2">
    <tableColumn id="1" xr3:uid="{474ABABD-F16A-48CE-8C19-2AB25867DCD8}" name="M">
      <calculatedColumnFormula>COUNTIF($F$26:$F$41, "M")</calculatedColumnFormula>
    </tableColumn>
    <tableColumn id="2" xr3:uid="{58B28DD0-6545-4599-99DE-D5E24F48C89D}" name="F">
      <calculatedColumnFormula>COUNTIF($F$26:$F$41, "F")</calculatedColumnFormula>
    </tableColumn>
  </tableColumns>
  <tableStyleInfo name="TableStyleMedium14"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DBB73858-1CA6-43FC-BA39-BDA1168F04B6}" name="Table1824" displayName="Table1824" ref="C44:D45" totalsRowShown="0">
  <autoFilter ref="C44:D45" xr:uid="{DBB73858-1CA6-43FC-BA39-BDA1168F04B6}"/>
  <tableColumns count="2">
    <tableColumn id="1" xr3:uid="{676F3E9D-3A0A-4C9C-8612-BA8D4BA2FAC0}" name="Y">
      <calculatedColumnFormula>COUNTIF($G$26:$G$41, "Y")</calculatedColumnFormula>
    </tableColumn>
    <tableColumn id="2" xr3:uid="{0381D16F-6319-46A7-9093-B0FE4B57C339}" name="N">
      <calculatedColumnFormula>COUNTIF($G$26:$G$41, "N")</calculatedColumnFormula>
    </tableColumn>
  </tableColumns>
  <tableStyleInfo name="TableStyleMedium13"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 xr:uid="{BF0AD6CA-A823-4243-B5B6-B9D96D90A2BD}" name="Table1925" displayName="Table1925" ref="E44:F45" totalsRowShown="0" headerRowDxfId="0">
  <autoFilter ref="E44:F45" xr:uid="{BF0AD6CA-A823-4243-B5B6-B9D96D90A2BD}"/>
  <tableColumns count="2">
    <tableColumn id="1" xr3:uid="{159D1A23-3B07-4C15-A474-BCA89AD37468}" name="Y">
      <calculatedColumnFormula>COUNTIF($H$26:$H$41, "Y")</calculatedColumnFormula>
    </tableColumn>
    <tableColumn id="2" xr3:uid="{215A68E0-2F68-41DC-A4A9-C058B67E3B54}" name="N">
      <calculatedColumnFormula>COUNTIF($H$26:$H$41, "N")</calculatedColumnFormula>
    </tableColumn>
  </tableColumns>
  <tableStyleInfo name="TableStyleMedium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rinterSettings" Target="../printerSettings/printerSettings1.bin"/><Relationship Id="rId1" Type="http://schemas.openxmlformats.org/officeDocument/2006/relationships/hyperlink" Target="https://archive.ics.uci.edu/dataset/878/cirrhosis+patient+survival+prediction+dataset-1" TargetMode="External"/><Relationship Id="rId5" Type="http://schemas.openxmlformats.org/officeDocument/2006/relationships/table" Target="../tables/table3.xml"/><Relationship Id="rId4" Type="http://schemas.openxmlformats.org/officeDocument/2006/relationships/table" Target="../tables/table2.xml"/></Relationships>
</file>

<file path=xl/worksheets/_rels/sheet2.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hyperlink" Target="https://archive.ics.uci.edu/dataset/878/cirrhosis+patient+survival+prediction+dataset-1" TargetMode="External"/><Relationship Id="rId1" Type="http://schemas.openxmlformats.org/officeDocument/2006/relationships/hyperlink" Target="https://archive.ics.uci.edu/dataset/878/cirrhosis+patient+survival+prediction+dataset-1" TargetMode="External"/><Relationship Id="rId4" Type="http://schemas.openxmlformats.org/officeDocument/2006/relationships/table" Target="../tables/table5.xml"/></Relationships>
</file>

<file path=xl/worksheets/_rels/sheet3.xml.rels><?xml version="1.0" encoding="UTF-8" standalone="yes"?>
<Relationships xmlns="http://schemas.openxmlformats.org/package/2006/relationships"><Relationship Id="rId3" Type="http://schemas.openxmlformats.org/officeDocument/2006/relationships/table" Target="../tables/table7.xml"/><Relationship Id="rId2" Type="http://schemas.openxmlformats.org/officeDocument/2006/relationships/table" Target="../tables/table6.xml"/><Relationship Id="rId1" Type="http://schemas.openxmlformats.org/officeDocument/2006/relationships/hyperlink" Target="https://archive.ics.uci.edu/dataset/878/cirrhosis+patient+survival+prediction+dataset-1" TargetMode="External"/></Relationships>
</file>

<file path=xl/worksheets/_rels/sheet4.xml.rels><?xml version="1.0" encoding="UTF-8" standalone="yes"?>
<Relationships xmlns="http://schemas.openxmlformats.org/package/2006/relationships"><Relationship Id="rId3" Type="http://schemas.openxmlformats.org/officeDocument/2006/relationships/table" Target="../tables/table9.xml"/><Relationship Id="rId2" Type="http://schemas.openxmlformats.org/officeDocument/2006/relationships/table" Target="../tables/table8.xml"/><Relationship Id="rId1" Type="http://schemas.openxmlformats.org/officeDocument/2006/relationships/hyperlink" Target="https://archive.ics.uci.edu/dataset/878/cirrhosis+patient+survival+prediction+dataset-1" TargetMode="External"/></Relationships>
</file>

<file path=xl/worksheets/_rels/sheet5.xml.rels><?xml version="1.0" encoding="UTF-8" standalone="yes"?>
<Relationships xmlns="http://schemas.openxmlformats.org/package/2006/relationships"><Relationship Id="rId8" Type="http://schemas.openxmlformats.org/officeDocument/2006/relationships/table" Target="../tables/table16.xml"/><Relationship Id="rId3" Type="http://schemas.openxmlformats.org/officeDocument/2006/relationships/table" Target="../tables/table11.xml"/><Relationship Id="rId7" Type="http://schemas.openxmlformats.org/officeDocument/2006/relationships/table" Target="../tables/table15.xml"/><Relationship Id="rId2" Type="http://schemas.openxmlformats.org/officeDocument/2006/relationships/table" Target="../tables/table10.xml"/><Relationship Id="rId1" Type="http://schemas.openxmlformats.org/officeDocument/2006/relationships/hyperlink" Target="https://archive.ics.uci.edu/dataset/878/cirrhosis+patient+survival+prediction+dataset-1" TargetMode="External"/><Relationship Id="rId6" Type="http://schemas.openxmlformats.org/officeDocument/2006/relationships/table" Target="../tables/table14.xml"/><Relationship Id="rId5" Type="http://schemas.openxmlformats.org/officeDocument/2006/relationships/table" Target="../tables/table13.xml"/><Relationship Id="rId4" Type="http://schemas.openxmlformats.org/officeDocument/2006/relationships/table" Target="../tables/table12.xml"/><Relationship Id="rId9" Type="http://schemas.openxmlformats.org/officeDocument/2006/relationships/table" Target="../tables/table1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2CFEBF-2002-463C-89E7-79506E5286AB}">
  <dimension ref="A1:AB62"/>
  <sheetViews>
    <sheetView topLeftCell="A7" workbookViewId="0">
      <selection activeCell="E13" sqref="E13"/>
    </sheetView>
  </sheetViews>
  <sheetFormatPr defaultRowHeight="15" x14ac:dyDescent="0.25"/>
  <cols>
    <col min="1" max="1" width="5.140625" bestFit="1" customWidth="1"/>
    <col min="2" max="2" width="9.85546875" bestFit="1" customWidth="1"/>
    <col min="3" max="3" width="8.7109375" bestFit="1" customWidth="1"/>
    <col min="4" max="4" width="15.28515625" bestFit="1" customWidth="1"/>
    <col min="5" max="5" width="26" bestFit="1" customWidth="1"/>
    <col min="6" max="6" width="6.42578125" bestFit="1" customWidth="1"/>
    <col min="7" max="7" width="9.5703125" bestFit="1" customWidth="1"/>
    <col min="8" max="8" width="16.28515625" bestFit="1" customWidth="1"/>
    <col min="9" max="9" width="9.85546875" bestFit="1" customWidth="1"/>
    <col min="10" max="10" width="9.28515625" bestFit="1" customWidth="1"/>
    <col min="11" max="11" width="10.85546875" bestFit="1" customWidth="1"/>
    <col min="12" max="12" width="13.5703125" bestFit="1" customWidth="1"/>
    <col min="13" max="13" width="10.85546875" bestFit="1" customWidth="1"/>
    <col min="14" max="14" width="9.7109375" bestFit="1" customWidth="1"/>
    <col min="15" max="15" width="11.42578125" bestFit="1" customWidth="1"/>
    <col min="16" max="16" width="8.140625" bestFit="1" customWidth="1"/>
    <col min="17" max="17" width="14.42578125" customWidth="1"/>
    <col min="18" max="18" width="14.5703125" bestFit="1" customWidth="1"/>
    <col min="19" max="19" width="14.42578125" customWidth="1"/>
    <col min="20" max="20" width="14.5703125" hidden="1" customWidth="1"/>
    <col min="21" max="21" width="8.140625" bestFit="1" customWidth="1"/>
    <col min="26" max="26" width="0" hidden="1" customWidth="1"/>
  </cols>
  <sheetData>
    <row r="1" spans="1:20" x14ac:dyDescent="0.25">
      <c r="A1" t="s">
        <v>63</v>
      </c>
    </row>
    <row r="2" spans="1:20" x14ac:dyDescent="0.25">
      <c r="A2" s="6" t="s">
        <v>64</v>
      </c>
    </row>
    <row r="6" spans="1:20" ht="31.5" x14ac:dyDescent="0.5">
      <c r="A6" s="7" t="s">
        <v>70</v>
      </c>
    </row>
    <row r="8" spans="1:20" x14ac:dyDescent="0.25">
      <c r="A8" t="s">
        <v>0</v>
      </c>
      <c r="B8" t="s">
        <v>1</v>
      </c>
      <c r="C8" t="s">
        <v>2</v>
      </c>
      <c r="D8" t="s">
        <v>3</v>
      </c>
      <c r="E8" t="s">
        <v>4</v>
      </c>
      <c r="F8" t="s">
        <v>5</v>
      </c>
      <c r="G8" t="s">
        <v>6</v>
      </c>
      <c r="H8" t="s">
        <v>7</v>
      </c>
      <c r="I8" t="s">
        <v>8</v>
      </c>
      <c r="J8" t="s">
        <v>9</v>
      </c>
      <c r="K8" t="s">
        <v>10</v>
      </c>
      <c r="L8" t="s">
        <v>11</v>
      </c>
      <c r="M8" t="s">
        <v>12</v>
      </c>
      <c r="N8" t="s">
        <v>13</v>
      </c>
      <c r="O8" t="s">
        <v>14</v>
      </c>
      <c r="P8" t="s">
        <v>15</v>
      </c>
      <c r="Q8" t="s">
        <v>16</v>
      </c>
      <c r="R8" t="s">
        <v>17</v>
      </c>
      <c r="S8" t="s">
        <v>18</v>
      </c>
      <c r="T8" t="s">
        <v>19</v>
      </c>
    </row>
    <row r="9" spans="1:20" x14ac:dyDescent="0.25">
      <c r="A9">
        <v>1</v>
      </c>
      <c r="B9">
        <v>400</v>
      </c>
      <c r="C9" t="s">
        <v>20</v>
      </c>
      <c r="D9" t="s">
        <v>50</v>
      </c>
      <c r="E9">
        <v>21464</v>
      </c>
      <c r="F9" t="s">
        <v>22</v>
      </c>
      <c r="G9" t="s">
        <v>23</v>
      </c>
      <c r="H9" t="s">
        <v>50</v>
      </c>
      <c r="I9" t="s">
        <v>23</v>
      </c>
      <c r="J9" t="s">
        <v>23</v>
      </c>
      <c r="K9">
        <v>145</v>
      </c>
      <c r="L9" t="s">
        <v>50</v>
      </c>
      <c r="M9">
        <v>26</v>
      </c>
      <c r="N9" t="s">
        <v>24</v>
      </c>
      <c r="O9">
        <v>1718</v>
      </c>
      <c r="P9">
        <v>13795</v>
      </c>
      <c r="Q9" t="s">
        <v>25</v>
      </c>
      <c r="R9" t="s">
        <v>26</v>
      </c>
      <c r="S9">
        <v>122</v>
      </c>
      <c r="T9">
        <v>4</v>
      </c>
    </row>
    <row r="10" spans="1:20" x14ac:dyDescent="0.25">
      <c r="A10">
        <v>2</v>
      </c>
      <c r="B10">
        <v>4500</v>
      </c>
      <c r="C10" t="s">
        <v>27</v>
      </c>
      <c r="D10" t="s">
        <v>21</v>
      </c>
      <c r="E10">
        <v>20617</v>
      </c>
      <c r="F10" t="s">
        <v>22</v>
      </c>
      <c r="G10" t="s">
        <v>28</v>
      </c>
      <c r="H10" t="s">
        <v>50</v>
      </c>
      <c r="I10" t="s">
        <v>23</v>
      </c>
      <c r="J10" t="s">
        <v>28</v>
      </c>
      <c r="K10">
        <v>11</v>
      </c>
      <c r="L10" t="s">
        <v>29</v>
      </c>
      <c r="M10">
        <v>414</v>
      </c>
      <c r="N10" t="s">
        <v>30</v>
      </c>
      <c r="O10">
        <v>73948</v>
      </c>
      <c r="P10">
        <v>11352</v>
      </c>
      <c r="Q10" t="s">
        <v>31</v>
      </c>
      <c r="R10" t="s">
        <v>32</v>
      </c>
      <c r="S10">
        <v>106</v>
      </c>
      <c r="T10">
        <v>3</v>
      </c>
    </row>
    <row r="11" spans="1:20" x14ac:dyDescent="0.25">
      <c r="A11">
        <v>3</v>
      </c>
      <c r="B11">
        <v>1012</v>
      </c>
      <c r="C11" t="s">
        <v>20</v>
      </c>
      <c r="D11" t="s">
        <v>21</v>
      </c>
      <c r="E11">
        <v>25594</v>
      </c>
      <c r="F11" t="s">
        <v>33</v>
      </c>
      <c r="G11" t="s">
        <v>28</v>
      </c>
      <c r="H11" t="s">
        <v>28</v>
      </c>
      <c r="I11" t="s">
        <v>28</v>
      </c>
      <c r="J11" t="s">
        <v>34</v>
      </c>
      <c r="K11">
        <v>14</v>
      </c>
      <c r="L11" t="s">
        <v>35</v>
      </c>
      <c r="M11">
        <v>348</v>
      </c>
      <c r="N11" t="s">
        <v>36</v>
      </c>
      <c r="O11">
        <v>516</v>
      </c>
      <c r="P11">
        <v>961</v>
      </c>
      <c r="Q11" t="s">
        <v>37</v>
      </c>
      <c r="R11" t="s">
        <v>38</v>
      </c>
      <c r="S11">
        <v>12</v>
      </c>
      <c r="T11">
        <v>4</v>
      </c>
    </row>
    <row r="12" spans="1:20" x14ac:dyDescent="0.25">
      <c r="A12">
        <v>4</v>
      </c>
      <c r="B12">
        <v>1925</v>
      </c>
      <c r="C12" t="s">
        <v>20</v>
      </c>
      <c r="D12" t="s">
        <v>21</v>
      </c>
      <c r="E12">
        <v>19994</v>
      </c>
      <c r="F12" t="s">
        <v>22</v>
      </c>
      <c r="G12" t="s">
        <v>28</v>
      </c>
      <c r="H12" t="s">
        <v>23</v>
      </c>
      <c r="I12" t="s">
        <v>23</v>
      </c>
      <c r="J12" t="s">
        <v>34</v>
      </c>
      <c r="K12">
        <v>18</v>
      </c>
      <c r="L12" t="s">
        <v>50</v>
      </c>
      <c r="M12">
        <v>254</v>
      </c>
      <c r="N12" t="s">
        <v>50</v>
      </c>
      <c r="O12">
        <v>61218</v>
      </c>
      <c r="P12">
        <v>6063</v>
      </c>
      <c r="Q12" t="s">
        <v>39</v>
      </c>
      <c r="R12" t="s">
        <v>40</v>
      </c>
      <c r="S12">
        <v>103</v>
      </c>
      <c r="T12">
        <v>4</v>
      </c>
    </row>
    <row r="13" spans="1:20" x14ac:dyDescent="0.25">
      <c r="A13">
        <v>5</v>
      </c>
      <c r="B13">
        <v>1504</v>
      </c>
      <c r="C13" t="s">
        <v>41</v>
      </c>
      <c r="D13" t="s">
        <v>42</v>
      </c>
      <c r="E13" s="1" t="s">
        <v>79</v>
      </c>
      <c r="F13" t="s">
        <v>22</v>
      </c>
      <c r="G13" t="s">
        <v>28</v>
      </c>
      <c r="H13" t="s">
        <v>23</v>
      </c>
      <c r="I13" t="s">
        <v>23</v>
      </c>
      <c r="J13" t="s">
        <v>28</v>
      </c>
      <c r="K13">
        <v>34</v>
      </c>
      <c r="L13" t="s">
        <v>43</v>
      </c>
      <c r="M13">
        <v>353</v>
      </c>
      <c r="N13" t="s">
        <v>44</v>
      </c>
      <c r="O13">
        <v>671</v>
      </c>
      <c r="P13">
        <v>11315</v>
      </c>
      <c r="Q13" t="s">
        <v>45</v>
      </c>
      <c r="R13" t="s">
        <v>46</v>
      </c>
      <c r="S13">
        <v>109</v>
      </c>
      <c r="T13">
        <v>3</v>
      </c>
    </row>
    <row r="14" spans="1:20" x14ac:dyDescent="0.25">
      <c r="A14">
        <v>6</v>
      </c>
      <c r="B14">
        <v>2503</v>
      </c>
      <c r="C14" t="s">
        <v>20</v>
      </c>
      <c r="D14" t="s">
        <v>42</v>
      </c>
      <c r="E14">
        <v>24201</v>
      </c>
      <c r="F14" t="s">
        <v>22</v>
      </c>
      <c r="G14" t="s">
        <v>28</v>
      </c>
      <c r="H14" t="s">
        <v>23</v>
      </c>
      <c r="I14" t="s">
        <v>50</v>
      </c>
      <c r="J14" t="s">
        <v>28</v>
      </c>
      <c r="K14">
        <v>8</v>
      </c>
      <c r="L14" t="s">
        <v>47</v>
      </c>
      <c r="M14">
        <v>398</v>
      </c>
      <c r="N14" t="s">
        <v>48</v>
      </c>
      <c r="O14">
        <v>944</v>
      </c>
      <c r="P14">
        <v>93</v>
      </c>
      <c r="Q14" t="s">
        <v>49</v>
      </c>
      <c r="R14" t="s">
        <v>50</v>
      </c>
      <c r="S14">
        <v>11</v>
      </c>
      <c r="T14">
        <v>3</v>
      </c>
    </row>
    <row r="15" spans="1:20" x14ac:dyDescent="0.25">
      <c r="A15">
        <v>7</v>
      </c>
      <c r="B15">
        <v>1832</v>
      </c>
      <c r="C15" t="s">
        <v>27</v>
      </c>
      <c r="D15" t="s">
        <v>50</v>
      </c>
      <c r="E15">
        <v>20284</v>
      </c>
      <c r="F15" t="s">
        <v>22</v>
      </c>
      <c r="G15" t="s">
        <v>50</v>
      </c>
      <c r="H15" t="s">
        <v>23</v>
      </c>
      <c r="I15" t="s">
        <v>28</v>
      </c>
      <c r="J15" t="s">
        <v>28</v>
      </c>
      <c r="K15">
        <v>1</v>
      </c>
      <c r="L15" t="s">
        <v>51</v>
      </c>
      <c r="M15">
        <v>409</v>
      </c>
      <c r="N15" t="s">
        <v>52</v>
      </c>
      <c r="O15">
        <v>824</v>
      </c>
      <c r="P15">
        <v>6045</v>
      </c>
      <c r="Q15" t="s">
        <v>53</v>
      </c>
      <c r="R15" t="s">
        <v>54</v>
      </c>
      <c r="S15">
        <v>97</v>
      </c>
      <c r="T15">
        <v>3</v>
      </c>
    </row>
    <row r="16" spans="1:20" x14ac:dyDescent="0.25">
      <c r="A16">
        <v>8</v>
      </c>
      <c r="B16">
        <v>2466</v>
      </c>
      <c r="C16" t="s">
        <v>20</v>
      </c>
      <c r="D16" t="s">
        <v>42</v>
      </c>
      <c r="E16">
        <v>19379</v>
      </c>
      <c r="F16" t="s">
        <v>22</v>
      </c>
      <c r="G16" t="s">
        <v>28</v>
      </c>
      <c r="H16" t="s">
        <v>28</v>
      </c>
      <c r="I16" t="s">
        <v>28</v>
      </c>
      <c r="J16" t="s">
        <v>28</v>
      </c>
      <c r="K16">
        <v>3</v>
      </c>
      <c r="L16" t="s">
        <v>55</v>
      </c>
      <c r="M16" s="18">
        <v>1256</v>
      </c>
      <c r="N16" t="s">
        <v>50</v>
      </c>
      <c r="O16">
        <v>46512</v>
      </c>
      <c r="P16">
        <v>2838</v>
      </c>
      <c r="Q16" t="s">
        <v>56</v>
      </c>
      <c r="R16" t="s">
        <v>57</v>
      </c>
      <c r="S16">
        <v>11</v>
      </c>
      <c r="T16">
        <v>3</v>
      </c>
    </row>
    <row r="17" spans="1:20" x14ac:dyDescent="0.25">
      <c r="A17">
        <v>9</v>
      </c>
      <c r="B17">
        <v>2400</v>
      </c>
      <c r="C17" t="s">
        <v>20</v>
      </c>
      <c r="D17" t="s">
        <v>21</v>
      </c>
      <c r="E17">
        <v>15526</v>
      </c>
      <c r="F17" t="s">
        <v>22</v>
      </c>
      <c r="G17" t="s">
        <v>28</v>
      </c>
      <c r="H17" t="s">
        <v>28</v>
      </c>
      <c r="I17" t="s">
        <v>23</v>
      </c>
      <c r="J17" t="s">
        <v>28</v>
      </c>
      <c r="K17">
        <v>32</v>
      </c>
      <c r="L17" t="s">
        <v>58</v>
      </c>
      <c r="M17">
        <v>308</v>
      </c>
      <c r="N17" t="s">
        <v>59</v>
      </c>
      <c r="O17">
        <v>2276</v>
      </c>
      <c r="P17">
        <v>14415</v>
      </c>
      <c r="Q17" t="s">
        <v>31</v>
      </c>
      <c r="R17" t="s">
        <v>60</v>
      </c>
      <c r="S17">
        <v>11</v>
      </c>
      <c r="T17">
        <v>2</v>
      </c>
    </row>
    <row r="18" spans="1:20" x14ac:dyDescent="0.25">
      <c r="A18">
        <v>10</v>
      </c>
      <c r="B18">
        <v>51</v>
      </c>
      <c r="C18" t="s">
        <v>20</v>
      </c>
      <c r="D18" t="s">
        <v>42</v>
      </c>
      <c r="E18">
        <v>25772</v>
      </c>
      <c r="F18" t="s">
        <v>22</v>
      </c>
      <c r="G18" t="s">
        <v>50</v>
      </c>
      <c r="H18" t="s">
        <v>28</v>
      </c>
      <c r="I18" t="s">
        <v>23</v>
      </c>
      <c r="J18" t="s">
        <v>23</v>
      </c>
      <c r="K18">
        <v>126</v>
      </c>
      <c r="L18" t="s">
        <v>61</v>
      </c>
      <c r="M18">
        <v>274</v>
      </c>
      <c r="N18" t="s">
        <v>62</v>
      </c>
      <c r="O18">
        <v>918</v>
      </c>
      <c r="P18">
        <v>14725</v>
      </c>
      <c r="Q18" t="s">
        <v>44</v>
      </c>
      <c r="R18" t="s">
        <v>29</v>
      </c>
      <c r="S18">
        <v>115</v>
      </c>
      <c r="T18">
        <v>4</v>
      </c>
    </row>
    <row r="23" spans="1:20" x14ac:dyDescent="0.25">
      <c r="A23" t="s">
        <v>66</v>
      </c>
      <c r="G23" t="s">
        <v>68</v>
      </c>
    </row>
    <row r="24" spans="1:20" x14ac:dyDescent="0.25">
      <c r="A24">
        <v>1</v>
      </c>
      <c r="B24" t="s">
        <v>17</v>
      </c>
      <c r="G24" t="s">
        <v>69</v>
      </c>
    </row>
    <row r="25" spans="1:20" x14ac:dyDescent="0.25">
      <c r="A25">
        <v>2</v>
      </c>
      <c r="B25" t="s">
        <v>13</v>
      </c>
    </row>
    <row r="26" spans="1:20" x14ac:dyDescent="0.25">
      <c r="A26">
        <v>3</v>
      </c>
      <c r="B26" t="s">
        <v>11</v>
      </c>
    </row>
    <row r="28" spans="1:20" x14ac:dyDescent="0.25">
      <c r="A28" t="s">
        <v>65</v>
      </c>
    </row>
    <row r="29" spans="1:20" x14ac:dyDescent="0.25">
      <c r="A29">
        <v>1</v>
      </c>
      <c r="B29" t="s">
        <v>3</v>
      </c>
    </row>
    <row r="30" spans="1:20" x14ac:dyDescent="0.25">
      <c r="A30">
        <v>2</v>
      </c>
      <c r="B30" t="s">
        <v>6</v>
      </c>
    </row>
    <row r="31" spans="1:20" x14ac:dyDescent="0.25">
      <c r="A31">
        <v>3</v>
      </c>
      <c r="B31" t="s">
        <v>67</v>
      </c>
    </row>
    <row r="32" spans="1:20" x14ac:dyDescent="0.25">
      <c r="A32">
        <v>4</v>
      </c>
      <c r="B32" t="s">
        <v>8</v>
      </c>
    </row>
    <row r="35" spans="1:28" ht="31.5" x14ac:dyDescent="0.5">
      <c r="A35" s="7" t="s">
        <v>71</v>
      </c>
    </row>
    <row r="37" spans="1:28" x14ac:dyDescent="0.25">
      <c r="A37" s="8" t="s">
        <v>0</v>
      </c>
      <c r="B37" s="8" t="s">
        <v>1</v>
      </c>
      <c r="C37" s="8" t="s">
        <v>2</v>
      </c>
      <c r="D37" s="8" t="s">
        <v>3</v>
      </c>
      <c r="E37" s="8" t="s">
        <v>4</v>
      </c>
      <c r="F37" s="8" t="s">
        <v>5</v>
      </c>
      <c r="G37" s="8" t="s">
        <v>6</v>
      </c>
      <c r="H37" s="8" t="s">
        <v>7</v>
      </c>
      <c r="I37" s="8" t="s">
        <v>8</v>
      </c>
      <c r="J37" s="8" t="s">
        <v>9</v>
      </c>
      <c r="K37" s="8" t="s">
        <v>10</v>
      </c>
      <c r="L37" s="8" t="s">
        <v>11</v>
      </c>
      <c r="M37" s="8" t="s">
        <v>12</v>
      </c>
      <c r="N37" s="8" t="s">
        <v>13</v>
      </c>
      <c r="O37" s="8" t="s">
        <v>14</v>
      </c>
      <c r="P37" s="8" t="s">
        <v>15</v>
      </c>
      <c r="Q37" s="8" t="s">
        <v>16</v>
      </c>
      <c r="R37" s="8" t="s">
        <v>17</v>
      </c>
      <c r="S37" s="9" t="s">
        <v>18</v>
      </c>
    </row>
    <row r="38" spans="1:28" x14ac:dyDescent="0.25">
      <c r="A38" s="1">
        <v>1</v>
      </c>
      <c r="B38" s="1">
        <v>400</v>
      </c>
      <c r="C38" s="1" t="s">
        <v>20</v>
      </c>
      <c r="D38" s="1" t="str">
        <f>IF(NOT(OR(D9="D-penicillamine",D9="Placebo")),"null",D9)</f>
        <v>null</v>
      </c>
      <c r="E38" s="1">
        <v>21464</v>
      </c>
      <c r="F38" s="1" t="s">
        <v>22</v>
      </c>
      <c r="G38" s="1" t="str">
        <f t="shared" ref="G38:G47" si="0">IF(NOT(OR(G9="Y",G9="N")),"null",G9)</f>
        <v>Y</v>
      </c>
      <c r="H38" s="1" t="str">
        <f>IF(NOT(OR(H9="Y",H9="N")),"null",H9)</f>
        <v>null</v>
      </c>
      <c r="I38" s="1" t="str">
        <f>IF(NOT(OR(I9="Y",I9="N")),"null",I9)</f>
        <v>Y</v>
      </c>
      <c r="J38" s="1" t="s">
        <v>23</v>
      </c>
      <c r="K38" s="1">
        <v>145</v>
      </c>
      <c r="L38" s="1" t="str">
        <f t="shared" ref="L38:L47" si="1">IF(L9 = "NA", "null", VALUE(L9))</f>
        <v>null</v>
      </c>
      <c r="M38" s="1">
        <v>26</v>
      </c>
      <c r="N38" s="1">
        <f t="shared" ref="N38:N47" si="2">IF(N9 = "NA", "null", VALUE(N9))</f>
        <v>156</v>
      </c>
      <c r="O38" s="1">
        <v>1718</v>
      </c>
      <c r="P38" s="1">
        <v>13795</v>
      </c>
      <c r="Q38" s="1">
        <f>VALUE(Q9)</f>
        <v>172</v>
      </c>
      <c r="R38" s="1">
        <f>IF(R9 = "NA", "null", VALUE(R9))</f>
        <v>190</v>
      </c>
      <c r="S38" s="2">
        <v>122</v>
      </c>
      <c r="AB38" s="5"/>
    </row>
    <row r="39" spans="1:28" x14ac:dyDescent="0.25">
      <c r="A39" s="3">
        <v>2</v>
      </c>
      <c r="B39" s="3">
        <v>4500</v>
      </c>
      <c r="C39" s="3" t="s">
        <v>78</v>
      </c>
      <c r="D39" s="3" t="str">
        <f t="shared" ref="D39:D47" si="3">IF(NOT(OR(D10="D-penicillamine",D10="Placebo")),"null",D10)</f>
        <v>D-penicillamine</v>
      </c>
      <c r="E39" s="3">
        <v>20617</v>
      </c>
      <c r="F39" s="3" t="s">
        <v>22</v>
      </c>
      <c r="G39" s="3" t="str">
        <f t="shared" si="0"/>
        <v>N</v>
      </c>
      <c r="H39" s="3" t="str">
        <f t="shared" ref="H39:H47" si="4">IF(NOT(OR(H10="Y",H10="N")),"null",H10)</f>
        <v>null</v>
      </c>
      <c r="I39" s="3" t="str">
        <f>IF(NOT(OR(I10="Y",I10="N")),"null",I10)</f>
        <v>Y</v>
      </c>
      <c r="J39" s="3" t="s">
        <v>28</v>
      </c>
      <c r="K39" s="3">
        <v>11</v>
      </c>
      <c r="L39" s="3">
        <f t="shared" si="1"/>
        <v>302</v>
      </c>
      <c r="M39" s="3">
        <v>414</v>
      </c>
      <c r="N39" s="3">
        <f t="shared" si="2"/>
        <v>54</v>
      </c>
      <c r="O39" s="3">
        <v>73948</v>
      </c>
      <c r="P39" s="3">
        <v>11352</v>
      </c>
      <c r="Q39" s="3">
        <f>VALUE(Q10)</f>
        <v>88</v>
      </c>
      <c r="R39" s="3">
        <f>IF(R10 = "NA", "null", VALUE(R10))</f>
        <v>221</v>
      </c>
      <c r="S39" s="4">
        <v>106</v>
      </c>
      <c r="AA39" s="5"/>
      <c r="AB39" s="5"/>
    </row>
    <row r="40" spans="1:28" x14ac:dyDescent="0.25">
      <c r="A40" s="1">
        <v>3</v>
      </c>
      <c r="B40" s="1">
        <v>1012</v>
      </c>
      <c r="C40" s="1" t="s">
        <v>20</v>
      </c>
      <c r="D40" s="1" t="str">
        <f t="shared" si="3"/>
        <v>D-penicillamine</v>
      </c>
      <c r="E40" s="1">
        <v>25594</v>
      </c>
      <c r="F40" s="1" t="s">
        <v>33</v>
      </c>
      <c r="G40" s="1" t="str">
        <f t="shared" si="0"/>
        <v>N</v>
      </c>
      <c r="H40" s="1" t="str">
        <f t="shared" si="4"/>
        <v>N</v>
      </c>
      <c r="I40" s="1" t="str">
        <f t="shared" ref="I40:I47" si="5">IF(NOT(OR(I11="Y",I11="N")),"null",I11)</f>
        <v>N</v>
      </c>
      <c r="J40" s="1" t="s">
        <v>34</v>
      </c>
      <c r="K40" s="1">
        <v>14</v>
      </c>
      <c r="L40" s="1">
        <f t="shared" si="1"/>
        <v>176</v>
      </c>
      <c r="M40" s="1">
        <v>348</v>
      </c>
      <c r="N40" s="1">
        <f t="shared" si="2"/>
        <v>210</v>
      </c>
      <c r="O40" s="1">
        <v>516</v>
      </c>
      <c r="P40" s="1">
        <v>961</v>
      </c>
      <c r="Q40" s="1">
        <f t="shared" ref="Q40:Q47" si="6">VALUE(Q11)</f>
        <v>55</v>
      </c>
      <c r="R40" s="1">
        <f t="shared" ref="R40:R47" si="7">IF(R11 = "NA", "null", VALUE(R11))</f>
        <v>151</v>
      </c>
      <c r="S40" s="1">
        <v>12</v>
      </c>
      <c r="AA40" s="5"/>
      <c r="AB40" s="5"/>
    </row>
    <row r="41" spans="1:28" x14ac:dyDescent="0.25">
      <c r="A41" s="3">
        <v>4</v>
      </c>
      <c r="B41" s="3">
        <v>1925</v>
      </c>
      <c r="C41" s="3" t="s">
        <v>20</v>
      </c>
      <c r="D41" s="3" t="str">
        <f t="shared" si="3"/>
        <v>D-penicillamine</v>
      </c>
      <c r="E41" s="3">
        <v>19994</v>
      </c>
      <c r="F41" s="3" t="s">
        <v>22</v>
      </c>
      <c r="G41" s="3" t="str">
        <f t="shared" si="0"/>
        <v>N</v>
      </c>
      <c r="H41" s="3" t="str">
        <f t="shared" si="4"/>
        <v>Y</v>
      </c>
      <c r="I41" s="3" t="str">
        <f t="shared" si="5"/>
        <v>Y</v>
      </c>
      <c r="J41" s="3" t="s">
        <v>34</v>
      </c>
      <c r="K41" s="3">
        <v>18</v>
      </c>
      <c r="L41" s="3" t="str">
        <f t="shared" si="1"/>
        <v>null</v>
      </c>
      <c r="M41" s="3">
        <v>254</v>
      </c>
      <c r="N41" s="3" t="str">
        <f t="shared" si="2"/>
        <v>null</v>
      </c>
      <c r="O41" s="3">
        <v>61218</v>
      </c>
      <c r="P41" s="3">
        <v>6063</v>
      </c>
      <c r="Q41" s="3">
        <f t="shared" si="6"/>
        <v>92</v>
      </c>
      <c r="R41" s="3">
        <f t="shared" si="7"/>
        <v>183</v>
      </c>
      <c r="S41" s="3">
        <v>103</v>
      </c>
      <c r="AA41" s="5"/>
      <c r="AB41" s="5"/>
    </row>
    <row r="42" spans="1:28" x14ac:dyDescent="0.25">
      <c r="A42" s="1">
        <v>5</v>
      </c>
      <c r="B42" s="1">
        <v>1504</v>
      </c>
      <c r="C42" s="1" t="s">
        <v>41</v>
      </c>
      <c r="D42" s="1" t="str">
        <f t="shared" si="3"/>
        <v>Placebo</v>
      </c>
      <c r="E42" s="1" t="s">
        <v>79</v>
      </c>
      <c r="F42" s="1" t="s">
        <v>22</v>
      </c>
      <c r="G42" s="1" t="str">
        <f t="shared" si="0"/>
        <v>N</v>
      </c>
      <c r="H42" s="1" t="str">
        <f t="shared" si="4"/>
        <v>Y</v>
      </c>
      <c r="I42" s="1" t="str">
        <f t="shared" si="5"/>
        <v>Y</v>
      </c>
      <c r="J42" s="1" t="s">
        <v>28</v>
      </c>
      <c r="K42" s="1">
        <v>34</v>
      </c>
      <c r="L42" s="1">
        <f t="shared" si="1"/>
        <v>279</v>
      </c>
      <c r="M42" s="1">
        <v>353</v>
      </c>
      <c r="N42" s="1">
        <f t="shared" si="2"/>
        <v>143</v>
      </c>
      <c r="O42" s="1">
        <v>671</v>
      </c>
      <c r="P42" s="1">
        <v>11315</v>
      </c>
      <c r="Q42" s="1">
        <f t="shared" si="6"/>
        <v>72</v>
      </c>
      <c r="R42" s="1">
        <f t="shared" si="7"/>
        <v>136</v>
      </c>
      <c r="S42" s="1">
        <v>109</v>
      </c>
      <c r="AA42" s="5"/>
      <c r="AB42" s="5"/>
    </row>
    <row r="43" spans="1:28" x14ac:dyDescent="0.25">
      <c r="A43" s="3">
        <v>6</v>
      </c>
      <c r="B43" s="3">
        <v>2503</v>
      </c>
      <c r="C43" s="3" t="s">
        <v>20</v>
      </c>
      <c r="D43" s="3" t="str">
        <f t="shared" si="3"/>
        <v>Placebo</v>
      </c>
      <c r="E43" s="3">
        <v>24201</v>
      </c>
      <c r="F43" s="3" t="s">
        <v>22</v>
      </c>
      <c r="G43" s="3" t="str">
        <f t="shared" si="0"/>
        <v>N</v>
      </c>
      <c r="H43" s="3" t="str">
        <f t="shared" si="4"/>
        <v>Y</v>
      </c>
      <c r="I43" s="3" t="str">
        <f t="shared" si="5"/>
        <v>null</v>
      </c>
      <c r="J43" s="3" t="s">
        <v>28</v>
      </c>
      <c r="K43" s="3">
        <v>8</v>
      </c>
      <c r="L43" s="3">
        <f t="shared" si="1"/>
        <v>248</v>
      </c>
      <c r="M43" s="3">
        <v>398</v>
      </c>
      <c r="N43" s="3">
        <f t="shared" si="2"/>
        <v>50</v>
      </c>
      <c r="O43" s="3">
        <v>944</v>
      </c>
      <c r="P43" s="3">
        <v>93</v>
      </c>
      <c r="Q43" s="3">
        <f t="shared" si="6"/>
        <v>63</v>
      </c>
      <c r="R43" s="3" t="str">
        <f t="shared" si="7"/>
        <v>null</v>
      </c>
      <c r="S43" s="3">
        <v>11</v>
      </c>
      <c r="AA43" s="5"/>
      <c r="AB43" s="5"/>
    </row>
    <row r="44" spans="1:28" x14ac:dyDescent="0.25">
      <c r="A44" s="1">
        <v>7</v>
      </c>
      <c r="B44" s="1">
        <v>1832</v>
      </c>
      <c r="C44" s="1" t="s">
        <v>27</v>
      </c>
      <c r="D44" s="1" t="str">
        <f t="shared" si="3"/>
        <v>null</v>
      </c>
      <c r="E44" s="1">
        <v>20284</v>
      </c>
      <c r="F44" s="1" t="s">
        <v>22</v>
      </c>
      <c r="G44" s="1" t="str">
        <f t="shared" si="0"/>
        <v>null</v>
      </c>
      <c r="H44" s="1" t="str">
        <f t="shared" si="4"/>
        <v>Y</v>
      </c>
      <c r="I44" s="1" t="str">
        <f t="shared" si="5"/>
        <v>N</v>
      </c>
      <c r="J44" s="1" t="s">
        <v>28</v>
      </c>
      <c r="K44" s="1">
        <v>1</v>
      </c>
      <c r="L44" s="1">
        <f t="shared" si="1"/>
        <v>322</v>
      </c>
      <c r="M44" s="1">
        <v>409</v>
      </c>
      <c r="N44" s="1">
        <f t="shared" si="2"/>
        <v>52</v>
      </c>
      <c r="O44" s="1">
        <v>824</v>
      </c>
      <c r="P44" s="1">
        <v>6045</v>
      </c>
      <c r="Q44" s="1">
        <f t="shared" si="6"/>
        <v>213</v>
      </c>
      <c r="R44" s="1">
        <f t="shared" si="7"/>
        <v>204</v>
      </c>
      <c r="S44" s="1">
        <v>97</v>
      </c>
      <c r="AA44" s="5"/>
      <c r="AB44" s="5"/>
    </row>
    <row r="45" spans="1:28" x14ac:dyDescent="0.25">
      <c r="A45" s="3">
        <v>8</v>
      </c>
      <c r="B45" s="3">
        <v>2466</v>
      </c>
      <c r="C45" s="3" t="s">
        <v>20</v>
      </c>
      <c r="D45" s="3" t="str">
        <f t="shared" si="3"/>
        <v>Placebo</v>
      </c>
      <c r="E45" s="3">
        <v>19379</v>
      </c>
      <c r="F45" s="3" t="s">
        <v>22</v>
      </c>
      <c r="G45" s="3" t="str">
        <f t="shared" si="0"/>
        <v>N</v>
      </c>
      <c r="H45" s="3" t="str">
        <f t="shared" si="4"/>
        <v>N</v>
      </c>
      <c r="I45" s="3" t="str">
        <f t="shared" si="5"/>
        <v>N</v>
      </c>
      <c r="J45" s="3" t="s">
        <v>28</v>
      </c>
      <c r="K45" s="3">
        <v>3</v>
      </c>
      <c r="L45" s="3">
        <f t="shared" si="1"/>
        <v>280</v>
      </c>
      <c r="M45" s="18">
        <v>1256</v>
      </c>
      <c r="N45" s="3" t="str">
        <f t="shared" si="2"/>
        <v>null</v>
      </c>
      <c r="O45" s="3">
        <v>46512</v>
      </c>
      <c r="P45" s="3">
        <v>2838</v>
      </c>
      <c r="Q45" s="3">
        <f t="shared" si="6"/>
        <v>189</v>
      </c>
      <c r="R45" s="3">
        <f t="shared" si="7"/>
        <v>373</v>
      </c>
      <c r="S45" s="3">
        <v>11</v>
      </c>
      <c r="AA45" s="5"/>
      <c r="AB45" s="5"/>
    </row>
    <row r="46" spans="1:28" x14ac:dyDescent="0.25">
      <c r="A46" s="1">
        <v>9</v>
      </c>
      <c r="B46" s="1">
        <v>2400</v>
      </c>
      <c r="C46" s="1" t="s">
        <v>20</v>
      </c>
      <c r="D46" s="1" t="str">
        <f t="shared" si="3"/>
        <v>D-penicillamine</v>
      </c>
      <c r="E46" s="1">
        <v>15526</v>
      </c>
      <c r="F46" s="1" t="s">
        <v>22</v>
      </c>
      <c r="G46" s="1" t="str">
        <f t="shared" si="0"/>
        <v>N</v>
      </c>
      <c r="H46" s="1" t="str">
        <f t="shared" si="4"/>
        <v>N</v>
      </c>
      <c r="I46" s="1" t="str">
        <f t="shared" si="5"/>
        <v>Y</v>
      </c>
      <c r="J46" s="1" t="s">
        <v>28</v>
      </c>
      <c r="K46" s="1">
        <v>32</v>
      </c>
      <c r="L46" s="1">
        <f t="shared" si="1"/>
        <v>562</v>
      </c>
      <c r="M46" s="1">
        <v>308</v>
      </c>
      <c r="N46" s="1">
        <f t="shared" si="2"/>
        <v>79</v>
      </c>
      <c r="O46" s="1">
        <v>2276</v>
      </c>
      <c r="P46" s="1">
        <v>14415</v>
      </c>
      <c r="Q46" s="1">
        <f t="shared" si="6"/>
        <v>88</v>
      </c>
      <c r="R46" s="1">
        <f t="shared" si="7"/>
        <v>251</v>
      </c>
      <c r="S46" s="1">
        <v>11</v>
      </c>
      <c r="AA46" s="5"/>
      <c r="AB46" s="5"/>
    </row>
    <row r="47" spans="1:28" x14ac:dyDescent="0.25">
      <c r="A47" s="10">
        <v>10</v>
      </c>
      <c r="B47" s="10">
        <v>51</v>
      </c>
      <c r="C47" s="10" t="s">
        <v>20</v>
      </c>
      <c r="D47" s="10" t="str">
        <f t="shared" si="3"/>
        <v>Placebo</v>
      </c>
      <c r="E47" s="10">
        <v>25772</v>
      </c>
      <c r="F47" s="10" t="s">
        <v>22</v>
      </c>
      <c r="G47" s="10" t="str">
        <f t="shared" si="0"/>
        <v>null</v>
      </c>
      <c r="H47" s="10" t="str">
        <f t="shared" si="4"/>
        <v>N</v>
      </c>
      <c r="I47" s="3" t="str">
        <f t="shared" si="5"/>
        <v>Y</v>
      </c>
      <c r="J47" s="10" t="s">
        <v>23</v>
      </c>
      <c r="K47" s="10">
        <v>126</v>
      </c>
      <c r="L47" s="3">
        <f t="shared" si="1"/>
        <v>200</v>
      </c>
      <c r="M47" s="10">
        <v>274</v>
      </c>
      <c r="N47" s="3">
        <f t="shared" si="2"/>
        <v>140</v>
      </c>
      <c r="O47" s="10">
        <v>918</v>
      </c>
      <c r="P47" s="10">
        <v>14725</v>
      </c>
      <c r="Q47" s="3">
        <f t="shared" si="6"/>
        <v>143</v>
      </c>
      <c r="R47" s="3">
        <f t="shared" si="7"/>
        <v>302</v>
      </c>
      <c r="S47" s="10">
        <v>115</v>
      </c>
      <c r="AA47" s="5"/>
      <c r="AB47" s="5"/>
    </row>
    <row r="50" spans="1:19" ht="31.5" x14ac:dyDescent="0.5">
      <c r="A50" s="7" t="s">
        <v>72</v>
      </c>
    </row>
    <row r="52" spans="1:19" x14ac:dyDescent="0.25">
      <c r="A52" s="8" t="s">
        <v>0</v>
      </c>
      <c r="B52" s="8" t="s">
        <v>1</v>
      </c>
      <c r="C52" s="8" t="s">
        <v>2</v>
      </c>
      <c r="D52" s="8" t="s">
        <v>3</v>
      </c>
      <c r="E52" s="8" t="s">
        <v>4</v>
      </c>
      <c r="F52" s="8" t="s">
        <v>5</v>
      </c>
      <c r="G52" s="8" t="s">
        <v>6</v>
      </c>
      <c r="H52" s="8" t="s">
        <v>7</v>
      </c>
      <c r="I52" s="8" t="s">
        <v>8</v>
      </c>
      <c r="J52" s="8" t="s">
        <v>9</v>
      </c>
      <c r="K52" s="8" t="s">
        <v>10</v>
      </c>
      <c r="L52" s="8" t="s">
        <v>11</v>
      </c>
      <c r="M52" s="8" t="s">
        <v>12</v>
      </c>
      <c r="N52" s="8" t="s">
        <v>13</v>
      </c>
      <c r="O52" s="8" t="s">
        <v>14</v>
      </c>
      <c r="P52" s="8" t="s">
        <v>15</v>
      </c>
      <c r="Q52" s="8" t="s">
        <v>16</v>
      </c>
      <c r="R52" s="8" t="s">
        <v>17</v>
      </c>
      <c r="S52" s="9" t="s">
        <v>18</v>
      </c>
    </row>
    <row r="53" spans="1:19" x14ac:dyDescent="0.25">
      <c r="A53" s="1">
        <v>1</v>
      </c>
      <c r="B53" s="1">
        <v>400</v>
      </c>
      <c r="C53" s="1" t="s">
        <v>20</v>
      </c>
      <c r="D53" s="1" t="str" cm="1">
        <f t="array" ref="D53">IF(D38 = "null", INDEX($D$38:$D$47, MODE(MATCH($D$38:$D$47, $D$38:$D$47, 0))), D38)</f>
        <v>D-penicillamine</v>
      </c>
      <c r="E53" s="1">
        <v>21464</v>
      </c>
      <c r="F53" s="1" t="s">
        <v>22</v>
      </c>
      <c r="G53" s="1" t="str" cm="1">
        <f t="array" ref="G53">IF(G38 = "null", INDEX($G$38:$G$47, MODE(MATCH($G$38:$G$47, $G$38:$G$47, 0))), G38)</f>
        <v>Y</v>
      </c>
      <c r="H53" s="1" t="str" cm="1">
        <f t="array" ref="H53">IF(H38 = "null", INDEX($H$38:$H$47, MODE(MATCH($H$38:$H$47, $H$38:$H$47, 0))), H38)</f>
        <v>N</v>
      </c>
      <c r="I53" s="1" t="str" cm="1">
        <f t="array" ref="I53">IF(I38 = "null", INDEX($I$38:$I$47, MODE(MATCH($I$38:$I$47, $I$38:$I$47, 0))), I38)</f>
        <v>Y</v>
      </c>
      <c r="J53" s="1" t="s">
        <v>23</v>
      </c>
      <c r="K53" s="1">
        <v>145</v>
      </c>
      <c r="L53" s="11">
        <f t="shared" ref="L53:L62" si="8">IF(L38 = "null", AVERAGE($L$38:$L$47), VALUE(L38))</f>
        <v>296.125</v>
      </c>
      <c r="M53" s="1">
        <v>26</v>
      </c>
      <c r="N53" s="1">
        <f t="shared" ref="N53:N62" si="9">IF(N38 = "null", AVERAGE($N$38:$N$47), VALUE(N38))</f>
        <v>156</v>
      </c>
      <c r="O53" s="1">
        <v>1718</v>
      </c>
      <c r="P53" s="1">
        <v>13795</v>
      </c>
      <c r="Q53" s="1">
        <f t="shared" ref="Q53:Q62" si="10">VALUE(Q9)</f>
        <v>172</v>
      </c>
      <c r="R53" s="11">
        <f t="shared" ref="R53:R62" si="11">IF(R38 = "null", AVERAGE($R$38:$R$47), VALUE(R38))</f>
        <v>190</v>
      </c>
      <c r="S53" s="2">
        <v>122</v>
      </c>
    </row>
    <row r="54" spans="1:19" x14ac:dyDescent="0.25">
      <c r="A54" s="3">
        <v>2</v>
      </c>
      <c r="B54" s="3">
        <v>4500</v>
      </c>
      <c r="C54" s="3" t="s">
        <v>78</v>
      </c>
      <c r="D54" s="3" t="str" cm="1">
        <f t="array" ref="D54">IF(D39 = "null", INDEX($D$38:$D$47, MODE(MATCH($D$38:$D$47, $D$38:$D$47, 0))), D39)</f>
        <v>D-penicillamine</v>
      </c>
      <c r="E54" s="3">
        <v>20617</v>
      </c>
      <c r="F54" s="3" t="s">
        <v>22</v>
      </c>
      <c r="G54" s="3" t="str" cm="1">
        <f t="array" ref="G54">IF(G39 = "null", INDEX($G$38:$G$47, MODE(MATCH($G$38:$G$47, $G$38:$G$47, 0))), G39)</f>
        <v>N</v>
      </c>
      <c r="H54" s="3" t="str" cm="1">
        <f t="array" ref="H54">IF(H39 = "null", INDEX($H$38:$H$47, MODE(MATCH($H$38:$H$47, $H$38:$H$47, 0))), H39)</f>
        <v>N</v>
      </c>
      <c r="I54" s="3" t="str" cm="1">
        <f t="array" ref="I54">IF(I39 = "null", INDEX($I$38:$I$47, MODE(MATCH($I$38:$I$47, $I$38:$I$47, 0))), I39)</f>
        <v>Y</v>
      </c>
      <c r="J54" s="3" t="s">
        <v>28</v>
      </c>
      <c r="K54" s="3">
        <v>11</v>
      </c>
      <c r="L54" s="12">
        <f t="shared" si="8"/>
        <v>302</v>
      </c>
      <c r="M54" s="3">
        <v>414</v>
      </c>
      <c r="N54" s="3">
        <f t="shared" si="9"/>
        <v>54</v>
      </c>
      <c r="O54" s="3">
        <v>73948</v>
      </c>
      <c r="P54" s="3">
        <v>11352</v>
      </c>
      <c r="Q54" s="3">
        <f t="shared" si="10"/>
        <v>88</v>
      </c>
      <c r="R54" s="12">
        <f t="shared" si="11"/>
        <v>221</v>
      </c>
      <c r="S54" s="4">
        <v>106</v>
      </c>
    </row>
    <row r="55" spans="1:19" x14ac:dyDescent="0.25">
      <c r="A55" s="1">
        <v>3</v>
      </c>
      <c r="B55" s="1">
        <v>1012</v>
      </c>
      <c r="C55" s="1" t="s">
        <v>20</v>
      </c>
      <c r="D55" s="1" t="str" cm="1">
        <f t="array" ref="D55">IF(D40 = "null", INDEX($D$38:$D$47, MODE(MATCH($D$38:$D$47, $D$38:$D$47, 0))), D40)</f>
        <v>D-penicillamine</v>
      </c>
      <c r="E55" s="1">
        <v>25594</v>
      </c>
      <c r="F55" s="1" t="s">
        <v>33</v>
      </c>
      <c r="G55" s="1" t="str" cm="1">
        <f t="array" ref="G55">IF(G40 = "null", INDEX($G$38:$G$47, MODE(MATCH($G$38:$G$47, $G$38:$G$47, 0))), G40)</f>
        <v>N</v>
      </c>
      <c r="H55" s="1" t="str" cm="1">
        <f t="array" ref="H55">IF(H40 = "null", INDEX($H$38:$H$47, MODE(MATCH($H$38:$H$47, $H$38:$H$47, 0))), H40)</f>
        <v>N</v>
      </c>
      <c r="I55" s="1" t="str" cm="1">
        <f t="array" ref="I55">IF(I40 = "null", INDEX($I$38:$I$47, MODE(MATCH($I$38:$I$47, $I$38:$I$47, 0))), I40)</f>
        <v>N</v>
      </c>
      <c r="J55" s="1" t="s">
        <v>34</v>
      </c>
      <c r="K55" s="1">
        <v>14</v>
      </c>
      <c r="L55" s="11">
        <f t="shared" si="8"/>
        <v>176</v>
      </c>
      <c r="M55" s="1">
        <v>348</v>
      </c>
      <c r="N55" s="1">
        <f t="shared" si="9"/>
        <v>210</v>
      </c>
      <c r="O55" s="1">
        <v>516</v>
      </c>
      <c r="P55" s="1">
        <v>961</v>
      </c>
      <c r="Q55" s="1">
        <f t="shared" si="10"/>
        <v>55</v>
      </c>
      <c r="R55" s="11">
        <f t="shared" si="11"/>
        <v>151</v>
      </c>
      <c r="S55" s="1">
        <v>12</v>
      </c>
    </row>
    <row r="56" spans="1:19" x14ac:dyDescent="0.25">
      <c r="A56" s="3">
        <v>4</v>
      </c>
      <c r="B56" s="3">
        <v>1925</v>
      </c>
      <c r="C56" s="3" t="s">
        <v>20</v>
      </c>
      <c r="D56" s="3" t="str" cm="1">
        <f t="array" ref="D56">IF(D41 = "null", INDEX($D$38:$D$47, MODE(MATCH($D$38:$D$47, $D$38:$D$47, 0))), D41)</f>
        <v>D-penicillamine</v>
      </c>
      <c r="E56" s="3">
        <v>19994</v>
      </c>
      <c r="F56" s="3" t="s">
        <v>22</v>
      </c>
      <c r="G56" s="3" t="str" cm="1">
        <f t="array" ref="G56">IF(G41 = "null", INDEX($G$38:$G$47, MODE(MATCH($G$38:$G$47, $G$38:$G$47, 0))), G41)</f>
        <v>N</v>
      </c>
      <c r="H56" s="3" t="str" cm="1">
        <f t="array" ref="H56">IF(H41 = "null", INDEX($H$38:$H$47, MODE(MATCH($H$38:$H$47, $H$38:$H$47, 0))), H41)</f>
        <v>Y</v>
      </c>
      <c r="I56" s="3" t="str" cm="1">
        <f t="array" ref="I56">IF(I41 = "null", INDEX($I$38:$I$47, MODE(MATCH($I$38:$I$47, $I$38:$I$47, 0))), I41)</f>
        <v>Y</v>
      </c>
      <c r="J56" s="3" t="s">
        <v>34</v>
      </c>
      <c r="K56" s="3">
        <v>18</v>
      </c>
      <c r="L56" s="12">
        <f t="shared" si="8"/>
        <v>296.125</v>
      </c>
      <c r="M56" s="3">
        <v>254</v>
      </c>
      <c r="N56" s="12">
        <f t="shared" si="9"/>
        <v>110.5</v>
      </c>
      <c r="O56" s="3">
        <v>61218</v>
      </c>
      <c r="P56" s="3">
        <v>6063</v>
      </c>
      <c r="Q56" s="3">
        <f t="shared" si="10"/>
        <v>92</v>
      </c>
      <c r="R56" s="12">
        <f t="shared" si="11"/>
        <v>183</v>
      </c>
      <c r="S56" s="3">
        <v>103</v>
      </c>
    </row>
    <row r="57" spans="1:19" x14ac:dyDescent="0.25">
      <c r="A57" s="1">
        <v>5</v>
      </c>
      <c r="B57" s="1">
        <v>1504</v>
      </c>
      <c r="C57" s="1" t="s">
        <v>41</v>
      </c>
      <c r="D57" s="1" t="str" cm="1">
        <f t="array" ref="D57">IF(D42 = "null", INDEX($D$38:$D$47, MODE(MATCH($D$38:$D$47, $D$38:$D$47, 0))), D42)</f>
        <v>Placebo</v>
      </c>
      <c r="E57" s="1" t="s">
        <v>79</v>
      </c>
      <c r="F57" s="1" t="s">
        <v>22</v>
      </c>
      <c r="G57" s="1" t="str" cm="1">
        <f t="array" ref="G57">IF(G42 = "null", INDEX($G$38:$G$47, MODE(MATCH($G$38:$G$47, $G$38:$G$47, 0))), G42)</f>
        <v>N</v>
      </c>
      <c r="H57" s="1" t="str" cm="1">
        <f t="array" ref="H57">IF(H42 = "null", INDEX($H$38:$H$47, MODE(MATCH($H$38:$H$47, $H$38:$H$47, 0))), H42)</f>
        <v>Y</v>
      </c>
      <c r="I57" s="1" t="str" cm="1">
        <f t="array" ref="I57">IF(I42 = "null", INDEX($I$38:$I$47, MODE(MATCH($I$38:$I$47, $I$38:$I$47, 0))), I42)</f>
        <v>Y</v>
      </c>
      <c r="J57" s="1" t="s">
        <v>28</v>
      </c>
      <c r="K57" s="1">
        <v>34</v>
      </c>
      <c r="L57" s="11">
        <f t="shared" si="8"/>
        <v>279</v>
      </c>
      <c r="M57" s="1">
        <v>353</v>
      </c>
      <c r="N57" s="1">
        <f t="shared" si="9"/>
        <v>143</v>
      </c>
      <c r="O57" s="1">
        <v>671</v>
      </c>
      <c r="P57" s="1">
        <v>11315</v>
      </c>
      <c r="Q57" s="1">
        <f t="shared" si="10"/>
        <v>72</v>
      </c>
      <c r="R57" s="11">
        <f t="shared" si="11"/>
        <v>136</v>
      </c>
      <c r="S57" s="1">
        <v>109</v>
      </c>
    </row>
    <row r="58" spans="1:19" x14ac:dyDescent="0.25">
      <c r="A58" s="3">
        <v>6</v>
      </c>
      <c r="B58" s="3">
        <v>2503</v>
      </c>
      <c r="C58" s="3" t="s">
        <v>20</v>
      </c>
      <c r="D58" s="3" t="str" cm="1">
        <f t="array" ref="D58">IF(D43 = "null", INDEX($D$38:$D$47, MODE(MATCH($D$38:$D$47, $D$38:$D$47, 0))), D43)</f>
        <v>Placebo</v>
      </c>
      <c r="E58" s="3">
        <v>24201</v>
      </c>
      <c r="F58" s="3" t="s">
        <v>22</v>
      </c>
      <c r="G58" s="3" t="str" cm="1">
        <f t="array" ref="G58">IF(G43 = "null", INDEX($G$38:$G$47, MODE(MATCH($G$38:$G$47, $G$38:$G$47, 0))), G43)</f>
        <v>N</v>
      </c>
      <c r="H58" s="3" t="str" cm="1">
        <f t="array" ref="H58">IF(H43 = "null", INDEX($H$38:$H$47, MODE(MATCH($H$38:$H$47, $H$38:$H$47, 0))), H43)</f>
        <v>Y</v>
      </c>
      <c r="I58" s="3" t="str" cm="1">
        <f t="array" ref="I58">IF(I43 = "null", INDEX($I$38:$I$47, MODE(MATCH($I$38:$I$47, $I$38:$I$47, 0))), I43)</f>
        <v>Y</v>
      </c>
      <c r="J58" s="3" t="s">
        <v>28</v>
      </c>
      <c r="K58" s="3">
        <v>8</v>
      </c>
      <c r="L58" s="12">
        <f t="shared" si="8"/>
        <v>248</v>
      </c>
      <c r="M58" s="3">
        <v>398</v>
      </c>
      <c r="N58" s="3">
        <f t="shared" si="9"/>
        <v>50</v>
      </c>
      <c r="O58" s="3">
        <v>944</v>
      </c>
      <c r="P58" s="3">
        <v>93</v>
      </c>
      <c r="Q58" s="3">
        <f t="shared" si="10"/>
        <v>63</v>
      </c>
      <c r="R58" s="12">
        <f t="shared" si="11"/>
        <v>223.44444444444446</v>
      </c>
      <c r="S58" s="3">
        <v>11</v>
      </c>
    </row>
    <row r="59" spans="1:19" x14ac:dyDescent="0.25">
      <c r="A59" s="1">
        <v>7</v>
      </c>
      <c r="B59" s="1">
        <v>1832</v>
      </c>
      <c r="C59" s="1" t="s">
        <v>27</v>
      </c>
      <c r="D59" s="1" t="str" cm="1">
        <f t="array" ref="D59">IF(D44 = "null", INDEX($D$38:$D$47, MODE(MATCH($D$38:$D$47, $D$38:$D$47, 0))), D44)</f>
        <v>D-penicillamine</v>
      </c>
      <c r="E59" s="1">
        <v>20284</v>
      </c>
      <c r="F59" s="1" t="s">
        <v>22</v>
      </c>
      <c r="G59" s="1" t="str" cm="1">
        <f t="array" ref="G59">IF(G44 = "null", INDEX($G$38:$G$47, MODE(MATCH($G$38:$G$47, $G$38:$G$47, 0))), G44)</f>
        <v>N</v>
      </c>
      <c r="H59" s="1" t="str" cm="1">
        <f t="array" ref="H59">IF(H44 = "null", INDEX($H$38:$H$47, MODE(MATCH($H$38:$H$47, $H$38:$H$47, 0))), H44)</f>
        <v>Y</v>
      </c>
      <c r="I59" s="1" t="str" cm="1">
        <f t="array" ref="I59">IF(I44 = "null", INDEX($I$38:$I$47, MODE(MATCH($I$38:$I$47, $I$38:$I$47, 0))), I44)</f>
        <v>N</v>
      </c>
      <c r="J59" s="1" t="s">
        <v>28</v>
      </c>
      <c r="K59" s="1">
        <v>1</v>
      </c>
      <c r="L59" s="11">
        <f t="shared" si="8"/>
        <v>322</v>
      </c>
      <c r="M59" s="1">
        <v>409</v>
      </c>
      <c r="N59" s="1">
        <f t="shared" si="9"/>
        <v>52</v>
      </c>
      <c r="O59" s="1">
        <v>824</v>
      </c>
      <c r="P59" s="1">
        <v>6045</v>
      </c>
      <c r="Q59" s="1">
        <f t="shared" si="10"/>
        <v>213</v>
      </c>
      <c r="R59" s="11">
        <f t="shared" si="11"/>
        <v>204</v>
      </c>
      <c r="S59" s="1">
        <v>97</v>
      </c>
    </row>
    <row r="60" spans="1:19" x14ac:dyDescent="0.25">
      <c r="A60" s="3">
        <v>8</v>
      </c>
      <c r="B60" s="3">
        <v>2466</v>
      </c>
      <c r="C60" s="3" t="s">
        <v>20</v>
      </c>
      <c r="D60" s="3" t="str" cm="1">
        <f t="array" ref="D60">IF(D45 = "null", INDEX($D$38:$D$47, MODE(MATCH($D$38:$D$47, $D$38:$D$47, 0))), D45)</f>
        <v>Placebo</v>
      </c>
      <c r="E60" s="3">
        <v>19379</v>
      </c>
      <c r="F60" s="3" t="s">
        <v>22</v>
      </c>
      <c r="G60" s="3" t="str" cm="1">
        <f t="array" ref="G60">IF(G45 = "null", INDEX($G$38:$G$47, MODE(MATCH($G$38:$G$47, $G$38:$G$47, 0))), G45)</f>
        <v>N</v>
      </c>
      <c r="H60" s="3" t="str" cm="1">
        <f t="array" ref="H60">IF(H45 = "null", INDEX($H$38:$H$47, MODE(MATCH($H$38:$H$47, $H$38:$H$47, 0))), H45)</f>
        <v>N</v>
      </c>
      <c r="I60" s="3" t="str" cm="1">
        <f t="array" ref="I60">IF(I45 = "null", INDEX($I$38:$I$47, MODE(MATCH($I$38:$I$47, $I$38:$I$47, 0))), I45)</f>
        <v>N</v>
      </c>
      <c r="J60" s="3" t="s">
        <v>28</v>
      </c>
      <c r="K60" s="3">
        <v>3</v>
      </c>
      <c r="L60" s="12">
        <f t="shared" si="8"/>
        <v>280</v>
      </c>
      <c r="M60" s="18">
        <v>1256</v>
      </c>
      <c r="N60" s="12">
        <f t="shared" si="9"/>
        <v>110.5</v>
      </c>
      <c r="O60" s="3">
        <v>46512</v>
      </c>
      <c r="P60" s="3">
        <v>2838</v>
      </c>
      <c r="Q60" s="3">
        <f t="shared" si="10"/>
        <v>189</v>
      </c>
      <c r="R60" s="12">
        <f t="shared" si="11"/>
        <v>373</v>
      </c>
      <c r="S60" s="3">
        <v>11</v>
      </c>
    </row>
    <row r="61" spans="1:19" x14ac:dyDescent="0.25">
      <c r="A61" s="1">
        <v>9</v>
      </c>
      <c r="B61" s="1">
        <v>2400</v>
      </c>
      <c r="C61" s="1" t="s">
        <v>20</v>
      </c>
      <c r="D61" s="1" t="str" cm="1">
        <f t="array" ref="D61">IF(D46 = "null", INDEX($D$38:$D$47, MODE(MATCH($D$38:$D$47, $D$38:$D$47, 0))), D46)</f>
        <v>D-penicillamine</v>
      </c>
      <c r="E61" s="1">
        <v>15526</v>
      </c>
      <c r="F61" s="1" t="s">
        <v>22</v>
      </c>
      <c r="G61" s="1" t="str" cm="1">
        <f t="array" ref="G61">IF(G46 = "null", INDEX($G$38:$G$47, MODE(MATCH($G$38:$G$47, $G$38:$G$47, 0))), G46)</f>
        <v>N</v>
      </c>
      <c r="H61" s="1" t="str" cm="1">
        <f t="array" ref="H61">IF(H46 = "null", INDEX($H$38:$H$47, MODE(MATCH($H$38:$H$47, $H$38:$H$47, 0))), H46)</f>
        <v>N</v>
      </c>
      <c r="I61" s="1" t="str" cm="1">
        <f t="array" ref="I61">IF(I46 = "null", INDEX($I$38:$I$47, MODE(MATCH($I$38:$I$47, $I$38:$I$47, 0))), I46)</f>
        <v>Y</v>
      </c>
      <c r="J61" s="1" t="s">
        <v>28</v>
      </c>
      <c r="K61" s="1">
        <v>32</v>
      </c>
      <c r="L61" s="11">
        <f t="shared" si="8"/>
        <v>562</v>
      </c>
      <c r="M61" s="1">
        <v>308</v>
      </c>
      <c r="N61" s="1">
        <f t="shared" si="9"/>
        <v>79</v>
      </c>
      <c r="O61" s="1">
        <v>2276</v>
      </c>
      <c r="P61" s="1">
        <v>14415</v>
      </c>
      <c r="Q61" s="1">
        <f t="shared" si="10"/>
        <v>88</v>
      </c>
      <c r="R61" s="11">
        <f t="shared" si="11"/>
        <v>251</v>
      </c>
      <c r="S61" s="1">
        <v>11</v>
      </c>
    </row>
    <row r="62" spans="1:19" x14ac:dyDescent="0.25">
      <c r="A62" s="10">
        <v>10</v>
      </c>
      <c r="B62" s="10">
        <v>51</v>
      </c>
      <c r="C62" s="10" t="s">
        <v>20</v>
      </c>
      <c r="D62" s="10" t="str" cm="1">
        <f t="array" ref="D62">IF(D47 = "null", INDEX($D$38:$D$47, MODE(MATCH($D$38:$D$47, $D$38:$D$47, 0))), D47)</f>
        <v>Placebo</v>
      </c>
      <c r="E62" s="10">
        <v>25772</v>
      </c>
      <c r="F62" s="10" t="s">
        <v>22</v>
      </c>
      <c r="G62" s="10" t="str" cm="1">
        <f t="array" ref="G62">IF(G47 = "null", INDEX($G$38:$G$47, MODE(MATCH($G$38:$G$47, $G$38:$G$47, 0))), G47)</f>
        <v>N</v>
      </c>
      <c r="H62" s="10" t="str" cm="1">
        <f t="array" ref="H62">IF(H47 = "null", INDEX($H$38:$H$47, MODE(MATCH($H$38:$H$47, $H$38:$H$47, 0))), H47)</f>
        <v>N</v>
      </c>
      <c r="I62" s="3" t="str" cm="1">
        <f t="array" ref="I62">IF(I47 = "null", INDEX($I$38:$I$47, MODE(MATCH($I$38:$I$47, $I$38:$I$47, 0))), I47)</f>
        <v>Y</v>
      </c>
      <c r="J62" s="10" t="s">
        <v>23</v>
      </c>
      <c r="K62" s="10">
        <v>126</v>
      </c>
      <c r="L62" s="12">
        <f t="shared" si="8"/>
        <v>200</v>
      </c>
      <c r="M62" s="10">
        <v>274</v>
      </c>
      <c r="N62" s="3">
        <f t="shared" si="9"/>
        <v>140</v>
      </c>
      <c r="O62" s="10">
        <v>918</v>
      </c>
      <c r="P62" s="10">
        <v>14725</v>
      </c>
      <c r="Q62" s="3">
        <f t="shared" si="10"/>
        <v>143</v>
      </c>
      <c r="R62" s="12">
        <f t="shared" si="11"/>
        <v>302</v>
      </c>
      <c r="S62" s="10">
        <v>115</v>
      </c>
    </row>
  </sheetData>
  <phoneticPr fontId="2" type="noConversion"/>
  <hyperlinks>
    <hyperlink ref="A2" r:id="rId1" xr:uid="{FE2C0AAC-E6D1-4D38-9474-B77DB10CF13F}"/>
  </hyperlinks>
  <pageMargins left="0.7" right="0.7" top="0.75" bottom="0.75" header="0.3" footer="0.3"/>
  <pageSetup orientation="portrait" r:id="rId2"/>
  <tableParts count="3">
    <tablePart r:id="rId3"/>
    <tablePart r:id="rId4"/>
    <tablePart r:id="rId5"/>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36"/>
  <sheetViews>
    <sheetView topLeftCell="A4" workbookViewId="0">
      <selection activeCell="E32" sqref="E32"/>
    </sheetView>
  </sheetViews>
  <sheetFormatPr defaultRowHeight="15" x14ac:dyDescent="0.25"/>
  <cols>
    <col min="1" max="1" width="5.140625" bestFit="1" customWidth="1"/>
    <col min="2" max="2" width="9.85546875" bestFit="1" customWidth="1"/>
    <col min="3" max="3" width="8.7109375" bestFit="1" customWidth="1"/>
    <col min="4" max="4" width="15.28515625" bestFit="1" customWidth="1"/>
    <col min="5" max="5" width="26" bestFit="1" customWidth="1"/>
    <col min="6" max="6" width="6.42578125" bestFit="1" customWidth="1"/>
    <col min="7" max="7" width="9.5703125" bestFit="1" customWidth="1"/>
    <col min="8" max="8" width="16.28515625" bestFit="1" customWidth="1"/>
    <col min="9" max="9" width="14.140625" bestFit="1" customWidth="1"/>
    <col min="10" max="10" width="9.28515625" bestFit="1" customWidth="1"/>
    <col min="11" max="11" width="10.85546875" bestFit="1" customWidth="1"/>
    <col min="12" max="12" width="13.5703125" bestFit="1" customWidth="1"/>
    <col min="13" max="13" width="10.85546875" bestFit="1" customWidth="1"/>
    <col min="14" max="14" width="17.5703125" customWidth="1"/>
    <col min="15" max="15" width="11.42578125" bestFit="1" customWidth="1"/>
    <col min="16" max="16" width="8.140625" bestFit="1" customWidth="1"/>
    <col min="17" max="17" width="14.42578125" customWidth="1"/>
    <col min="18" max="18" width="14.5703125" bestFit="1" customWidth="1"/>
    <col min="19" max="19" width="14.42578125" customWidth="1"/>
    <col min="20" max="20" width="14.5703125" hidden="1" customWidth="1"/>
    <col min="21" max="21" width="8.140625" bestFit="1" customWidth="1"/>
    <col min="22" max="22" width="14.140625" bestFit="1" customWidth="1"/>
    <col min="26" max="26" width="0" hidden="1" customWidth="1"/>
  </cols>
  <sheetData>
    <row r="1" spans="1:23" x14ac:dyDescent="0.25">
      <c r="A1" t="s">
        <v>63</v>
      </c>
    </row>
    <row r="2" spans="1:23" x14ac:dyDescent="0.25">
      <c r="A2" s="6" t="s">
        <v>64</v>
      </c>
    </row>
    <row r="6" spans="1:23" ht="31.5" x14ac:dyDescent="0.5">
      <c r="A6" s="7" t="s">
        <v>71</v>
      </c>
    </row>
    <row r="8" spans="1:23" x14ac:dyDescent="0.25">
      <c r="A8" s="8" t="s">
        <v>0</v>
      </c>
      <c r="B8" s="8" t="s">
        <v>1</v>
      </c>
      <c r="C8" s="8" t="s">
        <v>2</v>
      </c>
      <c r="D8" s="8" t="s">
        <v>3</v>
      </c>
      <c r="E8" s="8" t="s">
        <v>4</v>
      </c>
      <c r="F8" s="8" t="s">
        <v>5</v>
      </c>
      <c r="G8" s="8" t="s">
        <v>6</v>
      </c>
      <c r="H8" s="8" t="s">
        <v>7</v>
      </c>
      <c r="I8" s="8" t="s">
        <v>8</v>
      </c>
      <c r="J8" s="8" t="s">
        <v>9</v>
      </c>
      <c r="K8" s="8" t="s">
        <v>10</v>
      </c>
      <c r="L8" s="8" t="s">
        <v>11</v>
      </c>
      <c r="M8" s="8" t="s">
        <v>12</v>
      </c>
      <c r="N8" s="8" t="s">
        <v>76</v>
      </c>
      <c r="O8" s="8" t="s">
        <v>13</v>
      </c>
      <c r="P8" s="8" t="s">
        <v>14</v>
      </c>
      <c r="Q8" s="8" t="s">
        <v>15</v>
      </c>
      <c r="R8" s="8" t="s">
        <v>16</v>
      </c>
      <c r="S8" s="8" t="s">
        <v>17</v>
      </c>
      <c r="T8" s="9" t="s">
        <v>18</v>
      </c>
      <c r="V8" t="s">
        <v>74</v>
      </c>
      <c r="W8">
        <f>AVERAGE($M$5:$M$18)</f>
        <v>404</v>
      </c>
    </row>
    <row r="9" spans="1:23" x14ac:dyDescent="0.25">
      <c r="A9" s="1">
        <v>1</v>
      </c>
      <c r="B9" s="1">
        <v>400</v>
      </c>
      <c r="C9" s="1" t="s">
        <v>20</v>
      </c>
      <c r="D9" s="1" t="s">
        <v>21</v>
      </c>
      <c r="E9" s="1">
        <v>21464</v>
      </c>
      <c r="F9" s="1" t="s">
        <v>22</v>
      </c>
      <c r="G9" s="1" t="s">
        <v>23</v>
      </c>
      <c r="H9" s="1" t="s">
        <v>28</v>
      </c>
      <c r="I9" s="1" t="s">
        <v>23</v>
      </c>
      <c r="J9" s="1" t="s">
        <v>23</v>
      </c>
      <c r="K9" s="1">
        <v>145</v>
      </c>
      <c r="L9" s="11">
        <v>296.125</v>
      </c>
      <c r="M9" s="1">
        <v>26</v>
      </c>
      <c r="N9" s="1">
        <f t="shared" ref="N9:N18" si="0">(M9 - $W$8) / $W$9</f>
        <v>-1.1801607492023167</v>
      </c>
      <c r="O9" s="1">
        <v>156</v>
      </c>
      <c r="P9" s="1">
        <v>1718</v>
      </c>
      <c r="Q9" s="1">
        <v>13795</v>
      </c>
      <c r="R9" s="1">
        <v>172</v>
      </c>
      <c r="S9" s="11">
        <v>190</v>
      </c>
      <c r="T9" s="2">
        <v>122</v>
      </c>
      <c r="V9" t="s">
        <v>75</v>
      </c>
      <c r="W9">
        <f>STDEV($M$5:$M$18)</f>
        <v>320.29534981187459</v>
      </c>
    </row>
    <row r="10" spans="1:23" x14ac:dyDescent="0.25">
      <c r="A10" s="3">
        <v>2</v>
      </c>
      <c r="B10" s="3">
        <v>4500</v>
      </c>
      <c r="C10" s="3" t="s">
        <v>78</v>
      </c>
      <c r="D10" s="3" t="s">
        <v>21</v>
      </c>
      <c r="E10" s="3">
        <v>20617</v>
      </c>
      <c r="F10" s="3" t="s">
        <v>22</v>
      </c>
      <c r="G10" s="3" t="s">
        <v>28</v>
      </c>
      <c r="H10" s="3" t="s">
        <v>28</v>
      </c>
      <c r="I10" s="3" t="s">
        <v>23</v>
      </c>
      <c r="J10" s="3" t="s">
        <v>28</v>
      </c>
      <c r="K10" s="3">
        <v>11</v>
      </c>
      <c r="L10" s="12">
        <v>302</v>
      </c>
      <c r="M10" s="3">
        <v>414</v>
      </c>
      <c r="N10" s="3">
        <f t="shared" si="0"/>
        <v>3.1221183841331129E-2</v>
      </c>
      <c r="O10" s="3">
        <v>54</v>
      </c>
      <c r="P10" s="3">
        <v>73948</v>
      </c>
      <c r="Q10" s="3">
        <v>11352</v>
      </c>
      <c r="R10" s="3">
        <v>88</v>
      </c>
      <c r="S10" s="12">
        <v>221</v>
      </c>
      <c r="T10" s="4">
        <v>106</v>
      </c>
    </row>
    <row r="11" spans="1:23" x14ac:dyDescent="0.25">
      <c r="A11" s="1">
        <v>3</v>
      </c>
      <c r="B11" s="1">
        <v>1012</v>
      </c>
      <c r="C11" s="1" t="s">
        <v>20</v>
      </c>
      <c r="D11" s="1" t="s">
        <v>21</v>
      </c>
      <c r="E11" s="1">
        <v>25594</v>
      </c>
      <c r="F11" s="1" t="s">
        <v>33</v>
      </c>
      <c r="G11" s="1" t="s">
        <v>28</v>
      </c>
      <c r="H11" s="1" t="s">
        <v>28</v>
      </c>
      <c r="I11" s="1" t="s">
        <v>28</v>
      </c>
      <c r="J11" s="1" t="s">
        <v>34</v>
      </c>
      <c r="K11" s="1">
        <v>14</v>
      </c>
      <c r="L11" s="11">
        <v>176</v>
      </c>
      <c r="M11" s="1">
        <v>348</v>
      </c>
      <c r="N11" s="1">
        <f t="shared" si="0"/>
        <v>-0.17483862951145432</v>
      </c>
      <c r="O11" s="1">
        <v>210</v>
      </c>
      <c r="P11" s="1">
        <v>516</v>
      </c>
      <c r="Q11" s="1">
        <v>961</v>
      </c>
      <c r="R11" s="1">
        <v>55</v>
      </c>
      <c r="S11" s="11">
        <v>151</v>
      </c>
      <c r="T11" s="1">
        <v>12</v>
      </c>
    </row>
    <row r="12" spans="1:23" x14ac:dyDescent="0.25">
      <c r="A12" s="3">
        <v>4</v>
      </c>
      <c r="B12" s="3">
        <v>1925</v>
      </c>
      <c r="C12" s="3" t="s">
        <v>20</v>
      </c>
      <c r="D12" s="3" t="s">
        <v>21</v>
      </c>
      <c r="E12" s="3">
        <v>19994</v>
      </c>
      <c r="F12" s="3" t="s">
        <v>22</v>
      </c>
      <c r="G12" s="3" t="s">
        <v>28</v>
      </c>
      <c r="H12" s="3" t="s">
        <v>23</v>
      </c>
      <c r="I12" s="3" t="s">
        <v>23</v>
      </c>
      <c r="J12" s="3" t="s">
        <v>34</v>
      </c>
      <c r="K12" s="3">
        <v>18</v>
      </c>
      <c r="L12" s="12">
        <v>296.125</v>
      </c>
      <c r="M12" s="3">
        <v>254</v>
      </c>
      <c r="N12" s="3">
        <f t="shared" si="0"/>
        <v>-0.46831775761996691</v>
      </c>
      <c r="O12" s="12">
        <v>110.5</v>
      </c>
      <c r="P12" s="3">
        <v>61218</v>
      </c>
      <c r="Q12" s="3">
        <v>6063</v>
      </c>
      <c r="R12" s="3">
        <v>92</v>
      </c>
      <c r="S12" s="12">
        <v>183</v>
      </c>
      <c r="T12" s="3">
        <v>103</v>
      </c>
    </row>
    <row r="13" spans="1:23" x14ac:dyDescent="0.25">
      <c r="A13" s="1">
        <v>5</v>
      </c>
      <c r="B13" s="1">
        <v>1504</v>
      </c>
      <c r="C13" s="1" t="s">
        <v>41</v>
      </c>
      <c r="D13" s="1" t="s">
        <v>42</v>
      </c>
      <c r="E13" s="1" t="s">
        <v>79</v>
      </c>
      <c r="F13" s="1" t="s">
        <v>22</v>
      </c>
      <c r="G13" s="1" t="s">
        <v>28</v>
      </c>
      <c r="H13" s="1" t="s">
        <v>23</v>
      </c>
      <c r="I13" s="1" t="s">
        <v>23</v>
      </c>
      <c r="J13" s="1" t="s">
        <v>28</v>
      </c>
      <c r="K13" s="1">
        <v>34</v>
      </c>
      <c r="L13" s="11">
        <v>279</v>
      </c>
      <c r="M13" s="1">
        <v>353</v>
      </c>
      <c r="N13" s="1">
        <f t="shared" si="0"/>
        <v>-0.15922803759078874</v>
      </c>
      <c r="O13" s="1">
        <v>143</v>
      </c>
      <c r="P13" s="1">
        <v>671</v>
      </c>
      <c r="Q13" s="1">
        <v>11315</v>
      </c>
      <c r="R13" s="1">
        <v>72</v>
      </c>
      <c r="S13" s="11">
        <v>136</v>
      </c>
      <c r="T13" s="1">
        <v>109</v>
      </c>
    </row>
    <row r="14" spans="1:23" x14ac:dyDescent="0.25">
      <c r="A14" s="3">
        <v>6</v>
      </c>
      <c r="B14" s="3">
        <v>2503</v>
      </c>
      <c r="C14" s="3" t="s">
        <v>20</v>
      </c>
      <c r="D14" s="3" t="s">
        <v>42</v>
      </c>
      <c r="E14" s="3">
        <v>24201</v>
      </c>
      <c r="F14" s="3" t="s">
        <v>22</v>
      </c>
      <c r="G14" s="3" t="s">
        <v>28</v>
      </c>
      <c r="H14" s="3" t="s">
        <v>23</v>
      </c>
      <c r="I14" s="3" t="s">
        <v>23</v>
      </c>
      <c r="J14" s="3" t="s">
        <v>28</v>
      </c>
      <c r="K14" s="3">
        <v>8</v>
      </c>
      <c r="L14" s="12">
        <v>248</v>
      </c>
      <c r="M14" s="3">
        <v>398</v>
      </c>
      <c r="N14" s="3">
        <f t="shared" si="0"/>
        <v>-1.8732710304798676E-2</v>
      </c>
      <c r="O14" s="3">
        <v>50</v>
      </c>
      <c r="P14" s="3">
        <v>944</v>
      </c>
      <c r="Q14" s="3">
        <v>93</v>
      </c>
      <c r="R14" s="3">
        <v>63</v>
      </c>
      <c r="S14" s="12">
        <v>223.44444444444446</v>
      </c>
      <c r="T14" s="3">
        <v>11</v>
      </c>
    </row>
    <row r="15" spans="1:23" x14ac:dyDescent="0.25">
      <c r="A15" s="1">
        <v>7</v>
      </c>
      <c r="B15" s="1">
        <v>1832</v>
      </c>
      <c r="C15" s="1" t="s">
        <v>27</v>
      </c>
      <c r="D15" s="1" t="s">
        <v>21</v>
      </c>
      <c r="E15" s="1">
        <v>20</v>
      </c>
      <c r="F15" s="1" t="s">
        <v>22</v>
      </c>
      <c r="G15" s="1" t="s">
        <v>28</v>
      </c>
      <c r="H15" s="1" t="s">
        <v>23</v>
      </c>
      <c r="I15" s="1" t="s">
        <v>28</v>
      </c>
      <c r="J15" s="1" t="s">
        <v>28</v>
      </c>
      <c r="K15" s="1">
        <v>1</v>
      </c>
      <c r="L15" s="11">
        <v>322</v>
      </c>
      <c r="M15" s="1">
        <v>409</v>
      </c>
      <c r="N15" s="1">
        <f t="shared" si="0"/>
        <v>1.5610591920665565E-2</v>
      </c>
      <c r="O15" s="1">
        <v>52</v>
      </c>
      <c r="P15" s="1">
        <v>824</v>
      </c>
      <c r="Q15" s="1">
        <v>6045</v>
      </c>
      <c r="R15" s="1">
        <v>213</v>
      </c>
      <c r="S15" s="11">
        <v>204</v>
      </c>
      <c r="T15" s="1">
        <v>97</v>
      </c>
    </row>
    <row r="16" spans="1:23" x14ac:dyDescent="0.25">
      <c r="A16" s="3">
        <v>8</v>
      </c>
      <c r="B16" s="3">
        <v>2466</v>
      </c>
      <c r="C16" s="3" t="s">
        <v>20</v>
      </c>
      <c r="D16" s="3" t="s">
        <v>42</v>
      </c>
      <c r="E16" s="3">
        <v>19379</v>
      </c>
      <c r="F16" s="3" t="s">
        <v>22</v>
      </c>
      <c r="G16" s="3" t="s">
        <v>28</v>
      </c>
      <c r="H16" s="3" t="s">
        <v>28</v>
      </c>
      <c r="I16" s="3" t="s">
        <v>28</v>
      </c>
      <c r="J16" s="3" t="s">
        <v>28</v>
      </c>
      <c r="K16" s="3">
        <v>3</v>
      </c>
      <c r="L16" s="12">
        <v>280</v>
      </c>
      <c r="M16" s="17">
        <v>1256</v>
      </c>
      <c r="N16" s="17">
        <f t="shared" si="0"/>
        <v>2.6600448632814122</v>
      </c>
      <c r="O16" s="12">
        <v>110.5</v>
      </c>
      <c r="P16" s="3">
        <v>46512</v>
      </c>
      <c r="Q16" s="3">
        <v>2838</v>
      </c>
      <c r="R16" s="3">
        <v>189</v>
      </c>
      <c r="S16" s="12">
        <v>373</v>
      </c>
      <c r="T16" s="3">
        <v>11</v>
      </c>
    </row>
    <row r="17" spans="1:20" x14ac:dyDescent="0.25">
      <c r="A17" s="1">
        <v>9</v>
      </c>
      <c r="B17" s="1">
        <v>2400</v>
      </c>
      <c r="C17" s="1" t="s">
        <v>20</v>
      </c>
      <c r="D17" s="1" t="s">
        <v>21</v>
      </c>
      <c r="E17" s="1">
        <v>15526</v>
      </c>
      <c r="F17" s="1" t="s">
        <v>22</v>
      </c>
      <c r="G17" s="1" t="s">
        <v>28</v>
      </c>
      <c r="H17" s="1" t="s">
        <v>28</v>
      </c>
      <c r="I17" s="1" t="s">
        <v>23</v>
      </c>
      <c r="J17" s="1" t="s">
        <v>28</v>
      </c>
      <c r="K17" s="1">
        <v>32</v>
      </c>
      <c r="L17" s="11">
        <v>562</v>
      </c>
      <c r="M17" s="1">
        <v>308</v>
      </c>
      <c r="N17" s="1">
        <f t="shared" si="0"/>
        <v>-0.29972336487677881</v>
      </c>
      <c r="O17" s="1">
        <v>79</v>
      </c>
      <c r="P17" s="1">
        <v>2276</v>
      </c>
      <c r="Q17" s="1">
        <v>14415</v>
      </c>
      <c r="R17" s="1">
        <v>88</v>
      </c>
      <c r="S17" s="11">
        <v>251</v>
      </c>
      <c r="T17" s="1">
        <v>11</v>
      </c>
    </row>
    <row r="18" spans="1:20" x14ac:dyDescent="0.25">
      <c r="A18" s="10">
        <v>10</v>
      </c>
      <c r="B18" s="10">
        <v>51</v>
      </c>
      <c r="C18" s="10" t="s">
        <v>20</v>
      </c>
      <c r="D18" s="10" t="s">
        <v>42</v>
      </c>
      <c r="E18" s="10">
        <v>25772</v>
      </c>
      <c r="F18" s="10" t="s">
        <v>22</v>
      </c>
      <c r="G18" s="10" t="s">
        <v>28</v>
      </c>
      <c r="H18" s="10" t="s">
        <v>28</v>
      </c>
      <c r="I18" s="3" t="s">
        <v>23</v>
      </c>
      <c r="J18" s="10" t="s">
        <v>23</v>
      </c>
      <c r="K18" s="10">
        <v>126</v>
      </c>
      <c r="L18" s="12">
        <v>200</v>
      </c>
      <c r="M18" s="10">
        <v>274</v>
      </c>
      <c r="N18" s="10">
        <f t="shared" si="0"/>
        <v>-0.40587538993730465</v>
      </c>
      <c r="O18" s="3">
        <v>140</v>
      </c>
      <c r="P18" s="10">
        <v>918</v>
      </c>
      <c r="Q18" s="10">
        <v>14725</v>
      </c>
      <c r="R18" s="3">
        <v>143</v>
      </c>
      <c r="S18" s="12">
        <v>302</v>
      </c>
      <c r="T18" s="10">
        <v>115</v>
      </c>
    </row>
    <row r="21" spans="1:20" x14ac:dyDescent="0.25">
      <c r="A21" t="s">
        <v>73</v>
      </c>
      <c r="I21" t="s">
        <v>77</v>
      </c>
    </row>
    <row r="22" spans="1:20" x14ac:dyDescent="0.25">
      <c r="A22">
        <v>1</v>
      </c>
      <c r="B22" t="s">
        <v>12</v>
      </c>
    </row>
    <row r="25" spans="1:20" ht="31.5" x14ac:dyDescent="0.5">
      <c r="A25" s="7" t="s">
        <v>72</v>
      </c>
    </row>
    <row r="27" spans="1:20" x14ac:dyDescent="0.25">
      <c r="A27" s="8" t="s">
        <v>0</v>
      </c>
      <c r="B27" s="8" t="s">
        <v>1</v>
      </c>
      <c r="C27" s="8" t="s">
        <v>2</v>
      </c>
      <c r="D27" s="8" t="s">
        <v>3</v>
      </c>
      <c r="E27" s="8" t="s">
        <v>4</v>
      </c>
      <c r="F27" s="8" t="s">
        <v>5</v>
      </c>
      <c r="G27" s="8" t="s">
        <v>6</v>
      </c>
      <c r="H27" s="8" t="s">
        <v>7</v>
      </c>
      <c r="I27" s="8" t="s">
        <v>8</v>
      </c>
      <c r="J27" s="8" t="s">
        <v>9</v>
      </c>
      <c r="K27" s="8" t="s">
        <v>10</v>
      </c>
      <c r="L27" s="8" t="s">
        <v>11</v>
      </c>
      <c r="M27" s="8" t="s">
        <v>12</v>
      </c>
      <c r="N27" s="8" t="s">
        <v>13</v>
      </c>
      <c r="O27" s="8" t="s">
        <v>14</v>
      </c>
      <c r="P27" s="8" t="s">
        <v>15</v>
      </c>
      <c r="Q27" s="8" t="s">
        <v>16</v>
      </c>
      <c r="R27" s="8" t="s">
        <v>17</v>
      </c>
      <c r="S27" s="16" t="s">
        <v>18</v>
      </c>
    </row>
    <row r="28" spans="1:20" x14ac:dyDescent="0.25">
      <c r="A28" s="1">
        <v>1</v>
      </c>
      <c r="B28" s="1">
        <v>400</v>
      </c>
      <c r="C28" s="1" t="s">
        <v>20</v>
      </c>
      <c r="D28" s="1" t="s">
        <v>21</v>
      </c>
      <c r="E28" s="1">
        <v>21464</v>
      </c>
      <c r="F28" s="1" t="s">
        <v>22</v>
      </c>
      <c r="G28" s="1" t="s">
        <v>23</v>
      </c>
      <c r="H28" s="1" t="s">
        <v>28</v>
      </c>
      <c r="I28" s="1" t="s">
        <v>23</v>
      </c>
      <c r="J28" s="1" t="s">
        <v>23</v>
      </c>
      <c r="K28" s="1">
        <v>145</v>
      </c>
      <c r="L28" s="11">
        <v>296.125</v>
      </c>
      <c r="M28" s="1">
        <v>26</v>
      </c>
      <c r="N28" s="1">
        <v>156</v>
      </c>
      <c r="O28" s="1">
        <v>1718</v>
      </c>
      <c r="P28" s="1">
        <v>13795</v>
      </c>
      <c r="Q28" s="1">
        <v>172</v>
      </c>
      <c r="R28" s="11">
        <v>190</v>
      </c>
      <c r="S28" s="13">
        <v>122</v>
      </c>
    </row>
    <row r="29" spans="1:20" x14ac:dyDescent="0.25">
      <c r="A29" s="3">
        <v>2</v>
      </c>
      <c r="B29" s="3">
        <v>4500</v>
      </c>
      <c r="C29" s="3" t="s">
        <v>78</v>
      </c>
      <c r="D29" s="3" t="s">
        <v>21</v>
      </c>
      <c r="E29" s="3">
        <v>20617</v>
      </c>
      <c r="F29" s="3" t="s">
        <v>22</v>
      </c>
      <c r="G29" s="3" t="s">
        <v>28</v>
      </c>
      <c r="H29" s="3" t="s">
        <v>28</v>
      </c>
      <c r="I29" s="3" t="s">
        <v>23</v>
      </c>
      <c r="J29" s="3" t="s">
        <v>28</v>
      </c>
      <c r="K29" s="3">
        <v>11</v>
      </c>
      <c r="L29" s="12">
        <v>302</v>
      </c>
      <c r="M29" s="3">
        <v>414</v>
      </c>
      <c r="N29" s="3">
        <v>54</v>
      </c>
      <c r="O29" s="3">
        <v>73948</v>
      </c>
      <c r="P29" s="3">
        <v>11352</v>
      </c>
      <c r="Q29" s="3">
        <v>88</v>
      </c>
      <c r="R29" s="12">
        <v>221</v>
      </c>
      <c r="S29" s="14">
        <v>106</v>
      </c>
    </row>
    <row r="30" spans="1:20" x14ac:dyDescent="0.25">
      <c r="A30" s="1">
        <v>3</v>
      </c>
      <c r="B30" s="1">
        <v>1012</v>
      </c>
      <c r="C30" s="1" t="s">
        <v>20</v>
      </c>
      <c r="D30" s="1" t="s">
        <v>21</v>
      </c>
      <c r="E30" s="1">
        <v>25594</v>
      </c>
      <c r="F30" s="1" t="s">
        <v>33</v>
      </c>
      <c r="G30" s="1" t="s">
        <v>28</v>
      </c>
      <c r="H30" s="1" t="s">
        <v>28</v>
      </c>
      <c r="I30" s="1" t="s">
        <v>28</v>
      </c>
      <c r="J30" s="1" t="s">
        <v>34</v>
      </c>
      <c r="K30" s="1">
        <v>14</v>
      </c>
      <c r="L30" s="11">
        <v>176</v>
      </c>
      <c r="M30" s="1">
        <v>348</v>
      </c>
      <c r="N30" s="1">
        <v>210</v>
      </c>
      <c r="O30" s="1">
        <v>516</v>
      </c>
      <c r="P30" s="1">
        <v>961</v>
      </c>
      <c r="Q30" s="1">
        <v>55</v>
      </c>
      <c r="R30" s="11">
        <v>151</v>
      </c>
      <c r="S30" s="13">
        <v>12</v>
      </c>
    </row>
    <row r="31" spans="1:20" x14ac:dyDescent="0.25">
      <c r="A31" s="3">
        <v>4</v>
      </c>
      <c r="B31" s="3">
        <v>1925</v>
      </c>
      <c r="C31" s="3" t="s">
        <v>20</v>
      </c>
      <c r="D31" s="3" t="s">
        <v>21</v>
      </c>
      <c r="E31" s="3">
        <v>19994</v>
      </c>
      <c r="F31" s="3" t="s">
        <v>22</v>
      </c>
      <c r="G31" s="3" t="s">
        <v>28</v>
      </c>
      <c r="H31" s="3" t="s">
        <v>23</v>
      </c>
      <c r="I31" s="3" t="s">
        <v>23</v>
      </c>
      <c r="J31" s="3" t="s">
        <v>34</v>
      </c>
      <c r="K31" s="3">
        <v>18</v>
      </c>
      <c r="L31" s="12">
        <v>296.125</v>
      </c>
      <c r="M31" s="3">
        <v>254</v>
      </c>
      <c r="N31" s="12">
        <v>110.5</v>
      </c>
      <c r="O31" s="3">
        <v>61218</v>
      </c>
      <c r="P31" s="3">
        <v>6063</v>
      </c>
      <c r="Q31" s="3">
        <v>92</v>
      </c>
      <c r="R31" s="12">
        <v>183</v>
      </c>
      <c r="S31" s="14">
        <v>103</v>
      </c>
    </row>
    <row r="32" spans="1:20" x14ac:dyDescent="0.25">
      <c r="A32" s="1">
        <v>5</v>
      </c>
      <c r="B32" s="1">
        <v>1504</v>
      </c>
      <c r="C32" s="1" t="s">
        <v>41</v>
      </c>
      <c r="D32" s="1" t="s">
        <v>42</v>
      </c>
      <c r="E32" s="1" t="s">
        <v>79</v>
      </c>
      <c r="F32" s="1" t="s">
        <v>22</v>
      </c>
      <c r="G32" s="1" t="s">
        <v>28</v>
      </c>
      <c r="H32" s="1" t="s">
        <v>23</v>
      </c>
      <c r="I32" s="1" t="s">
        <v>23</v>
      </c>
      <c r="J32" s="1" t="s">
        <v>28</v>
      </c>
      <c r="K32" s="1">
        <v>34</v>
      </c>
      <c r="L32" s="11">
        <v>279</v>
      </c>
      <c r="M32" s="1">
        <v>353</v>
      </c>
      <c r="N32" s="1">
        <v>143</v>
      </c>
      <c r="O32" s="1">
        <v>671</v>
      </c>
      <c r="P32" s="1">
        <v>11315</v>
      </c>
      <c r="Q32" s="1">
        <v>72</v>
      </c>
      <c r="R32" s="11">
        <v>136</v>
      </c>
      <c r="S32" s="13">
        <v>109</v>
      </c>
    </row>
    <row r="33" spans="1:19" x14ac:dyDescent="0.25">
      <c r="A33" s="3">
        <v>6</v>
      </c>
      <c r="B33" s="3">
        <v>2503</v>
      </c>
      <c r="C33" s="3" t="s">
        <v>20</v>
      </c>
      <c r="D33" s="3" t="s">
        <v>42</v>
      </c>
      <c r="E33" s="3">
        <v>24201</v>
      </c>
      <c r="F33" s="3" t="s">
        <v>22</v>
      </c>
      <c r="G33" s="3" t="s">
        <v>28</v>
      </c>
      <c r="H33" s="3" t="s">
        <v>23</v>
      </c>
      <c r="I33" s="3" t="s">
        <v>23</v>
      </c>
      <c r="J33" s="3" t="s">
        <v>28</v>
      </c>
      <c r="K33" s="3">
        <v>8</v>
      </c>
      <c r="L33" s="12">
        <v>248</v>
      </c>
      <c r="M33" s="3">
        <v>398</v>
      </c>
      <c r="N33" s="3">
        <v>50</v>
      </c>
      <c r="O33" s="3">
        <v>944</v>
      </c>
      <c r="P33" s="3">
        <v>93</v>
      </c>
      <c r="Q33" s="3">
        <v>63</v>
      </c>
      <c r="R33" s="12">
        <v>223.44444444444446</v>
      </c>
      <c r="S33" s="14">
        <v>11</v>
      </c>
    </row>
    <row r="34" spans="1:19" x14ac:dyDescent="0.25">
      <c r="A34" s="1">
        <v>7</v>
      </c>
      <c r="B34" s="1">
        <v>1832</v>
      </c>
      <c r="C34" s="1" t="s">
        <v>27</v>
      </c>
      <c r="D34" s="1" t="s">
        <v>21</v>
      </c>
      <c r="E34" s="1">
        <v>20284</v>
      </c>
      <c r="F34" s="1" t="s">
        <v>22</v>
      </c>
      <c r="G34" s="1" t="s">
        <v>28</v>
      </c>
      <c r="H34" s="1" t="s">
        <v>23</v>
      </c>
      <c r="I34" s="1" t="s">
        <v>28</v>
      </c>
      <c r="J34" s="1" t="s">
        <v>28</v>
      </c>
      <c r="K34" s="1">
        <v>1</v>
      </c>
      <c r="L34" s="11">
        <v>322</v>
      </c>
      <c r="M34" s="1">
        <v>409</v>
      </c>
      <c r="N34" s="1">
        <v>52</v>
      </c>
      <c r="O34" s="1">
        <v>824</v>
      </c>
      <c r="P34" s="1">
        <v>6045</v>
      </c>
      <c r="Q34" s="1">
        <v>213</v>
      </c>
      <c r="R34" s="11">
        <v>204</v>
      </c>
      <c r="S34" s="13">
        <v>97</v>
      </c>
    </row>
    <row r="35" spans="1:19" x14ac:dyDescent="0.25">
      <c r="A35" s="1">
        <v>9</v>
      </c>
      <c r="B35" s="1">
        <v>2400</v>
      </c>
      <c r="C35" s="1" t="s">
        <v>20</v>
      </c>
      <c r="D35" s="1" t="s">
        <v>21</v>
      </c>
      <c r="E35" s="1">
        <v>15526</v>
      </c>
      <c r="F35" s="1" t="s">
        <v>22</v>
      </c>
      <c r="G35" s="1" t="s">
        <v>28</v>
      </c>
      <c r="H35" s="1" t="s">
        <v>28</v>
      </c>
      <c r="I35" s="1" t="s">
        <v>23</v>
      </c>
      <c r="J35" s="1" t="s">
        <v>28</v>
      </c>
      <c r="K35" s="1">
        <v>32</v>
      </c>
      <c r="L35" s="11">
        <v>562</v>
      </c>
      <c r="M35" s="1">
        <v>308</v>
      </c>
      <c r="N35" s="1">
        <v>79</v>
      </c>
      <c r="O35" s="1">
        <v>2276</v>
      </c>
      <c r="P35" s="1">
        <v>14415</v>
      </c>
      <c r="Q35" s="1">
        <v>88</v>
      </c>
      <c r="R35" s="11">
        <v>251</v>
      </c>
      <c r="S35" s="13">
        <v>11</v>
      </c>
    </row>
    <row r="36" spans="1:19" x14ac:dyDescent="0.25">
      <c r="A36" s="10">
        <v>10</v>
      </c>
      <c r="B36" s="10">
        <v>51</v>
      </c>
      <c r="C36" s="10" t="s">
        <v>20</v>
      </c>
      <c r="D36" s="10" t="s">
        <v>42</v>
      </c>
      <c r="E36" s="10">
        <v>25772</v>
      </c>
      <c r="F36" s="10" t="s">
        <v>22</v>
      </c>
      <c r="G36" s="10" t="s">
        <v>28</v>
      </c>
      <c r="H36" s="10" t="s">
        <v>28</v>
      </c>
      <c r="I36" s="3" t="s">
        <v>23</v>
      </c>
      <c r="J36" s="10" t="s">
        <v>23</v>
      </c>
      <c r="K36" s="10">
        <v>126</v>
      </c>
      <c r="L36" s="12">
        <v>200</v>
      </c>
      <c r="M36" s="10">
        <v>274</v>
      </c>
      <c r="N36" s="3">
        <v>140</v>
      </c>
      <c r="O36" s="10">
        <v>918</v>
      </c>
      <c r="P36" s="10">
        <v>14725</v>
      </c>
      <c r="Q36" s="3">
        <v>143</v>
      </c>
      <c r="R36" s="12">
        <v>302</v>
      </c>
      <c r="S36" s="14">
        <v>115</v>
      </c>
    </row>
  </sheetData>
  <hyperlinks>
    <hyperlink ref="T2" r:id="rId1" display="https://archive.ics.uci.edu/dataset/878/cirrhosis+patient+survival+prediction+dataset-1" xr:uid="{DFED81CD-48C5-42DA-9A1C-01A9733E2B38}"/>
    <hyperlink ref="A2" r:id="rId2" xr:uid="{0974576B-2C03-474E-ADDF-F30FBE154071}"/>
  </hyperlinks>
  <pageMargins left="0.7" right="0.7" top="0.75" bottom="0.75" header="0.3" footer="0.3"/>
  <tableParts count="2">
    <tablePart r:id="rId3"/>
    <tablePart r:id="rId4"/>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D5C489-6342-4706-86B8-93929CE9D342}">
  <dimension ref="A1:S37"/>
  <sheetViews>
    <sheetView topLeftCell="A7" workbookViewId="0">
      <selection activeCell="A29" sqref="A29:S37"/>
    </sheetView>
  </sheetViews>
  <sheetFormatPr defaultRowHeight="15" x14ac:dyDescent="0.25"/>
  <cols>
    <col min="4" max="4" width="15.28515625" bestFit="1" customWidth="1"/>
    <col min="5" max="5" width="16.28515625" customWidth="1"/>
    <col min="11" max="11" width="11.42578125" bestFit="1" customWidth="1"/>
    <col min="13" max="13" width="11.42578125" bestFit="1" customWidth="1"/>
  </cols>
  <sheetData>
    <row r="1" spans="1:19" x14ac:dyDescent="0.25">
      <c r="A1" t="s">
        <v>63</v>
      </c>
    </row>
    <row r="2" spans="1:19" x14ac:dyDescent="0.25">
      <c r="A2" s="6" t="s">
        <v>64</v>
      </c>
    </row>
    <row r="5" spans="1:19" ht="31.5" x14ac:dyDescent="0.5">
      <c r="A5" s="7" t="s">
        <v>71</v>
      </c>
    </row>
    <row r="7" spans="1:19" x14ac:dyDescent="0.25">
      <c r="A7" s="8" t="s">
        <v>0</v>
      </c>
      <c r="B7" s="8" t="s">
        <v>1</v>
      </c>
      <c r="C7" s="8" t="s">
        <v>2</v>
      </c>
      <c r="D7" s="8" t="s">
        <v>3</v>
      </c>
      <c r="E7" s="8" t="s">
        <v>4</v>
      </c>
      <c r="F7" s="8" t="s">
        <v>5</v>
      </c>
      <c r="G7" s="8" t="s">
        <v>6</v>
      </c>
      <c r="H7" s="8" t="s">
        <v>7</v>
      </c>
      <c r="I7" s="8" t="s">
        <v>8</v>
      </c>
      <c r="J7" s="8" t="s">
        <v>9</v>
      </c>
      <c r="K7" s="8" t="s">
        <v>10</v>
      </c>
      <c r="L7" s="8" t="s">
        <v>11</v>
      </c>
      <c r="M7" s="8" t="s">
        <v>12</v>
      </c>
      <c r="N7" s="8" t="s">
        <v>13</v>
      </c>
      <c r="O7" s="8" t="s">
        <v>14</v>
      </c>
      <c r="P7" s="8" t="s">
        <v>15</v>
      </c>
      <c r="Q7" s="8" t="s">
        <v>16</v>
      </c>
      <c r="R7" s="8" t="s">
        <v>17</v>
      </c>
      <c r="S7" s="16" t="s">
        <v>18</v>
      </c>
    </row>
    <row r="8" spans="1:19" x14ac:dyDescent="0.25">
      <c r="A8" s="1">
        <v>1</v>
      </c>
      <c r="B8" s="1">
        <v>400</v>
      </c>
      <c r="C8" s="1" t="s">
        <v>20</v>
      </c>
      <c r="D8" s="1" t="s">
        <v>21</v>
      </c>
      <c r="E8" s="1">
        <v>21464</v>
      </c>
      <c r="F8" s="1" t="s">
        <v>22</v>
      </c>
      <c r="G8" s="1" t="s">
        <v>23</v>
      </c>
      <c r="H8" s="1" t="s">
        <v>28</v>
      </c>
      <c r="I8" s="1" t="s">
        <v>23</v>
      </c>
      <c r="J8" s="1" t="s">
        <v>23</v>
      </c>
      <c r="K8" s="1">
        <v>145</v>
      </c>
      <c r="L8" s="11">
        <v>296.125</v>
      </c>
      <c r="M8" s="1">
        <v>26</v>
      </c>
      <c r="N8" s="1">
        <v>156</v>
      </c>
      <c r="O8" s="1">
        <v>1718</v>
      </c>
      <c r="P8" s="1">
        <v>13795</v>
      </c>
      <c r="Q8" s="1">
        <v>172</v>
      </c>
      <c r="R8" s="11">
        <v>190</v>
      </c>
      <c r="S8" s="13">
        <v>122</v>
      </c>
    </row>
    <row r="9" spans="1:19" x14ac:dyDescent="0.25">
      <c r="A9" s="3">
        <v>2</v>
      </c>
      <c r="B9" s="3">
        <v>4500</v>
      </c>
      <c r="C9" s="3" t="s">
        <v>78</v>
      </c>
      <c r="D9" s="3" t="s">
        <v>21</v>
      </c>
      <c r="E9" s="3">
        <v>20617</v>
      </c>
      <c r="F9" s="3" t="s">
        <v>22</v>
      </c>
      <c r="G9" s="3" t="s">
        <v>28</v>
      </c>
      <c r="H9" s="3" t="s">
        <v>28</v>
      </c>
      <c r="I9" s="3" t="s">
        <v>23</v>
      </c>
      <c r="J9" s="3" t="s">
        <v>28</v>
      </c>
      <c r="K9" s="3">
        <v>11</v>
      </c>
      <c r="L9" s="12">
        <v>302</v>
      </c>
      <c r="M9" s="3">
        <v>414</v>
      </c>
      <c r="N9" s="3">
        <v>54</v>
      </c>
      <c r="O9" s="3">
        <v>73948</v>
      </c>
      <c r="P9" s="3">
        <v>11352</v>
      </c>
      <c r="Q9" s="3">
        <v>88</v>
      </c>
      <c r="R9" s="12">
        <v>221</v>
      </c>
      <c r="S9" s="14">
        <v>106</v>
      </c>
    </row>
    <row r="10" spans="1:19" x14ac:dyDescent="0.25">
      <c r="A10" s="1">
        <v>3</v>
      </c>
      <c r="B10" s="1">
        <v>1012</v>
      </c>
      <c r="C10" s="1" t="s">
        <v>20</v>
      </c>
      <c r="D10" s="1" t="s">
        <v>21</v>
      </c>
      <c r="E10" s="1">
        <v>25594</v>
      </c>
      <c r="F10" s="1" t="s">
        <v>33</v>
      </c>
      <c r="G10" s="1" t="s">
        <v>28</v>
      </c>
      <c r="H10" s="1" t="s">
        <v>28</v>
      </c>
      <c r="I10" s="1" t="s">
        <v>28</v>
      </c>
      <c r="J10" s="1" t="s">
        <v>34</v>
      </c>
      <c r="K10" s="1">
        <v>14</v>
      </c>
      <c r="L10" s="11">
        <v>176</v>
      </c>
      <c r="M10" s="1">
        <v>348</v>
      </c>
      <c r="N10" s="1">
        <v>210</v>
      </c>
      <c r="O10" s="1">
        <v>516</v>
      </c>
      <c r="P10" s="1">
        <v>961</v>
      </c>
      <c r="Q10" s="1">
        <v>55</v>
      </c>
      <c r="R10" s="11">
        <v>151</v>
      </c>
      <c r="S10" s="13">
        <v>12</v>
      </c>
    </row>
    <row r="11" spans="1:19" x14ac:dyDescent="0.25">
      <c r="A11" s="3">
        <v>4</v>
      </c>
      <c r="B11" s="3">
        <v>1925</v>
      </c>
      <c r="C11" s="3" t="s">
        <v>20</v>
      </c>
      <c r="D11" s="3" t="s">
        <v>21</v>
      </c>
      <c r="E11" s="3">
        <v>19994</v>
      </c>
      <c r="F11" s="3" t="s">
        <v>22</v>
      </c>
      <c r="G11" s="3" t="s">
        <v>28</v>
      </c>
      <c r="H11" s="3" t="s">
        <v>23</v>
      </c>
      <c r="I11" s="3" t="s">
        <v>23</v>
      </c>
      <c r="J11" s="3" t="s">
        <v>34</v>
      </c>
      <c r="K11" s="3">
        <v>18</v>
      </c>
      <c r="L11" s="12">
        <v>296.125</v>
      </c>
      <c r="M11" s="3">
        <v>254</v>
      </c>
      <c r="N11" s="12">
        <v>110.5</v>
      </c>
      <c r="O11" s="3">
        <v>61218</v>
      </c>
      <c r="P11" s="3">
        <v>6063</v>
      </c>
      <c r="Q11" s="3">
        <v>92</v>
      </c>
      <c r="R11" s="12">
        <v>183</v>
      </c>
      <c r="S11" s="14">
        <v>103</v>
      </c>
    </row>
    <row r="12" spans="1:19" x14ac:dyDescent="0.25">
      <c r="A12" s="1">
        <v>5</v>
      </c>
      <c r="B12" s="1">
        <v>1504</v>
      </c>
      <c r="C12" s="1" t="s">
        <v>41</v>
      </c>
      <c r="D12" s="1" t="s">
        <v>42</v>
      </c>
      <c r="E12" s="1" t="s">
        <v>79</v>
      </c>
      <c r="F12" s="1" t="s">
        <v>22</v>
      </c>
      <c r="G12" s="1" t="s">
        <v>28</v>
      </c>
      <c r="H12" s="1" t="s">
        <v>23</v>
      </c>
      <c r="I12" s="1" t="s">
        <v>23</v>
      </c>
      <c r="J12" s="1" t="s">
        <v>28</v>
      </c>
      <c r="K12" s="1">
        <v>34</v>
      </c>
      <c r="L12" s="11">
        <v>279</v>
      </c>
      <c r="M12" s="1">
        <v>353</v>
      </c>
      <c r="N12" s="1">
        <v>143</v>
      </c>
      <c r="O12" s="1">
        <v>671</v>
      </c>
      <c r="P12" s="1">
        <v>11315</v>
      </c>
      <c r="Q12" s="1">
        <v>72</v>
      </c>
      <c r="R12" s="11">
        <v>136</v>
      </c>
      <c r="S12" s="13">
        <v>109</v>
      </c>
    </row>
    <row r="13" spans="1:19" x14ac:dyDescent="0.25">
      <c r="A13" s="3">
        <v>6</v>
      </c>
      <c r="B13" s="3">
        <v>2503</v>
      </c>
      <c r="C13" s="3" t="s">
        <v>20</v>
      </c>
      <c r="D13" s="3" t="s">
        <v>42</v>
      </c>
      <c r="E13" s="3">
        <v>24201</v>
      </c>
      <c r="F13" s="3" t="s">
        <v>22</v>
      </c>
      <c r="G13" s="3" t="s">
        <v>28</v>
      </c>
      <c r="H13" s="3" t="s">
        <v>23</v>
      </c>
      <c r="I13" s="3" t="s">
        <v>23</v>
      </c>
      <c r="J13" s="3" t="s">
        <v>28</v>
      </c>
      <c r="K13" s="3">
        <v>8</v>
      </c>
      <c r="L13" s="12">
        <v>248</v>
      </c>
      <c r="M13" s="3">
        <v>398</v>
      </c>
      <c r="N13" s="3">
        <v>50</v>
      </c>
      <c r="O13" s="3">
        <v>944</v>
      </c>
      <c r="P13" s="3">
        <v>93</v>
      </c>
      <c r="Q13" s="3">
        <v>63</v>
      </c>
      <c r="R13" s="12">
        <v>223.44444444444446</v>
      </c>
      <c r="S13" s="14">
        <v>11</v>
      </c>
    </row>
    <row r="14" spans="1:19" x14ac:dyDescent="0.25">
      <c r="A14" s="1">
        <v>7</v>
      </c>
      <c r="B14" s="1">
        <v>1832</v>
      </c>
      <c r="C14" s="1" t="s">
        <v>27</v>
      </c>
      <c r="D14" s="1" t="s">
        <v>21</v>
      </c>
      <c r="E14" s="1">
        <v>20284</v>
      </c>
      <c r="F14" s="1" t="s">
        <v>22</v>
      </c>
      <c r="G14" s="1" t="s">
        <v>28</v>
      </c>
      <c r="H14" s="1" t="s">
        <v>23</v>
      </c>
      <c r="I14" s="1" t="s">
        <v>28</v>
      </c>
      <c r="J14" s="1" t="s">
        <v>28</v>
      </c>
      <c r="K14" s="1">
        <v>1</v>
      </c>
      <c r="L14" s="11">
        <v>322</v>
      </c>
      <c r="M14" s="1">
        <v>409</v>
      </c>
      <c r="N14" s="1">
        <v>52</v>
      </c>
      <c r="O14" s="1">
        <v>824</v>
      </c>
      <c r="P14" s="1">
        <v>6045</v>
      </c>
      <c r="Q14" s="1">
        <v>213</v>
      </c>
      <c r="R14" s="11">
        <v>204</v>
      </c>
      <c r="S14" s="13">
        <v>97</v>
      </c>
    </row>
    <row r="15" spans="1:19" x14ac:dyDescent="0.25">
      <c r="A15" s="1">
        <v>9</v>
      </c>
      <c r="B15" s="1">
        <v>2400</v>
      </c>
      <c r="C15" s="1" t="s">
        <v>20</v>
      </c>
      <c r="D15" s="1" t="s">
        <v>21</v>
      </c>
      <c r="E15" s="1">
        <v>15526</v>
      </c>
      <c r="F15" s="1" t="s">
        <v>22</v>
      </c>
      <c r="G15" s="1" t="s">
        <v>28</v>
      </c>
      <c r="H15" s="1" t="s">
        <v>28</v>
      </c>
      <c r="I15" s="1" t="s">
        <v>23</v>
      </c>
      <c r="J15" s="1" t="s">
        <v>28</v>
      </c>
      <c r="K15" s="1">
        <v>32</v>
      </c>
      <c r="L15" s="11">
        <v>562</v>
      </c>
      <c r="M15" s="1">
        <v>308</v>
      </c>
      <c r="N15" s="1">
        <v>79</v>
      </c>
      <c r="O15" s="1">
        <v>2276</v>
      </c>
      <c r="P15" s="1">
        <v>14415</v>
      </c>
      <c r="Q15" s="1">
        <v>88</v>
      </c>
      <c r="R15" s="11">
        <v>251</v>
      </c>
      <c r="S15" s="13">
        <v>11</v>
      </c>
    </row>
    <row r="16" spans="1:19" x14ac:dyDescent="0.25">
      <c r="A16" s="10">
        <v>10</v>
      </c>
      <c r="B16" s="10">
        <v>51</v>
      </c>
      <c r="C16" s="10" t="s">
        <v>20</v>
      </c>
      <c r="D16" s="10" t="s">
        <v>42</v>
      </c>
      <c r="E16" s="10">
        <v>25772</v>
      </c>
      <c r="F16" s="10" t="s">
        <v>22</v>
      </c>
      <c r="G16" s="10" t="s">
        <v>28</v>
      </c>
      <c r="H16" s="10" t="s">
        <v>28</v>
      </c>
      <c r="I16" s="3" t="s">
        <v>23</v>
      </c>
      <c r="J16" s="10" t="s">
        <v>23</v>
      </c>
      <c r="K16" s="10">
        <v>126</v>
      </c>
      <c r="L16" s="12">
        <v>200</v>
      </c>
      <c r="M16" s="10">
        <v>274</v>
      </c>
      <c r="N16" s="3">
        <v>140</v>
      </c>
      <c r="O16" s="10">
        <v>918</v>
      </c>
      <c r="P16" s="10">
        <v>14725</v>
      </c>
      <c r="Q16" s="3">
        <v>143</v>
      </c>
      <c r="R16" s="12">
        <v>302</v>
      </c>
      <c r="S16" s="14">
        <v>115</v>
      </c>
    </row>
    <row r="19" spans="1:19" x14ac:dyDescent="0.25">
      <c r="A19" t="s">
        <v>80</v>
      </c>
      <c r="F19" t="s">
        <v>84</v>
      </c>
    </row>
    <row r="20" spans="1:19" x14ac:dyDescent="0.25">
      <c r="A20">
        <v>1</v>
      </c>
      <c r="B20" t="s">
        <v>81</v>
      </c>
    </row>
    <row r="21" spans="1:19" x14ac:dyDescent="0.25">
      <c r="A21">
        <v>2</v>
      </c>
      <c r="B21" t="s">
        <v>82</v>
      </c>
    </row>
    <row r="22" spans="1:19" x14ac:dyDescent="0.25">
      <c r="A22">
        <v>3</v>
      </c>
      <c r="B22" t="s">
        <v>83</v>
      </c>
    </row>
    <row r="24" spans="1:19" x14ac:dyDescent="0.25">
      <c r="A24" t="s">
        <v>85</v>
      </c>
    </row>
    <row r="26" spans="1:19" ht="31.5" x14ac:dyDescent="0.5">
      <c r="A26" s="7" t="s">
        <v>72</v>
      </c>
      <c r="K26" s="13" t="s">
        <v>79</v>
      </c>
      <c r="L26" t="s">
        <v>86</v>
      </c>
      <c r="M26" s="13">
        <v>40</v>
      </c>
    </row>
    <row r="28" spans="1:19" x14ac:dyDescent="0.25">
      <c r="A28" s="8" t="s">
        <v>0</v>
      </c>
      <c r="B28" s="8" t="s">
        <v>1</v>
      </c>
      <c r="C28" s="8" t="s">
        <v>2</v>
      </c>
      <c r="D28" s="8" t="s">
        <v>3</v>
      </c>
      <c r="E28" s="8" t="s">
        <v>4</v>
      </c>
      <c r="F28" s="8" t="s">
        <v>5</v>
      </c>
      <c r="G28" s="8" t="s">
        <v>6</v>
      </c>
      <c r="H28" s="8" t="s">
        <v>7</v>
      </c>
      <c r="I28" s="8" t="s">
        <v>8</v>
      </c>
      <c r="J28" s="8" t="s">
        <v>9</v>
      </c>
      <c r="K28" s="8" t="s">
        <v>10</v>
      </c>
      <c r="L28" s="8" t="s">
        <v>11</v>
      </c>
      <c r="M28" s="8" t="s">
        <v>12</v>
      </c>
      <c r="N28" s="8" t="s">
        <v>13</v>
      </c>
      <c r="O28" s="8" t="s">
        <v>14</v>
      </c>
      <c r="P28" s="8" t="s">
        <v>15</v>
      </c>
      <c r="Q28" s="8" t="s">
        <v>16</v>
      </c>
      <c r="R28" s="8" t="s">
        <v>17</v>
      </c>
      <c r="S28" s="16" t="s">
        <v>18</v>
      </c>
    </row>
    <row r="29" spans="1:19" x14ac:dyDescent="0.25">
      <c r="A29" s="1">
        <v>1</v>
      </c>
      <c r="B29" s="1">
        <v>400</v>
      </c>
      <c r="C29" s="1" t="str">
        <f t="shared" ref="C29:C37" si="0">IF(C8 = "Censored", "C", IF(C8 = "Censored due to Liver", "CL", IF(C8 = "Death", "D",C8)))</f>
        <v>D</v>
      </c>
      <c r="D29" s="1" t="s">
        <v>21</v>
      </c>
      <c r="E29" s="1">
        <v>21464</v>
      </c>
      <c r="F29" s="1" t="s">
        <v>22</v>
      </c>
      <c r="G29" s="1" t="s">
        <v>23</v>
      </c>
      <c r="H29" s="1" t="s">
        <v>28</v>
      </c>
      <c r="I29" s="1" t="s">
        <v>23</v>
      </c>
      <c r="J29" s="1" t="s">
        <v>23</v>
      </c>
      <c r="K29" s="1">
        <v>145</v>
      </c>
      <c r="L29" s="11">
        <v>296.125</v>
      </c>
      <c r="M29" s="1">
        <v>26</v>
      </c>
      <c r="N29" s="1">
        <v>156</v>
      </c>
      <c r="O29" s="1">
        <v>1718</v>
      </c>
      <c r="P29" s="1">
        <v>13795</v>
      </c>
      <c r="Q29" s="1">
        <v>172</v>
      </c>
      <c r="R29" s="11">
        <v>190</v>
      </c>
      <c r="S29" s="13">
        <v>122</v>
      </c>
    </row>
    <row r="30" spans="1:19" x14ac:dyDescent="0.25">
      <c r="A30" s="3">
        <v>2</v>
      </c>
      <c r="B30" s="3">
        <v>4500</v>
      </c>
      <c r="C30" s="3" t="str">
        <f t="shared" si="0"/>
        <v>D</v>
      </c>
      <c r="D30" s="3" t="s">
        <v>21</v>
      </c>
      <c r="E30" s="3">
        <v>20617</v>
      </c>
      <c r="F30" s="3" t="s">
        <v>22</v>
      </c>
      <c r="G30" s="3" t="s">
        <v>28</v>
      </c>
      <c r="H30" s="3" t="s">
        <v>28</v>
      </c>
      <c r="I30" s="3" t="s">
        <v>23</v>
      </c>
      <c r="J30" s="3" t="s">
        <v>28</v>
      </c>
      <c r="K30" s="3">
        <v>11</v>
      </c>
      <c r="L30" s="12">
        <v>302</v>
      </c>
      <c r="M30" s="3">
        <v>414</v>
      </c>
      <c r="N30" s="3">
        <v>54</v>
      </c>
      <c r="O30" s="3">
        <v>73948</v>
      </c>
      <c r="P30" s="3">
        <v>11352</v>
      </c>
      <c r="Q30" s="3">
        <v>88</v>
      </c>
      <c r="R30" s="12">
        <v>221</v>
      </c>
      <c r="S30" s="14">
        <v>106</v>
      </c>
    </row>
    <row r="31" spans="1:19" x14ac:dyDescent="0.25">
      <c r="A31" s="1">
        <v>3</v>
      </c>
      <c r="B31" s="1">
        <v>1012</v>
      </c>
      <c r="C31" s="1" t="str">
        <f t="shared" si="0"/>
        <v>D</v>
      </c>
      <c r="D31" s="1" t="s">
        <v>21</v>
      </c>
      <c r="E31" s="1">
        <v>25594</v>
      </c>
      <c r="F31" s="1" t="s">
        <v>33</v>
      </c>
      <c r="G31" s="1" t="s">
        <v>28</v>
      </c>
      <c r="H31" s="1" t="s">
        <v>28</v>
      </c>
      <c r="I31" s="1" t="s">
        <v>28</v>
      </c>
      <c r="J31" s="1" t="s">
        <v>34</v>
      </c>
      <c r="K31" s="1">
        <v>14</v>
      </c>
      <c r="L31" s="11">
        <v>176</v>
      </c>
      <c r="M31" s="1">
        <v>348</v>
      </c>
      <c r="N31" s="1">
        <v>210</v>
      </c>
      <c r="O31" s="1">
        <v>516</v>
      </c>
      <c r="P31" s="1">
        <v>961</v>
      </c>
      <c r="Q31" s="1">
        <v>55</v>
      </c>
      <c r="R31" s="11">
        <v>151</v>
      </c>
      <c r="S31" s="13">
        <v>12</v>
      </c>
    </row>
    <row r="32" spans="1:19" x14ac:dyDescent="0.25">
      <c r="A32" s="3">
        <v>4</v>
      </c>
      <c r="B32" s="3">
        <v>1925</v>
      </c>
      <c r="C32" s="3" t="str">
        <f t="shared" si="0"/>
        <v>D</v>
      </c>
      <c r="D32" s="3" t="s">
        <v>21</v>
      </c>
      <c r="E32" s="3">
        <v>19994</v>
      </c>
      <c r="F32" s="3" t="s">
        <v>22</v>
      </c>
      <c r="G32" s="3" t="s">
        <v>28</v>
      </c>
      <c r="H32" s="3" t="s">
        <v>23</v>
      </c>
      <c r="I32" s="3" t="s">
        <v>23</v>
      </c>
      <c r="J32" s="3" t="s">
        <v>34</v>
      </c>
      <c r="K32" s="3">
        <v>18</v>
      </c>
      <c r="L32" s="12">
        <v>296.125</v>
      </c>
      <c r="M32" s="3">
        <v>254</v>
      </c>
      <c r="N32" s="12">
        <v>110.5</v>
      </c>
      <c r="O32" s="3">
        <v>61218</v>
      </c>
      <c r="P32" s="3">
        <v>6063</v>
      </c>
      <c r="Q32" s="3">
        <v>92</v>
      </c>
      <c r="R32" s="12">
        <v>183</v>
      </c>
      <c r="S32" s="14">
        <v>103</v>
      </c>
    </row>
    <row r="33" spans="1:19" x14ac:dyDescent="0.25">
      <c r="A33" s="1">
        <v>5</v>
      </c>
      <c r="B33" s="1">
        <v>1504</v>
      </c>
      <c r="C33" s="1" t="str">
        <f t="shared" si="0"/>
        <v>CL</v>
      </c>
      <c r="D33" s="1" t="s">
        <v>42</v>
      </c>
      <c r="E33" s="1">
        <f>M26 * 365</f>
        <v>14600</v>
      </c>
      <c r="F33" s="1" t="s">
        <v>22</v>
      </c>
      <c r="G33" s="1" t="s">
        <v>28</v>
      </c>
      <c r="H33" s="1" t="s">
        <v>23</v>
      </c>
      <c r="I33" s="1" t="s">
        <v>23</v>
      </c>
      <c r="J33" s="1" t="s">
        <v>28</v>
      </c>
      <c r="K33" s="1">
        <v>34</v>
      </c>
      <c r="L33" s="11">
        <v>279</v>
      </c>
      <c r="M33" s="1">
        <v>353</v>
      </c>
      <c r="N33" s="1">
        <v>143</v>
      </c>
      <c r="O33" s="1">
        <v>671</v>
      </c>
      <c r="P33" s="1">
        <v>11315</v>
      </c>
      <c r="Q33" s="1">
        <v>72</v>
      </c>
      <c r="R33" s="11">
        <v>136</v>
      </c>
      <c r="S33" s="13">
        <v>109</v>
      </c>
    </row>
    <row r="34" spans="1:19" x14ac:dyDescent="0.25">
      <c r="A34" s="3">
        <v>6</v>
      </c>
      <c r="B34" s="3">
        <v>2503</v>
      </c>
      <c r="C34" s="3" t="str">
        <f t="shared" si="0"/>
        <v>D</v>
      </c>
      <c r="D34" s="3" t="s">
        <v>42</v>
      </c>
      <c r="E34" s="3">
        <v>24201</v>
      </c>
      <c r="F34" s="3" t="s">
        <v>22</v>
      </c>
      <c r="G34" s="3" t="s">
        <v>28</v>
      </c>
      <c r="H34" s="3" t="s">
        <v>23</v>
      </c>
      <c r="I34" s="3" t="s">
        <v>23</v>
      </c>
      <c r="J34" s="3" t="s">
        <v>28</v>
      </c>
      <c r="K34" s="3">
        <v>8</v>
      </c>
      <c r="L34" s="12">
        <v>248</v>
      </c>
      <c r="M34" s="3">
        <v>398</v>
      </c>
      <c r="N34" s="3">
        <v>50</v>
      </c>
      <c r="O34" s="3">
        <v>944</v>
      </c>
      <c r="P34" s="3">
        <v>93</v>
      </c>
      <c r="Q34" s="3">
        <v>63</v>
      </c>
      <c r="R34" s="12">
        <v>223.44444444444446</v>
      </c>
      <c r="S34" s="14">
        <v>11</v>
      </c>
    </row>
    <row r="35" spans="1:19" x14ac:dyDescent="0.25">
      <c r="A35" s="1">
        <v>7</v>
      </c>
      <c r="B35" s="1">
        <v>1832</v>
      </c>
      <c r="C35" s="1" t="str">
        <f t="shared" si="0"/>
        <v>C</v>
      </c>
      <c r="D35" s="1" t="s">
        <v>21</v>
      </c>
      <c r="E35" s="1">
        <v>20284</v>
      </c>
      <c r="F35" s="1" t="s">
        <v>22</v>
      </c>
      <c r="G35" s="1" t="s">
        <v>28</v>
      </c>
      <c r="H35" s="1" t="s">
        <v>23</v>
      </c>
      <c r="I35" s="1" t="s">
        <v>28</v>
      </c>
      <c r="J35" s="1" t="s">
        <v>28</v>
      </c>
      <c r="K35" s="1">
        <v>1</v>
      </c>
      <c r="L35" s="11">
        <v>322</v>
      </c>
      <c r="M35" s="1">
        <v>409</v>
      </c>
      <c r="N35" s="1">
        <v>52</v>
      </c>
      <c r="O35" s="1">
        <v>824</v>
      </c>
      <c r="P35" s="1">
        <v>6045</v>
      </c>
      <c r="Q35" s="1">
        <v>213</v>
      </c>
      <c r="R35" s="11">
        <v>204</v>
      </c>
      <c r="S35" s="13">
        <v>97</v>
      </c>
    </row>
    <row r="36" spans="1:19" x14ac:dyDescent="0.25">
      <c r="A36" s="1">
        <v>9</v>
      </c>
      <c r="B36" s="1">
        <v>2400</v>
      </c>
      <c r="C36" s="1" t="str">
        <f t="shared" si="0"/>
        <v>D</v>
      </c>
      <c r="D36" s="1" t="s">
        <v>21</v>
      </c>
      <c r="E36" s="1">
        <v>15526</v>
      </c>
      <c r="F36" s="1" t="s">
        <v>22</v>
      </c>
      <c r="G36" s="1" t="s">
        <v>28</v>
      </c>
      <c r="H36" s="1" t="s">
        <v>28</v>
      </c>
      <c r="I36" s="1" t="s">
        <v>23</v>
      </c>
      <c r="J36" s="1" t="s">
        <v>28</v>
      </c>
      <c r="K36" s="1">
        <v>32</v>
      </c>
      <c r="L36" s="11">
        <v>562</v>
      </c>
      <c r="M36" s="1">
        <v>308</v>
      </c>
      <c r="N36" s="1">
        <v>79</v>
      </c>
      <c r="O36" s="1">
        <v>2276</v>
      </c>
      <c r="P36" s="1">
        <v>14415</v>
      </c>
      <c r="Q36" s="1">
        <v>88</v>
      </c>
      <c r="R36" s="11">
        <v>251</v>
      </c>
      <c r="S36" s="13">
        <v>11</v>
      </c>
    </row>
    <row r="37" spans="1:19" x14ac:dyDescent="0.25">
      <c r="A37" s="10">
        <v>10</v>
      </c>
      <c r="B37" s="10">
        <v>51</v>
      </c>
      <c r="C37" s="10" t="str">
        <f t="shared" si="0"/>
        <v>D</v>
      </c>
      <c r="D37" s="10" t="s">
        <v>42</v>
      </c>
      <c r="E37" s="10">
        <v>25772</v>
      </c>
      <c r="F37" s="10" t="s">
        <v>22</v>
      </c>
      <c r="G37" s="10" t="s">
        <v>28</v>
      </c>
      <c r="H37" s="10" t="s">
        <v>28</v>
      </c>
      <c r="I37" s="3" t="s">
        <v>23</v>
      </c>
      <c r="J37" s="10" t="s">
        <v>23</v>
      </c>
      <c r="K37" s="10">
        <v>126</v>
      </c>
      <c r="L37" s="12">
        <v>200</v>
      </c>
      <c r="M37" s="10">
        <v>274</v>
      </c>
      <c r="N37" s="3">
        <v>140</v>
      </c>
      <c r="O37" s="10">
        <v>918</v>
      </c>
      <c r="P37" s="10">
        <v>14725</v>
      </c>
      <c r="Q37" s="3">
        <v>143</v>
      </c>
      <c r="R37" s="12">
        <v>302</v>
      </c>
      <c r="S37" s="14">
        <v>115</v>
      </c>
    </row>
  </sheetData>
  <hyperlinks>
    <hyperlink ref="A2" r:id="rId1" xr:uid="{7B674757-0862-458F-A287-A3D6A9B3F63D}"/>
  </hyperlinks>
  <pageMargins left="0.7" right="0.7" top="0.75" bottom="0.75" header="0.3" footer="0.3"/>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3C22C6-7D68-4523-AB0A-87B471BA5ABD}">
  <dimension ref="A1:S33"/>
  <sheetViews>
    <sheetView workbookViewId="0">
      <selection activeCell="A23" sqref="A23:S33"/>
    </sheetView>
  </sheetViews>
  <sheetFormatPr defaultRowHeight="15" x14ac:dyDescent="0.25"/>
  <cols>
    <col min="4" max="4" width="15.28515625" bestFit="1" customWidth="1"/>
    <col min="11" max="11" width="10.85546875" bestFit="1" customWidth="1"/>
    <col min="12" max="12" width="13.5703125" bestFit="1" customWidth="1"/>
    <col min="13" max="13" width="10.85546875" bestFit="1" customWidth="1"/>
    <col min="14" max="14" width="9.7109375" bestFit="1" customWidth="1"/>
    <col min="15" max="15" width="11.42578125" bestFit="1" customWidth="1"/>
    <col min="16" max="16" width="8.140625" bestFit="1" customWidth="1"/>
    <col min="17" max="17" width="14.5703125" bestFit="1" customWidth="1"/>
    <col min="18" max="18" width="11.140625" bestFit="1" customWidth="1"/>
    <col min="19" max="19" width="14.5703125" bestFit="1" customWidth="1"/>
  </cols>
  <sheetData>
    <row r="1" spans="1:19" x14ac:dyDescent="0.25">
      <c r="A1" t="s">
        <v>63</v>
      </c>
    </row>
    <row r="2" spans="1:19" x14ac:dyDescent="0.25">
      <c r="A2" s="6" t="s">
        <v>64</v>
      </c>
    </row>
    <row r="5" spans="1:19" ht="31.5" x14ac:dyDescent="0.5">
      <c r="A5" s="7" t="s">
        <v>71</v>
      </c>
      <c r="K5" s="19"/>
      <c r="L5" s="20"/>
      <c r="M5" s="19"/>
    </row>
    <row r="7" spans="1:19" x14ac:dyDescent="0.25">
      <c r="A7" s="8" t="s">
        <v>0</v>
      </c>
      <c r="B7" s="8" t="s">
        <v>1</v>
      </c>
      <c r="C7" s="8" t="s">
        <v>2</v>
      </c>
      <c r="D7" s="8" t="s">
        <v>3</v>
      </c>
      <c r="E7" s="8" t="s">
        <v>4</v>
      </c>
      <c r="F7" s="8" t="s">
        <v>5</v>
      </c>
      <c r="G7" s="8" t="s">
        <v>6</v>
      </c>
      <c r="H7" s="8" t="s">
        <v>7</v>
      </c>
      <c r="I7" s="8" t="s">
        <v>8</v>
      </c>
      <c r="J7" s="8" t="s">
        <v>9</v>
      </c>
      <c r="K7" s="8" t="s">
        <v>10</v>
      </c>
      <c r="L7" s="8" t="s">
        <v>11</v>
      </c>
      <c r="M7" s="8" t="s">
        <v>12</v>
      </c>
      <c r="N7" s="8" t="s">
        <v>13</v>
      </c>
      <c r="O7" s="8" t="s">
        <v>14</v>
      </c>
      <c r="P7" s="8" t="s">
        <v>15</v>
      </c>
      <c r="Q7" s="8" t="s">
        <v>16</v>
      </c>
      <c r="R7" s="8" t="s">
        <v>17</v>
      </c>
      <c r="S7" s="16" t="s">
        <v>18</v>
      </c>
    </row>
    <row r="8" spans="1:19" x14ac:dyDescent="0.25">
      <c r="A8" s="1">
        <v>1</v>
      </c>
      <c r="B8" s="1">
        <v>400</v>
      </c>
      <c r="C8" s="1" t="s">
        <v>20</v>
      </c>
      <c r="D8" s="1" t="s">
        <v>21</v>
      </c>
      <c r="E8" s="1">
        <v>21464</v>
      </c>
      <c r="F8" s="1" t="s">
        <v>22</v>
      </c>
      <c r="G8" s="1" t="s">
        <v>23</v>
      </c>
      <c r="H8" s="1" t="s">
        <v>28</v>
      </c>
      <c r="I8" s="1" t="s">
        <v>23</v>
      </c>
      <c r="J8" s="1" t="s">
        <v>23</v>
      </c>
      <c r="K8" s="1">
        <v>145</v>
      </c>
      <c r="L8" s="11">
        <v>296.125</v>
      </c>
      <c r="M8" s="1">
        <v>26</v>
      </c>
      <c r="N8" s="1">
        <v>156</v>
      </c>
      <c r="O8" s="1">
        <v>1718</v>
      </c>
      <c r="P8" s="1">
        <v>13795</v>
      </c>
      <c r="Q8" s="1">
        <v>172</v>
      </c>
      <c r="R8" s="11">
        <v>190</v>
      </c>
      <c r="S8" s="13">
        <v>122</v>
      </c>
    </row>
    <row r="9" spans="1:19" x14ac:dyDescent="0.25">
      <c r="A9" s="3">
        <v>2</v>
      </c>
      <c r="B9" s="3">
        <v>4500</v>
      </c>
      <c r="C9" s="3" t="s">
        <v>20</v>
      </c>
      <c r="D9" s="3" t="s">
        <v>21</v>
      </c>
      <c r="E9" s="3">
        <v>20617</v>
      </c>
      <c r="F9" s="3" t="s">
        <v>22</v>
      </c>
      <c r="G9" s="3" t="s">
        <v>28</v>
      </c>
      <c r="H9" s="3" t="s">
        <v>28</v>
      </c>
      <c r="I9" s="3" t="s">
        <v>23</v>
      </c>
      <c r="J9" s="3" t="s">
        <v>28</v>
      </c>
      <c r="K9" s="3">
        <v>11</v>
      </c>
      <c r="L9" s="12">
        <v>302</v>
      </c>
      <c r="M9" s="3">
        <v>414</v>
      </c>
      <c r="N9" s="3">
        <v>54</v>
      </c>
      <c r="O9" s="3">
        <v>73948</v>
      </c>
      <c r="P9" s="3">
        <v>11352</v>
      </c>
      <c r="Q9" s="3">
        <v>88</v>
      </c>
      <c r="R9" s="12">
        <v>221</v>
      </c>
      <c r="S9" s="14">
        <v>106</v>
      </c>
    </row>
    <row r="10" spans="1:19" x14ac:dyDescent="0.25">
      <c r="A10" s="1">
        <v>3</v>
      </c>
      <c r="B10" s="1">
        <v>1012</v>
      </c>
      <c r="C10" s="1" t="s">
        <v>20</v>
      </c>
      <c r="D10" s="1" t="s">
        <v>21</v>
      </c>
      <c r="E10" s="1">
        <v>25594</v>
      </c>
      <c r="F10" s="1" t="s">
        <v>33</v>
      </c>
      <c r="G10" s="1" t="s">
        <v>28</v>
      </c>
      <c r="H10" s="1" t="s">
        <v>28</v>
      </c>
      <c r="I10" s="1" t="s">
        <v>28</v>
      </c>
      <c r="J10" s="1" t="s">
        <v>34</v>
      </c>
      <c r="K10" s="1">
        <v>14</v>
      </c>
      <c r="L10" s="11">
        <v>176</v>
      </c>
      <c r="M10" s="1">
        <v>348</v>
      </c>
      <c r="N10" s="1">
        <v>210</v>
      </c>
      <c r="O10" s="1">
        <v>516</v>
      </c>
      <c r="P10" s="21">
        <v>961</v>
      </c>
      <c r="Q10" s="1">
        <v>55</v>
      </c>
      <c r="R10" s="11">
        <v>151</v>
      </c>
      <c r="S10" s="13">
        <v>12</v>
      </c>
    </row>
    <row r="11" spans="1:19" x14ac:dyDescent="0.25">
      <c r="A11" s="3">
        <v>4</v>
      </c>
      <c r="B11" s="3">
        <v>1925</v>
      </c>
      <c r="C11" s="3" t="s">
        <v>20</v>
      </c>
      <c r="D11" s="3" t="s">
        <v>21</v>
      </c>
      <c r="E11" s="3">
        <v>19994</v>
      </c>
      <c r="F11" s="3" t="s">
        <v>22</v>
      </c>
      <c r="G11" s="3" t="s">
        <v>28</v>
      </c>
      <c r="H11" s="3" t="s">
        <v>23</v>
      </c>
      <c r="I11" s="3" t="s">
        <v>23</v>
      </c>
      <c r="J11" s="3" t="s">
        <v>34</v>
      </c>
      <c r="K11" s="3">
        <v>18</v>
      </c>
      <c r="L11" s="12">
        <v>296.125</v>
      </c>
      <c r="M11" s="3">
        <v>254</v>
      </c>
      <c r="N11" s="12">
        <v>110.5</v>
      </c>
      <c r="O11" s="3">
        <v>61218</v>
      </c>
      <c r="P11" s="3">
        <v>6063</v>
      </c>
      <c r="Q11" s="3">
        <v>92</v>
      </c>
      <c r="R11" s="12">
        <v>183</v>
      </c>
      <c r="S11" s="14">
        <v>103</v>
      </c>
    </row>
    <row r="12" spans="1:19" x14ac:dyDescent="0.25">
      <c r="A12" s="1">
        <v>5</v>
      </c>
      <c r="B12" s="1">
        <v>1504</v>
      </c>
      <c r="C12" s="1" t="s">
        <v>41</v>
      </c>
      <c r="D12" s="1" t="s">
        <v>42</v>
      </c>
      <c r="E12" s="1">
        <v>14600</v>
      </c>
      <c r="F12" s="1" t="s">
        <v>22</v>
      </c>
      <c r="G12" s="1" t="s">
        <v>28</v>
      </c>
      <c r="H12" s="1" t="s">
        <v>23</v>
      </c>
      <c r="I12" s="1" t="s">
        <v>23</v>
      </c>
      <c r="J12" s="1" t="s">
        <v>28</v>
      </c>
      <c r="K12" s="1">
        <v>34</v>
      </c>
      <c r="L12" s="11">
        <v>279</v>
      </c>
      <c r="M12" s="1">
        <v>353</v>
      </c>
      <c r="N12" s="1">
        <v>143</v>
      </c>
      <c r="O12" s="1">
        <v>671</v>
      </c>
      <c r="P12" s="1">
        <v>11315</v>
      </c>
      <c r="Q12" s="1">
        <v>72</v>
      </c>
      <c r="R12" s="11">
        <v>136</v>
      </c>
      <c r="S12" s="13">
        <v>109</v>
      </c>
    </row>
    <row r="13" spans="1:19" x14ac:dyDescent="0.25">
      <c r="A13" s="3">
        <v>6</v>
      </c>
      <c r="B13" s="3">
        <v>2503</v>
      </c>
      <c r="C13" s="3" t="s">
        <v>20</v>
      </c>
      <c r="D13" s="3" t="s">
        <v>42</v>
      </c>
      <c r="E13" s="3">
        <v>24201</v>
      </c>
      <c r="F13" s="3" t="s">
        <v>22</v>
      </c>
      <c r="G13" s="3" t="s">
        <v>28</v>
      </c>
      <c r="H13" s="3" t="s">
        <v>23</v>
      </c>
      <c r="I13" s="3" t="s">
        <v>23</v>
      </c>
      <c r="J13" s="3" t="s">
        <v>28</v>
      </c>
      <c r="K13" s="3">
        <v>8</v>
      </c>
      <c r="L13" s="12">
        <v>248</v>
      </c>
      <c r="M13" s="3">
        <v>398</v>
      </c>
      <c r="N13" s="3">
        <v>50</v>
      </c>
      <c r="O13" s="3">
        <v>944</v>
      </c>
      <c r="P13" s="17">
        <v>93</v>
      </c>
      <c r="Q13" s="3">
        <v>63</v>
      </c>
      <c r="R13" s="12">
        <v>223.44444444444446</v>
      </c>
      <c r="S13" s="14">
        <v>11</v>
      </c>
    </row>
    <row r="14" spans="1:19" x14ac:dyDescent="0.25">
      <c r="A14" s="1">
        <v>7</v>
      </c>
      <c r="B14" s="1">
        <v>1832</v>
      </c>
      <c r="C14" s="1" t="s">
        <v>27</v>
      </c>
      <c r="D14" s="1" t="s">
        <v>21</v>
      </c>
      <c r="E14" s="1">
        <v>20284</v>
      </c>
      <c r="F14" s="1" t="s">
        <v>22</v>
      </c>
      <c r="G14" s="1" t="s">
        <v>28</v>
      </c>
      <c r="H14" s="1" t="s">
        <v>23</v>
      </c>
      <c r="I14" s="1" t="s">
        <v>28</v>
      </c>
      <c r="J14" s="1" t="s">
        <v>28</v>
      </c>
      <c r="K14" s="1">
        <v>1</v>
      </c>
      <c r="L14" s="11">
        <v>322</v>
      </c>
      <c r="M14" s="1">
        <v>409</v>
      </c>
      <c r="N14" s="1">
        <v>52</v>
      </c>
      <c r="O14" s="1">
        <v>824</v>
      </c>
      <c r="P14" s="1">
        <v>6045</v>
      </c>
      <c r="Q14" s="1">
        <v>213</v>
      </c>
      <c r="R14" s="11">
        <v>204</v>
      </c>
      <c r="S14" s="13">
        <v>97</v>
      </c>
    </row>
    <row r="15" spans="1:19" x14ac:dyDescent="0.25">
      <c r="A15" s="1">
        <v>9</v>
      </c>
      <c r="B15" s="1">
        <v>2400</v>
      </c>
      <c r="C15" s="1" t="s">
        <v>20</v>
      </c>
      <c r="D15" s="1" t="s">
        <v>21</v>
      </c>
      <c r="E15" s="1">
        <v>15526</v>
      </c>
      <c r="F15" s="1" t="s">
        <v>22</v>
      </c>
      <c r="G15" s="1" t="s">
        <v>28</v>
      </c>
      <c r="H15" s="1" t="s">
        <v>28</v>
      </c>
      <c r="I15" s="1" t="s">
        <v>23</v>
      </c>
      <c r="J15" s="1" t="s">
        <v>28</v>
      </c>
      <c r="K15" s="1">
        <v>32</v>
      </c>
      <c r="L15" s="11">
        <v>562</v>
      </c>
      <c r="M15" s="1">
        <v>308</v>
      </c>
      <c r="N15" s="1">
        <v>79</v>
      </c>
      <c r="O15" s="1">
        <v>2276</v>
      </c>
      <c r="P15" s="1">
        <v>14415</v>
      </c>
      <c r="Q15" s="1">
        <v>88</v>
      </c>
      <c r="R15" s="11">
        <v>251</v>
      </c>
      <c r="S15" s="13">
        <v>11</v>
      </c>
    </row>
    <row r="16" spans="1:19" x14ac:dyDescent="0.25">
      <c r="A16" s="10">
        <v>10</v>
      </c>
      <c r="B16" s="10">
        <v>51</v>
      </c>
      <c r="C16" s="10" t="s">
        <v>20</v>
      </c>
      <c r="D16" s="10" t="s">
        <v>42</v>
      </c>
      <c r="E16" s="10">
        <v>25772</v>
      </c>
      <c r="F16" s="10" t="s">
        <v>22</v>
      </c>
      <c r="G16" s="10" t="s">
        <v>28</v>
      </c>
      <c r="H16" s="10" t="s">
        <v>28</v>
      </c>
      <c r="I16" s="3" t="s">
        <v>23</v>
      </c>
      <c r="J16" s="10" t="s">
        <v>23</v>
      </c>
      <c r="K16" s="10">
        <v>126</v>
      </c>
      <c r="L16" s="12">
        <v>200</v>
      </c>
      <c r="M16" s="10">
        <v>274</v>
      </c>
      <c r="N16" s="3">
        <v>140</v>
      </c>
      <c r="O16" s="10">
        <v>918</v>
      </c>
      <c r="P16" s="10">
        <v>14725</v>
      </c>
      <c r="Q16" s="3">
        <v>143</v>
      </c>
      <c r="R16" s="12">
        <v>302</v>
      </c>
      <c r="S16" s="14">
        <v>115</v>
      </c>
    </row>
    <row r="19" spans="1:19" x14ac:dyDescent="0.25">
      <c r="A19" t="s">
        <v>87</v>
      </c>
    </row>
    <row r="20" spans="1:19" x14ac:dyDescent="0.25">
      <c r="A20" t="s">
        <v>88</v>
      </c>
    </row>
    <row r="23" spans="1:19" ht="31.5" x14ac:dyDescent="0.5">
      <c r="A23" s="7" t="s">
        <v>72</v>
      </c>
      <c r="K23" s="19"/>
      <c r="L23" s="20"/>
      <c r="M23" s="19"/>
    </row>
    <row r="25" spans="1:19" x14ac:dyDescent="0.25">
      <c r="A25" s="8" t="s">
        <v>0</v>
      </c>
      <c r="B25" s="8" t="s">
        <v>1</v>
      </c>
      <c r="C25" s="8" t="s">
        <v>2</v>
      </c>
      <c r="D25" s="8" t="s">
        <v>3</v>
      </c>
      <c r="E25" s="8" t="s">
        <v>4</v>
      </c>
      <c r="F25" s="8" t="s">
        <v>5</v>
      </c>
      <c r="G25" s="8" t="s">
        <v>6</v>
      </c>
      <c r="H25" s="8" t="s">
        <v>7</v>
      </c>
      <c r="I25" s="8" t="s">
        <v>8</v>
      </c>
      <c r="J25" s="8" t="s">
        <v>9</v>
      </c>
      <c r="K25" s="8" t="s">
        <v>10</v>
      </c>
      <c r="L25" s="8" t="s">
        <v>11</v>
      </c>
      <c r="M25" s="8" t="s">
        <v>12</v>
      </c>
      <c r="N25" s="8" t="s">
        <v>13</v>
      </c>
      <c r="O25" s="8" t="s">
        <v>14</v>
      </c>
      <c r="P25" s="8" t="s">
        <v>15</v>
      </c>
      <c r="Q25" s="8" t="s">
        <v>16</v>
      </c>
      <c r="R25" s="8" t="s">
        <v>17</v>
      </c>
      <c r="S25" s="16" t="s">
        <v>18</v>
      </c>
    </row>
    <row r="26" spans="1:19" x14ac:dyDescent="0.25">
      <c r="A26" s="1">
        <v>1</v>
      </c>
      <c r="B26" s="1">
        <v>400</v>
      </c>
      <c r="C26" s="1" t="s">
        <v>20</v>
      </c>
      <c r="D26" s="1" t="s">
        <v>21</v>
      </c>
      <c r="E26" s="1">
        <v>21464</v>
      </c>
      <c r="F26" s="1" t="s">
        <v>22</v>
      </c>
      <c r="G26" s="1" t="s">
        <v>23</v>
      </c>
      <c r="H26" s="1" t="s">
        <v>28</v>
      </c>
      <c r="I26" s="1" t="s">
        <v>23</v>
      </c>
      <c r="J26" s="1" t="s">
        <v>23</v>
      </c>
      <c r="K26" s="1">
        <v>145</v>
      </c>
      <c r="L26" s="11">
        <v>296.125</v>
      </c>
      <c r="M26" s="1">
        <v>26</v>
      </c>
      <c r="N26" s="1">
        <v>156</v>
      </c>
      <c r="O26" s="1">
        <v>1718</v>
      </c>
      <c r="P26" s="1">
        <v>13795</v>
      </c>
      <c r="Q26" s="1">
        <v>172</v>
      </c>
      <c r="R26" s="11">
        <v>190</v>
      </c>
      <c r="S26" s="13">
        <v>122</v>
      </c>
    </row>
    <row r="27" spans="1:19" x14ac:dyDescent="0.25">
      <c r="A27" s="3">
        <v>2</v>
      </c>
      <c r="B27" s="3">
        <v>4500</v>
      </c>
      <c r="C27" s="3" t="s">
        <v>20</v>
      </c>
      <c r="D27" s="3" t="s">
        <v>21</v>
      </c>
      <c r="E27" s="3">
        <v>20617</v>
      </c>
      <c r="F27" s="3" t="s">
        <v>22</v>
      </c>
      <c r="G27" s="3" t="s">
        <v>28</v>
      </c>
      <c r="H27" s="3" t="s">
        <v>28</v>
      </c>
      <c r="I27" s="3" t="s">
        <v>23</v>
      </c>
      <c r="J27" s="3" t="s">
        <v>28</v>
      </c>
      <c r="K27" s="3">
        <v>11</v>
      </c>
      <c r="L27" s="12">
        <v>302</v>
      </c>
      <c r="M27" s="3">
        <v>414</v>
      </c>
      <c r="N27" s="3">
        <v>54</v>
      </c>
      <c r="O27" s="3">
        <v>73948</v>
      </c>
      <c r="P27" s="3">
        <v>11352</v>
      </c>
      <c r="Q27" s="3">
        <v>88</v>
      </c>
      <c r="R27" s="12">
        <v>221</v>
      </c>
      <c r="S27" s="14">
        <v>106</v>
      </c>
    </row>
    <row r="28" spans="1:19" x14ac:dyDescent="0.25">
      <c r="A28" s="1">
        <v>3</v>
      </c>
      <c r="B28" s="1">
        <v>1012</v>
      </c>
      <c r="C28" s="1" t="s">
        <v>20</v>
      </c>
      <c r="D28" s="1" t="s">
        <v>21</v>
      </c>
      <c r="E28" s="1">
        <v>25594</v>
      </c>
      <c r="F28" s="1" t="s">
        <v>33</v>
      </c>
      <c r="G28" s="1" t="s">
        <v>28</v>
      </c>
      <c r="H28" s="1" t="s">
        <v>28</v>
      </c>
      <c r="I28" s="1" t="s">
        <v>28</v>
      </c>
      <c r="J28" s="1" t="s">
        <v>34</v>
      </c>
      <c r="K28" s="1">
        <v>14</v>
      </c>
      <c r="L28" s="11">
        <v>176</v>
      </c>
      <c r="M28" s="1">
        <v>348</v>
      </c>
      <c r="N28" s="1">
        <v>210</v>
      </c>
      <c r="O28" s="1">
        <v>516</v>
      </c>
      <c r="P28" s="22">
        <v>961</v>
      </c>
      <c r="Q28" s="1">
        <v>55</v>
      </c>
      <c r="R28" s="11">
        <v>151</v>
      </c>
      <c r="S28" s="13">
        <v>12</v>
      </c>
    </row>
    <row r="29" spans="1:19" x14ac:dyDescent="0.25">
      <c r="A29" s="3">
        <v>4</v>
      </c>
      <c r="B29" s="3">
        <v>1925</v>
      </c>
      <c r="C29" s="3" t="s">
        <v>20</v>
      </c>
      <c r="D29" s="3" t="s">
        <v>21</v>
      </c>
      <c r="E29" s="3">
        <v>19994</v>
      </c>
      <c r="F29" s="3" t="s">
        <v>22</v>
      </c>
      <c r="G29" s="3" t="s">
        <v>28</v>
      </c>
      <c r="H29" s="3" t="s">
        <v>23</v>
      </c>
      <c r="I29" s="3" t="s">
        <v>23</v>
      </c>
      <c r="J29" s="3" t="s">
        <v>34</v>
      </c>
      <c r="K29" s="3">
        <v>18</v>
      </c>
      <c r="L29" s="12">
        <v>296.125</v>
      </c>
      <c r="M29" s="3">
        <v>254</v>
      </c>
      <c r="N29" s="12">
        <v>110.5</v>
      </c>
      <c r="O29" s="3">
        <v>61218</v>
      </c>
      <c r="P29" s="3">
        <v>6063</v>
      </c>
      <c r="Q29" s="3">
        <v>92</v>
      </c>
      <c r="R29" s="12">
        <v>183</v>
      </c>
      <c r="S29" s="14">
        <v>103</v>
      </c>
    </row>
    <row r="30" spans="1:19" x14ac:dyDescent="0.25">
      <c r="A30" s="1">
        <v>5</v>
      </c>
      <c r="B30" s="1">
        <v>1504</v>
      </c>
      <c r="C30" s="1" t="s">
        <v>41</v>
      </c>
      <c r="D30" s="1" t="s">
        <v>42</v>
      </c>
      <c r="E30" s="1">
        <v>14600</v>
      </c>
      <c r="F30" s="1" t="s">
        <v>22</v>
      </c>
      <c r="G30" s="1" t="s">
        <v>28</v>
      </c>
      <c r="H30" s="1" t="s">
        <v>23</v>
      </c>
      <c r="I30" s="1" t="s">
        <v>23</v>
      </c>
      <c r="J30" s="1" t="s">
        <v>28</v>
      </c>
      <c r="K30" s="1">
        <v>34</v>
      </c>
      <c r="L30" s="11">
        <v>279</v>
      </c>
      <c r="M30" s="1">
        <v>353</v>
      </c>
      <c r="N30" s="1">
        <v>143</v>
      </c>
      <c r="O30" s="1">
        <v>671</v>
      </c>
      <c r="P30" s="1">
        <v>11315</v>
      </c>
      <c r="Q30" s="1">
        <v>72</v>
      </c>
      <c r="R30" s="11">
        <v>136</v>
      </c>
      <c r="S30" s="13">
        <v>109</v>
      </c>
    </row>
    <row r="31" spans="1:19" x14ac:dyDescent="0.25">
      <c r="A31" s="1">
        <v>7</v>
      </c>
      <c r="B31" s="1">
        <v>1832</v>
      </c>
      <c r="C31" s="1" t="s">
        <v>27</v>
      </c>
      <c r="D31" s="1" t="s">
        <v>21</v>
      </c>
      <c r="E31" s="1">
        <v>20284</v>
      </c>
      <c r="F31" s="1" t="s">
        <v>22</v>
      </c>
      <c r="G31" s="1" t="s">
        <v>28</v>
      </c>
      <c r="H31" s="1" t="s">
        <v>23</v>
      </c>
      <c r="I31" s="1" t="s">
        <v>28</v>
      </c>
      <c r="J31" s="1" t="s">
        <v>28</v>
      </c>
      <c r="K31" s="1">
        <v>1</v>
      </c>
      <c r="L31" s="11">
        <v>322</v>
      </c>
      <c r="M31" s="1">
        <v>409</v>
      </c>
      <c r="N31" s="1">
        <v>52</v>
      </c>
      <c r="O31" s="1">
        <v>824</v>
      </c>
      <c r="P31" s="1">
        <v>6045</v>
      </c>
      <c r="Q31" s="1">
        <v>213</v>
      </c>
      <c r="R31" s="11">
        <v>204</v>
      </c>
      <c r="S31" s="13">
        <v>97</v>
      </c>
    </row>
    <row r="32" spans="1:19" x14ac:dyDescent="0.25">
      <c r="A32" s="1">
        <v>9</v>
      </c>
      <c r="B32" s="1">
        <v>2400</v>
      </c>
      <c r="C32" s="1" t="s">
        <v>20</v>
      </c>
      <c r="D32" s="1" t="s">
        <v>21</v>
      </c>
      <c r="E32" s="1">
        <v>15526</v>
      </c>
      <c r="F32" s="1" t="s">
        <v>22</v>
      </c>
      <c r="G32" s="1" t="s">
        <v>28</v>
      </c>
      <c r="H32" s="1" t="s">
        <v>28</v>
      </c>
      <c r="I32" s="1" t="s">
        <v>23</v>
      </c>
      <c r="J32" s="1" t="s">
        <v>28</v>
      </c>
      <c r="K32" s="1">
        <v>32</v>
      </c>
      <c r="L32" s="11">
        <v>562</v>
      </c>
      <c r="M32" s="1">
        <v>308</v>
      </c>
      <c r="N32" s="1">
        <v>79</v>
      </c>
      <c r="O32" s="1">
        <v>2276</v>
      </c>
      <c r="P32" s="1">
        <v>14415</v>
      </c>
      <c r="Q32" s="1">
        <v>88</v>
      </c>
      <c r="R32" s="11">
        <v>251</v>
      </c>
      <c r="S32" s="13">
        <v>11</v>
      </c>
    </row>
    <row r="33" spans="1:19" x14ac:dyDescent="0.25">
      <c r="A33" s="10">
        <v>10</v>
      </c>
      <c r="B33" s="10">
        <v>51</v>
      </c>
      <c r="C33" s="10" t="s">
        <v>20</v>
      </c>
      <c r="D33" s="10" t="s">
        <v>42</v>
      </c>
      <c r="E33" s="10">
        <v>25772</v>
      </c>
      <c r="F33" s="10" t="s">
        <v>22</v>
      </c>
      <c r="G33" s="10" t="s">
        <v>28</v>
      </c>
      <c r="H33" s="10" t="s">
        <v>28</v>
      </c>
      <c r="I33" s="3" t="s">
        <v>23</v>
      </c>
      <c r="J33" s="10" t="s">
        <v>23</v>
      </c>
      <c r="K33" s="10">
        <v>126</v>
      </c>
      <c r="L33" s="12">
        <v>200</v>
      </c>
      <c r="M33" s="10">
        <v>274</v>
      </c>
      <c r="N33" s="3">
        <v>140</v>
      </c>
      <c r="O33" s="10">
        <v>918</v>
      </c>
      <c r="P33" s="10">
        <v>14725</v>
      </c>
      <c r="Q33" s="3">
        <v>143</v>
      </c>
      <c r="R33" s="12">
        <v>302</v>
      </c>
      <c r="S33" s="14">
        <v>115</v>
      </c>
    </row>
  </sheetData>
  <hyperlinks>
    <hyperlink ref="A2" r:id="rId1" xr:uid="{78FF1A0D-D122-4E82-AE27-0732695F3E71}"/>
  </hyperlinks>
  <pageMargins left="0.7" right="0.7" top="0.75" bottom="0.75" header="0.3" footer="0.3"/>
  <tableParts count="2">
    <tablePart r:id="rId2"/>
    <tablePart r:id="rId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F6D70B-F56C-4889-A49A-728FD53D4F3B}">
  <dimension ref="A1:S45"/>
  <sheetViews>
    <sheetView tabSelected="1" workbookViewId="0">
      <selection activeCell="M11" sqref="M11"/>
    </sheetView>
  </sheetViews>
  <sheetFormatPr defaultRowHeight="15" x14ac:dyDescent="0.25"/>
  <sheetData>
    <row r="1" spans="1:19" x14ac:dyDescent="0.25">
      <c r="A1" t="s">
        <v>63</v>
      </c>
    </row>
    <row r="2" spans="1:19" x14ac:dyDescent="0.25">
      <c r="A2" s="6" t="s">
        <v>64</v>
      </c>
    </row>
    <row r="5" spans="1:19" ht="31.5" x14ac:dyDescent="0.5">
      <c r="A5" s="7" t="s">
        <v>71</v>
      </c>
      <c r="K5" s="19"/>
      <c r="L5" s="20"/>
      <c r="M5" s="19"/>
    </row>
    <row r="7" spans="1:19" x14ac:dyDescent="0.25">
      <c r="A7" s="8" t="s">
        <v>0</v>
      </c>
      <c r="B7" s="8" t="s">
        <v>1</v>
      </c>
      <c r="C7" s="8" t="s">
        <v>2</v>
      </c>
      <c r="D7" s="8" t="s">
        <v>3</v>
      </c>
      <c r="E7" s="8" t="s">
        <v>4</v>
      </c>
      <c r="F7" s="8" t="s">
        <v>5</v>
      </c>
      <c r="G7" s="8" t="s">
        <v>6</v>
      </c>
      <c r="H7" s="8" t="s">
        <v>7</v>
      </c>
      <c r="I7" s="8" t="s">
        <v>8</v>
      </c>
      <c r="J7" s="8" t="s">
        <v>9</v>
      </c>
      <c r="K7" s="8" t="s">
        <v>10</v>
      </c>
      <c r="L7" s="8" t="s">
        <v>11</v>
      </c>
      <c r="M7" s="8" t="s">
        <v>12</v>
      </c>
      <c r="N7" s="8" t="s">
        <v>13</v>
      </c>
      <c r="O7" s="8" t="s">
        <v>14</v>
      </c>
      <c r="P7" s="8" t="s">
        <v>15</v>
      </c>
      <c r="Q7" s="8" t="s">
        <v>16</v>
      </c>
      <c r="R7" s="8" t="s">
        <v>17</v>
      </c>
      <c r="S7" s="16" t="s">
        <v>18</v>
      </c>
    </row>
    <row r="8" spans="1:19" x14ac:dyDescent="0.25">
      <c r="A8" s="1">
        <v>1</v>
      </c>
      <c r="B8" s="1">
        <v>400</v>
      </c>
      <c r="C8" s="1" t="s">
        <v>20</v>
      </c>
      <c r="D8" s="1" t="s">
        <v>21</v>
      </c>
      <c r="E8" s="1">
        <v>21464</v>
      </c>
      <c r="F8" s="1" t="s">
        <v>22</v>
      </c>
      <c r="G8" s="1" t="s">
        <v>23</v>
      </c>
      <c r="H8" s="1" t="s">
        <v>28</v>
      </c>
      <c r="I8" s="1" t="s">
        <v>23</v>
      </c>
      <c r="J8" s="1" t="s">
        <v>23</v>
      </c>
      <c r="K8" s="1">
        <v>145</v>
      </c>
      <c r="L8" s="11">
        <v>296.125</v>
      </c>
      <c r="M8" s="1">
        <v>26</v>
      </c>
      <c r="N8" s="1">
        <v>156</v>
      </c>
      <c r="O8" s="1">
        <v>1718</v>
      </c>
      <c r="P8" s="1">
        <v>13795</v>
      </c>
      <c r="Q8" s="1">
        <v>172</v>
      </c>
      <c r="R8" s="11">
        <v>190</v>
      </c>
      <c r="S8" s="13">
        <v>122</v>
      </c>
    </row>
    <row r="9" spans="1:19" x14ac:dyDescent="0.25">
      <c r="A9" s="3">
        <v>2</v>
      </c>
      <c r="B9" s="3">
        <v>4500</v>
      </c>
      <c r="C9" s="3" t="s">
        <v>20</v>
      </c>
      <c r="D9" s="3" t="s">
        <v>21</v>
      </c>
      <c r="E9" s="3">
        <v>20617</v>
      </c>
      <c r="F9" s="3" t="s">
        <v>22</v>
      </c>
      <c r="G9" s="3" t="s">
        <v>28</v>
      </c>
      <c r="H9" s="3" t="s">
        <v>28</v>
      </c>
      <c r="I9" s="3" t="s">
        <v>23</v>
      </c>
      <c r="J9" s="3" t="s">
        <v>28</v>
      </c>
      <c r="K9" s="3">
        <v>11</v>
      </c>
      <c r="L9" s="12">
        <v>302</v>
      </c>
      <c r="M9" s="3">
        <v>414</v>
      </c>
      <c r="N9" s="3">
        <v>54</v>
      </c>
      <c r="O9" s="3">
        <v>73948</v>
      </c>
      <c r="P9" s="3">
        <v>11352</v>
      </c>
      <c r="Q9" s="3">
        <v>88</v>
      </c>
      <c r="R9" s="12">
        <v>221</v>
      </c>
      <c r="S9" s="14">
        <v>106</v>
      </c>
    </row>
    <row r="10" spans="1:19" x14ac:dyDescent="0.25">
      <c r="A10" s="1">
        <v>3</v>
      </c>
      <c r="B10" s="1">
        <v>1012</v>
      </c>
      <c r="C10" s="1" t="s">
        <v>20</v>
      </c>
      <c r="D10" s="1" t="s">
        <v>21</v>
      </c>
      <c r="E10" s="1">
        <v>25594</v>
      </c>
      <c r="F10" s="1" t="s">
        <v>33</v>
      </c>
      <c r="G10" s="1" t="s">
        <v>28</v>
      </c>
      <c r="H10" s="1" t="s">
        <v>28</v>
      </c>
      <c r="I10" s="1" t="s">
        <v>28</v>
      </c>
      <c r="J10" s="1" t="s">
        <v>34</v>
      </c>
      <c r="K10" s="1">
        <v>14</v>
      </c>
      <c r="L10" s="11">
        <v>176</v>
      </c>
      <c r="M10" s="1">
        <v>348</v>
      </c>
      <c r="N10" s="1">
        <v>210</v>
      </c>
      <c r="O10" s="1">
        <v>516</v>
      </c>
      <c r="P10" s="22">
        <v>961</v>
      </c>
      <c r="Q10" s="1">
        <v>55</v>
      </c>
      <c r="R10" s="11">
        <v>151</v>
      </c>
      <c r="S10" s="13">
        <v>12</v>
      </c>
    </row>
    <row r="11" spans="1:19" x14ac:dyDescent="0.25">
      <c r="A11" s="3">
        <v>4</v>
      </c>
      <c r="B11" s="3">
        <v>1925</v>
      </c>
      <c r="C11" s="3" t="s">
        <v>20</v>
      </c>
      <c r="D11" s="3" t="s">
        <v>21</v>
      </c>
      <c r="E11" s="3">
        <v>19994</v>
      </c>
      <c r="F11" s="3" t="s">
        <v>22</v>
      </c>
      <c r="G11" s="3" t="s">
        <v>28</v>
      </c>
      <c r="H11" s="3" t="s">
        <v>23</v>
      </c>
      <c r="I11" s="3" t="s">
        <v>23</v>
      </c>
      <c r="J11" s="3" t="s">
        <v>34</v>
      </c>
      <c r="K11" s="3">
        <v>18</v>
      </c>
      <c r="L11" s="12">
        <v>296.125</v>
      </c>
      <c r="M11" s="3">
        <v>254</v>
      </c>
      <c r="N11" s="12">
        <v>110.5</v>
      </c>
      <c r="O11" s="3">
        <v>61218</v>
      </c>
      <c r="P11" s="3">
        <v>6063</v>
      </c>
      <c r="Q11" s="3">
        <v>92</v>
      </c>
      <c r="R11" s="12">
        <v>183</v>
      </c>
      <c r="S11" s="14">
        <v>103</v>
      </c>
    </row>
    <row r="12" spans="1:19" x14ac:dyDescent="0.25">
      <c r="A12" s="1">
        <v>5</v>
      </c>
      <c r="B12" s="1">
        <v>1504</v>
      </c>
      <c r="C12" s="1" t="s">
        <v>41</v>
      </c>
      <c r="D12" s="1" t="s">
        <v>42</v>
      </c>
      <c r="E12" s="1">
        <v>14600</v>
      </c>
      <c r="F12" s="1" t="s">
        <v>22</v>
      </c>
      <c r="G12" s="1" t="s">
        <v>28</v>
      </c>
      <c r="H12" s="1" t="s">
        <v>23</v>
      </c>
      <c r="I12" s="1" t="s">
        <v>23</v>
      </c>
      <c r="J12" s="1" t="s">
        <v>28</v>
      </c>
      <c r="K12" s="1">
        <v>34</v>
      </c>
      <c r="L12" s="11">
        <v>279</v>
      </c>
      <c r="M12" s="1">
        <v>353</v>
      </c>
      <c r="N12" s="1">
        <v>143</v>
      </c>
      <c r="O12" s="1">
        <v>671</v>
      </c>
      <c r="P12" s="1">
        <v>11315</v>
      </c>
      <c r="Q12" s="1">
        <v>72</v>
      </c>
      <c r="R12" s="11">
        <v>136</v>
      </c>
      <c r="S12" s="13">
        <v>109</v>
      </c>
    </row>
    <row r="13" spans="1:19" x14ac:dyDescent="0.25">
      <c r="A13" s="1">
        <v>7</v>
      </c>
      <c r="B13" s="1">
        <v>1832</v>
      </c>
      <c r="C13" s="1" t="s">
        <v>27</v>
      </c>
      <c r="D13" s="1" t="s">
        <v>21</v>
      </c>
      <c r="E13" s="1">
        <v>20284</v>
      </c>
      <c r="F13" s="1" t="s">
        <v>22</v>
      </c>
      <c r="G13" s="1" t="s">
        <v>28</v>
      </c>
      <c r="H13" s="1" t="s">
        <v>23</v>
      </c>
      <c r="I13" s="1" t="s">
        <v>28</v>
      </c>
      <c r="J13" s="1" t="s">
        <v>28</v>
      </c>
      <c r="K13" s="1">
        <v>1</v>
      </c>
      <c r="L13" s="11">
        <v>322</v>
      </c>
      <c r="M13" s="1">
        <v>409</v>
      </c>
      <c r="N13" s="1">
        <v>52</v>
      </c>
      <c r="O13" s="1">
        <v>824</v>
      </c>
      <c r="P13" s="1">
        <v>6045</v>
      </c>
      <c r="Q13" s="1">
        <v>213</v>
      </c>
      <c r="R13" s="11">
        <v>204</v>
      </c>
      <c r="S13" s="13">
        <v>97</v>
      </c>
    </row>
    <row r="14" spans="1:19" x14ac:dyDescent="0.25">
      <c r="A14" s="1">
        <v>9</v>
      </c>
      <c r="B14" s="1">
        <v>2400</v>
      </c>
      <c r="C14" s="1" t="s">
        <v>20</v>
      </c>
      <c r="D14" s="1" t="s">
        <v>21</v>
      </c>
      <c r="E14" s="1">
        <v>15526</v>
      </c>
      <c r="F14" s="1" t="s">
        <v>22</v>
      </c>
      <c r="G14" s="1" t="s">
        <v>28</v>
      </c>
      <c r="H14" s="1" t="s">
        <v>28</v>
      </c>
      <c r="I14" s="1" t="s">
        <v>23</v>
      </c>
      <c r="J14" s="1" t="s">
        <v>28</v>
      </c>
      <c r="K14" s="1">
        <v>32</v>
      </c>
      <c r="L14" s="11">
        <v>562</v>
      </c>
      <c r="M14" s="1">
        <v>308</v>
      </c>
      <c r="N14" s="1">
        <v>79</v>
      </c>
      <c r="O14" s="1">
        <v>2276</v>
      </c>
      <c r="P14" s="1">
        <v>14415</v>
      </c>
      <c r="Q14" s="1">
        <v>88</v>
      </c>
      <c r="R14" s="11">
        <v>251</v>
      </c>
      <c r="S14" s="13">
        <v>11</v>
      </c>
    </row>
    <row r="15" spans="1:19" x14ac:dyDescent="0.25">
      <c r="A15" s="10">
        <v>10</v>
      </c>
      <c r="B15" s="10">
        <v>51</v>
      </c>
      <c r="C15" s="10" t="s">
        <v>20</v>
      </c>
      <c r="D15" s="10" t="s">
        <v>42</v>
      </c>
      <c r="E15" s="10">
        <v>25772</v>
      </c>
      <c r="F15" s="10" t="s">
        <v>22</v>
      </c>
      <c r="G15" s="10" t="s">
        <v>28</v>
      </c>
      <c r="H15" s="10" t="s">
        <v>28</v>
      </c>
      <c r="I15" s="3" t="s">
        <v>23</v>
      </c>
      <c r="J15" s="10" t="s">
        <v>23</v>
      </c>
      <c r="K15" s="10">
        <v>126</v>
      </c>
      <c r="L15" s="12">
        <v>200</v>
      </c>
      <c r="M15" s="10">
        <v>274</v>
      </c>
      <c r="N15" s="3">
        <v>140</v>
      </c>
      <c r="O15" s="10">
        <v>918</v>
      </c>
      <c r="P15" s="10">
        <v>14725</v>
      </c>
      <c r="Q15" s="3">
        <v>143</v>
      </c>
      <c r="R15" s="12">
        <v>302</v>
      </c>
      <c r="S15" s="14">
        <v>115</v>
      </c>
    </row>
    <row r="18" spans="1:19" x14ac:dyDescent="0.25">
      <c r="A18" s="23" t="s">
        <v>5</v>
      </c>
      <c r="B18" s="23"/>
      <c r="C18" s="24" t="s">
        <v>6</v>
      </c>
      <c r="D18" s="24"/>
      <c r="E18" s="25" t="s">
        <v>7</v>
      </c>
      <c r="F18" s="25"/>
    </row>
    <row r="19" spans="1:19" x14ac:dyDescent="0.25">
      <c r="A19" t="s">
        <v>33</v>
      </c>
      <c r="B19" t="s">
        <v>22</v>
      </c>
      <c r="C19" t="s">
        <v>23</v>
      </c>
      <c r="D19" t="s">
        <v>28</v>
      </c>
      <c r="E19" s="26" t="s">
        <v>23</v>
      </c>
      <c r="F19" s="26" t="s">
        <v>28</v>
      </c>
    </row>
    <row r="20" spans="1:19" x14ac:dyDescent="0.25">
      <c r="A20">
        <f>COUNTIF($F$8:$F$15, "M")</f>
        <v>1</v>
      </c>
      <c r="B20">
        <f>COUNTIF($F$8:$F$15, "F")</f>
        <v>7</v>
      </c>
      <c r="C20">
        <f>COUNTIF($G$8:$G$15, "Y")</f>
        <v>1</v>
      </c>
      <c r="D20">
        <f>COUNTIF($G$8:$G$15, "N")</f>
        <v>7</v>
      </c>
      <c r="E20">
        <f>COUNTIF($H$8:$H$15, "Y")</f>
        <v>3</v>
      </c>
      <c r="F20">
        <f>COUNTIF($H$8:$H$15, "N")</f>
        <v>5</v>
      </c>
    </row>
    <row r="23" spans="1:19" ht="31.5" x14ac:dyDescent="0.5">
      <c r="A23" s="7" t="s">
        <v>72</v>
      </c>
      <c r="K23" s="27"/>
      <c r="L23" s="28"/>
      <c r="M23" s="27"/>
    </row>
    <row r="25" spans="1:19" x14ac:dyDescent="0.25">
      <c r="A25" s="8" t="s">
        <v>0</v>
      </c>
      <c r="B25" s="8" t="s">
        <v>1</v>
      </c>
      <c r="C25" s="8" t="s">
        <v>2</v>
      </c>
      <c r="D25" s="8" t="s">
        <v>3</v>
      </c>
      <c r="E25" s="8" t="s">
        <v>4</v>
      </c>
      <c r="F25" s="8" t="s">
        <v>5</v>
      </c>
      <c r="G25" s="8" t="s">
        <v>6</v>
      </c>
      <c r="H25" s="8" t="s">
        <v>7</v>
      </c>
      <c r="I25" s="8" t="s">
        <v>8</v>
      </c>
      <c r="J25" s="8" t="s">
        <v>9</v>
      </c>
      <c r="K25" s="8" t="s">
        <v>10</v>
      </c>
      <c r="L25" s="8" t="s">
        <v>11</v>
      </c>
      <c r="M25" s="8" t="s">
        <v>12</v>
      </c>
      <c r="N25" s="8" t="s">
        <v>13</v>
      </c>
      <c r="O25" s="8" t="s">
        <v>14</v>
      </c>
      <c r="P25" s="8" t="s">
        <v>15</v>
      </c>
      <c r="Q25" s="8" t="s">
        <v>16</v>
      </c>
      <c r="R25" s="8" t="s">
        <v>17</v>
      </c>
      <c r="S25" s="16" t="s">
        <v>18</v>
      </c>
    </row>
    <row r="26" spans="1:19" x14ac:dyDescent="0.25">
      <c r="A26" s="1">
        <v>1</v>
      </c>
      <c r="B26" s="1">
        <v>400</v>
      </c>
      <c r="C26" s="1" t="s">
        <v>20</v>
      </c>
      <c r="D26" s="1" t="s">
        <v>21</v>
      </c>
      <c r="E26" s="1">
        <v>21464</v>
      </c>
      <c r="F26" s="1" t="s">
        <v>22</v>
      </c>
      <c r="G26" s="1" t="s">
        <v>23</v>
      </c>
      <c r="H26" s="1" t="s">
        <v>28</v>
      </c>
      <c r="I26" s="1" t="s">
        <v>23</v>
      </c>
      <c r="J26" s="1" t="s">
        <v>23</v>
      </c>
      <c r="K26" s="1">
        <v>145</v>
      </c>
      <c r="L26" s="11">
        <v>296.125</v>
      </c>
      <c r="M26" s="1">
        <v>26</v>
      </c>
      <c r="N26" s="1">
        <v>156</v>
      </c>
      <c r="O26" s="1">
        <v>1718</v>
      </c>
      <c r="P26" s="1">
        <v>13795</v>
      </c>
      <c r="Q26" s="1">
        <v>172</v>
      </c>
      <c r="R26" s="11">
        <v>190</v>
      </c>
      <c r="S26" s="13">
        <v>122</v>
      </c>
    </row>
    <row r="27" spans="1:19" x14ac:dyDescent="0.25">
      <c r="A27" s="3">
        <v>2</v>
      </c>
      <c r="B27" s="3">
        <v>4500</v>
      </c>
      <c r="C27" s="3" t="s">
        <v>20</v>
      </c>
      <c r="D27" s="3" t="s">
        <v>21</v>
      </c>
      <c r="E27" s="3">
        <v>20617</v>
      </c>
      <c r="F27" s="3" t="s">
        <v>22</v>
      </c>
      <c r="G27" s="3" t="s">
        <v>28</v>
      </c>
      <c r="H27" s="3" t="s">
        <v>28</v>
      </c>
      <c r="I27" s="3" t="s">
        <v>23</v>
      </c>
      <c r="J27" s="3" t="s">
        <v>28</v>
      </c>
      <c r="K27" s="3">
        <v>11</v>
      </c>
      <c r="L27" s="12">
        <v>302</v>
      </c>
      <c r="M27" s="3">
        <v>414</v>
      </c>
      <c r="N27" s="3">
        <v>54</v>
      </c>
      <c r="O27" s="3">
        <v>73948</v>
      </c>
      <c r="P27" s="3">
        <v>11352</v>
      </c>
      <c r="Q27" s="3">
        <v>88</v>
      </c>
      <c r="R27" s="12">
        <v>221</v>
      </c>
      <c r="S27" s="14">
        <v>106</v>
      </c>
    </row>
    <row r="28" spans="1:19" x14ac:dyDescent="0.25">
      <c r="A28" s="1">
        <v>3</v>
      </c>
      <c r="B28" s="1">
        <v>1012</v>
      </c>
      <c r="C28" s="1" t="s">
        <v>20</v>
      </c>
      <c r="D28" s="1" t="s">
        <v>21</v>
      </c>
      <c r="E28" s="1">
        <v>25594</v>
      </c>
      <c r="F28" s="1" t="s">
        <v>33</v>
      </c>
      <c r="G28" s="1" t="s">
        <v>28</v>
      </c>
      <c r="H28" s="1" t="s">
        <v>28</v>
      </c>
      <c r="I28" s="1" t="s">
        <v>28</v>
      </c>
      <c r="J28" s="1" t="s">
        <v>34</v>
      </c>
      <c r="K28" s="1">
        <v>14</v>
      </c>
      <c r="L28" s="11">
        <v>176</v>
      </c>
      <c r="M28" s="1">
        <v>348</v>
      </c>
      <c r="N28" s="1">
        <v>210</v>
      </c>
      <c r="O28" s="1">
        <v>516</v>
      </c>
      <c r="P28" s="22">
        <v>961</v>
      </c>
      <c r="Q28" s="1">
        <v>55</v>
      </c>
      <c r="R28" s="11">
        <v>151</v>
      </c>
      <c r="S28" s="13">
        <v>12</v>
      </c>
    </row>
    <row r="29" spans="1:19" x14ac:dyDescent="0.25">
      <c r="A29" s="3">
        <v>4</v>
      </c>
      <c r="B29" s="3">
        <v>1925</v>
      </c>
      <c r="C29" s="3" t="s">
        <v>20</v>
      </c>
      <c r="D29" s="3" t="s">
        <v>21</v>
      </c>
      <c r="E29" s="3">
        <v>19994</v>
      </c>
      <c r="F29" s="3" t="s">
        <v>22</v>
      </c>
      <c r="G29" s="3" t="s">
        <v>28</v>
      </c>
      <c r="H29" s="3" t="s">
        <v>23</v>
      </c>
      <c r="I29" s="3" t="s">
        <v>23</v>
      </c>
      <c r="J29" s="3" t="s">
        <v>34</v>
      </c>
      <c r="K29" s="3">
        <v>18</v>
      </c>
      <c r="L29" s="12">
        <v>296.125</v>
      </c>
      <c r="M29" s="3">
        <v>254</v>
      </c>
      <c r="N29" s="12">
        <v>110.5</v>
      </c>
      <c r="O29" s="3">
        <v>61218</v>
      </c>
      <c r="P29" s="3">
        <v>6063</v>
      </c>
      <c r="Q29" s="3">
        <v>92</v>
      </c>
      <c r="R29" s="12">
        <v>183</v>
      </c>
      <c r="S29" s="14">
        <v>103</v>
      </c>
    </row>
    <row r="30" spans="1:19" x14ac:dyDescent="0.25">
      <c r="A30" s="1">
        <v>5</v>
      </c>
      <c r="B30" s="1">
        <v>1504</v>
      </c>
      <c r="C30" s="1" t="s">
        <v>41</v>
      </c>
      <c r="D30" s="1" t="s">
        <v>42</v>
      </c>
      <c r="E30" s="1">
        <v>14600</v>
      </c>
      <c r="F30" s="1" t="s">
        <v>22</v>
      </c>
      <c r="G30" s="1" t="s">
        <v>28</v>
      </c>
      <c r="H30" s="1" t="s">
        <v>23</v>
      </c>
      <c r="I30" s="1" t="s">
        <v>23</v>
      </c>
      <c r="J30" s="1" t="s">
        <v>28</v>
      </c>
      <c r="K30" s="1">
        <v>34</v>
      </c>
      <c r="L30" s="11">
        <v>279</v>
      </c>
      <c r="M30" s="1">
        <v>353</v>
      </c>
      <c r="N30" s="1">
        <v>143</v>
      </c>
      <c r="O30" s="1">
        <v>671</v>
      </c>
      <c r="P30" s="1">
        <v>11315</v>
      </c>
      <c r="Q30" s="1">
        <v>72</v>
      </c>
      <c r="R30" s="11">
        <v>136</v>
      </c>
      <c r="S30" s="13">
        <v>109</v>
      </c>
    </row>
    <row r="31" spans="1:19" x14ac:dyDescent="0.25">
      <c r="A31" s="1">
        <v>7</v>
      </c>
      <c r="B31" s="1">
        <v>1832</v>
      </c>
      <c r="C31" s="1" t="s">
        <v>27</v>
      </c>
      <c r="D31" s="1" t="s">
        <v>21</v>
      </c>
      <c r="E31" s="1">
        <v>20284</v>
      </c>
      <c r="F31" s="1" t="s">
        <v>22</v>
      </c>
      <c r="G31" s="1" t="s">
        <v>28</v>
      </c>
      <c r="H31" s="1" t="s">
        <v>23</v>
      </c>
      <c r="I31" s="1" t="s">
        <v>28</v>
      </c>
      <c r="J31" s="1" t="s">
        <v>28</v>
      </c>
      <c r="K31" s="1">
        <v>1</v>
      </c>
      <c r="L31" s="11">
        <v>322</v>
      </c>
      <c r="M31" s="1">
        <v>409</v>
      </c>
      <c r="N31" s="1">
        <v>52</v>
      </c>
      <c r="O31" s="1">
        <v>824</v>
      </c>
      <c r="P31" s="1">
        <v>6045</v>
      </c>
      <c r="Q31" s="1">
        <v>213</v>
      </c>
      <c r="R31" s="11">
        <v>204</v>
      </c>
      <c r="S31" s="13">
        <v>97</v>
      </c>
    </row>
    <row r="32" spans="1:19" x14ac:dyDescent="0.25">
      <c r="A32" s="1">
        <v>9</v>
      </c>
      <c r="B32" s="1">
        <v>2400</v>
      </c>
      <c r="C32" s="1" t="s">
        <v>20</v>
      </c>
      <c r="D32" s="1" t="s">
        <v>21</v>
      </c>
      <c r="E32" s="1">
        <v>15526</v>
      </c>
      <c r="F32" s="1" t="s">
        <v>22</v>
      </c>
      <c r="G32" s="1" t="s">
        <v>28</v>
      </c>
      <c r="H32" s="1" t="s">
        <v>28</v>
      </c>
      <c r="I32" s="1" t="s">
        <v>23</v>
      </c>
      <c r="J32" s="1" t="s">
        <v>28</v>
      </c>
      <c r="K32" s="1">
        <v>32</v>
      </c>
      <c r="L32" s="11">
        <v>562</v>
      </c>
      <c r="M32" s="1">
        <v>308</v>
      </c>
      <c r="N32" s="1">
        <v>79</v>
      </c>
      <c r="O32" s="1">
        <v>2276</v>
      </c>
      <c r="P32" s="1">
        <v>14415</v>
      </c>
      <c r="Q32" s="1">
        <v>88</v>
      </c>
      <c r="R32" s="11">
        <v>251</v>
      </c>
      <c r="S32" s="13">
        <v>11</v>
      </c>
    </row>
    <row r="33" spans="1:19" x14ac:dyDescent="0.25">
      <c r="A33" s="10">
        <v>10</v>
      </c>
      <c r="B33" s="10">
        <v>51</v>
      </c>
      <c r="C33" s="10" t="s">
        <v>20</v>
      </c>
      <c r="D33" s="10" t="s">
        <v>42</v>
      </c>
      <c r="E33" s="10">
        <v>25772</v>
      </c>
      <c r="F33" s="10" t="s">
        <v>22</v>
      </c>
      <c r="G33" s="10" t="s">
        <v>28</v>
      </c>
      <c r="H33" s="10" t="s">
        <v>28</v>
      </c>
      <c r="I33" s="3" t="s">
        <v>23</v>
      </c>
      <c r="J33" s="10" t="s">
        <v>23</v>
      </c>
      <c r="K33" s="10">
        <v>126</v>
      </c>
      <c r="L33" s="12">
        <v>200</v>
      </c>
      <c r="M33" s="10">
        <v>274</v>
      </c>
      <c r="N33" s="3">
        <v>140</v>
      </c>
      <c r="O33" s="10">
        <v>918</v>
      </c>
      <c r="P33" s="10">
        <v>14725</v>
      </c>
      <c r="Q33" s="3">
        <v>143</v>
      </c>
      <c r="R33" s="12">
        <v>302</v>
      </c>
      <c r="S33" s="14">
        <v>115</v>
      </c>
    </row>
    <row r="34" spans="1:19" x14ac:dyDescent="0.25">
      <c r="A34" s="1">
        <v>11</v>
      </c>
      <c r="B34" s="1">
        <v>400</v>
      </c>
      <c r="C34" s="1" t="s">
        <v>20</v>
      </c>
      <c r="D34" s="1" t="s">
        <v>21</v>
      </c>
      <c r="E34" s="1">
        <v>21464</v>
      </c>
      <c r="F34" s="13" t="s">
        <v>33</v>
      </c>
      <c r="G34" s="1" t="s">
        <v>23</v>
      </c>
      <c r="H34" s="1" t="s">
        <v>28</v>
      </c>
      <c r="I34" s="1" t="s">
        <v>23</v>
      </c>
      <c r="J34" s="1" t="s">
        <v>23</v>
      </c>
      <c r="K34" s="1">
        <v>145</v>
      </c>
      <c r="L34" s="11">
        <v>296.125</v>
      </c>
      <c r="M34" s="1">
        <v>26</v>
      </c>
      <c r="N34" s="1">
        <v>156</v>
      </c>
      <c r="O34" s="1">
        <v>1718</v>
      </c>
      <c r="P34" s="1">
        <v>13795</v>
      </c>
      <c r="Q34" s="1">
        <v>172</v>
      </c>
      <c r="R34" s="11">
        <v>190</v>
      </c>
      <c r="S34" s="13">
        <v>122</v>
      </c>
    </row>
    <row r="35" spans="1:19" x14ac:dyDescent="0.25">
      <c r="A35" s="1">
        <v>12</v>
      </c>
      <c r="B35" s="1">
        <v>400</v>
      </c>
      <c r="C35" s="1" t="s">
        <v>20</v>
      </c>
      <c r="D35" s="1" t="s">
        <v>21</v>
      </c>
      <c r="E35" s="1">
        <v>21465</v>
      </c>
      <c r="F35" s="13" t="s">
        <v>33</v>
      </c>
      <c r="G35" s="1" t="s">
        <v>23</v>
      </c>
      <c r="H35" s="14" t="s">
        <v>23</v>
      </c>
      <c r="I35" s="1" t="s">
        <v>23</v>
      </c>
      <c r="J35" s="1" t="s">
        <v>23</v>
      </c>
      <c r="K35" s="1">
        <v>145</v>
      </c>
      <c r="L35" s="11">
        <v>296.125</v>
      </c>
      <c r="M35" s="1">
        <v>26</v>
      </c>
      <c r="N35" s="1">
        <v>156</v>
      </c>
      <c r="O35" s="1">
        <v>1718</v>
      </c>
      <c r="P35" s="1">
        <v>13795</v>
      </c>
      <c r="Q35" s="1">
        <v>172</v>
      </c>
      <c r="R35" s="11">
        <v>190</v>
      </c>
      <c r="S35" s="13">
        <v>122</v>
      </c>
    </row>
    <row r="36" spans="1:19" x14ac:dyDescent="0.25">
      <c r="A36" s="1">
        <v>13</v>
      </c>
      <c r="B36" s="1">
        <v>400</v>
      </c>
      <c r="C36" s="1" t="s">
        <v>20</v>
      </c>
      <c r="D36" s="1" t="s">
        <v>21</v>
      </c>
      <c r="E36" s="1">
        <v>21466</v>
      </c>
      <c r="F36" s="13" t="s">
        <v>33</v>
      </c>
      <c r="G36" s="1" t="s">
        <v>23</v>
      </c>
      <c r="H36" s="14" t="s">
        <v>23</v>
      </c>
      <c r="I36" s="1" t="s">
        <v>23</v>
      </c>
      <c r="J36" s="1" t="s">
        <v>23</v>
      </c>
      <c r="K36" s="1">
        <v>145</v>
      </c>
      <c r="L36" s="11">
        <v>296.125</v>
      </c>
      <c r="M36" s="1">
        <v>26</v>
      </c>
      <c r="N36" s="1">
        <v>156</v>
      </c>
      <c r="O36" s="1">
        <v>1718</v>
      </c>
      <c r="P36" s="1">
        <v>13795</v>
      </c>
      <c r="Q36" s="1">
        <v>172</v>
      </c>
      <c r="R36" s="11">
        <v>190</v>
      </c>
      <c r="S36" s="13">
        <v>122</v>
      </c>
    </row>
    <row r="37" spans="1:19" x14ac:dyDescent="0.25">
      <c r="A37" s="1">
        <v>14</v>
      </c>
      <c r="B37" s="1">
        <v>400</v>
      </c>
      <c r="C37" s="1" t="s">
        <v>20</v>
      </c>
      <c r="D37" s="1" t="s">
        <v>21</v>
      </c>
      <c r="E37" s="1">
        <v>21467</v>
      </c>
      <c r="F37" s="13" t="s">
        <v>33</v>
      </c>
      <c r="G37" s="1" t="s">
        <v>23</v>
      </c>
      <c r="H37" s="14" t="s">
        <v>23</v>
      </c>
      <c r="I37" s="1" t="s">
        <v>23</v>
      </c>
      <c r="J37" s="1" t="s">
        <v>23</v>
      </c>
      <c r="K37" s="1">
        <v>145</v>
      </c>
      <c r="L37" s="11">
        <v>296.125</v>
      </c>
      <c r="M37" s="1">
        <v>26</v>
      </c>
      <c r="N37" s="1">
        <v>156</v>
      </c>
      <c r="O37" s="1">
        <v>1718</v>
      </c>
      <c r="P37" s="1">
        <v>13795</v>
      </c>
      <c r="Q37" s="1">
        <v>172</v>
      </c>
      <c r="R37" s="11">
        <v>190</v>
      </c>
      <c r="S37" s="13">
        <v>122</v>
      </c>
    </row>
    <row r="38" spans="1:19" x14ac:dyDescent="0.25">
      <c r="A38" s="1">
        <v>15</v>
      </c>
      <c r="B38" s="1">
        <v>400</v>
      </c>
      <c r="C38" s="1" t="s">
        <v>20</v>
      </c>
      <c r="D38" s="1" t="s">
        <v>21</v>
      </c>
      <c r="E38" s="1">
        <v>21468</v>
      </c>
      <c r="F38" s="13" t="s">
        <v>33</v>
      </c>
      <c r="G38" s="1" t="s">
        <v>23</v>
      </c>
      <c r="H38" s="14" t="s">
        <v>23</v>
      </c>
      <c r="I38" s="1" t="s">
        <v>23</v>
      </c>
      <c r="J38" s="1" t="s">
        <v>23</v>
      </c>
      <c r="K38" s="1">
        <v>145</v>
      </c>
      <c r="L38" s="11">
        <v>296.125</v>
      </c>
      <c r="M38" s="1">
        <v>26</v>
      </c>
      <c r="N38" s="1">
        <v>156</v>
      </c>
      <c r="O38" s="1">
        <v>1718</v>
      </c>
      <c r="P38" s="1">
        <v>13795</v>
      </c>
      <c r="Q38" s="1">
        <v>172</v>
      </c>
      <c r="R38" s="11">
        <v>190</v>
      </c>
      <c r="S38" s="13">
        <v>122</v>
      </c>
    </row>
    <row r="39" spans="1:19" x14ac:dyDescent="0.25">
      <c r="A39" s="1">
        <v>16</v>
      </c>
      <c r="B39" s="1">
        <v>400</v>
      </c>
      <c r="C39" s="1" t="s">
        <v>20</v>
      </c>
      <c r="D39" s="1" t="s">
        <v>21</v>
      </c>
      <c r="E39" s="1">
        <v>21469</v>
      </c>
      <c r="F39" s="13" t="s">
        <v>33</v>
      </c>
      <c r="G39" s="1" t="s">
        <v>23</v>
      </c>
      <c r="H39" s="1" t="s">
        <v>28</v>
      </c>
      <c r="I39" s="1" t="s">
        <v>23</v>
      </c>
      <c r="J39" s="1" t="s">
        <v>23</v>
      </c>
      <c r="K39" s="1">
        <v>145</v>
      </c>
      <c r="L39" s="11">
        <v>296.125</v>
      </c>
      <c r="M39" s="1">
        <v>26</v>
      </c>
      <c r="N39" s="1">
        <v>156</v>
      </c>
      <c r="O39" s="1">
        <v>1718</v>
      </c>
      <c r="P39" s="1">
        <v>13795</v>
      </c>
      <c r="Q39" s="1">
        <v>172</v>
      </c>
      <c r="R39" s="11">
        <v>190</v>
      </c>
      <c r="S39" s="13">
        <v>122</v>
      </c>
    </row>
    <row r="40" spans="1:19" x14ac:dyDescent="0.25">
      <c r="A40" s="1">
        <v>17</v>
      </c>
      <c r="B40" s="1">
        <v>400</v>
      </c>
      <c r="C40" s="1" t="s">
        <v>20</v>
      </c>
      <c r="D40" s="1" t="s">
        <v>21</v>
      </c>
      <c r="E40" s="1">
        <v>21470</v>
      </c>
      <c r="F40" s="13" t="s">
        <v>33</v>
      </c>
      <c r="G40" s="1" t="s">
        <v>23</v>
      </c>
      <c r="H40" s="14" t="s">
        <v>23</v>
      </c>
      <c r="I40" s="1" t="s">
        <v>23</v>
      </c>
      <c r="J40" s="1" t="s">
        <v>23</v>
      </c>
      <c r="K40" s="1">
        <v>145</v>
      </c>
      <c r="L40" s="11">
        <v>296.125</v>
      </c>
      <c r="M40" s="1">
        <v>26</v>
      </c>
      <c r="N40" s="1">
        <v>156</v>
      </c>
      <c r="O40" s="1">
        <v>1718</v>
      </c>
      <c r="P40" s="1">
        <v>13795</v>
      </c>
      <c r="Q40" s="1">
        <v>172</v>
      </c>
      <c r="R40" s="11">
        <v>190</v>
      </c>
      <c r="S40" s="13">
        <v>122</v>
      </c>
    </row>
    <row r="41" spans="1:19" x14ac:dyDescent="0.25">
      <c r="A41" s="29">
        <v>18</v>
      </c>
      <c r="B41" s="30">
        <v>51</v>
      </c>
      <c r="C41" s="30" t="s">
        <v>20</v>
      </c>
      <c r="D41" s="30" t="s">
        <v>42</v>
      </c>
      <c r="E41" s="30">
        <v>25772</v>
      </c>
      <c r="F41" s="30" t="s">
        <v>22</v>
      </c>
      <c r="G41" s="30" t="s">
        <v>28</v>
      </c>
      <c r="H41" s="30" t="s">
        <v>28</v>
      </c>
      <c r="I41" s="14" t="s">
        <v>23</v>
      </c>
      <c r="J41" s="30" t="s">
        <v>23</v>
      </c>
      <c r="K41" s="30">
        <v>126</v>
      </c>
      <c r="L41" s="31">
        <v>200</v>
      </c>
      <c r="M41" s="30">
        <v>274</v>
      </c>
      <c r="N41" s="14">
        <v>140</v>
      </c>
      <c r="O41" s="30">
        <v>918</v>
      </c>
      <c r="P41" s="30">
        <v>14725</v>
      </c>
      <c r="Q41" s="14">
        <v>143</v>
      </c>
      <c r="R41" s="31">
        <v>302</v>
      </c>
      <c r="S41" s="15">
        <v>115</v>
      </c>
    </row>
    <row r="43" spans="1:19" x14ac:dyDescent="0.25">
      <c r="A43" s="23" t="s">
        <v>5</v>
      </c>
      <c r="B43" s="23"/>
      <c r="C43" s="24" t="s">
        <v>6</v>
      </c>
      <c r="D43" s="24"/>
      <c r="E43" s="25" t="s">
        <v>7</v>
      </c>
      <c r="F43" s="25"/>
    </row>
    <row r="44" spans="1:19" x14ac:dyDescent="0.25">
      <c r="A44" t="s">
        <v>33</v>
      </c>
      <c r="B44" t="s">
        <v>22</v>
      </c>
      <c r="C44" t="s">
        <v>23</v>
      </c>
      <c r="D44" t="s">
        <v>28</v>
      </c>
      <c r="E44" s="26" t="s">
        <v>23</v>
      </c>
      <c r="F44" s="26" t="s">
        <v>28</v>
      </c>
    </row>
    <row r="45" spans="1:19" x14ac:dyDescent="0.25">
      <c r="A45">
        <f>COUNTIF($F$26:$F$41, "M")</f>
        <v>8</v>
      </c>
      <c r="B45">
        <f>COUNTIF($F$26:$F$41, "F")</f>
        <v>8</v>
      </c>
      <c r="C45">
        <f>COUNTIF($G$26:$G$41, "Y")</f>
        <v>8</v>
      </c>
      <c r="D45">
        <f>COUNTIF($G$26:$G$41, "N")</f>
        <v>8</v>
      </c>
      <c r="E45">
        <f>COUNTIF($H$26:$H$41, "Y")</f>
        <v>8</v>
      </c>
      <c r="F45">
        <f>COUNTIF($H$26:$H$41, "N")</f>
        <v>8</v>
      </c>
    </row>
  </sheetData>
  <mergeCells count="6">
    <mergeCell ref="A18:B18"/>
    <mergeCell ref="C18:D18"/>
    <mergeCell ref="E18:F18"/>
    <mergeCell ref="A43:B43"/>
    <mergeCell ref="C43:D43"/>
    <mergeCell ref="E43:F43"/>
  </mergeCells>
  <hyperlinks>
    <hyperlink ref="A2" r:id="rId1" xr:uid="{D7966B7C-8B89-46A8-A2CC-77DEDF563968}"/>
  </hyperlinks>
  <pageMargins left="0.7" right="0.7" top="0.75" bottom="0.75" header="0.3" footer="0.3"/>
  <tableParts count="8">
    <tablePart r:id="rId2"/>
    <tablePart r:id="rId3"/>
    <tablePart r:id="rId4"/>
    <tablePart r:id="rId5"/>
    <tablePart r:id="rId6"/>
    <tablePart r:id="rId7"/>
    <tablePart r:id="rId8"/>
    <tablePart r:id="rId9"/>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9605C2A-42A5-4248-8E3E-47B7C944F46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Missing Values</vt:lpstr>
      <vt:lpstr>Outlier</vt:lpstr>
      <vt:lpstr>Inconsistency Data</vt:lpstr>
      <vt:lpstr>Data Noise</vt:lpstr>
      <vt:lpstr>Imbalance 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Farras Zayn</dc:creator>
  <cp:lastModifiedBy>Farras Zayn</cp:lastModifiedBy>
  <dcterms:created xsi:type="dcterms:W3CDTF">2015-06-05T18:17:20Z</dcterms:created>
  <dcterms:modified xsi:type="dcterms:W3CDTF">2024-04-24T19:13:19Z</dcterms:modified>
</cp:coreProperties>
</file>