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mauro\Documents\Pasar a IPN_ESCOM\Data Mining\Practicas y Tareas\Tarea7_RegresionLineal\"/>
    </mc:Choice>
  </mc:AlternateContent>
  <xr:revisionPtr revIDLastSave="0" documentId="13_ncr:1_{202118E8-8F11-4132-BA16-651EC0F2919A}" xr6:coauthVersionLast="47" xr6:coauthVersionMax="47" xr10:uidLastSave="{00000000-0000-0000-0000-000000000000}"/>
  <bookViews>
    <workbookView xWindow="7380" yWindow="1056" windowWidth="17280" windowHeight="8964" firstSheet="8" activeTab="8" xr2:uid="{29C7AA28-E286-4EB1-BE57-1BC8873E3143}"/>
  </bookViews>
  <sheets>
    <sheet name="conjuntoDatos" sheetId="1" r:id="rId1"/>
    <sheet name="Ecuacion Regresion" sheetId="2" r:id="rId2"/>
    <sheet name="Minimos Cuadrados" sheetId="3" r:id="rId3"/>
    <sheet name="a) SCE" sheetId="4" r:id="rId4"/>
    <sheet name="b) STC" sheetId="5" r:id="rId5"/>
    <sheet name="c) SCR" sheetId="6" r:id="rId6"/>
    <sheet name="d) Coeficiente de determinación" sheetId="7" r:id="rId7"/>
    <sheet name="Errores estándar de estimación" sheetId="9" r:id="rId8"/>
    <sheet name="Prueba 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B8" i="9"/>
  <c r="G4" i="7" l="1"/>
  <c r="E15" i="6"/>
  <c r="E3" i="6"/>
  <c r="E4" i="6"/>
  <c r="E5" i="6"/>
  <c r="E6" i="6"/>
  <c r="E7" i="6"/>
  <c r="E8" i="6"/>
  <c r="E9" i="6"/>
  <c r="E10" i="6"/>
  <c r="E11" i="6"/>
  <c r="E2" i="6"/>
  <c r="D11" i="6"/>
  <c r="D10" i="6"/>
  <c r="D9" i="6"/>
  <c r="D8" i="6"/>
  <c r="D7" i="6"/>
  <c r="D6" i="6"/>
  <c r="D5" i="6"/>
  <c r="D4" i="6"/>
  <c r="D3" i="6"/>
  <c r="D2" i="6"/>
  <c r="F2" i="4"/>
  <c r="E13" i="5"/>
  <c r="E3" i="5"/>
  <c r="E4" i="5"/>
  <c r="E5" i="5"/>
  <c r="E6" i="5"/>
  <c r="E7" i="5"/>
  <c r="E8" i="5"/>
  <c r="E9" i="5"/>
  <c r="E10" i="5"/>
  <c r="E11" i="5"/>
  <c r="E2" i="5"/>
  <c r="F11" i="4"/>
  <c r="E2" i="2"/>
  <c r="B17" i="2"/>
  <c r="E2" i="4"/>
  <c r="F3" i="4"/>
  <c r="F4" i="4"/>
  <c r="F5" i="4"/>
  <c r="F6" i="4"/>
  <c r="F7" i="4"/>
  <c r="F8" i="4"/>
  <c r="F9" i="4"/>
  <c r="F10" i="4"/>
  <c r="D11" i="4"/>
  <c r="E11" i="4" s="1"/>
  <c r="D10" i="4"/>
  <c r="E10" i="4" s="1"/>
  <c r="D9" i="4"/>
  <c r="E9" i="4" s="1"/>
  <c r="D8" i="4"/>
  <c r="E8" i="4" s="1"/>
  <c r="E7" i="4"/>
  <c r="D7" i="4"/>
  <c r="D6" i="4"/>
  <c r="E6" i="4" s="1"/>
  <c r="E5" i="4"/>
  <c r="D5" i="4"/>
  <c r="D4" i="4"/>
  <c r="E4" i="4" s="1"/>
  <c r="E3" i="4"/>
  <c r="D3" i="4"/>
  <c r="D2" i="4"/>
  <c r="E11" i="3"/>
  <c r="E12" i="3"/>
  <c r="E2" i="3"/>
  <c r="D3" i="3"/>
  <c r="D4" i="3"/>
  <c r="E4" i="3" s="1"/>
  <c r="D5" i="3"/>
  <c r="D6" i="3"/>
  <c r="D7" i="3"/>
  <c r="D8" i="3"/>
  <c r="D9" i="3"/>
  <c r="E9" i="3" s="1"/>
  <c r="D10" i="3"/>
  <c r="D11" i="3"/>
  <c r="D2" i="3"/>
  <c r="E3" i="3"/>
  <c r="E5" i="3"/>
  <c r="E6" i="3"/>
  <c r="E7" i="3"/>
  <c r="E8" i="3"/>
  <c r="E10" i="3"/>
  <c r="G2" i="2"/>
  <c r="G3" i="2"/>
  <c r="G4" i="2"/>
  <c r="G5" i="2"/>
  <c r="G6" i="2"/>
  <c r="G7" i="2"/>
  <c r="G8" i="2"/>
  <c r="G9" i="2"/>
  <c r="G10" i="2"/>
  <c r="G11" i="2"/>
  <c r="D2" i="2"/>
  <c r="C12" i="2"/>
  <c r="B12" i="2"/>
  <c r="B16" i="2" s="1"/>
  <c r="F13" i="4" l="1"/>
  <c r="G12" i="2"/>
  <c r="D6" i="2"/>
  <c r="D5" i="2"/>
  <c r="D4" i="2"/>
  <c r="D11" i="2"/>
  <c r="D3" i="2"/>
  <c r="D10" i="2"/>
  <c r="D7" i="2"/>
  <c r="D12" i="2" s="1"/>
  <c r="D8" i="2"/>
  <c r="D9" i="2"/>
  <c r="E4" i="2"/>
  <c r="F4" i="2" s="1"/>
  <c r="E11" i="2"/>
  <c r="F11" i="2" s="1"/>
  <c r="E3" i="2"/>
  <c r="F3" i="2" s="1"/>
  <c r="E10" i="2"/>
  <c r="F10" i="2" s="1"/>
  <c r="E12" i="2"/>
  <c r="E7" i="2"/>
  <c r="F7" i="2" s="1"/>
  <c r="E9" i="2"/>
  <c r="F9" i="2" s="1"/>
  <c r="E6" i="2"/>
  <c r="F6" i="2" s="1"/>
  <c r="E8" i="2"/>
  <c r="F8" i="2" s="1"/>
  <c r="E5" i="2"/>
  <c r="F5" i="2" s="1"/>
  <c r="F2" i="2" l="1"/>
  <c r="F12" i="2" s="1"/>
  <c r="B19" i="2" s="1"/>
  <c r="B20" i="2" s="1"/>
</calcChain>
</file>

<file path=xl/sharedStrings.xml><?xml version="1.0" encoding="utf-8"?>
<sst xmlns="http://schemas.openxmlformats.org/spreadsheetml/2006/main" count="56" uniqueCount="37">
  <si>
    <t>Calificación de la prueba (T)</t>
  </si>
  <si>
    <t>No. De unidades vendidas (s)</t>
  </si>
  <si>
    <t>No. Vendedor</t>
  </si>
  <si>
    <r>
      <t>Calificación de la prueba (</t>
    </r>
    <r>
      <rPr>
        <b/>
        <sz val="12"/>
        <color theme="1"/>
        <rFont val="Calibri"/>
        <family val="2"/>
        <scheme val="minor"/>
      </rPr>
      <t>x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</si>
  <si>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No. De unidades vendidas (</t>
    </r>
    <r>
      <rPr>
        <b/>
        <sz val="12"/>
        <color theme="1"/>
        <rFont val="Calibri"/>
        <family val="2"/>
        <scheme val="minor"/>
      </rPr>
      <t>y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</si>
  <si>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t>TOTAL</t>
  </si>
  <si>
    <t>b0</t>
  </si>
  <si>
    <t>b1</t>
  </si>
  <si>
    <t>ERROR</t>
  </si>
  <si>
    <t>xi - x ̅</t>
  </si>
  <si>
    <t>yi - y ̅</t>
  </si>
  <si>
    <t>(xi - x ̅)(yi - y ̅)</t>
  </si>
  <si>
    <t>(xi - x ̅)^2</t>
  </si>
  <si>
    <t>x ̅</t>
  </si>
  <si>
    <t>y ̅</t>
  </si>
  <si>
    <t>y ̂ = -4.615 + 41.681x</t>
  </si>
  <si>
    <r>
      <t xml:space="preserve">Error   </t>
    </r>
    <r>
      <rPr>
        <b/>
        <sz val="12"/>
        <color theme="1"/>
        <rFont val="Calibri"/>
        <family val="2"/>
        <scheme val="minor"/>
      </rPr>
      <t xml:space="preserve">yi - y ̂ </t>
    </r>
  </si>
  <si>
    <r>
      <t xml:space="preserve">Error al cuadrado </t>
    </r>
    <r>
      <rPr>
        <b/>
        <sz val="12"/>
        <color theme="1"/>
        <rFont val="Calibri"/>
        <family val="2"/>
        <scheme val="minor"/>
      </rPr>
      <t xml:space="preserve">(yi - y ̂)^2 </t>
    </r>
  </si>
  <si>
    <t>SCE</t>
  </si>
  <si>
    <t>Desviación yi - y ̅</t>
  </si>
  <si>
    <t>Desviación al cuadrado (yi - y ̅)^2</t>
  </si>
  <si>
    <t>STC</t>
  </si>
  <si>
    <t>(y ̂i - y ̅)^2</t>
  </si>
  <si>
    <t>SCR</t>
  </si>
  <si>
    <t>r^2 =</t>
  </si>
  <si>
    <t>__</t>
  </si>
  <si>
    <t>Coeficiente de determinación</t>
  </si>
  <si>
    <t>𝑆𝑒</t>
  </si>
  <si>
    <t>𝑛</t>
  </si>
  <si>
    <t>Σ(𝑌−𝑌𝑖)2</t>
  </si>
  <si>
    <t>Errores estándar de la estimación</t>
  </si>
  <si>
    <t>Elaborado por:</t>
  </si>
  <si>
    <t>EQUIPOS 4 y 10</t>
  </si>
  <si>
    <t>n</t>
  </si>
  <si>
    <t>r</t>
  </si>
  <si>
    <t>r^2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</si>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</sst>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251460</xdr:colOff>
      <xdr:row>9</xdr:row>
      <xdr:rowOff>171450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7C9200-47A8-208B-B337-09C6B480F2E4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79663</xdr:colOff>
      <xdr:row>0</xdr:row>
      <xdr:rowOff>135081</xdr:rowOff>
    </xdr:from>
    <xdr:ext cx="44371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C54037-3031-B031-F0F6-991C59092891}"/>
                </a:ext>
              </a:extLst>
            </xdr:cNvPr>
            <xdr:cNvSpPr txBox="1"/>
          </xdr:nvSpPr>
          <xdr:spPr>
            <a:xfrm>
              <a:off x="3411681" y="135081"/>
              <a:ext cx="44371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200" b="1" i="0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4C54037-3031-B031-F0F6-991C59092891}"/>
                </a:ext>
              </a:extLst>
            </xdr:cNvPr>
            <xdr:cNvSpPr txBox="1"/>
          </xdr:nvSpPr>
          <xdr:spPr>
            <a:xfrm>
              <a:off x="3411681" y="135081"/>
              <a:ext cx="44371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𝒙</a:t>
              </a:r>
              <a:r>
                <a:rPr lang="en-US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𝒊−𝒙</a:t>
              </a:r>
              <a:r>
                <a:rPr lang="en-US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4</xdr:col>
      <xdr:colOff>79663</xdr:colOff>
      <xdr:row>0</xdr:row>
      <xdr:rowOff>121226</xdr:rowOff>
    </xdr:from>
    <xdr:ext cx="45012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711606-46AC-4490-8E8F-6521AD72FFAA}"/>
                </a:ext>
              </a:extLst>
            </xdr:cNvPr>
            <xdr:cNvSpPr txBox="1"/>
          </xdr:nvSpPr>
          <xdr:spPr>
            <a:xfrm>
              <a:off x="4021281" y="121226"/>
              <a:ext cx="45012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  <m:sub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2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C711606-46AC-4490-8E8F-6521AD72FFAA}"/>
                </a:ext>
              </a:extLst>
            </xdr:cNvPr>
            <xdr:cNvSpPr txBox="1"/>
          </xdr:nvSpPr>
          <xdr:spPr>
            <a:xfrm>
              <a:off x="4021281" y="121226"/>
              <a:ext cx="45012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𝒚_𝒊−𝒚 ̅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5</xdr:col>
      <xdr:colOff>38099</xdr:colOff>
      <xdr:row>0</xdr:row>
      <xdr:rowOff>121227</xdr:rowOff>
    </xdr:from>
    <xdr:ext cx="10461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4D469AA-BD8E-4723-A6D8-6C3C505D8D74}"/>
                </a:ext>
              </a:extLst>
            </xdr:cNvPr>
            <xdr:cNvSpPr txBox="1"/>
          </xdr:nvSpPr>
          <xdr:spPr>
            <a:xfrm>
              <a:off x="4589317" y="121227"/>
              <a:ext cx="10461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en-US" sz="1200" b="1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2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n-US" sz="1200" b="1" i="1">
                        <a:latin typeface="Cambria Math" panose="02040503050406030204" pitchFamily="18" charset="0"/>
                      </a:rPr>
                      <m:t>)(</m:t>
                    </m:r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en-US" sz="12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4D469AA-BD8E-4723-A6D8-6C3C505D8D74}"/>
                </a:ext>
              </a:extLst>
            </xdr:cNvPr>
            <xdr:cNvSpPr txBox="1"/>
          </xdr:nvSpPr>
          <xdr:spPr>
            <a:xfrm>
              <a:off x="4589317" y="121227"/>
              <a:ext cx="10461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〖(𝒙〗_𝒊−𝒙 ̅</a:t>
              </a:r>
              <a:r>
                <a:rPr lang="en-US" sz="1200" b="1" i="0">
                  <a:latin typeface="Cambria Math" panose="02040503050406030204" pitchFamily="18" charset="0"/>
                </a:rPr>
                <a:t>)(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𝒚_𝒊−𝒚 ̅</a:t>
              </a:r>
              <a:r>
                <a:rPr lang="en-US" sz="1200" b="1" i="0">
                  <a:latin typeface="Cambria Math" panose="02040503050406030204" pitchFamily="18" charset="0"/>
                </a:rPr>
                <a:t>)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6</xdr:col>
      <xdr:colOff>100444</xdr:colOff>
      <xdr:row>0</xdr:row>
      <xdr:rowOff>114301</xdr:rowOff>
    </xdr:from>
    <xdr:ext cx="538289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B22096-5231-4FBA-8145-CEB5554371A2}"/>
                </a:ext>
              </a:extLst>
            </xdr:cNvPr>
            <xdr:cNvSpPr txBox="1"/>
          </xdr:nvSpPr>
          <xdr:spPr>
            <a:xfrm>
              <a:off x="5766953" y="114301"/>
              <a:ext cx="538289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sub>
                        </m:sSub>
                        <m:r>
                          <a:rPr lang="en-US" sz="11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B22096-5231-4FBA-8145-CEB5554371A2}"/>
                </a:ext>
              </a:extLst>
            </xdr:cNvPr>
            <xdr:cNvSpPr txBox="1"/>
          </xdr:nvSpPr>
          <xdr:spPr>
            <a:xfrm>
              <a:off x="5766953" y="114301"/>
              <a:ext cx="538289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1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〖(𝒙〗_𝒊−𝒙 ̅)</a:t>
              </a:r>
              <a:r>
                <a:rPr lang="en-U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200" b="1" i="0">
                  <a:latin typeface="Cambria Math" panose="02040503050406030204" pitchFamily="18" charset="0"/>
                </a:rPr>
                <a:t>𝟐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0</xdr:col>
      <xdr:colOff>301336</xdr:colOff>
      <xdr:row>15</xdr:row>
      <xdr:rowOff>10390</xdr:rowOff>
    </xdr:from>
    <xdr:ext cx="16466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44EA500-32B7-40F6-AF35-0E688CD7FD0A}"/>
                </a:ext>
              </a:extLst>
            </xdr:cNvPr>
            <xdr:cNvSpPr txBox="1"/>
          </xdr:nvSpPr>
          <xdr:spPr>
            <a:xfrm>
              <a:off x="301336" y="3176154"/>
              <a:ext cx="1646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44EA500-32B7-40F6-AF35-0E688CD7FD0A}"/>
                </a:ext>
              </a:extLst>
            </xdr:cNvPr>
            <xdr:cNvSpPr txBox="1"/>
          </xdr:nvSpPr>
          <xdr:spPr>
            <a:xfrm>
              <a:off x="301336" y="3176154"/>
              <a:ext cx="1646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</a:rPr>
                <a:t>𝒙</a:t>
              </a:r>
              <a:r>
                <a:rPr lang="en-US" sz="16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0</xdr:col>
      <xdr:colOff>294409</xdr:colOff>
      <xdr:row>15</xdr:row>
      <xdr:rowOff>211281</xdr:rowOff>
    </xdr:from>
    <xdr:ext cx="16902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B86C07-9823-41DE-B953-965CF31E1E59}"/>
                </a:ext>
              </a:extLst>
            </xdr:cNvPr>
            <xdr:cNvSpPr txBox="1"/>
          </xdr:nvSpPr>
          <xdr:spPr>
            <a:xfrm>
              <a:off x="294409" y="3377045"/>
              <a:ext cx="16902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6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B86C07-9823-41DE-B953-965CF31E1E59}"/>
                </a:ext>
              </a:extLst>
            </xdr:cNvPr>
            <xdr:cNvSpPr txBox="1"/>
          </xdr:nvSpPr>
          <xdr:spPr>
            <a:xfrm>
              <a:off x="294409" y="3377045"/>
              <a:ext cx="16902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𝒚 ̅</a:t>
              </a:r>
              <a:endParaRPr lang="en-US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106680</xdr:colOff>
      <xdr:row>0</xdr:row>
      <xdr:rowOff>152400</xdr:rowOff>
    </xdr:from>
    <xdr:ext cx="15191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8FFA8-82B3-4A29-89E0-6AA38F7ABA99}"/>
                </a:ext>
              </a:extLst>
            </xdr:cNvPr>
            <xdr:cNvSpPr txBox="1"/>
          </xdr:nvSpPr>
          <xdr:spPr>
            <a:xfrm>
              <a:off x="3421380" y="152400"/>
              <a:ext cx="1519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MX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𝟒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𝟔𝟏𝟓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𝟒𝟏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𝟔𝟖𝟏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𝒙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8FFA8-82B3-4A29-89E0-6AA38F7ABA99}"/>
                </a:ext>
              </a:extLst>
            </xdr:cNvPr>
            <xdr:cNvSpPr txBox="1"/>
          </xdr:nvSpPr>
          <xdr:spPr>
            <a:xfrm>
              <a:off x="3421380" y="152400"/>
              <a:ext cx="15191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s-MX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=−𝟒.𝟔𝟏𝟓+𝟒𝟏.𝟔𝟖𝟏𝒙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106680</xdr:colOff>
      <xdr:row>0</xdr:row>
      <xdr:rowOff>152400</xdr:rowOff>
    </xdr:from>
    <xdr:ext cx="15191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353B57-22DF-4F30-AFF9-E179BF59BBB3}"/>
                </a:ext>
              </a:extLst>
            </xdr:cNvPr>
            <xdr:cNvSpPr txBox="1"/>
          </xdr:nvSpPr>
          <xdr:spPr>
            <a:xfrm>
              <a:off x="3291840" y="152400"/>
              <a:ext cx="15191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𝟒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𝟔𝟏𝟓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𝟒𝟏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𝟔𝟖𝟏</m:t>
                    </m:r>
                    <m:r>
                      <a:rPr lang="es-MX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𝒙</m:t>
                    </m:r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5353B57-22DF-4F30-AFF9-E179BF59BBB3}"/>
                </a:ext>
              </a:extLst>
            </xdr:cNvPr>
            <xdr:cNvSpPr txBox="1"/>
          </xdr:nvSpPr>
          <xdr:spPr>
            <a:xfrm>
              <a:off x="3291840" y="152400"/>
              <a:ext cx="15191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MX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−𝟒.𝟔𝟏𝟓+𝟒𝟏.𝟔𝟖𝟏𝒙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4</xdr:col>
      <xdr:colOff>99060</xdr:colOff>
      <xdr:row>0</xdr:row>
      <xdr:rowOff>53340</xdr:rowOff>
    </xdr:from>
    <xdr:ext cx="4126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A7F3F8D-0D08-4EB1-AB48-39DEA411FD92}"/>
                </a:ext>
              </a:extLst>
            </xdr:cNvPr>
            <xdr:cNvSpPr txBox="1"/>
          </xdr:nvSpPr>
          <xdr:spPr>
            <a:xfrm>
              <a:off x="5021580" y="53340"/>
              <a:ext cx="412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A7F3F8D-0D08-4EB1-AB48-39DEA411FD92}"/>
                </a:ext>
              </a:extLst>
            </xdr:cNvPr>
            <xdr:cNvSpPr txBox="1"/>
          </xdr:nvSpPr>
          <xdr:spPr>
            <a:xfrm>
              <a:off x="5021580" y="53340"/>
              <a:ext cx="412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𝒚_𝒊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endParaRPr lang="en-US" sz="1200" b="1"/>
            </a:p>
          </xdr:txBody>
        </xdr:sp>
      </mc:Fallback>
    </mc:AlternateContent>
    <xdr:clientData/>
  </xdr:oneCellAnchor>
  <xdr:oneCellAnchor>
    <xdr:from>
      <xdr:col>5</xdr:col>
      <xdr:colOff>99060</xdr:colOff>
      <xdr:row>0</xdr:row>
      <xdr:rowOff>53340</xdr:rowOff>
    </xdr:from>
    <xdr:ext cx="4126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D29323-BDFF-40B6-AF05-A3E96D3DCAA7}"/>
                </a:ext>
              </a:extLst>
            </xdr:cNvPr>
            <xdr:cNvSpPr txBox="1"/>
          </xdr:nvSpPr>
          <xdr:spPr>
            <a:xfrm>
              <a:off x="5631180" y="53340"/>
              <a:ext cx="412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𝒊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9D29323-BDFF-40B6-AF05-A3E96D3DCAA7}"/>
                </a:ext>
              </a:extLst>
            </xdr:cNvPr>
            <xdr:cNvSpPr txBox="1"/>
          </xdr:nvSpPr>
          <xdr:spPr>
            <a:xfrm>
              <a:off x="5631180" y="53340"/>
              <a:ext cx="4126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𝒚_𝒊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−𝒚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114300</xdr:colOff>
      <xdr:row>1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613BF-7B11-1A91-B0B6-B9411BB0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7239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114300</xdr:colOff>
      <xdr:row>1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2C9C1-830C-CA26-B35E-2E0E1DD0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7239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8B95-209A-44E7-B46D-E092BD18999E}">
  <dimension ref="A1:B14"/>
  <sheetViews>
    <sheetView workbookViewId="0">
      <selection activeCell="J16" sqref="J16"/>
    </sheetView>
  </sheetViews>
  <sheetFormatPr defaultColWidth="11.5546875" defaultRowHeight="14.4" x14ac:dyDescent="0.3"/>
  <cols>
    <col min="1" max="1" width="18.33203125" customWidth="1"/>
    <col min="2" max="2" width="21.109375" customWidth="1"/>
  </cols>
  <sheetData>
    <row r="1" spans="1:2" ht="36.75" customHeight="1" x14ac:dyDescent="0.3">
      <c r="A1" s="1" t="s">
        <v>0</v>
      </c>
      <c r="B1" s="1" t="s">
        <v>1</v>
      </c>
    </row>
    <row r="2" spans="1:2" ht="15.6" x14ac:dyDescent="0.3">
      <c r="A2" s="2">
        <v>2.6</v>
      </c>
      <c r="B2" s="2">
        <v>95</v>
      </c>
    </row>
    <row r="3" spans="1:2" ht="15.6" x14ac:dyDescent="0.3">
      <c r="A3" s="2">
        <v>3.7</v>
      </c>
      <c r="B3" s="2">
        <v>140</v>
      </c>
    </row>
    <row r="4" spans="1:2" ht="15.6" x14ac:dyDescent="0.3">
      <c r="A4" s="2">
        <v>2.4</v>
      </c>
      <c r="B4" s="2">
        <v>85</v>
      </c>
    </row>
    <row r="5" spans="1:2" ht="15.6" x14ac:dyDescent="0.3">
      <c r="A5" s="2">
        <v>4.5</v>
      </c>
      <c r="B5" s="2">
        <v>180</v>
      </c>
    </row>
    <row r="6" spans="1:2" ht="15.6" x14ac:dyDescent="0.3">
      <c r="A6" s="2">
        <v>2.6</v>
      </c>
      <c r="B6" s="2">
        <v>100</v>
      </c>
    </row>
    <row r="7" spans="1:2" ht="15.6" x14ac:dyDescent="0.3">
      <c r="A7" s="2">
        <v>5</v>
      </c>
      <c r="B7" s="2">
        <v>195</v>
      </c>
    </row>
    <row r="8" spans="1:2" ht="15.6" x14ac:dyDescent="0.3">
      <c r="A8" s="2">
        <v>2.8</v>
      </c>
      <c r="B8" s="2">
        <v>115</v>
      </c>
    </row>
    <row r="9" spans="1:2" ht="15.6" x14ac:dyDescent="0.3">
      <c r="A9" s="2">
        <v>3</v>
      </c>
      <c r="B9" s="2">
        <v>136</v>
      </c>
    </row>
    <row r="10" spans="1:2" ht="15.6" x14ac:dyDescent="0.3">
      <c r="A10" s="2">
        <v>4</v>
      </c>
      <c r="B10" s="2">
        <v>175</v>
      </c>
    </row>
    <row r="11" spans="1:2" ht="15.6" x14ac:dyDescent="0.3">
      <c r="A11" s="2">
        <v>3.4</v>
      </c>
      <c r="B11" s="2">
        <v>150</v>
      </c>
    </row>
    <row r="14" spans="1:2" x14ac:dyDescent="0.3">
      <c r="A14" s="26" t="s">
        <v>31</v>
      </c>
      <c r="B14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B518-87A8-4788-AB55-494E90364420}">
  <dimension ref="A1:G20"/>
  <sheetViews>
    <sheetView topLeftCell="A3" zoomScale="110" zoomScaleNormal="110" workbookViewId="0">
      <selection activeCell="A17" sqref="A17"/>
    </sheetView>
  </sheetViews>
  <sheetFormatPr defaultColWidth="9.109375" defaultRowHeight="14.4" x14ac:dyDescent="0.3"/>
  <cols>
    <col min="1" max="1" width="12.33203125" bestFit="1" customWidth="1"/>
    <col min="2" max="2" width="19.6640625" customWidth="1"/>
    <col min="3" max="3" width="16.44140625" bestFit="1" customWidth="1"/>
    <col min="6" max="6" width="16.33203125" customWidth="1"/>
    <col min="7" max="7" width="10" customWidth="1"/>
  </cols>
  <sheetData>
    <row r="1" spans="1:7" ht="34.200000000000003" customHeight="1" x14ac:dyDescent="0.3">
      <c r="A1" s="3" t="s">
        <v>2</v>
      </c>
      <c r="B1" s="4" t="s">
        <v>3</v>
      </c>
      <c r="C1" s="4" t="s">
        <v>4</v>
      </c>
      <c r="D1" s="13" t="s">
        <v>9</v>
      </c>
      <c r="E1" s="13" t="s">
        <v>10</v>
      </c>
      <c r="F1" s="13" t="s">
        <v>11</v>
      </c>
      <c r="G1" s="13" t="s">
        <v>12</v>
      </c>
    </row>
    <row r="2" spans="1:7" ht="15.6" x14ac:dyDescent="0.3">
      <c r="A2" s="5">
        <v>1</v>
      </c>
      <c r="B2" s="6">
        <v>2.6</v>
      </c>
      <c r="C2" s="6">
        <v>95</v>
      </c>
      <c r="D2" s="5">
        <f>B2-B16</f>
        <v>-0.79999999999999982</v>
      </c>
      <c r="E2" s="5">
        <f>C2-B17</f>
        <v>-42.099999999999994</v>
      </c>
      <c r="F2" s="5">
        <f>D2*E2</f>
        <v>33.679999999999986</v>
      </c>
      <c r="G2" s="5">
        <f>POWER(D2,2)</f>
        <v>0.63999999999999968</v>
      </c>
    </row>
    <row r="3" spans="1:7" ht="15.6" x14ac:dyDescent="0.3">
      <c r="A3" s="5">
        <v>2</v>
      </c>
      <c r="B3" s="6">
        <v>3.7</v>
      </c>
      <c r="C3" s="6">
        <v>140</v>
      </c>
      <c r="D3" s="5">
        <f>B3-B16</f>
        <v>0.30000000000000027</v>
      </c>
      <c r="E3" s="5">
        <f>C3-B17</f>
        <v>2.9000000000000057</v>
      </c>
      <c r="F3" s="5">
        <f t="shared" ref="F3:F11" si="0">D3*E3</f>
        <v>0.87000000000000244</v>
      </c>
      <c r="G3" s="5">
        <f t="shared" ref="G3:G11" si="1">POWER(D3,2)</f>
        <v>9.0000000000000163E-2</v>
      </c>
    </row>
    <row r="4" spans="1:7" ht="15.6" x14ac:dyDescent="0.3">
      <c r="A4" s="5">
        <v>3</v>
      </c>
      <c r="B4" s="6">
        <v>2.4</v>
      </c>
      <c r="C4" s="6">
        <v>85</v>
      </c>
      <c r="D4" s="5">
        <f>B4-B16</f>
        <v>-1</v>
      </c>
      <c r="E4" s="5">
        <f>C4-B17</f>
        <v>-52.099999999999994</v>
      </c>
      <c r="F4" s="5">
        <f>D4*E4</f>
        <v>52.099999999999994</v>
      </c>
      <c r="G4" s="5">
        <f t="shared" si="1"/>
        <v>1</v>
      </c>
    </row>
    <row r="5" spans="1:7" ht="15.6" x14ac:dyDescent="0.3">
      <c r="A5" s="5">
        <v>4</v>
      </c>
      <c r="B5" s="6">
        <v>4.5</v>
      </c>
      <c r="C5" s="6">
        <v>180</v>
      </c>
      <c r="D5" s="5">
        <f>B5-B16</f>
        <v>1.1000000000000001</v>
      </c>
      <c r="E5" s="5">
        <f>C5-B17</f>
        <v>42.900000000000006</v>
      </c>
      <c r="F5" s="5">
        <f t="shared" si="0"/>
        <v>47.190000000000012</v>
      </c>
      <c r="G5" s="5">
        <f t="shared" si="1"/>
        <v>1.2100000000000002</v>
      </c>
    </row>
    <row r="6" spans="1:7" ht="15.6" x14ac:dyDescent="0.3">
      <c r="A6" s="5">
        <v>5</v>
      </c>
      <c r="B6" s="6">
        <v>2.6</v>
      </c>
      <c r="C6" s="6">
        <v>100</v>
      </c>
      <c r="D6" s="5">
        <f>B6-B16</f>
        <v>-0.79999999999999982</v>
      </c>
      <c r="E6" s="5">
        <f>C6-B17</f>
        <v>-37.099999999999994</v>
      </c>
      <c r="F6" s="5">
        <f t="shared" si="0"/>
        <v>29.679999999999989</v>
      </c>
      <c r="G6" s="5">
        <f t="shared" si="1"/>
        <v>0.63999999999999968</v>
      </c>
    </row>
    <row r="7" spans="1:7" ht="15.6" x14ac:dyDescent="0.3">
      <c r="A7" s="5">
        <v>6</v>
      </c>
      <c r="B7" s="6">
        <v>5</v>
      </c>
      <c r="C7" s="6">
        <v>195</v>
      </c>
      <c r="D7" s="5">
        <f>B7-B16</f>
        <v>1.6</v>
      </c>
      <c r="E7" s="5">
        <f>C7-B17</f>
        <v>57.900000000000006</v>
      </c>
      <c r="F7" s="5">
        <f t="shared" si="0"/>
        <v>92.640000000000015</v>
      </c>
      <c r="G7" s="5">
        <f t="shared" si="1"/>
        <v>2.5600000000000005</v>
      </c>
    </row>
    <row r="8" spans="1:7" ht="15.6" x14ac:dyDescent="0.3">
      <c r="A8" s="5">
        <v>7</v>
      </c>
      <c r="B8" s="6">
        <v>2.8</v>
      </c>
      <c r="C8" s="6">
        <v>115</v>
      </c>
      <c r="D8" s="5">
        <f>B8-B16</f>
        <v>-0.60000000000000009</v>
      </c>
      <c r="E8" s="5">
        <f>C8-B17</f>
        <v>-22.099999999999994</v>
      </c>
      <c r="F8" s="5">
        <f t="shared" si="0"/>
        <v>13.259999999999998</v>
      </c>
      <c r="G8" s="5">
        <f t="shared" si="1"/>
        <v>0.3600000000000001</v>
      </c>
    </row>
    <row r="9" spans="1:7" ht="15.6" x14ac:dyDescent="0.3">
      <c r="A9" s="5">
        <v>8</v>
      </c>
      <c r="B9" s="6">
        <v>3</v>
      </c>
      <c r="C9" s="6">
        <v>136</v>
      </c>
      <c r="D9" s="5">
        <f>B9-B16</f>
        <v>-0.39999999999999991</v>
      </c>
      <c r="E9" s="5">
        <f>C9-B17</f>
        <v>-1.0999999999999943</v>
      </c>
      <c r="F9" s="5">
        <f t="shared" si="0"/>
        <v>0.43999999999999762</v>
      </c>
      <c r="G9" s="5">
        <f t="shared" si="1"/>
        <v>0.15999999999999992</v>
      </c>
    </row>
    <row r="10" spans="1:7" ht="15.6" x14ac:dyDescent="0.3">
      <c r="A10" s="5">
        <v>9</v>
      </c>
      <c r="B10" s="6">
        <v>4</v>
      </c>
      <c r="C10" s="6">
        <v>175</v>
      </c>
      <c r="D10" s="5">
        <f>B10-B16</f>
        <v>0.60000000000000009</v>
      </c>
      <c r="E10" s="5">
        <f>C10-B17</f>
        <v>37.900000000000006</v>
      </c>
      <c r="F10" s="5">
        <f t="shared" si="0"/>
        <v>22.740000000000006</v>
      </c>
      <c r="G10" s="5">
        <f t="shared" si="1"/>
        <v>0.3600000000000001</v>
      </c>
    </row>
    <row r="11" spans="1:7" ht="15.6" x14ac:dyDescent="0.3">
      <c r="A11" s="5">
        <v>10</v>
      </c>
      <c r="B11" s="6">
        <v>3.4</v>
      </c>
      <c r="C11" s="6">
        <v>150</v>
      </c>
      <c r="D11" s="5">
        <f>B11-B16</f>
        <v>0</v>
      </c>
      <c r="E11" s="5">
        <f>C11-B17</f>
        <v>12.900000000000006</v>
      </c>
      <c r="F11" s="5">
        <f t="shared" si="0"/>
        <v>0</v>
      </c>
      <c r="G11" s="5">
        <f t="shared" si="1"/>
        <v>0</v>
      </c>
    </row>
    <row r="12" spans="1:7" x14ac:dyDescent="0.3">
      <c r="A12" s="7" t="s">
        <v>5</v>
      </c>
      <c r="B12" s="8">
        <f>SUM(B2:B11)</f>
        <v>34</v>
      </c>
      <c r="C12" s="8">
        <f>SUM(C2:C11)</f>
        <v>1371</v>
      </c>
      <c r="D12" s="8">
        <f t="shared" ref="D12:F12" si="2">SUM(D2:D11)</f>
        <v>8.8817841970012523E-16</v>
      </c>
      <c r="E12" s="8">
        <f t="shared" si="2"/>
        <v>5.6843418860808015E-14</v>
      </c>
      <c r="F12" s="8">
        <f t="shared" si="2"/>
        <v>292.59999999999997</v>
      </c>
      <c r="G12" s="8">
        <f>SUM(G2:G11)</f>
        <v>7.0200000000000014</v>
      </c>
    </row>
    <row r="16" spans="1:7" ht="16.95" customHeight="1" x14ac:dyDescent="0.35">
      <c r="A16" s="12" t="s">
        <v>13</v>
      </c>
      <c r="B16">
        <f>B12/10</f>
        <v>3.4</v>
      </c>
    </row>
    <row r="17" spans="1:2" ht="14.4" customHeight="1" x14ac:dyDescent="0.35">
      <c r="A17" s="12" t="s">
        <v>14</v>
      </c>
      <c r="B17">
        <f>C12/10</f>
        <v>137.1</v>
      </c>
    </row>
    <row r="19" spans="1:2" x14ac:dyDescent="0.3">
      <c r="A19" s="9" t="s">
        <v>7</v>
      </c>
      <c r="B19">
        <f>F12/G12</f>
        <v>41.68091168091167</v>
      </c>
    </row>
    <row r="20" spans="1:2" x14ac:dyDescent="0.3">
      <c r="A20" s="9" t="s">
        <v>6</v>
      </c>
      <c r="B20">
        <f>B17-(B19)*(B16)</f>
        <v>-4.6150997150996886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F5C6-E56A-4D1E-BFB9-E0BBFFF4AAA8}">
  <dimension ref="A1:E12"/>
  <sheetViews>
    <sheetView workbookViewId="0">
      <selection activeCell="D1" sqref="D1"/>
    </sheetView>
  </sheetViews>
  <sheetFormatPr defaultColWidth="9.109375" defaultRowHeight="14.4" x14ac:dyDescent="0.3"/>
  <cols>
    <col min="1" max="1" width="12.33203125" bestFit="1" customWidth="1"/>
    <col min="2" max="2" width="18.5546875" customWidth="1"/>
    <col min="3" max="3" width="17.44140625" customWidth="1"/>
    <col min="4" max="4" width="24.5546875" customWidth="1"/>
  </cols>
  <sheetData>
    <row r="1" spans="1:5" ht="39" customHeight="1" x14ac:dyDescent="0.3">
      <c r="A1" s="3" t="s">
        <v>2</v>
      </c>
      <c r="B1" s="4" t="s">
        <v>3</v>
      </c>
      <c r="C1" s="4" t="s">
        <v>4</v>
      </c>
      <c r="D1" s="13" t="s">
        <v>15</v>
      </c>
      <c r="E1" s="4" t="s">
        <v>8</v>
      </c>
    </row>
    <row r="2" spans="1:5" ht="15.6" x14ac:dyDescent="0.3">
      <c r="A2" s="5">
        <v>1</v>
      </c>
      <c r="B2" s="6">
        <v>2.6</v>
      </c>
      <c r="C2" s="6">
        <v>95</v>
      </c>
      <c r="D2" s="10">
        <f>-4.615+41.681*(B2)</f>
        <v>103.7556</v>
      </c>
      <c r="E2" s="10">
        <f>C2-D2</f>
        <v>-8.7556000000000012</v>
      </c>
    </row>
    <row r="3" spans="1:5" ht="15.6" x14ac:dyDescent="0.3">
      <c r="A3" s="5">
        <v>2</v>
      </c>
      <c r="B3" s="6">
        <v>3.7</v>
      </c>
      <c r="C3" s="6">
        <v>140</v>
      </c>
      <c r="D3" s="10">
        <f t="shared" ref="D3:D11" si="0">-4.615+41.681*(B3)</f>
        <v>149.60469999999998</v>
      </c>
      <c r="E3" s="10">
        <f t="shared" ref="E3:E11" si="1">C3-D3</f>
        <v>-9.6046999999999798</v>
      </c>
    </row>
    <row r="4" spans="1:5" ht="15.6" x14ac:dyDescent="0.3">
      <c r="A4" s="5">
        <v>3</v>
      </c>
      <c r="B4" s="6">
        <v>2.4</v>
      </c>
      <c r="C4" s="6">
        <v>85</v>
      </c>
      <c r="D4" s="10">
        <f t="shared" si="0"/>
        <v>95.419399999999996</v>
      </c>
      <c r="E4" s="10">
        <f t="shared" si="1"/>
        <v>-10.419399999999996</v>
      </c>
    </row>
    <row r="5" spans="1:5" ht="15.6" x14ac:dyDescent="0.3">
      <c r="A5" s="5">
        <v>4</v>
      </c>
      <c r="B5" s="6">
        <v>4.5</v>
      </c>
      <c r="C5" s="6">
        <v>180</v>
      </c>
      <c r="D5" s="10">
        <f t="shared" si="0"/>
        <v>182.94949999999997</v>
      </c>
      <c r="E5" s="10">
        <f t="shared" si="1"/>
        <v>-2.949499999999972</v>
      </c>
    </row>
    <row r="6" spans="1:5" ht="15.6" x14ac:dyDescent="0.3">
      <c r="A6" s="5">
        <v>5</v>
      </c>
      <c r="B6" s="6">
        <v>2.6</v>
      </c>
      <c r="C6" s="6">
        <v>100</v>
      </c>
      <c r="D6" s="10">
        <f t="shared" si="0"/>
        <v>103.7556</v>
      </c>
      <c r="E6" s="10">
        <f t="shared" si="1"/>
        <v>-3.7556000000000012</v>
      </c>
    </row>
    <row r="7" spans="1:5" ht="15.6" x14ac:dyDescent="0.3">
      <c r="A7" s="5">
        <v>6</v>
      </c>
      <c r="B7" s="6">
        <v>5</v>
      </c>
      <c r="C7" s="6">
        <v>195</v>
      </c>
      <c r="D7" s="10">
        <f t="shared" si="0"/>
        <v>203.78999999999996</v>
      </c>
      <c r="E7" s="10">
        <f t="shared" si="1"/>
        <v>-8.7899999999999636</v>
      </c>
    </row>
    <row r="8" spans="1:5" ht="15.6" x14ac:dyDescent="0.3">
      <c r="A8" s="5">
        <v>7</v>
      </c>
      <c r="B8" s="6">
        <v>2.8</v>
      </c>
      <c r="C8" s="6">
        <v>115</v>
      </c>
      <c r="D8" s="10">
        <f t="shared" si="0"/>
        <v>112.09179999999999</v>
      </c>
      <c r="E8" s="10">
        <f t="shared" si="1"/>
        <v>2.9082000000000079</v>
      </c>
    </row>
    <row r="9" spans="1:5" ht="15.6" x14ac:dyDescent="0.3">
      <c r="A9" s="5">
        <v>8</v>
      </c>
      <c r="B9" s="6">
        <v>3</v>
      </c>
      <c r="C9" s="6">
        <v>136</v>
      </c>
      <c r="D9" s="10">
        <f t="shared" si="0"/>
        <v>120.428</v>
      </c>
      <c r="E9" s="10">
        <f t="shared" si="1"/>
        <v>15.572000000000003</v>
      </c>
    </row>
    <row r="10" spans="1:5" ht="15.6" x14ac:dyDescent="0.3">
      <c r="A10" s="5">
        <v>9</v>
      </c>
      <c r="B10" s="6">
        <v>4</v>
      </c>
      <c r="C10" s="6">
        <v>175</v>
      </c>
      <c r="D10" s="10">
        <f t="shared" si="0"/>
        <v>162.10899999999998</v>
      </c>
      <c r="E10" s="10">
        <f t="shared" si="1"/>
        <v>12.89100000000002</v>
      </c>
    </row>
    <row r="11" spans="1:5" ht="15.6" x14ac:dyDescent="0.3">
      <c r="A11" s="5">
        <v>10</v>
      </c>
      <c r="B11" s="6">
        <v>3.4</v>
      </c>
      <c r="C11" s="6">
        <v>150</v>
      </c>
      <c r="D11" s="10">
        <f t="shared" si="0"/>
        <v>137.10039999999998</v>
      </c>
      <c r="E11" s="10">
        <f t="shared" si="1"/>
        <v>12.899600000000021</v>
      </c>
    </row>
    <row r="12" spans="1:5" x14ac:dyDescent="0.3">
      <c r="E12" s="11">
        <f>SUM(E2:E11)</f>
        <v>-3.99999999986278E-3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63CE-3CC6-4EE9-821A-D6FA4D166124}">
  <dimension ref="A1:F17"/>
  <sheetViews>
    <sheetView topLeftCell="A2" workbookViewId="0">
      <selection activeCell="G27" sqref="G27"/>
    </sheetView>
  </sheetViews>
  <sheetFormatPr defaultColWidth="9.109375" defaultRowHeight="14.4" x14ac:dyDescent="0.3"/>
  <cols>
    <col min="1" max="1" width="12.6640625" customWidth="1"/>
    <col min="2" max="2" width="16.109375" customWidth="1"/>
    <col min="3" max="3" width="17.6640625" customWidth="1"/>
    <col min="4" max="4" width="25.33203125" customWidth="1"/>
    <col min="6" max="6" width="17.88671875" customWidth="1"/>
  </cols>
  <sheetData>
    <row r="1" spans="1:6" ht="34.950000000000003" customHeight="1" x14ac:dyDescent="0.3">
      <c r="A1" s="3" t="s">
        <v>2</v>
      </c>
      <c r="B1" s="4" t="s">
        <v>3</v>
      </c>
      <c r="C1" s="4" t="s">
        <v>4</v>
      </c>
      <c r="D1" s="13" t="s">
        <v>15</v>
      </c>
      <c r="E1" s="4" t="s">
        <v>16</v>
      </c>
      <c r="F1" s="4" t="s">
        <v>17</v>
      </c>
    </row>
    <row r="2" spans="1:6" ht="15.6" x14ac:dyDescent="0.3">
      <c r="A2" s="5">
        <v>1</v>
      </c>
      <c r="B2" s="6">
        <v>2.6</v>
      </c>
      <c r="C2" s="6">
        <v>95</v>
      </c>
      <c r="D2" s="10">
        <f>-4.615+41.681*(B2)</f>
        <v>103.7556</v>
      </c>
      <c r="E2" s="10">
        <f>C2-D2</f>
        <v>-8.7556000000000012</v>
      </c>
      <c r="F2" s="10">
        <f>POWER(E2,2)</f>
        <v>76.660531360000022</v>
      </c>
    </row>
    <row r="3" spans="1:6" ht="15.6" x14ac:dyDescent="0.3">
      <c r="A3" s="5">
        <v>2</v>
      </c>
      <c r="B3" s="6">
        <v>3.7</v>
      </c>
      <c r="C3" s="6">
        <v>140</v>
      </c>
      <c r="D3" s="10">
        <f t="shared" ref="D3:D11" si="0">-4.615+41.681*(B3)</f>
        <v>149.60469999999998</v>
      </c>
      <c r="E3" s="10">
        <f t="shared" ref="E3:E11" si="1">C3-D3</f>
        <v>-9.6046999999999798</v>
      </c>
      <c r="F3" s="10">
        <f t="shared" ref="F3:F11" si="2">POWER(E3,2)</f>
        <v>92.250262089999609</v>
      </c>
    </row>
    <row r="4" spans="1:6" ht="15.6" x14ac:dyDescent="0.3">
      <c r="A4" s="5">
        <v>3</v>
      </c>
      <c r="B4" s="6">
        <v>2.4</v>
      </c>
      <c r="C4" s="6">
        <v>85</v>
      </c>
      <c r="D4" s="10">
        <f t="shared" si="0"/>
        <v>95.419399999999996</v>
      </c>
      <c r="E4" s="10">
        <f t="shared" si="1"/>
        <v>-10.419399999999996</v>
      </c>
      <c r="F4" s="10">
        <f t="shared" si="2"/>
        <v>108.56389635999992</v>
      </c>
    </row>
    <row r="5" spans="1:6" ht="15.6" x14ac:dyDescent="0.3">
      <c r="A5" s="5">
        <v>4</v>
      </c>
      <c r="B5" s="6">
        <v>4.5</v>
      </c>
      <c r="C5" s="6">
        <v>180</v>
      </c>
      <c r="D5" s="10">
        <f t="shared" si="0"/>
        <v>182.94949999999997</v>
      </c>
      <c r="E5" s="10">
        <f t="shared" si="1"/>
        <v>-2.949499999999972</v>
      </c>
      <c r="F5" s="10">
        <f t="shared" si="2"/>
        <v>8.6995502499998345</v>
      </c>
    </row>
    <row r="6" spans="1:6" ht="15.6" x14ac:dyDescent="0.3">
      <c r="A6" s="5">
        <v>5</v>
      </c>
      <c r="B6" s="6">
        <v>2.6</v>
      </c>
      <c r="C6" s="6">
        <v>100</v>
      </c>
      <c r="D6" s="10">
        <f t="shared" si="0"/>
        <v>103.7556</v>
      </c>
      <c r="E6" s="10">
        <f t="shared" si="1"/>
        <v>-3.7556000000000012</v>
      </c>
      <c r="F6" s="10">
        <f t="shared" si="2"/>
        <v>14.104531360000008</v>
      </c>
    </row>
    <row r="7" spans="1:6" ht="15.6" x14ac:dyDescent="0.3">
      <c r="A7" s="5">
        <v>6</v>
      </c>
      <c r="B7" s="6">
        <v>5</v>
      </c>
      <c r="C7" s="6">
        <v>195</v>
      </c>
      <c r="D7" s="10">
        <f t="shared" si="0"/>
        <v>203.78999999999996</v>
      </c>
      <c r="E7" s="10">
        <f t="shared" si="1"/>
        <v>-8.7899999999999636</v>
      </c>
      <c r="F7" s="10">
        <f t="shared" si="2"/>
        <v>77.26409999999936</v>
      </c>
    </row>
    <row r="8" spans="1:6" ht="15.6" x14ac:dyDescent="0.3">
      <c r="A8" s="5">
        <v>7</v>
      </c>
      <c r="B8" s="6">
        <v>2.8</v>
      </c>
      <c r="C8" s="6">
        <v>115</v>
      </c>
      <c r="D8" s="10">
        <f t="shared" si="0"/>
        <v>112.09179999999999</v>
      </c>
      <c r="E8" s="10">
        <f t="shared" si="1"/>
        <v>2.9082000000000079</v>
      </c>
      <c r="F8" s="10">
        <f t="shared" si="2"/>
        <v>8.4576272400000452</v>
      </c>
    </row>
    <row r="9" spans="1:6" ht="15.6" x14ac:dyDescent="0.3">
      <c r="A9" s="5">
        <v>8</v>
      </c>
      <c r="B9" s="6">
        <v>3</v>
      </c>
      <c r="C9" s="6">
        <v>136</v>
      </c>
      <c r="D9" s="10">
        <f t="shared" si="0"/>
        <v>120.428</v>
      </c>
      <c r="E9" s="10">
        <f t="shared" si="1"/>
        <v>15.572000000000003</v>
      </c>
      <c r="F9" s="10">
        <f t="shared" si="2"/>
        <v>242.4871840000001</v>
      </c>
    </row>
    <row r="10" spans="1:6" ht="15.6" x14ac:dyDescent="0.3">
      <c r="A10" s="5">
        <v>9</v>
      </c>
      <c r="B10" s="6">
        <v>4</v>
      </c>
      <c r="C10" s="6">
        <v>175</v>
      </c>
      <c r="D10" s="10">
        <f t="shared" si="0"/>
        <v>162.10899999999998</v>
      </c>
      <c r="E10" s="10">
        <f t="shared" si="1"/>
        <v>12.89100000000002</v>
      </c>
      <c r="F10" s="10">
        <f t="shared" si="2"/>
        <v>166.1778810000005</v>
      </c>
    </row>
    <row r="11" spans="1:6" ht="15.6" x14ac:dyDescent="0.3">
      <c r="A11" s="5">
        <v>10</v>
      </c>
      <c r="B11" s="6">
        <v>3.4</v>
      </c>
      <c r="C11" s="6">
        <v>150</v>
      </c>
      <c r="D11" s="10">
        <f t="shared" si="0"/>
        <v>137.10039999999998</v>
      </c>
      <c r="E11" s="10">
        <f t="shared" si="1"/>
        <v>12.899600000000021</v>
      </c>
      <c r="F11" s="10">
        <f t="shared" si="2"/>
        <v>166.39968016000054</v>
      </c>
    </row>
    <row r="13" spans="1:6" x14ac:dyDescent="0.3">
      <c r="E13" s="15" t="s">
        <v>18</v>
      </c>
      <c r="F13" s="14">
        <f>SUM(F2:F11)</f>
        <v>961.06524381999998</v>
      </c>
    </row>
    <row r="14" spans="1:6" x14ac:dyDescent="0.3">
      <c r="E14" s="15"/>
    </row>
    <row r="15" spans="1:6" x14ac:dyDescent="0.3">
      <c r="E15" s="16"/>
    </row>
    <row r="16" spans="1:6" x14ac:dyDescent="0.3">
      <c r="E16" s="16"/>
    </row>
    <row r="17" spans="5:5" x14ac:dyDescent="0.3">
      <c r="E17" s="1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BF54-1321-4967-92B9-1A2CB0521B61}">
  <dimension ref="A1:E17"/>
  <sheetViews>
    <sheetView topLeftCell="B1" workbookViewId="0">
      <selection activeCell="E2" sqref="E2"/>
    </sheetView>
  </sheetViews>
  <sheetFormatPr defaultColWidth="9.109375" defaultRowHeight="14.4" x14ac:dyDescent="0.3"/>
  <cols>
    <col min="1" max="1" width="12.33203125" customWidth="1"/>
    <col min="2" max="2" width="16.44140625" customWidth="1"/>
    <col min="3" max="3" width="19.44140625" customWidth="1"/>
    <col min="4" max="4" width="11.33203125" customWidth="1"/>
    <col min="5" max="5" width="23.33203125" customWidth="1"/>
  </cols>
  <sheetData>
    <row r="1" spans="1:5" ht="33.6" x14ac:dyDescent="0.3">
      <c r="A1" s="4" t="s">
        <v>2</v>
      </c>
      <c r="B1" s="4" t="s">
        <v>3</v>
      </c>
      <c r="C1" s="4" t="s">
        <v>4</v>
      </c>
      <c r="D1" s="13" t="s">
        <v>19</v>
      </c>
      <c r="E1" s="13" t="s">
        <v>20</v>
      </c>
    </row>
    <row r="2" spans="1:5" ht="15.6" x14ac:dyDescent="0.3">
      <c r="A2" s="5">
        <v>1</v>
      </c>
      <c r="B2" s="6">
        <v>2.6</v>
      </c>
      <c r="C2" s="6">
        <v>95</v>
      </c>
      <c r="D2" s="10">
        <v>-42.099999999999994</v>
      </c>
      <c r="E2" s="10">
        <f>POWER(D2,2)</f>
        <v>1772.4099999999996</v>
      </c>
    </row>
    <row r="3" spans="1:5" ht="15.6" x14ac:dyDescent="0.3">
      <c r="A3" s="5">
        <v>2</v>
      </c>
      <c r="B3" s="6">
        <v>3.7</v>
      </c>
      <c r="C3" s="6">
        <v>140</v>
      </c>
      <c r="D3" s="10">
        <v>2.9000000000000057</v>
      </c>
      <c r="E3" s="10">
        <f t="shared" ref="E3:E11" si="0">POWER(D3,2)</f>
        <v>8.4100000000000321</v>
      </c>
    </row>
    <row r="4" spans="1:5" ht="15.6" x14ac:dyDescent="0.3">
      <c r="A4" s="5">
        <v>3</v>
      </c>
      <c r="B4" s="6">
        <v>2.4</v>
      </c>
      <c r="C4" s="6">
        <v>85</v>
      </c>
      <c r="D4" s="10">
        <v>-52.099999999999994</v>
      </c>
      <c r="E4" s="10">
        <f t="shared" si="0"/>
        <v>2714.4099999999994</v>
      </c>
    </row>
    <row r="5" spans="1:5" ht="15.6" x14ac:dyDescent="0.3">
      <c r="A5" s="5">
        <v>4</v>
      </c>
      <c r="B5" s="6">
        <v>4.5</v>
      </c>
      <c r="C5" s="6">
        <v>180</v>
      </c>
      <c r="D5" s="10">
        <v>42.900000000000006</v>
      </c>
      <c r="E5" s="10">
        <f t="shared" si="0"/>
        <v>1840.4100000000005</v>
      </c>
    </row>
    <row r="6" spans="1:5" ht="15.6" x14ac:dyDescent="0.3">
      <c r="A6" s="5">
        <v>5</v>
      </c>
      <c r="B6" s="6">
        <v>2.6</v>
      </c>
      <c r="C6" s="6">
        <v>100</v>
      </c>
      <c r="D6" s="10">
        <v>-37.099999999999994</v>
      </c>
      <c r="E6" s="10">
        <f t="shared" si="0"/>
        <v>1376.4099999999996</v>
      </c>
    </row>
    <row r="7" spans="1:5" ht="15.6" x14ac:dyDescent="0.3">
      <c r="A7" s="5">
        <v>6</v>
      </c>
      <c r="B7" s="6">
        <v>5</v>
      </c>
      <c r="C7" s="6">
        <v>195</v>
      </c>
      <c r="D7" s="10">
        <v>57.900000000000006</v>
      </c>
      <c r="E7" s="10">
        <f t="shared" si="0"/>
        <v>3352.4100000000008</v>
      </c>
    </row>
    <row r="8" spans="1:5" ht="15.6" x14ac:dyDescent="0.3">
      <c r="A8" s="5">
        <v>7</v>
      </c>
      <c r="B8" s="6">
        <v>2.8</v>
      </c>
      <c r="C8" s="6">
        <v>115</v>
      </c>
      <c r="D8" s="10">
        <v>-22.099999999999994</v>
      </c>
      <c r="E8" s="10">
        <f t="shared" si="0"/>
        <v>488.40999999999974</v>
      </c>
    </row>
    <row r="9" spans="1:5" ht="15.6" x14ac:dyDescent="0.3">
      <c r="A9" s="5">
        <v>8</v>
      </c>
      <c r="B9" s="6">
        <v>3</v>
      </c>
      <c r="C9" s="6">
        <v>136</v>
      </c>
      <c r="D9" s="10">
        <v>-1.0999999999999943</v>
      </c>
      <c r="E9" s="10">
        <f t="shared" si="0"/>
        <v>1.2099999999999875</v>
      </c>
    </row>
    <row r="10" spans="1:5" ht="15.6" x14ac:dyDescent="0.3">
      <c r="A10" s="5">
        <v>9</v>
      </c>
      <c r="B10" s="6">
        <v>4</v>
      </c>
      <c r="C10" s="6">
        <v>175</v>
      </c>
      <c r="D10" s="10">
        <v>37.900000000000006</v>
      </c>
      <c r="E10" s="10">
        <f t="shared" si="0"/>
        <v>1436.4100000000005</v>
      </c>
    </row>
    <row r="11" spans="1:5" ht="15.6" x14ac:dyDescent="0.3">
      <c r="A11" s="5">
        <v>10</v>
      </c>
      <c r="B11" s="6">
        <v>3.4</v>
      </c>
      <c r="C11" s="6">
        <v>150</v>
      </c>
      <c r="D11" s="10">
        <v>12.900000000000006</v>
      </c>
      <c r="E11" s="10">
        <f t="shared" si="0"/>
        <v>166.41000000000014</v>
      </c>
    </row>
    <row r="13" spans="1:5" x14ac:dyDescent="0.3">
      <c r="D13" s="9" t="s">
        <v>21</v>
      </c>
      <c r="E13" s="14">
        <f>SUM(E2:E11)</f>
        <v>13156.9</v>
      </c>
    </row>
    <row r="17" spans="1:1" ht="18" x14ac:dyDescent="0.35">
      <c r="A17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AFBA-53BA-4C25-A8CA-681FE1ED1DC1}">
  <dimension ref="A1:E15"/>
  <sheetViews>
    <sheetView workbookViewId="0">
      <selection activeCell="E9" sqref="E9"/>
    </sheetView>
  </sheetViews>
  <sheetFormatPr defaultColWidth="11.5546875" defaultRowHeight="14.4" x14ac:dyDescent="0.3"/>
  <cols>
    <col min="1" max="1" width="16.44140625" customWidth="1"/>
    <col min="2" max="2" width="16.109375" customWidth="1"/>
    <col min="3" max="3" width="17.33203125" customWidth="1"/>
    <col min="4" max="4" width="21.88671875" customWidth="1"/>
    <col min="5" max="5" width="16" customWidth="1"/>
  </cols>
  <sheetData>
    <row r="1" spans="1:5" ht="33.6" x14ac:dyDescent="0.3">
      <c r="A1" s="17" t="s">
        <v>2</v>
      </c>
      <c r="B1" s="4" t="s">
        <v>3</v>
      </c>
      <c r="C1" s="4" t="s">
        <v>4</v>
      </c>
      <c r="D1" s="13" t="s">
        <v>15</v>
      </c>
      <c r="E1" s="13" t="s">
        <v>22</v>
      </c>
    </row>
    <row r="2" spans="1:5" ht="15.6" x14ac:dyDescent="0.3">
      <c r="A2" s="18">
        <v>1</v>
      </c>
      <c r="B2" s="19">
        <v>2.6</v>
      </c>
      <c r="C2" s="19">
        <v>95</v>
      </c>
      <c r="D2" s="18">
        <f>-4.615+41.681*(B2)</f>
        <v>103.7556</v>
      </c>
      <c r="E2" s="18">
        <f>(D2-137.1)^2</f>
        <v>1111.8490113599996</v>
      </c>
    </row>
    <row r="3" spans="1:5" ht="15.6" x14ac:dyDescent="0.3">
      <c r="A3" s="18">
        <v>2</v>
      </c>
      <c r="B3" s="19">
        <v>3.7</v>
      </c>
      <c r="C3" s="19">
        <v>140</v>
      </c>
      <c r="D3" s="18">
        <f t="shared" ref="D3:D11" si="0">-4.615+41.681*(B3)</f>
        <v>149.60469999999998</v>
      </c>
      <c r="E3" s="18">
        <f t="shared" ref="E3:E11" si="1">(D3-137.1)^2</f>
        <v>156.36752208999962</v>
      </c>
    </row>
    <row r="4" spans="1:5" ht="15.6" x14ac:dyDescent="0.3">
      <c r="A4" s="18">
        <v>3</v>
      </c>
      <c r="B4" s="19">
        <v>2.4</v>
      </c>
      <c r="C4" s="19">
        <v>85</v>
      </c>
      <c r="D4" s="18">
        <f t="shared" si="0"/>
        <v>95.419399999999996</v>
      </c>
      <c r="E4" s="18">
        <f t="shared" si="1"/>
        <v>1737.2724163599999</v>
      </c>
    </row>
    <row r="5" spans="1:5" ht="15.6" x14ac:dyDescent="0.3">
      <c r="A5" s="18">
        <v>4</v>
      </c>
      <c r="B5" s="19">
        <v>4.5</v>
      </c>
      <c r="C5" s="19">
        <v>180</v>
      </c>
      <c r="D5" s="18">
        <f t="shared" si="0"/>
        <v>182.94949999999997</v>
      </c>
      <c r="E5" s="18">
        <f t="shared" si="1"/>
        <v>2102.1766502499981</v>
      </c>
    </row>
    <row r="6" spans="1:5" ht="15.6" x14ac:dyDescent="0.3">
      <c r="A6" s="18">
        <v>5</v>
      </c>
      <c r="B6" s="19">
        <v>2.6</v>
      </c>
      <c r="C6" s="19">
        <v>100</v>
      </c>
      <c r="D6" s="18">
        <f t="shared" si="0"/>
        <v>103.7556</v>
      </c>
      <c r="E6" s="18">
        <f t="shared" si="1"/>
        <v>1111.8490113599996</v>
      </c>
    </row>
    <row r="7" spans="1:5" ht="15.6" x14ac:dyDescent="0.3">
      <c r="A7" s="18">
        <v>6</v>
      </c>
      <c r="B7" s="19">
        <v>5</v>
      </c>
      <c r="C7" s="19">
        <v>195</v>
      </c>
      <c r="D7" s="18">
        <f t="shared" si="0"/>
        <v>203.78999999999996</v>
      </c>
      <c r="E7" s="18">
        <f t="shared" si="1"/>
        <v>4447.5560999999961</v>
      </c>
    </row>
    <row r="8" spans="1:5" ht="15.6" x14ac:dyDescent="0.3">
      <c r="A8" s="18">
        <v>7</v>
      </c>
      <c r="B8" s="19">
        <v>2.8</v>
      </c>
      <c r="C8" s="19">
        <v>115</v>
      </c>
      <c r="D8" s="18">
        <f t="shared" si="0"/>
        <v>112.09179999999999</v>
      </c>
      <c r="E8" s="18">
        <f t="shared" si="1"/>
        <v>625.4100672400001</v>
      </c>
    </row>
    <row r="9" spans="1:5" ht="15.6" x14ac:dyDescent="0.3">
      <c r="A9" s="18">
        <v>8</v>
      </c>
      <c r="B9" s="19">
        <v>3</v>
      </c>
      <c r="C9" s="19">
        <v>136</v>
      </c>
      <c r="D9" s="18">
        <f t="shared" si="0"/>
        <v>120.428</v>
      </c>
      <c r="E9" s="18">
        <f t="shared" si="1"/>
        <v>277.95558399999987</v>
      </c>
    </row>
    <row r="10" spans="1:5" ht="15.6" x14ac:dyDescent="0.3">
      <c r="A10" s="18">
        <v>9</v>
      </c>
      <c r="B10" s="19">
        <v>4</v>
      </c>
      <c r="C10" s="19">
        <v>175</v>
      </c>
      <c r="D10" s="18">
        <f t="shared" si="0"/>
        <v>162.10899999999998</v>
      </c>
      <c r="E10" s="18">
        <f t="shared" si="1"/>
        <v>625.45008099999927</v>
      </c>
    </row>
    <row r="11" spans="1:5" ht="15.6" x14ac:dyDescent="0.3">
      <c r="A11" s="18">
        <v>10</v>
      </c>
      <c r="B11" s="19">
        <v>3.4</v>
      </c>
      <c r="C11" s="19">
        <v>150</v>
      </c>
      <c r="D11" s="18">
        <f t="shared" si="0"/>
        <v>137.10039999999998</v>
      </c>
      <c r="E11" s="18">
        <f t="shared" si="1"/>
        <v>1.5999999998788553E-7</v>
      </c>
    </row>
    <row r="15" spans="1:5" x14ac:dyDescent="0.3">
      <c r="D15" s="15" t="s">
        <v>23</v>
      </c>
      <c r="E15" s="20">
        <f>SUM(E2:E11)</f>
        <v>12195.886443819993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4562-697B-4179-BAA0-AB99C97BA879}">
  <dimension ref="B3:G5"/>
  <sheetViews>
    <sheetView workbookViewId="0">
      <selection activeCell="B4" sqref="B4:B5"/>
    </sheetView>
  </sheetViews>
  <sheetFormatPr defaultColWidth="11.5546875" defaultRowHeight="14.4" x14ac:dyDescent="0.3"/>
  <cols>
    <col min="2" max="2" width="16.44140625" customWidth="1"/>
    <col min="3" max="3" width="10.33203125" customWidth="1"/>
    <col min="4" max="4" width="5.109375" customWidth="1"/>
    <col min="6" max="6" width="6.44140625" customWidth="1"/>
  </cols>
  <sheetData>
    <row r="3" spans="2:7" x14ac:dyDescent="0.3">
      <c r="B3" s="25" t="s">
        <v>26</v>
      </c>
      <c r="C3" s="25"/>
      <c r="D3" s="25"/>
      <c r="E3" s="25"/>
      <c r="F3" s="25"/>
      <c r="G3" s="25"/>
    </row>
    <row r="4" spans="2:7" ht="27.75" customHeight="1" x14ac:dyDescent="0.3">
      <c r="B4" s="23" t="s">
        <v>24</v>
      </c>
      <c r="C4" s="22" t="s">
        <v>23</v>
      </c>
      <c r="D4" s="14" t="s">
        <v>25</v>
      </c>
      <c r="E4" s="22">
        <v>12195.89</v>
      </c>
      <c r="F4" s="14" t="s">
        <v>25</v>
      </c>
      <c r="G4" s="24">
        <f>E4/E5</f>
        <v>0.92695771800348103</v>
      </c>
    </row>
    <row r="5" spans="2:7" ht="29.25" customHeight="1" x14ac:dyDescent="0.3">
      <c r="B5" s="23"/>
      <c r="C5" s="16" t="s">
        <v>21</v>
      </c>
      <c r="D5" s="21" t="s">
        <v>25</v>
      </c>
      <c r="E5" s="16">
        <v>13156.9</v>
      </c>
      <c r="F5" s="21" t="s">
        <v>25</v>
      </c>
      <c r="G5" s="24"/>
    </row>
  </sheetData>
  <mergeCells count="3">
    <mergeCell ref="B4:B5"/>
    <mergeCell ref="G4:G5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EC1A-BF72-43EB-8681-3EB3E36C6E6C}">
  <dimension ref="A1:B8"/>
  <sheetViews>
    <sheetView workbookViewId="0">
      <selection activeCell="A11" sqref="A11"/>
    </sheetView>
  </sheetViews>
  <sheetFormatPr defaultColWidth="11.5546875" defaultRowHeight="14.4" x14ac:dyDescent="0.3"/>
  <cols>
    <col min="2" max="2" width="11.88671875" bestFit="1" customWidth="1"/>
    <col min="6" max="6" width="24.88671875" customWidth="1"/>
  </cols>
  <sheetData>
    <row r="1" spans="1:2" x14ac:dyDescent="0.3">
      <c r="A1" s="27" t="s">
        <v>30</v>
      </c>
    </row>
    <row r="4" spans="1:2" ht="20.25" customHeight="1" x14ac:dyDescent="0.3"/>
    <row r="5" spans="1:2" x14ac:dyDescent="0.3">
      <c r="A5" s="26" t="s">
        <v>29</v>
      </c>
      <c r="B5">
        <v>961.06524381999998</v>
      </c>
    </row>
    <row r="6" spans="1:2" x14ac:dyDescent="0.3">
      <c r="A6" s="26" t="s">
        <v>28</v>
      </c>
      <c r="B6">
        <v>10</v>
      </c>
    </row>
    <row r="7" spans="1:2" x14ac:dyDescent="0.3">
      <c r="A7" s="26"/>
    </row>
    <row r="8" spans="1:2" x14ac:dyDescent="0.3">
      <c r="A8" s="26" t="s">
        <v>27</v>
      </c>
      <c r="B8">
        <f>SQRT(B5/(B6-2))</f>
        <v>10.960527153266854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A076-3636-48C7-A5D5-45552161E04B}">
  <dimension ref="A1:B6"/>
  <sheetViews>
    <sheetView tabSelected="1" workbookViewId="0">
      <selection activeCell="A7" sqref="A7"/>
    </sheetView>
  </sheetViews>
  <sheetFormatPr defaultRowHeight="14.4" x14ac:dyDescent="0.3"/>
  <sheetData>
    <row r="1" spans="1:2" x14ac:dyDescent="0.3">
      <c r="A1" s="9" t="s">
        <v>33</v>
      </c>
      <c r="B1">
        <v>10</v>
      </c>
    </row>
    <row r="2" spans="1:2" x14ac:dyDescent="0.3">
      <c r="A2" s="9" t="s">
        <v>35</v>
      </c>
      <c r="B2">
        <v>0.92695771999999999</v>
      </c>
    </row>
    <row r="3" spans="1:2" x14ac:dyDescent="0.3">
      <c r="A3" s="9" t="s">
        <v>34</v>
      </c>
      <c r="B3">
        <v>0.96273450130000005</v>
      </c>
    </row>
    <row r="6" spans="1:2" x14ac:dyDescent="0.3">
      <c r="A6" s="9" t="s">
        <v>36</v>
      </c>
      <c r="B6">
        <f>B3/SQRT((1-B2)/(B1-2))</f>
        <v>10.075448064674292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conjuntoDatos</vt:lpstr>
      <vt:lpstr>Ecuacion Regresion</vt:lpstr>
      <vt:lpstr>Minimos Cuadrados</vt:lpstr>
      <vt:lpstr>a) SCE</vt:lpstr>
      <vt:lpstr>b) STC</vt:lpstr>
      <vt:lpstr>c) SCR</vt:lpstr>
      <vt:lpstr>d) Coeficiente de determinación</vt:lpstr>
      <vt:lpstr>Errores estándar de estimación</vt:lpstr>
      <vt:lpstr>Prueba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Flores</dc:creator>
  <cp:lastModifiedBy>Mauro Sampayo</cp:lastModifiedBy>
  <dcterms:created xsi:type="dcterms:W3CDTF">2023-06-16T21:33:15Z</dcterms:created>
  <dcterms:modified xsi:type="dcterms:W3CDTF">2023-06-17T07:57:08Z</dcterms:modified>
</cp:coreProperties>
</file>