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086492\Downloads\"/>
    </mc:Choice>
  </mc:AlternateContent>
  <xr:revisionPtr revIDLastSave="0" documentId="8_{1948977B-D3CF-4016-B2A5-C0361E9882CD}" xr6:coauthVersionLast="47" xr6:coauthVersionMax="47" xr10:uidLastSave="{00000000-0000-0000-0000-000000000000}"/>
  <bookViews>
    <workbookView xWindow="-120" yWindow="-120" windowWidth="24240" windowHeight="13020" firstSheet="4" activeTab="4" xr2:uid="{B1D77E0A-3613-4EB2-A039-D5D375E79583}"/>
  </bookViews>
  <sheets>
    <sheet name="dinamica" sheetId="2" state="hidden" r:id="rId1"/>
    <sheet name="dinamica2" sheetId="4" state="hidden" r:id="rId2"/>
    <sheet name="Planilha5" sheetId="5" state="hidden" r:id="rId3"/>
    <sheet name="dados" sheetId="1" state="hidden" r:id="rId4"/>
    <sheet name="dashboard" sheetId="3" r:id="rId5"/>
  </sheets>
  <calcPr calcId="191029"/>
  <pivotCaches>
    <pivotCache cacheId="35" r:id="rId6"/>
    <pivotCache cacheId="21" r:id="rId7"/>
    <pivotCache cacheId="3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3" l="1"/>
  <c r="H1" i="3"/>
  <c r="F4" i="1"/>
  <c r="G4" i="1" s="1"/>
  <c r="F5" i="1" s="1"/>
  <c r="G5" i="1" s="1"/>
  <c r="F6" i="1" s="1"/>
  <c r="G6" i="1" s="1"/>
  <c r="F7" i="1" s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F13" i="1" s="1"/>
  <c r="G13" i="1" s="1"/>
  <c r="F14" i="1" s="1"/>
  <c r="G14" i="1" s="1"/>
  <c r="F15" i="1" s="1"/>
  <c r="G15" i="1" s="1"/>
  <c r="F16" i="1" s="1"/>
  <c r="G16" i="1" s="1"/>
  <c r="F17" i="1" s="1"/>
  <c r="G17" i="1" s="1"/>
  <c r="F18" i="1" s="1"/>
  <c r="G18" i="1" s="1"/>
  <c r="F19" i="1" s="1"/>
  <c r="G19" i="1" s="1"/>
  <c r="F20" i="1" s="1"/>
  <c r="G20" i="1" s="1"/>
  <c r="F21" i="1" s="1"/>
  <c r="G21" i="1" s="1"/>
  <c r="F22" i="1" s="1"/>
  <c r="G22" i="1" s="1"/>
  <c r="F23" i="1" s="1"/>
  <c r="G23" i="1" s="1"/>
  <c r="F24" i="1" s="1"/>
  <c r="G24" i="1" s="1"/>
  <c r="F25" i="1" s="1"/>
  <c r="G25" i="1" s="1"/>
  <c r="F26" i="1" s="1"/>
  <c r="G26" i="1" s="1"/>
  <c r="F27" i="1" s="1"/>
  <c r="G27" i="1" s="1"/>
  <c r="F28" i="1" s="1"/>
  <c r="G28" i="1" s="1"/>
  <c r="F29" i="1" s="1"/>
  <c r="G29" i="1" s="1"/>
  <c r="F30" i="1" s="1"/>
  <c r="G30" i="1" s="1"/>
  <c r="F31" i="1" s="1"/>
  <c r="G31" i="1" s="1"/>
  <c r="F32" i="1" s="1"/>
  <c r="G32" i="1" s="1"/>
  <c r="F33" i="1" s="1"/>
  <c r="G33" i="1" s="1"/>
  <c r="F34" i="1" s="1"/>
  <c r="G34" i="1" s="1"/>
  <c r="F35" i="1" s="1"/>
  <c r="G35" i="1" s="1"/>
  <c r="F36" i="1" s="1"/>
  <c r="G36" i="1" s="1"/>
  <c r="F37" i="1" s="1"/>
  <c r="G37" i="1" s="1"/>
  <c r="F38" i="1" s="1"/>
  <c r="G38" i="1" s="1"/>
  <c r="F39" i="1" s="1"/>
  <c r="G39" i="1" s="1"/>
  <c r="F3" i="1"/>
  <c r="G2" i="1"/>
  <c r="G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</calcChain>
</file>

<file path=xl/sharedStrings.xml><?xml version="1.0" encoding="utf-8"?>
<sst xmlns="http://schemas.openxmlformats.org/spreadsheetml/2006/main" count="207" uniqueCount="35">
  <si>
    <t>Data</t>
  </si>
  <si>
    <t>Tipo</t>
  </si>
  <si>
    <t>Categoria</t>
  </si>
  <si>
    <t>Valor</t>
  </si>
  <si>
    <t>Renda</t>
  </si>
  <si>
    <t>Despesa</t>
  </si>
  <si>
    <t>Salário</t>
  </si>
  <si>
    <t>Aluguel</t>
  </si>
  <si>
    <t>Dividendos</t>
  </si>
  <si>
    <t>Supermercado</t>
  </si>
  <si>
    <t>Aulas particulares</t>
  </si>
  <si>
    <t>Internet</t>
  </si>
  <si>
    <t>Mesada</t>
  </si>
  <si>
    <t>Cartão</t>
  </si>
  <si>
    <t>Remédios</t>
  </si>
  <si>
    <t>Viagem</t>
  </si>
  <si>
    <t>Uber</t>
  </si>
  <si>
    <t>Veterinário</t>
  </si>
  <si>
    <t>Roupas</t>
  </si>
  <si>
    <t>Dentista</t>
  </si>
  <si>
    <t>Soma de Valor</t>
  </si>
  <si>
    <t>Rótulos de Linha</t>
  </si>
  <si>
    <t>Total Geral</t>
  </si>
  <si>
    <t>Contagem de Categoria</t>
  </si>
  <si>
    <t>jan</t>
  </si>
  <si>
    <t>fev</t>
  </si>
  <si>
    <t>mar</t>
  </si>
  <si>
    <t>abr</t>
  </si>
  <si>
    <t>(Tudo)</t>
  </si>
  <si>
    <t>Meses</t>
  </si>
  <si>
    <t>Demonstrativo financeiro</t>
  </si>
  <si>
    <t>Lançamento</t>
  </si>
  <si>
    <t>Saldo Final</t>
  </si>
  <si>
    <t>Saldo Anterior</t>
  </si>
  <si>
    <t>até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</si>
</sst>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/m;@"/>
    <numFmt numFmtId="167" formatCode="[$-416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22"/>
      <color theme="0"/>
      <name val="Aptos"/>
      <family val="2"/>
    </font>
    <font>
      <sz val="14"/>
      <color theme="0"/>
      <name val="Aptos"/>
      <family val="2"/>
    </font>
    <font>
      <sz val="16"/>
      <color theme="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2" borderId="0" xfId="0" applyFont="1" applyFill="1"/>
    <xf numFmtId="0" fontId="2" fillId="2" borderId="0" xfId="0" applyFont="1" applyFill="1" applyAlignment="1">
      <alignment horizontal="left" vertical="center" indent="5"/>
    </xf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left" indent="1"/>
    </xf>
    <xf numFmtId="166" fontId="0" fillId="0" borderId="0" xfId="0" applyNumberFormat="1"/>
    <xf numFmtId="167" fontId="4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67" fontId="4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105">
    <dxf>
      <numFmt numFmtId="166" formatCode="d/m;@"/>
    </dxf>
    <dxf>
      <numFmt numFmtId="0" formatCode="General"/>
    </dxf>
    <dxf>
      <numFmt numFmtId="0" formatCode="General"/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[Controle_financeiro.xlsx]dashboard!Tabela dinâmica25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dashboard!$B$6:$B$10</c:f>
              <c:strCache>
                <c:ptCount val="4"/>
                <c:pt idx="0">
                  <c:v>Aulas particulares</c:v>
                </c:pt>
                <c:pt idx="1">
                  <c:v>Dividendos</c:v>
                </c:pt>
                <c:pt idx="2">
                  <c:v>Mesada</c:v>
                </c:pt>
                <c:pt idx="3">
                  <c:v>Salário</c:v>
                </c:pt>
              </c:strCache>
            </c:strRef>
          </c:cat>
          <c:val>
            <c:numRef>
              <c:f>dashboard!$C$6:$C$10</c:f>
              <c:numCache>
                <c:formatCode>General</c:formatCode>
                <c:ptCount val="4"/>
                <c:pt idx="0">
                  <c:v>300</c:v>
                </c:pt>
                <c:pt idx="1">
                  <c:v>150</c:v>
                </c:pt>
                <c:pt idx="2">
                  <c:v>500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A-4CC0-8963-02CFA3A80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806688"/>
        <c:axId val="1860548192"/>
      </c:barChart>
      <c:catAx>
        <c:axId val="20698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pt-BR"/>
          </a:p>
        </c:txPr>
        <c:crossAx val="1860548192"/>
        <c:crosses val="autoZero"/>
        <c:auto val="1"/>
        <c:lblAlgn val="ctr"/>
        <c:lblOffset val="100"/>
        <c:noMultiLvlLbl val="0"/>
      </c:catAx>
      <c:valAx>
        <c:axId val="18605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80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[Controle_financeiro.xlsx]dashboard!Tabela dinâmica26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492297158507352E-2"/>
          <c:y val="0.12183039065847967"/>
          <c:w val="0.44270520532759483"/>
          <c:h val="0.72916131887110391"/>
        </c:manualLayout>
      </c:layout>
      <c:pieChart>
        <c:varyColors val="1"/>
        <c:ser>
          <c:idx val="0"/>
          <c:order val="0"/>
          <c:tx>
            <c:strRef>
              <c:f>dashboard!$F$5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dashboard!$E$6:$E$12</c:f>
              <c:strCache>
                <c:ptCount val="6"/>
                <c:pt idx="0">
                  <c:v>Aluguel</c:v>
                </c:pt>
                <c:pt idx="1">
                  <c:v>Cartão</c:v>
                </c:pt>
                <c:pt idx="2">
                  <c:v>Internet</c:v>
                </c:pt>
                <c:pt idx="3">
                  <c:v>Remédios</c:v>
                </c:pt>
                <c:pt idx="4">
                  <c:v>Supermercado</c:v>
                </c:pt>
                <c:pt idx="5">
                  <c:v>Viagem</c:v>
                </c:pt>
              </c:strCache>
            </c:strRef>
          </c:cat>
          <c:val>
            <c:numRef>
              <c:f>dashboard!$F$6:$F$12</c:f>
              <c:numCache>
                <c:formatCode>General</c:formatCode>
                <c:ptCount val="6"/>
                <c:pt idx="0">
                  <c:v>1200</c:v>
                </c:pt>
                <c:pt idx="1">
                  <c:v>480</c:v>
                </c:pt>
                <c:pt idx="2">
                  <c:v>120</c:v>
                </c:pt>
                <c:pt idx="3">
                  <c:v>80</c:v>
                </c:pt>
                <c:pt idx="4">
                  <c:v>200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0-4CFC-9B02-71ADCFE26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24474658059047"/>
          <c:y val="2.3326412972615347E-2"/>
          <c:w val="0.36143688560669046"/>
          <c:h val="0.97317330125400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Saldo de conta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dados!$G$1</c:f>
              <c:strCache>
                <c:ptCount val="1"/>
                <c:pt idx="0">
                  <c:v>Saldo Final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dados!$A$2:$A$39</c:f>
              <c:numCache>
                <c:formatCode>d/m;@</c:formatCode>
                <c:ptCount val="38"/>
                <c:pt idx="0">
                  <c:v>45659</c:v>
                </c:pt>
                <c:pt idx="1">
                  <c:v>45660</c:v>
                </c:pt>
                <c:pt idx="2">
                  <c:v>45661</c:v>
                </c:pt>
                <c:pt idx="3">
                  <c:v>45662</c:v>
                </c:pt>
                <c:pt idx="4">
                  <c:v>45663</c:v>
                </c:pt>
                <c:pt idx="5">
                  <c:v>45664</c:v>
                </c:pt>
                <c:pt idx="6">
                  <c:v>45665</c:v>
                </c:pt>
                <c:pt idx="7">
                  <c:v>45666</c:v>
                </c:pt>
                <c:pt idx="8">
                  <c:v>45672</c:v>
                </c:pt>
                <c:pt idx="9">
                  <c:v>45682</c:v>
                </c:pt>
                <c:pt idx="10">
                  <c:v>45690</c:v>
                </c:pt>
                <c:pt idx="11">
                  <c:v>45691</c:v>
                </c:pt>
                <c:pt idx="12">
                  <c:v>45692</c:v>
                </c:pt>
                <c:pt idx="13">
                  <c:v>45693</c:v>
                </c:pt>
                <c:pt idx="14">
                  <c:v>45694</c:v>
                </c:pt>
                <c:pt idx="15">
                  <c:v>45695</c:v>
                </c:pt>
                <c:pt idx="16">
                  <c:v>45696</c:v>
                </c:pt>
                <c:pt idx="17">
                  <c:v>45697</c:v>
                </c:pt>
                <c:pt idx="18">
                  <c:v>45700</c:v>
                </c:pt>
                <c:pt idx="19">
                  <c:v>45709</c:v>
                </c:pt>
                <c:pt idx="20">
                  <c:v>45718</c:v>
                </c:pt>
                <c:pt idx="21">
                  <c:v>45719</c:v>
                </c:pt>
                <c:pt idx="22">
                  <c:v>45720</c:v>
                </c:pt>
                <c:pt idx="23">
                  <c:v>45721</c:v>
                </c:pt>
                <c:pt idx="24">
                  <c:v>45722</c:v>
                </c:pt>
                <c:pt idx="25">
                  <c:v>45723</c:v>
                </c:pt>
                <c:pt idx="26">
                  <c:v>45724</c:v>
                </c:pt>
                <c:pt idx="27">
                  <c:v>45725</c:v>
                </c:pt>
                <c:pt idx="28">
                  <c:v>45733</c:v>
                </c:pt>
                <c:pt idx="29">
                  <c:v>45735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</c:numCache>
            </c:numRef>
          </c:cat>
          <c:val>
            <c:numRef>
              <c:f>dados!$G$2:$G$39</c:f>
              <c:numCache>
                <c:formatCode>General</c:formatCode>
                <c:ptCount val="38"/>
                <c:pt idx="0">
                  <c:v>3500</c:v>
                </c:pt>
                <c:pt idx="1">
                  <c:v>2300</c:v>
                </c:pt>
                <c:pt idx="2">
                  <c:v>2450</c:v>
                </c:pt>
                <c:pt idx="3">
                  <c:v>2250</c:v>
                </c:pt>
                <c:pt idx="4">
                  <c:v>2550</c:v>
                </c:pt>
                <c:pt idx="5">
                  <c:v>2430</c:v>
                </c:pt>
                <c:pt idx="6">
                  <c:v>2930</c:v>
                </c:pt>
                <c:pt idx="7">
                  <c:v>2450</c:v>
                </c:pt>
                <c:pt idx="8">
                  <c:v>2370</c:v>
                </c:pt>
                <c:pt idx="9">
                  <c:v>2070</c:v>
                </c:pt>
                <c:pt idx="10">
                  <c:v>5570</c:v>
                </c:pt>
                <c:pt idx="11">
                  <c:v>4370</c:v>
                </c:pt>
                <c:pt idx="12">
                  <c:v>4520</c:v>
                </c:pt>
                <c:pt idx="13">
                  <c:v>4320</c:v>
                </c:pt>
                <c:pt idx="14">
                  <c:v>4670</c:v>
                </c:pt>
                <c:pt idx="15">
                  <c:v>4550</c:v>
                </c:pt>
                <c:pt idx="16">
                  <c:v>5050</c:v>
                </c:pt>
                <c:pt idx="17">
                  <c:v>4690</c:v>
                </c:pt>
                <c:pt idx="18">
                  <c:v>4890</c:v>
                </c:pt>
                <c:pt idx="19">
                  <c:v>4710</c:v>
                </c:pt>
                <c:pt idx="20">
                  <c:v>8210</c:v>
                </c:pt>
                <c:pt idx="21">
                  <c:v>7010</c:v>
                </c:pt>
                <c:pt idx="22">
                  <c:v>7160</c:v>
                </c:pt>
                <c:pt idx="23">
                  <c:v>6960</c:v>
                </c:pt>
                <c:pt idx="24">
                  <c:v>7240</c:v>
                </c:pt>
                <c:pt idx="25">
                  <c:v>7120</c:v>
                </c:pt>
                <c:pt idx="26">
                  <c:v>7620</c:v>
                </c:pt>
                <c:pt idx="27">
                  <c:v>7405</c:v>
                </c:pt>
                <c:pt idx="28">
                  <c:v>7170</c:v>
                </c:pt>
                <c:pt idx="29">
                  <c:v>6970</c:v>
                </c:pt>
                <c:pt idx="30">
                  <c:v>10470</c:v>
                </c:pt>
                <c:pt idx="31">
                  <c:v>9270</c:v>
                </c:pt>
                <c:pt idx="32">
                  <c:v>9420</c:v>
                </c:pt>
                <c:pt idx="33">
                  <c:v>9220</c:v>
                </c:pt>
                <c:pt idx="34">
                  <c:v>9510</c:v>
                </c:pt>
                <c:pt idx="35">
                  <c:v>9390</c:v>
                </c:pt>
                <c:pt idx="36">
                  <c:v>9890</c:v>
                </c:pt>
                <c:pt idx="37">
                  <c:v>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8-47FE-82D0-4E407226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10192"/>
        <c:axId val="1797277088"/>
      </c:lineChart>
      <c:dateAx>
        <c:axId val="54110192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7277088"/>
        <c:crosses val="autoZero"/>
        <c:auto val="1"/>
        <c:lblOffset val="100"/>
        <c:baseTimeUnit val="days"/>
      </c:dateAx>
      <c:valAx>
        <c:axId val="17972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1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1</xdr:col>
      <xdr:colOff>409575</xdr:colOff>
      <xdr:row>0</xdr:row>
      <xdr:rowOff>523875</xdr:rowOff>
    </xdr:to>
    <xdr:pic>
      <xdr:nvPicPr>
        <xdr:cNvPr id="4" name="Gráfico 3" descr="Moedas estrutura de tópicos">
          <a:extLst>
            <a:ext uri="{FF2B5EF4-FFF2-40B4-BE49-F238E27FC236}">
              <a16:creationId xmlns:a16="http://schemas.microsoft.com/office/drawing/2014/main" id="{C052F97E-0D79-67FA-64B2-5705B84BB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500" y="114300"/>
          <a:ext cx="409575" cy="409575"/>
        </a:xfrm>
        <a:prstGeom prst="rect">
          <a:avLst/>
        </a:prstGeom>
      </xdr:spPr>
    </xdr:pic>
    <xdr:clientData/>
  </xdr:twoCellAnchor>
  <xdr:twoCellAnchor>
    <xdr:from>
      <xdr:col>9</xdr:col>
      <xdr:colOff>171450</xdr:colOff>
      <xdr:row>1</xdr:row>
      <xdr:rowOff>23812</xdr:rowOff>
    </xdr:from>
    <xdr:to>
      <xdr:col>22</xdr:col>
      <xdr:colOff>19050</xdr:colOff>
      <xdr:row>13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0B4E506-7ABC-1820-D316-FCCC0D60B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</xdr:colOff>
      <xdr:row>18</xdr:row>
      <xdr:rowOff>33338</xdr:rowOff>
    </xdr:from>
    <xdr:to>
      <xdr:col>5</xdr:col>
      <xdr:colOff>790575</xdr:colOff>
      <xdr:row>27</xdr:row>
      <xdr:rowOff>180976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73A6D5B-32FC-D491-176E-8F1329CCF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171449</xdr:colOff>
      <xdr:row>13</xdr:row>
      <xdr:rowOff>180975</xdr:rowOff>
    </xdr:from>
    <xdr:to>
      <xdr:col>22</xdr:col>
      <xdr:colOff>9524</xdr:colOff>
      <xdr:row>27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3232205-487D-4112-8E27-4E7EE7F2C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lia Diana Barbosa" refreshedDate="45679.680816782406" createdVersion="8" refreshedVersion="8" minRefreshableVersion="3" recordCount="38" xr:uid="{411D9F34-9DE2-4A31-A6B3-9B3D5BFD79A4}">
  <cacheSource type="worksheet">
    <worksheetSource name="Tabela1"/>
  </cacheSource>
  <cacheFields count="5">
    <cacheField name="Data" numFmtId="14">
      <sharedItems containsSemiMixedTypes="0" containsNonDate="0" containsDate="1" containsString="0" minDate="2025-01-02T00:00:00" maxDate="2025-04-10T00:00:00" count="38"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5T00:00:00"/>
        <d v="2025-01-25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2T00:00:00"/>
        <d v="2025-02-2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7T00:00:00"/>
        <d v="2025-03-19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</sharedItems>
      <fieldGroup par="4" base="0">
        <rangePr groupBy="days" startDate="2025-01-02T00:00:00" endDate="2025-04-10T00:00:00"/>
        <groupItems count="368">
          <s v="&lt;02/01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0/04/2025"/>
        </groupItems>
      </fieldGroup>
    </cacheField>
    <cacheField name="Tipo" numFmtId="0">
      <sharedItems count="2">
        <s v="Renda"/>
        <s v="Despesa"/>
      </sharedItems>
    </cacheField>
    <cacheField name="Categoria" numFmtId="0">
      <sharedItems count="14">
        <s v="Salário"/>
        <s v="Aluguel"/>
        <s v="Dividendos"/>
        <s v="Supermercado"/>
        <s v="Aulas particulares"/>
        <s v="Internet"/>
        <s v="Mesada"/>
        <s v="Cartão"/>
        <s v="Remédios"/>
        <s v="Viagem"/>
        <s v="Uber"/>
        <s v="Veterinário"/>
        <s v="Roupas"/>
        <s v="Dentista"/>
      </sharedItems>
    </cacheField>
    <cacheField name="Valor" numFmtId="0">
      <sharedItems containsSemiMixedTypes="0" containsString="0" containsNumber="1" containsInteger="1" minValue="80" maxValue="3500"/>
    </cacheField>
    <cacheField name="Meses" numFmtId="0" databaseField="0">
      <fieldGroup base="0">
        <rangePr groupBy="months" startDate="2025-01-02T00:00:00" endDate="2025-04-10T00:00:00"/>
        <groupItems count="14">
          <s v="&lt;02/01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0/04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lia Diana Barbosa" refreshedDate="45679.681830092595" createdVersion="8" refreshedVersion="8" minRefreshableVersion="3" recordCount="38" xr:uid="{1B2C9D47-62A7-44D6-8130-66576178E909}">
  <cacheSource type="worksheet">
    <worksheetSource name="Tabela1"/>
  </cacheSource>
  <cacheFields count="4">
    <cacheField name="Data" numFmtId="14">
      <sharedItems containsSemiMixedTypes="0" containsNonDate="0" containsDate="1" containsString="0" minDate="2025-01-02T00:00:00" maxDate="2025-04-10T00:00:00"/>
    </cacheField>
    <cacheField name="Tipo" numFmtId="0">
      <sharedItems count="2">
        <s v="Renda"/>
        <s v="Despesa"/>
      </sharedItems>
    </cacheField>
    <cacheField name="Categoria" numFmtId="0">
      <sharedItems count="14">
        <s v="Salário"/>
        <s v="Aluguel"/>
        <s v="Dividendos"/>
        <s v="Supermercado"/>
        <s v="Aulas particulares"/>
        <s v="Internet"/>
        <s v="Mesada"/>
        <s v="Cartão"/>
        <s v="Remédios"/>
        <s v="Viagem"/>
        <s v="Uber"/>
        <s v="Veterinário"/>
        <s v="Roupas"/>
        <s v="Dentista"/>
      </sharedItems>
    </cacheField>
    <cacheField name="Valor" numFmtId="0">
      <sharedItems containsSemiMixedTypes="0" containsString="0" containsNumber="1" containsInteger="1" minValue="8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lia Diana Barbosa" refreshedDate="45679.682643518521" createdVersion="8" refreshedVersion="8" minRefreshableVersion="3" recordCount="38" xr:uid="{81F15A69-3B87-4970-99D8-064288C852C1}">
  <cacheSource type="worksheet">
    <worksheetSource name="Tabela1"/>
  </cacheSource>
  <cacheFields count="4">
    <cacheField name="Data" numFmtId="14">
      <sharedItems containsSemiMixedTypes="0" containsNonDate="0" containsDate="1" containsString="0" minDate="2025-01-02T00:00:00" maxDate="2025-04-10T00:00:00"/>
    </cacheField>
    <cacheField name="Tipo" numFmtId="0">
      <sharedItems count="2">
        <s v="Renda"/>
        <s v="Despesa"/>
      </sharedItems>
    </cacheField>
    <cacheField name="Categoria" numFmtId="0">
      <sharedItems/>
    </cacheField>
    <cacheField name="Valor" numFmtId="0">
      <sharedItems containsSemiMixedTypes="0" containsString="0" containsNumber="1" containsInteger="1" minValue="8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x v="0"/>
    <n v="3500"/>
  </r>
  <r>
    <x v="1"/>
    <x v="1"/>
    <x v="1"/>
    <n v="1200"/>
  </r>
  <r>
    <x v="2"/>
    <x v="0"/>
    <x v="2"/>
    <n v="150"/>
  </r>
  <r>
    <x v="3"/>
    <x v="1"/>
    <x v="3"/>
    <n v="200"/>
  </r>
  <r>
    <x v="4"/>
    <x v="0"/>
    <x v="4"/>
    <n v="300"/>
  </r>
  <r>
    <x v="5"/>
    <x v="1"/>
    <x v="5"/>
    <n v="120"/>
  </r>
  <r>
    <x v="6"/>
    <x v="0"/>
    <x v="6"/>
    <n v="500"/>
  </r>
  <r>
    <x v="7"/>
    <x v="1"/>
    <x v="7"/>
    <n v="480"/>
  </r>
  <r>
    <x v="8"/>
    <x v="1"/>
    <x v="8"/>
    <n v="80"/>
  </r>
  <r>
    <x v="9"/>
    <x v="1"/>
    <x v="9"/>
    <n v="300"/>
  </r>
  <r>
    <x v="10"/>
    <x v="0"/>
    <x v="0"/>
    <n v="3500"/>
  </r>
  <r>
    <x v="11"/>
    <x v="1"/>
    <x v="1"/>
    <n v="1200"/>
  </r>
  <r>
    <x v="12"/>
    <x v="0"/>
    <x v="2"/>
    <n v="150"/>
  </r>
  <r>
    <x v="13"/>
    <x v="1"/>
    <x v="3"/>
    <n v="200"/>
  </r>
  <r>
    <x v="14"/>
    <x v="0"/>
    <x v="4"/>
    <n v="300"/>
  </r>
  <r>
    <x v="15"/>
    <x v="1"/>
    <x v="5"/>
    <n v="120"/>
  </r>
  <r>
    <x v="16"/>
    <x v="0"/>
    <x v="6"/>
    <n v="500"/>
  </r>
  <r>
    <x v="17"/>
    <x v="1"/>
    <x v="7"/>
    <n v="480"/>
  </r>
  <r>
    <x v="18"/>
    <x v="0"/>
    <x v="10"/>
    <n v="200"/>
  </r>
  <r>
    <x v="19"/>
    <x v="1"/>
    <x v="11"/>
    <n v="180"/>
  </r>
  <r>
    <x v="20"/>
    <x v="0"/>
    <x v="0"/>
    <n v="3500"/>
  </r>
  <r>
    <x v="21"/>
    <x v="1"/>
    <x v="1"/>
    <n v="1200"/>
  </r>
  <r>
    <x v="22"/>
    <x v="0"/>
    <x v="2"/>
    <n v="150"/>
  </r>
  <r>
    <x v="23"/>
    <x v="1"/>
    <x v="3"/>
    <n v="200"/>
  </r>
  <r>
    <x v="24"/>
    <x v="0"/>
    <x v="4"/>
    <n v="300"/>
  </r>
  <r>
    <x v="25"/>
    <x v="1"/>
    <x v="5"/>
    <n v="120"/>
  </r>
  <r>
    <x v="26"/>
    <x v="0"/>
    <x v="6"/>
    <n v="500"/>
  </r>
  <r>
    <x v="27"/>
    <x v="1"/>
    <x v="7"/>
    <n v="480"/>
  </r>
  <r>
    <x v="28"/>
    <x v="1"/>
    <x v="12"/>
    <n v="235"/>
  </r>
  <r>
    <x v="29"/>
    <x v="1"/>
    <x v="13"/>
    <n v="200"/>
  </r>
  <r>
    <x v="30"/>
    <x v="0"/>
    <x v="0"/>
    <n v="3500"/>
  </r>
  <r>
    <x v="31"/>
    <x v="1"/>
    <x v="1"/>
    <n v="1200"/>
  </r>
  <r>
    <x v="32"/>
    <x v="0"/>
    <x v="2"/>
    <n v="150"/>
  </r>
  <r>
    <x v="33"/>
    <x v="1"/>
    <x v="3"/>
    <n v="200"/>
  </r>
  <r>
    <x v="34"/>
    <x v="0"/>
    <x v="4"/>
    <n v="300"/>
  </r>
  <r>
    <x v="35"/>
    <x v="1"/>
    <x v="5"/>
    <n v="120"/>
  </r>
  <r>
    <x v="36"/>
    <x v="0"/>
    <x v="6"/>
    <n v="500"/>
  </r>
  <r>
    <x v="37"/>
    <x v="1"/>
    <x v="7"/>
    <n v="4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d v="2025-01-02T00:00:00"/>
    <x v="0"/>
    <x v="0"/>
    <n v="3500"/>
  </r>
  <r>
    <d v="2025-01-03T00:00:00"/>
    <x v="1"/>
    <x v="1"/>
    <n v="1200"/>
  </r>
  <r>
    <d v="2025-01-04T00:00:00"/>
    <x v="0"/>
    <x v="2"/>
    <n v="150"/>
  </r>
  <r>
    <d v="2025-01-05T00:00:00"/>
    <x v="1"/>
    <x v="3"/>
    <n v="200"/>
  </r>
  <r>
    <d v="2025-01-06T00:00:00"/>
    <x v="0"/>
    <x v="4"/>
    <n v="300"/>
  </r>
  <r>
    <d v="2025-01-07T00:00:00"/>
    <x v="1"/>
    <x v="5"/>
    <n v="120"/>
  </r>
  <r>
    <d v="2025-01-08T00:00:00"/>
    <x v="0"/>
    <x v="6"/>
    <n v="500"/>
  </r>
  <r>
    <d v="2025-01-09T00:00:00"/>
    <x v="1"/>
    <x v="7"/>
    <n v="480"/>
  </r>
  <r>
    <d v="2025-01-15T00:00:00"/>
    <x v="1"/>
    <x v="8"/>
    <n v="80"/>
  </r>
  <r>
    <d v="2025-01-25T00:00:00"/>
    <x v="1"/>
    <x v="9"/>
    <n v="300"/>
  </r>
  <r>
    <d v="2025-02-02T00:00:00"/>
    <x v="0"/>
    <x v="0"/>
    <n v="3500"/>
  </r>
  <r>
    <d v="2025-02-03T00:00:00"/>
    <x v="1"/>
    <x v="1"/>
    <n v="1200"/>
  </r>
  <r>
    <d v="2025-02-04T00:00:00"/>
    <x v="0"/>
    <x v="2"/>
    <n v="150"/>
  </r>
  <r>
    <d v="2025-02-05T00:00:00"/>
    <x v="1"/>
    <x v="3"/>
    <n v="200"/>
  </r>
  <r>
    <d v="2025-02-06T00:00:00"/>
    <x v="0"/>
    <x v="4"/>
    <n v="300"/>
  </r>
  <r>
    <d v="2025-02-07T00:00:00"/>
    <x v="1"/>
    <x v="5"/>
    <n v="120"/>
  </r>
  <r>
    <d v="2025-02-08T00:00:00"/>
    <x v="0"/>
    <x v="6"/>
    <n v="500"/>
  </r>
  <r>
    <d v="2025-02-09T00:00:00"/>
    <x v="1"/>
    <x v="7"/>
    <n v="480"/>
  </r>
  <r>
    <d v="2025-02-12T00:00:00"/>
    <x v="0"/>
    <x v="10"/>
    <n v="200"/>
  </r>
  <r>
    <d v="2025-02-21T00:00:00"/>
    <x v="1"/>
    <x v="11"/>
    <n v="180"/>
  </r>
  <r>
    <d v="2025-03-02T00:00:00"/>
    <x v="0"/>
    <x v="0"/>
    <n v="3500"/>
  </r>
  <r>
    <d v="2025-03-03T00:00:00"/>
    <x v="1"/>
    <x v="1"/>
    <n v="1200"/>
  </r>
  <r>
    <d v="2025-03-04T00:00:00"/>
    <x v="0"/>
    <x v="2"/>
    <n v="150"/>
  </r>
  <r>
    <d v="2025-03-05T00:00:00"/>
    <x v="1"/>
    <x v="3"/>
    <n v="200"/>
  </r>
  <r>
    <d v="2025-03-06T00:00:00"/>
    <x v="0"/>
    <x v="4"/>
    <n v="300"/>
  </r>
  <r>
    <d v="2025-03-07T00:00:00"/>
    <x v="1"/>
    <x v="5"/>
    <n v="120"/>
  </r>
  <r>
    <d v="2025-03-08T00:00:00"/>
    <x v="0"/>
    <x v="6"/>
    <n v="500"/>
  </r>
  <r>
    <d v="2025-03-09T00:00:00"/>
    <x v="1"/>
    <x v="7"/>
    <n v="480"/>
  </r>
  <r>
    <d v="2025-03-17T00:00:00"/>
    <x v="1"/>
    <x v="12"/>
    <n v="235"/>
  </r>
  <r>
    <d v="2025-03-19T00:00:00"/>
    <x v="1"/>
    <x v="13"/>
    <n v="200"/>
  </r>
  <r>
    <d v="2025-04-02T00:00:00"/>
    <x v="0"/>
    <x v="0"/>
    <n v="3500"/>
  </r>
  <r>
    <d v="2025-04-03T00:00:00"/>
    <x v="1"/>
    <x v="1"/>
    <n v="1200"/>
  </r>
  <r>
    <d v="2025-04-04T00:00:00"/>
    <x v="0"/>
    <x v="2"/>
    <n v="150"/>
  </r>
  <r>
    <d v="2025-04-05T00:00:00"/>
    <x v="1"/>
    <x v="3"/>
    <n v="200"/>
  </r>
  <r>
    <d v="2025-04-06T00:00:00"/>
    <x v="0"/>
    <x v="4"/>
    <n v="300"/>
  </r>
  <r>
    <d v="2025-04-07T00:00:00"/>
    <x v="1"/>
    <x v="5"/>
    <n v="120"/>
  </r>
  <r>
    <d v="2025-04-08T00:00:00"/>
    <x v="0"/>
    <x v="6"/>
    <n v="500"/>
  </r>
  <r>
    <d v="2025-04-09T00:00:00"/>
    <x v="1"/>
    <x v="7"/>
    <n v="48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d v="2025-01-02T00:00:00"/>
    <x v="0"/>
    <s v="Salário"/>
    <n v="3500"/>
  </r>
  <r>
    <d v="2025-01-03T00:00:00"/>
    <x v="1"/>
    <s v="Aluguel"/>
    <n v="1200"/>
  </r>
  <r>
    <d v="2025-01-04T00:00:00"/>
    <x v="0"/>
    <s v="Dividendos"/>
    <n v="150"/>
  </r>
  <r>
    <d v="2025-01-05T00:00:00"/>
    <x v="1"/>
    <s v="Supermercado"/>
    <n v="200"/>
  </r>
  <r>
    <d v="2025-01-06T00:00:00"/>
    <x v="0"/>
    <s v="Aulas particulares"/>
    <n v="300"/>
  </r>
  <r>
    <d v="2025-01-07T00:00:00"/>
    <x v="1"/>
    <s v="Internet"/>
    <n v="120"/>
  </r>
  <r>
    <d v="2025-01-08T00:00:00"/>
    <x v="0"/>
    <s v="Mesada"/>
    <n v="500"/>
  </r>
  <r>
    <d v="2025-01-09T00:00:00"/>
    <x v="1"/>
    <s v="Cartão"/>
    <n v="480"/>
  </r>
  <r>
    <d v="2025-01-15T00:00:00"/>
    <x v="1"/>
    <s v="Remédios"/>
    <n v="80"/>
  </r>
  <r>
    <d v="2025-01-25T00:00:00"/>
    <x v="1"/>
    <s v="Viagem"/>
    <n v="300"/>
  </r>
  <r>
    <d v="2025-02-02T00:00:00"/>
    <x v="0"/>
    <s v="Salário"/>
    <n v="3500"/>
  </r>
  <r>
    <d v="2025-02-03T00:00:00"/>
    <x v="1"/>
    <s v="Aluguel"/>
    <n v="1200"/>
  </r>
  <r>
    <d v="2025-02-04T00:00:00"/>
    <x v="0"/>
    <s v="Dividendos"/>
    <n v="150"/>
  </r>
  <r>
    <d v="2025-02-05T00:00:00"/>
    <x v="1"/>
    <s v="Supermercado"/>
    <n v="200"/>
  </r>
  <r>
    <d v="2025-02-06T00:00:00"/>
    <x v="0"/>
    <s v="Aulas particulares"/>
    <n v="300"/>
  </r>
  <r>
    <d v="2025-02-07T00:00:00"/>
    <x v="1"/>
    <s v="Internet"/>
    <n v="120"/>
  </r>
  <r>
    <d v="2025-02-08T00:00:00"/>
    <x v="0"/>
    <s v="Mesada"/>
    <n v="500"/>
  </r>
  <r>
    <d v="2025-02-09T00:00:00"/>
    <x v="1"/>
    <s v="Cartão"/>
    <n v="480"/>
  </r>
  <r>
    <d v="2025-02-12T00:00:00"/>
    <x v="0"/>
    <s v="Uber"/>
    <n v="200"/>
  </r>
  <r>
    <d v="2025-02-21T00:00:00"/>
    <x v="1"/>
    <s v="Veterinário"/>
    <n v="180"/>
  </r>
  <r>
    <d v="2025-03-02T00:00:00"/>
    <x v="0"/>
    <s v="Salário"/>
    <n v="3500"/>
  </r>
  <r>
    <d v="2025-03-03T00:00:00"/>
    <x v="1"/>
    <s v="Aluguel"/>
    <n v="1200"/>
  </r>
  <r>
    <d v="2025-03-04T00:00:00"/>
    <x v="0"/>
    <s v="Dividendos"/>
    <n v="150"/>
  </r>
  <r>
    <d v="2025-03-05T00:00:00"/>
    <x v="1"/>
    <s v="Supermercado"/>
    <n v="200"/>
  </r>
  <r>
    <d v="2025-03-06T00:00:00"/>
    <x v="0"/>
    <s v="Aulas particulares"/>
    <n v="300"/>
  </r>
  <r>
    <d v="2025-03-07T00:00:00"/>
    <x v="1"/>
    <s v="Internet"/>
    <n v="120"/>
  </r>
  <r>
    <d v="2025-03-08T00:00:00"/>
    <x v="0"/>
    <s v="Mesada"/>
    <n v="500"/>
  </r>
  <r>
    <d v="2025-03-09T00:00:00"/>
    <x v="1"/>
    <s v="Cartão"/>
    <n v="480"/>
  </r>
  <r>
    <d v="2025-03-17T00:00:00"/>
    <x v="1"/>
    <s v="Roupas"/>
    <n v="235"/>
  </r>
  <r>
    <d v="2025-03-19T00:00:00"/>
    <x v="1"/>
    <s v="Dentista"/>
    <n v="200"/>
  </r>
  <r>
    <d v="2025-04-02T00:00:00"/>
    <x v="0"/>
    <s v="Salário"/>
    <n v="3500"/>
  </r>
  <r>
    <d v="2025-04-03T00:00:00"/>
    <x v="1"/>
    <s v="Aluguel"/>
    <n v="1200"/>
  </r>
  <r>
    <d v="2025-04-04T00:00:00"/>
    <x v="0"/>
    <s v="Dividendos"/>
    <n v="150"/>
  </r>
  <r>
    <d v="2025-04-05T00:00:00"/>
    <x v="1"/>
    <s v="Supermercado"/>
    <n v="200"/>
  </r>
  <r>
    <d v="2025-04-06T00:00:00"/>
    <x v="0"/>
    <s v="Aulas particulares"/>
    <n v="300"/>
  </r>
  <r>
    <d v="2025-04-07T00:00:00"/>
    <x v="1"/>
    <s v="Internet"/>
    <n v="120"/>
  </r>
  <r>
    <d v="2025-04-08T00:00:00"/>
    <x v="0"/>
    <s v="Mesada"/>
    <n v="500"/>
  </r>
  <r>
    <d v="2025-04-09T00:00:00"/>
    <x v="1"/>
    <s v="Cartão"/>
    <n v="4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12B94-7B6B-46A3-A10F-B54070E22A2A}" name="Tabela dinâmica23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4:E10" firstHeaderRow="1" firstDataRow="1" firstDataCol="1" rowPageCount="2" colPageCount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5">
        <item x="1"/>
        <item x="4"/>
        <item x="7"/>
        <item x="13"/>
        <item x="2"/>
        <item x="5"/>
        <item x="6"/>
        <item x="8"/>
        <item x="12"/>
        <item x="0"/>
        <item x="3"/>
        <item x="10"/>
        <item x="11"/>
        <item x="9"/>
        <item t="default"/>
      </items>
    </pivotField>
    <pivotField dataField="1" showAll="0"/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6">
    <i>
      <x v="1"/>
    </i>
    <i>
      <x v="4"/>
    </i>
    <i>
      <x v="6"/>
    </i>
    <i>
      <x v="9"/>
    </i>
    <i>
      <x v="11"/>
    </i>
    <i t="grand">
      <x/>
    </i>
  </rowItems>
  <colItems count="1">
    <i/>
  </colItems>
  <pageFields count="2">
    <pageField fld="1" item="1" hier="-1"/>
    <pageField fld="4" hier="-1"/>
  </pageFields>
  <dataFields count="1">
    <dataField name="Soma de Val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5353F-7FDC-4094-9BE7-0A769AF04A4C}" name="Tabela dinâmica2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B35" firstHeaderRow="1" firstDataRow="1" firstDataCol="1" rowPageCount="1" colPageCount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5">
        <item x="1"/>
        <item x="4"/>
        <item x="7"/>
        <item x="13"/>
        <item x="2"/>
        <item x="5"/>
        <item x="6"/>
        <item x="8"/>
        <item x="12"/>
        <item x="0"/>
        <item x="3"/>
        <item x="10"/>
        <item x="11"/>
        <item x="9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4"/>
  </rowFields>
  <rowItems count="31">
    <i>
      <x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3"/>
    </i>
    <i>
      <x v="5"/>
    </i>
    <i r="1">
      <x v="1"/>
    </i>
    <i r="1">
      <x v="2"/>
    </i>
    <i r="1">
      <x v="3"/>
    </i>
    <i r="1">
      <x v="4"/>
    </i>
    <i>
      <x v="7"/>
    </i>
    <i r="1">
      <x v="1"/>
    </i>
    <i>
      <x v="8"/>
    </i>
    <i r="1">
      <x v="3"/>
    </i>
    <i>
      <x v="10"/>
    </i>
    <i r="1">
      <x v="1"/>
    </i>
    <i r="1">
      <x v="2"/>
    </i>
    <i r="1">
      <x v="3"/>
    </i>
    <i r="1">
      <x v="4"/>
    </i>
    <i>
      <x v="12"/>
    </i>
    <i r="1">
      <x v="2"/>
    </i>
    <i>
      <x v="13"/>
    </i>
    <i r="1">
      <x v="1"/>
    </i>
    <i t="grand">
      <x/>
    </i>
  </rowItems>
  <colItems count="1">
    <i/>
  </colItems>
  <pageFields count="1">
    <pageField fld="1" item="0" hier="-1"/>
  </pageFields>
  <dataFields count="1">
    <dataField name="Soma de Val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DB4A1-5B2E-443E-A976-B17E827CEDCF}" name="Tabela dinâmica13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13" firstHeaderRow="1" firstDataRow="1" firstDataCol="1" rowPageCount="1" colPageCount="1"/>
  <pivotFields count="4">
    <pivotField numFmtId="14" showAll="0"/>
    <pivotField axis="axisPage" showAll="0">
      <items count="3">
        <item x="1"/>
        <item x="0"/>
        <item t="default"/>
      </items>
    </pivotField>
    <pivotField axis="axisRow" showAll="0">
      <items count="15">
        <item x="1"/>
        <item x="4"/>
        <item x="7"/>
        <item x="13"/>
        <item x="2"/>
        <item x="5"/>
        <item x="6"/>
        <item x="8"/>
        <item x="12"/>
        <item x="0"/>
        <item x="3"/>
        <item x="10"/>
        <item x="11"/>
        <item x="9"/>
        <item t="default"/>
      </items>
    </pivotField>
    <pivotField dataField="1" showAll="0"/>
  </pivotFields>
  <rowFields count="1">
    <field x="2"/>
  </rowFields>
  <rowItems count="10">
    <i>
      <x/>
    </i>
    <i>
      <x v="2"/>
    </i>
    <i>
      <x v="3"/>
    </i>
    <i>
      <x v="5"/>
    </i>
    <i>
      <x v="7"/>
    </i>
    <i>
      <x v="8"/>
    </i>
    <i>
      <x v="10"/>
    </i>
    <i>
      <x v="12"/>
    </i>
    <i>
      <x v="13"/>
    </i>
    <i t="grand">
      <x/>
    </i>
  </rowItems>
  <colItems count="1">
    <i/>
  </colItems>
  <pageFields count="1">
    <pageField fld="1" item="0" hier="-1"/>
  </pageFields>
  <dataFields count="1">
    <dataField name="Soma de Val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1270E-8888-43F3-8C47-D2E3E8E0D0C1}" name="Tabela dinâmica12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" firstHeaderRow="1" firstDataRow="1" firstDataCol="1" rowPageCount="1" colPageCount="1"/>
  <pivotFields count="4">
    <pivotField numFmtId="14" showAll="0"/>
    <pivotField axis="axisPage" showAll="0">
      <items count="3">
        <item x="1"/>
        <item x="0"/>
        <item t="default"/>
      </items>
    </pivotField>
    <pivotField axis="axisRow" showAll="0">
      <items count="15">
        <item x="1"/>
        <item x="4"/>
        <item x="7"/>
        <item x="13"/>
        <item x="2"/>
        <item x="5"/>
        <item x="6"/>
        <item x="8"/>
        <item x="12"/>
        <item x="0"/>
        <item x="3"/>
        <item x="10"/>
        <item x="11"/>
        <item x="9"/>
        <item t="default"/>
      </items>
    </pivotField>
    <pivotField dataField="1" showAll="0"/>
  </pivotFields>
  <rowFields count="1">
    <field x="2"/>
  </rowFields>
  <rowItems count="6">
    <i>
      <x v="1"/>
    </i>
    <i>
      <x v="4"/>
    </i>
    <i>
      <x v="6"/>
    </i>
    <i>
      <x v="9"/>
    </i>
    <i>
      <x v="11"/>
    </i>
    <i t="grand">
      <x/>
    </i>
  </rowItems>
  <colItems count="1">
    <i/>
  </colItems>
  <pageFields count="1">
    <pageField fld="1" item="1" hier="-1"/>
  </pageFields>
  <dataFields count="1">
    <dataField name="Soma de Val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86B5C-1883-476D-9A22-9FD913C5D9A2}" name="Tabela dinâmica22" cacheId="3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4">
  <location ref="A3:B5" firstHeaderRow="1" firstDataRow="1" firstDataCol="1"/>
  <pivotFields count="4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ntagem de Categori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86BE3D-0D4B-4C70-9FB1-4C5838FD193B}" name="Tabela dinâmica28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H4:I23" firstHeaderRow="1" firstDataRow="1" firstDataCol="1" rowPageCount="1" colPageCount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5">
        <item sd="0" x="1"/>
        <item x="4"/>
        <item x="7"/>
        <item x="13"/>
        <item x="2"/>
        <item sd="0" x="5"/>
        <item x="6"/>
        <item x="8"/>
        <item x="12"/>
        <item x="0"/>
        <item sd="0" x="3"/>
        <item x="10"/>
        <item x="11"/>
        <item x="9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4"/>
  </rowFields>
  <rowItems count="19">
    <i>
      <x/>
    </i>
    <i>
      <x v="2"/>
    </i>
    <i r="1">
      <x v="1"/>
    </i>
    <i r="1">
      <x v="2"/>
    </i>
    <i r="1">
      <x v="3"/>
    </i>
    <i r="1">
      <x v="4"/>
    </i>
    <i>
      <x v="3"/>
    </i>
    <i r="1">
      <x v="3"/>
    </i>
    <i>
      <x v="5"/>
    </i>
    <i>
      <x v="7"/>
    </i>
    <i r="1">
      <x v="1"/>
    </i>
    <i>
      <x v="8"/>
    </i>
    <i r="1">
      <x v="3"/>
    </i>
    <i>
      <x v="10"/>
    </i>
    <i>
      <x v="12"/>
    </i>
    <i r="1">
      <x v="2"/>
    </i>
    <i>
      <x v="13"/>
    </i>
    <i r="1">
      <x v="1"/>
    </i>
    <i t="grand">
      <x/>
    </i>
  </rowItems>
  <colItems count="1">
    <i/>
  </colItems>
  <pageFields count="1">
    <pageField fld="1" item="0" hier="-1"/>
  </pageFields>
  <dataFields count="1">
    <dataField name="Soma de Valor" fld="3" baseField="0" baseItem="0"/>
  </dataFields>
  <formats count="15"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2" type="button" dataOnly="0" labelOnly="1" outline="0" axis="axisRow" fieldPosition="0"/>
    </format>
    <format dxfId="101">
      <pivotArea dataOnly="0" labelOnly="1" fieldPosition="0">
        <references count="1">
          <reference field="2" count="9">
            <x v="0"/>
            <x v="2"/>
            <x v="3"/>
            <x v="5"/>
            <x v="7"/>
            <x v="8"/>
            <x v="10"/>
            <x v="12"/>
            <x v="13"/>
          </reference>
        </references>
      </pivotArea>
    </format>
    <format dxfId="100">
      <pivotArea dataOnly="0" labelOnly="1" grandRow="1" outline="0" fieldPosition="0"/>
    </format>
    <format dxfId="99">
      <pivotArea dataOnly="0" labelOnly="1" fieldPosition="0">
        <references count="2">
          <reference field="2" count="1" selected="0">
            <x v="0"/>
          </reference>
          <reference field="4" count="4">
            <x v="1"/>
            <x v="2"/>
            <x v="3"/>
            <x v="4"/>
          </reference>
        </references>
      </pivotArea>
    </format>
    <format dxfId="98">
      <pivotArea dataOnly="0" labelOnly="1" fieldPosition="0">
        <references count="2">
          <reference field="2" count="1" selected="0">
            <x v="2"/>
          </reference>
          <reference field="4" count="4">
            <x v="1"/>
            <x v="2"/>
            <x v="3"/>
            <x v="4"/>
          </reference>
        </references>
      </pivotArea>
    </format>
    <format dxfId="97">
      <pivotArea dataOnly="0" labelOnly="1" fieldPosition="0">
        <references count="2">
          <reference field="2" count="1" selected="0">
            <x v="3"/>
          </reference>
          <reference field="4" count="1">
            <x v="3"/>
          </reference>
        </references>
      </pivotArea>
    </format>
    <format dxfId="96">
      <pivotArea dataOnly="0" labelOnly="1" fieldPosition="0">
        <references count="2">
          <reference field="2" count="1" selected="0">
            <x v="5"/>
          </reference>
          <reference field="4" count="4">
            <x v="1"/>
            <x v="2"/>
            <x v="3"/>
            <x v="4"/>
          </reference>
        </references>
      </pivotArea>
    </format>
    <format dxfId="95">
      <pivotArea dataOnly="0" labelOnly="1" fieldPosition="0">
        <references count="2">
          <reference field="2" count="1" selected="0">
            <x v="7"/>
          </reference>
          <reference field="4" count="1">
            <x v="1"/>
          </reference>
        </references>
      </pivotArea>
    </format>
    <format dxfId="94">
      <pivotArea dataOnly="0" labelOnly="1" fieldPosition="0">
        <references count="2">
          <reference field="2" count="1" selected="0">
            <x v="8"/>
          </reference>
          <reference field="4" count="1">
            <x v="3"/>
          </reference>
        </references>
      </pivotArea>
    </format>
    <format dxfId="93">
      <pivotArea dataOnly="0" labelOnly="1" fieldPosition="0">
        <references count="2">
          <reference field="2" count="1" selected="0">
            <x v="10"/>
          </reference>
          <reference field="4" count="4">
            <x v="1"/>
            <x v="2"/>
            <x v="3"/>
            <x v="4"/>
          </reference>
        </references>
      </pivotArea>
    </format>
    <format dxfId="92">
      <pivotArea dataOnly="0" labelOnly="1" fieldPosition="0">
        <references count="2">
          <reference field="2" count="1" selected="0">
            <x v="12"/>
          </reference>
          <reference field="4" count="1">
            <x v="2"/>
          </reference>
        </references>
      </pivotArea>
    </format>
    <format dxfId="91">
      <pivotArea dataOnly="0" labelOnly="1" fieldPosition="0">
        <references count="2">
          <reference field="2" count="1" selected="0">
            <x v="13"/>
          </reference>
          <reference field="4" count="1">
            <x v="1"/>
          </reference>
        </references>
      </pivotArea>
    </format>
    <format dxfId="9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BF27E-6B6E-435E-AD0D-0B331EBC0DED}" name="Tabela dinâmica26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E5:F12" firstHeaderRow="1" firstDataRow="1" firstDataCol="1" rowPageCount="2" colPageCount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5">
        <item x="1"/>
        <item x="4"/>
        <item x="7"/>
        <item x="13"/>
        <item x="2"/>
        <item x="5"/>
        <item x="6"/>
        <item x="8"/>
        <item x="12"/>
        <item x="0"/>
        <item x="3"/>
        <item x="10"/>
        <item x="11"/>
        <item x="9"/>
        <item t="default"/>
      </items>
    </pivotField>
    <pivotField dataField="1" showAll="0"/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7">
    <i>
      <x/>
    </i>
    <i>
      <x v="2"/>
    </i>
    <i>
      <x v="5"/>
    </i>
    <i>
      <x v="7"/>
    </i>
    <i>
      <x v="10"/>
    </i>
    <i>
      <x v="13"/>
    </i>
    <i t="grand">
      <x/>
    </i>
  </rowItems>
  <colItems count="1">
    <i/>
  </colItems>
  <pageFields count="2">
    <pageField fld="1" item="0" hier="-1"/>
    <pageField fld="4" item="1" hier="-1"/>
  </pageFields>
  <dataFields count="1">
    <dataField name="Soma de Valor" fld="3" baseField="0" baseItem="0"/>
  </dataFields>
  <formats count="6"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2" type="button" dataOnly="0" labelOnly="1" outline="0" axis="axisRow" fieldPosition="0"/>
    </format>
    <format dxfId="86">
      <pivotArea dataOnly="0" labelOnly="1" fieldPosition="0">
        <references count="1">
          <reference field="2" count="6">
            <x v="0"/>
            <x v="2"/>
            <x v="5"/>
            <x v="7"/>
            <x v="10"/>
            <x v="13"/>
          </reference>
        </references>
      </pivotArea>
    </format>
    <format dxfId="85">
      <pivotArea dataOnly="0" labelOnly="1" grandRow="1" outline="0" fieldPosition="0"/>
    </format>
    <format dxfId="8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C7512-7F44-4DAF-89AE-927789B69D31}" name="Tabela dinâmica25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B5:C10" firstHeaderRow="1" firstDataRow="1" firstDataCol="1" rowPageCount="2" colPageCount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5">
        <item x="1"/>
        <item x="4"/>
        <item x="7"/>
        <item x="13"/>
        <item x="2"/>
        <item x="5"/>
        <item x="6"/>
        <item x="8"/>
        <item x="12"/>
        <item x="0"/>
        <item x="3"/>
        <item x="10"/>
        <item x="11"/>
        <item x="9"/>
        <item t="default"/>
      </items>
    </pivotField>
    <pivotField dataField="1" showAll="0"/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5">
    <i>
      <x v="1"/>
    </i>
    <i>
      <x v="4"/>
    </i>
    <i>
      <x v="6"/>
    </i>
    <i>
      <x v="9"/>
    </i>
    <i t="grand">
      <x/>
    </i>
  </rowItems>
  <colItems count="1">
    <i/>
  </colItems>
  <pageFields count="2">
    <pageField fld="1" item="1" hier="-1"/>
    <pageField fld="4" item="1" hier="-1"/>
  </pageFields>
  <dataFields count="1">
    <dataField name="Soma de Valor" fld="3" baseField="0" baseItem="0"/>
  </dataFields>
  <formats count="6"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2" type="button" dataOnly="0" labelOnly="1" outline="0" axis="axisRow" fieldPosition="0"/>
    </format>
    <format dxfId="80">
      <pivotArea dataOnly="0" labelOnly="1" fieldPosition="0">
        <references count="1">
          <reference field="2" count="4">
            <x v="1"/>
            <x v="4"/>
            <x v="6"/>
            <x v="9"/>
          </reference>
        </references>
      </pivotArea>
    </format>
    <format dxfId="79">
      <pivotArea dataOnly="0" labelOnly="1" grandRow="1" outline="0" fieldPosition="0"/>
    </format>
    <format dxfId="7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36F9E1-8238-41F0-9FDB-867D4CDB7AA5}" name="Tabela1" displayName="Tabela1" ref="A1:G39" totalsRowShown="0">
  <autoFilter ref="A1:G39" xr:uid="{6136F9E1-8238-41F0-9FDB-867D4CDB7AA5}"/>
  <tableColumns count="7">
    <tableColumn id="1" xr3:uid="{08DB884E-EC05-4486-864C-6118B4948FA5}" name="Data" dataDxfId="0"/>
    <tableColumn id="2" xr3:uid="{491DBA2C-7185-4CDF-BC27-F37B3A300F2D}" name="Tipo"/>
    <tableColumn id="3" xr3:uid="{69324BC2-ED71-4314-B269-E880BDAA3750}" name="Categoria"/>
    <tableColumn id="4" xr3:uid="{A4729E76-9161-4C8B-A93F-1DC58A14F34C}" name="Valor"/>
    <tableColumn id="5" xr3:uid="{A18EBDD7-44AC-49EE-AE0C-C9B6DF350248}" name="Lançamento" dataDxfId="2">
      <calculatedColumnFormula>IF(Tabela1[[#This Row],[Tipo]]="Renda",Tabela1[[#This Row],[Valor]],-Tabela1[[#This Row],[Valor]])</calculatedColumnFormula>
    </tableColumn>
    <tableColumn id="7" xr3:uid="{2A7BF280-C9F4-46EA-B418-82BB48D34DDE}" name="Saldo Anterior"/>
    <tableColumn id="6" xr3:uid="{DB029A0C-7D82-4F5E-8773-328705B0ADF5}" name="Saldo Final" dataDxfId="1">
      <calculatedColumnFormula>Tabela1[[#This Row],[Lançamento]]+Tabela1[[#This Row],[Saldo Anterior]]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815E-1DA8-48B0-8BBE-34188FEBB4B4}">
  <dimension ref="A1:E35"/>
  <sheetViews>
    <sheetView topLeftCell="A8" workbookViewId="0">
      <selection activeCell="E23" sqref="E23"/>
    </sheetView>
  </sheetViews>
  <sheetFormatPr defaultRowHeight="15" x14ac:dyDescent="0.25"/>
  <cols>
    <col min="1" max="1" width="18" bestFit="1" customWidth="1"/>
    <col min="2" max="2" width="13.85546875" bestFit="1" customWidth="1"/>
    <col min="4" max="4" width="18" bestFit="1" customWidth="1"/>
    <col min="5" max="5" width="13.85546875" bestFit="1" customWidth="1"/>
  </cols>
  <sheetData>
    <row r="1" spans="1:5" x14ac:dyDescent="0.25">
      <c r="D1" s="1" t="s">
        <v>1</v>
      </c>
      <c r="E1" t="s">
        <v>4</v>
      </c>
    </row>
    <row r="2" spans="1:5" x14ac:dyDescent="0.25">
      <c r="A2" s="1" t="s">
        <v>1</v>
      </c>
      <c r="B2" t="s">
        <v>5</v>
      </c>
      <c r="D2" s="1" t="s">
        <v>29</v>
      </c>
      <c r="E2" t="s">
        <v>28</v>
      </c>
    </row>
    <row r="4" spans="1:5" x14ac:dyDescent="0.25">
      <c r="A4" s="1" t="s">
        <v>21</v>
      </c>
      <c r="B4" t="s">
        <v>20</v>
      </c>
      <c r="D4" s="1" t="s">
        <v>21</v>
      </c>
      <c r="E4" t="s">
        <v>20</v>
      </c>
    </row>
    <row r="5" spans="1:5" x14ac:dyDescent="0.25">
      <c r="A5" s="2" t="s">
        <v>7</v>
      </c>
      <c r="B5" s="3">
        <v>4800</v>
      </c>
      <c r="D5" s="2" t="s">
        <v>10</v>
      </c>
      <c r="E5" s="3">
        <v>1200</v>
      </c>
    </row>
    <row r="6" spans="1:5" x14ac:dyDescent="0.25">
      <c r="A6" s="4" t="s">
        <v>24</v>
      </c>
      <c r="B6" s="3">
        <v>1200</v>
      </c>
      <c r="D6" s="2" t="s">
        <v>8</v>
      </c>
      <c r="E6" s="3">
        <v>600</v>
      </c>
    </row>
    <row r="7" spans="1:5" x14ac:dyDescent="0.25">
      <c r="A7" s="4" t="s">
        <v>25</v>
      </c>
      <c r="B7" s="3">
        <v>1200</v>
      </c>
      <c r="D7" s="2" t="s">
        <v>12</v>
      </c>
      <c r="E7" s="3">
        <v>2000</v>
      </c>
    </row>
    <row r="8" spans="1:5" x14ac:dyDescent="0.25">
      <c r="A8" s="4" t="s">
        <v>26</v>
      </c>
      <c r="B8" s="3">
        <v>1200</v>
      </c>
      <c r="D8" s="2" t="s">
        <v>6</v>
      </c>
      <c r="E8" s="3">
        <v>14000</v>
      </c>
    </row>
    <row r="9" spans="1:5" x14ac:dyDescent="0.25">
      <c r="A9" s="4" t="s">
        <v>27</v>
      </c>
      <c r="B9" s="3">
        <v>1200</v>
      </c>
      <c r="D9" s="2" t="s">
        <v>16</v>
      </c>
      <c r="E9" s="3">
        <v>200</v>
      </c>
    </row>
    <row r="10" spans="1:5" x14ac:dyDescent="0.25">
      <c r="A10" s="2" t="s">
        <v>13</v>
      </c>
      <c r="B10" s="3">
        <v>1920</v>
      </c>
      <c r="D10" s="2" t="s">
        <v>22</v>
      </c>
      <c r="E10" s="3">
        <v>18000</v>
      </c>
    </row>
    <row r="11" spans="1:5" x14ac:dyDescent="0.25">
      <c r="A11" s="4" t="s">
        <v>24</v>
      </c>
      <c r="B11" s="3">
        <v>480</v>
      </c>
    </row>
    <row r="12" spans="1:5" x14ac:dyDescent="0.25">
      <c r="A12" s="4" t="s">
        <v>25</v>
      </c>
      <c r="B12" s="3">
        <v>480</v>
      </c>
    </row>
    <row r="13" spans="1:5" x14ac:dyDescent="0.25">
      <c r="A13" s="4" t="s">
        <v>26</v>
      </c>
      <c r="B13" s="3">
        <v>480</v>
      </c>
    </row>
    <row r="14" spans="1:5" x14ac:dyDescent="0.25">
      <c r="A14" s="4" t="s">
        <v>27</v>
      </c>
      <c r="B14" s="3">
        <v>480</v>
      </c>
    </row>
    <row r="15" spans="1:5" x14ac:dyDescent="0.25">
      <c r="A15" s="2" t="s">
        <v>19</v>
      </c>
      <c r="B15" s="3">
        <v>200</v>
      </c>
    </row>
    <row r="16" spans="1:5" x14ac:dyDescent="0.25">
      <c r="A16" s="4" t="s">
        <v>26</v>
      </c>
      <c r="B16" s="3">
        <v>200</v>
      </c>
    </row>
    <row r="17" spans="1:2" x14ac:dyDescent="0.25">
      <c r="A17" s="2" t="s">
        <v>11</v>
      </c>
      <c r="B17" s="3">
        <v>480</v>
      </c>
    </row>
    <row r="18" spans="1:2" x14ac:dyDescent="0.25">
      <c r="A18" s="4" t="s">
        <v>24</v>
      </c>
      <c r="B18" s="3">
        <v>120</v>
      </c>
    </row>
    <row r="19" spans="1:2" x14ac:dyDescent="0.25">
      <c r="A19" s="4" t="s">
        <v>25</v>
      </c>
      <c r="B19" s="3">
        <v>120</v>
      </c>
    </row>
    <row r="20" spans="1:2" x14ac:dyDescent="0.25">
      <c r="A20" s="4" t="s">
        <v>26</v>
      </c>
      <c r="B20" s="3">
        <v>120</v>
      </c>
    </row>
    <row r="21" spans="1:2" x14ac:dyDescent="0.25">
      <c r="A21" s="4" t="s">
        <v>27</v>
      </c>
      <c r="B21" s="3">
        <v>120</v>
      </c>
    </row>
    <row r="22" spans="1:2" x14ac:dyDescent="0.25">
      <c r="A22" s="2" t="s">
        <v>14</v>
      </c>
      <c r="B22" s="3">
        <v>80</v>
      </c>
    </row>
    <row r="23" spans="1:2" x14ac:dyDescent="0.25">
      <c r="A23" s="4" t="s">
        <v>24</v>
      </c>
      <c r="B23" s="3">
        <v>80</v>
      </c>
    </row>
    <row r="24" spans="1:2" x14ac:dyDescent="0.25">
      <c r="A24" s="2" t="s">
        <v>18</v>
      </c>
      <c r="B24" s="3">
        <v>235</v>
      </c>
    </row>
    <row r="25" spans="1:2" x14ac:dyDescent="0.25">
      <c r="A25" s="4" t="s">
        <v>26</v>
      </c>
      <c r="B25" s="3">
        <v>235</v>
      </c>
    </row>
    <row r="26" spans="1:2" x14ac:dyDescent="0.25">
      <c r="A26" s="2" t="s">
        <v>9</v>
      </c>
      <c r="B26" s="3">
        <v>800</v>
      </c>
    </row>
    <row r="27" spans="1:2" x14ac:dyDescent="0.25">
      <c r="A27" s="4" t="s">
        <v>24</v>
      </c>
      <c r="B27" s="3">
        <v>200</v>
      </c>
    </row>
    <row r="28" spans="1:2" x14ac:dyDescent="0.25">
      <c r="A28" s="4" t="s">
        <v>25</v>
      </c>
      <c r="B28" s="3">
        <v>200</v>
      </c>
    </row>
    <row r="29" spans="1:2" x14ac:dyDescent="0.25">
      <c r="A29" s="4" t="s">
        <v>26</v>
      </c>
      <c r="B29" s="3">
        <v>200</v>
      </c>
    </row>
    <row r="30" spans="1:2" x14ac:dyDescent="0.25">
      <c r="A30" s="4" t="s">
        <v>27</v>
      </c>
      <c r="B30" s="3">
        <v>200</v>
      </c>
    </row>
    <row r="31" spans="1:2" x14ac:dyDescent="0.25">
      <c r="A31" s="2" t="s">
        <v>17</v>
      </c>
      <c r="B31" s="3">
        <v>180</v>
      </c>
    </row>
    <row r="32" spans="1:2" x14ac:dyDescent="0.25">
      <c r="A32" s="4" t="s">
        <v>25</v>
      </c>
      <c r="B32" s="3">
        <v>180</v>
      </c>
    </row>
    <row r="33" spans="1:2" x14ac:dyDescent="0.25">
      <c r="A33" s="2" t="s">
        <v>15</v>
      </c>
      <c r="B33" s="3">
        <v>300</v>
      </c>
    </row>
    <row r="34" spans="1:2" x14ac:dyDescent="0.25">
      <c r="A34" s="4" t="s">
        <v>24</v>
      </c>
      <c r="B34" s="3">
        <v>300</v>
      </c>
    </row>
    <row r="35" spans="1:2" x14ac:dyDescent="0.25">
      <c r="A35" s="2" t="s">
        <v>22</v>
      </c>
      <c r="B35" s="3">
        <v>8995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E0DE-620B-4D66-A572-A08BFB32D1DB}">
  <dimension ref="A1:E13"/>
  <sheetViews>
    <sheetView workbookViewId="0">
      <selection activeCell="D22" sqref="D22"/>
    </sheetView>
  </sheetViews>
  <sheetFormatPr defaultRowHeight="15" x14ac:dyDescent="0.25"/>
  <cols>
    <col min="1" max="1" width="18" bestFit="1" customWidth="1"/>
    <col min="2" max="2" width="13.85546875" bestFit="1" customWidth="1"/>
    <col min="4" max="4" width="18" bestFit="1" customWidth="1"/>
    <col min="5" max="5" width="13.85546875" bestFit="1" customWidth="1"/>
  </cols>
  <sheetData>
    <row r="1" spans="1:5" x14ac:dyDescent="0.25">
      <c r="A1" s="1" t="s">
        <v>1</v>
      </c>
      <c r="B1" t="s">
        <v>4</v>
      </c>
      <c r="D1" s="1" t="s">
        <v>1</v>
      </c>
      <c r="E1" t="s">
        <v>5</v>
      </c>
    </row>
    <row r="3" spans="1:5" x14ac:dyDescent="0.25">
      <c r="A3" s="1" t="s">
        <v>21</v>
      </c>
      <c r="B3" t="s">
        <v>20</v>
      </c>
      <c r="D3" s="1" t="s">
        <v>21</v>
      </c>
      <c r="E3" t="s">
        <v>20</v>
      </c>
    </row>
    <row r="4" spans="1:5" x14ac:dyDescent="0.25">
      <c r="A4" s="2" t="s">
        <v>10</v>
      </c>
      <c r="B4" s="3">
        <v>1200</v>
      </c>
      <c r="D4" s="2" t="s">
        <v>7</v>
      </c>
      <c r="E4" s="3">
        <v>4800</v>
      </c>
    </row>
    <row r="5" spans="1:5" x14ac:dyDescent="0.25">
      <c r="A5" s="2" t="s">
        <v>8</v>
      </c>
      <c r="B5" s="3">
        <v>600</v>
      </c>
      <c r="D5" s="2" t="s">
        <v>13</v>
      </c>
      <c r="E5" s="3">
        <v>1920</v>
      </c>
    </row>
    <row r="6" spans="1:5" x14ac:dyDescent="0.25">
      <c r="A6" s="2" t="s">
        <v>12</v>
      </c>
      <c r="B6" s="3">
        <v>2000</v>
      </c>
      <c r="D6" s="2" t="s">
        <v>19</v>
      </c>
      <c r="E6" s="3">
        <v>200</v>
      </c>
    </row>
    <row r="7" spans="1:5" x14ac:dyDescent="0.25">
      <c r="A7" s="2" t="s">
        <v>6</v>
      </c>
      <c r="B7" s="3">
        <v>14000</v>
      </c>
      <c r="D7" s="2" t="s">
        <v>11</v>
      </c>
      <c r="E7" s="3">
        <v>480</v>
      </c>
    </row>
    <row r="8" spans="1:5" x14ac:dyDescent="0.25">
      <c r="A8" s="2" t="s">
        <v>16</v>
      </c>
      <c r="B8" s="3">
        <v>200</v>
      </c>
      <c r="D8" s="2" t="s">
        <v>14</v>
      </c>
      <c r="E8" s="3">
        <v>80</v>
      </c>
    </row>
    <row r="9" spans="1:5" x14ac:dyDescent="0.25">
      <c r="A9" s="2" t="s">
        <v>22</v>
      </c>
      <c r="B9" s="3">
        <v>18000</v>
      </c>
      <c r="D9" s="2" t="s">
        <v>18</v>
      </c>
      <c r="E9" s="3">
        <v>235</v>
      </c>
    </row>
    <row r="10" spans="1:5" x14ac:dyDescent="0.25">
      <c r="D10" s="2" t="s">
        <v>9</v>
      </c>
      <c r="E10" s="3">
        <v>800</v>
      </c>
    </row>
    <row r="11" spans="1:5" x14ac:dyDescent="0.25">
      <c r="D11" s="2" t="s">
        <v>17</v>
      </c>
      <c r="E11" s="3">
        <v>180</v>
      </c>
    </row>
    <row r="12" spans="1:5" x14ac:dyDescent="0.25">
      <c r="D12" s="2" t="s">
        <v>15</v>
      </c>
      <c r="E12" s="3">
        <v>300</v>
      </c>
    </row>
    <row r="13" spans="1:5" x14ac:dyDescent="0.25">
      <c r="D13" s="2" t="s">
        <v>22</v>
      </c>
      <c r="E13" s="3">
        <v>8995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615A-9CA0-4541-A557-E209012EB26B}">
  <dimension ref="A3:B5"/>
  <sheetViews>
    <sheetView workbookViewId="0">
      <selection activeCell="A3" sqref="A3"/>
    </sheetView>
  </sheetViews>
  <sheetFormatPr defaultRowHeight="15" x14ac:dyDescent="0.25"/>
  <cols>
    <col min="1" max="1" width="8.42578125" bestFit="1" customWidth="1"/>
    <col min="2" max="2" width="22" bestFit="1" customWidth="1"/>
  </cols>
  <sheetData>
    <row r="3" spans="1:2" x14ac:dyDescent="0.25">
      <c r="A3" s="1" t="s">
        <v>1</v>
      </c>
      <c r="B3" t="s">
        <v>23</v>
      </c>
    </row>
    <row r="4" spans="1:2" x14ac:dyDescent="0.25">
      <c r="A4" t="s">
        <v>5</v>
      </c>
      <c r="B4" s="3">
        <v>21</v>
      </c>
    </row>
    <row r="5" spans="1:2" x14ac:dyDescent="0.25">
      <c r="A5" t="s">
        <v>4</v>
      </c>
      <c r="B5" s="3">
        <v>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70D33-F581-43BF-B486-9FA127611C81}">
  <dimension ref="A1:G39"/>
  <sheetViews>
    <sheetView workbookViewId="0">
      <selection sqref="A1:A1048576"/>
    </sheetView>
  </sheetViews>
  <sheetFormatPr defaultRowHeight="15" x14ac:dyDescent="0.25"/>
  <cols>
    <col min="1" max="1" width="10.7109375" style="12" bestFit="1" customWidth="1"/>
    <col min="3" max="3" width="11.5703125" customWidth="1"/>
    <col min="5" max="6" width="11.85546875" customWidth="1"/>
  </cols>
  <sheetData>
    <row r="1" spans="1:7" x14ac:dyDescent="0.25">
      <c r="A1" s="12" t="s">
        <v>0</v>
      </c>
      <c r="B1" t="s">
        <v>1</v>
      </c>
      <c r="C1" t="s">
        <v>2</v>
      </c>
      <c r="D1" t="s">
        <v>3</v>
      </c>
      <c r="E1" t="s">
        <v>31</v>
      </c>
      <c r="F1" t="s">
        <v>33</v>
      </c>
      <c r="G1" t="s">
        <v>32</v>
      </c>
    </row>
    <row r="2" spans="1:7" x14ac:dyDescent="0.25">
      <c r="A2" s="12">
        <v>45659</v>
      </c>
      <c r="B2" t="s">
        <v>4</v>
      </c>
      <c r="C2" t="s">
        <v>6</v>
      </c>
      <c r="D2">
        <v>3500</v>
      </c>
      <c r="E2">
        <f>IF(Tabela1[[#This Row],[Tipo]]="Renda",Tabela1[[#This Row],[Valor]],-Tabela1[[#This Row],[Valor]])</f>
        <v>3500</v>
      </c>
      <c r="F2">
        <v>0</v>
      </c>
      <c r="G2">
        <f>Tabela1[[#This Row],[Lançamento]]+Tabela1[[#This Row],[Saldo Anterior]]</f>
        <v>3500</v>
      </c>
    </row>
    <row r="3" spans="1:7" x14ac:dyDescent="0.25">
      <c r="A3" s="12">
        <v>45660</v>
      </c>
      <c r="B3" t="s">
        <v>5</v>
      </c>
      <c r="C3" t="s">
        <v>7</v>
      </c>
      <c r="D3">
        <v>1200</v>
      </c>
      <c r="E3">
        <f>IF(Tabela1[[#This Row],[Tipo]]="Renda",Tabela1[[#This Row],[Valor]],-Tabela1[[#This Row],[Valor]])</f>
        <v>-1200</v>
      </c>
      <c r="F3">
        <f>G2</f>
        <v>3500</v>
      </c>
      <c r="G3">
        <f>Tabela1[[#This Row],[Lançamento]]+Tabela1[[#This Row],[Saldo Anterior]]</f>
        <v>2300</v>
      </c>
    </row>
    <row r="4" spans="1:7" x14ac:dyDescent="0.25">
      <c r="A4" s="12">
        <v>45661</v>
      </c>
      <c r="B4" t="s">
        <v>4</v>
      </c>
      <c r="C4" t="s">
        <v>8</v>
      </c>
      <c r="D4">
        <v>150</v>
      </c>
      <c r="E4">
        <f>IF(Tabela1[[#This Row],[Tipo]]="Renda",Tabela1[[#This Row],[Valor]],-Tabela1[[#This Row],[Valor]])</f>
        <v>150</v>
      </c>
      <c r="F4">
        <f t="shared" ref="F4:F39" si="0">G3</f>
        <v>2300</v>
      </c>
      <c r="G4">
        <f>Tabela1[[#This Row],[Lançamento]]+Tabela1[[#This Row],[Saldo Anterior]]</f>
        <v>2450</v>
      </c>
    </row>
    <row r="5" spans="1:7" x14ac:dyDescent="0.25">
      <c r="A5" s="12">
        <v>45662</v>
      </c>
      <c r="B5" t="s">
        <v>5</v>
      </c>
      <c r="C5" t="s">
        <v>9</v>
      </c>
      <c r="D5">
        <v>200</v>
      </c>
      <c r="E5">
        <f>IF(Tabela1[[#This Row],[Tipo]]="Renda",Tabela1[[#This Row],[Valor]],-Tabela1[[#This Row],[Valor]])</f>
        <v>-200</v>
      </c>
      <c r="F5">
        <f t="shared" si="0"/>
        <v>2450</v>
      </c>
      <c r="G5">
        <f>Tabela1[[#This Row],[Lançamento]]+Tabela1[[#This Row],[Saldo Anterior]]</f>
        <v>2250</v>
      </c>
    </row>
    <row r="6" spans="1:7" x14ac:dyDescent="0.25">
      <c r="A6" s="12">
        <v>45663</v>
      </c>
      <c r="B6" t="s">
        <v>4</v>
      </c>
      <c r="C6" t="s">
        <v>10</v>
      </c>
      <c r="D6">
        <v>300</v>
      </c>
      <c r="E6">
        <f>IF(Tabela1[[#This Row],[Tipo]]="Renda",Tabela1[[#This Row],[Valor]],-Tabela1[[#This Row],[Valor]])</f>
        <v>300</v>
      </c>
      <c r="F6">
        <f t="shared" si="0"/>
        <v>2250</v>
      </c>
      <c r="G6">
        <f>Tabela1[[#This Row],[Lançamento]]+Tabela1[[#This Row],[Saldo Anterior]]</f>
        <v>2550</v>
      </c>
    </row>
    <row r="7" spans="1:7" x14ac:dyDescent="0.25">
      <c r="A7" s="12">
        <v>45664</v>
      </c>
      <c r="B7" t="s">
        <v>5</v>
      </c>
      <c r="C7" t="s">
        <v>11</v>
      </c>
      <c r="D7">
        <v>120</v>
      </c>
      <c r="E7">
        <f>IF(Tabela1[[#This Row],[Tipo]]="Renda",Tabela1[[#This Row],[Valor]],-Tabela1[[#This Row],[Valor]])</f>
        <v>-120</v>
      </c>
      <c r="F7">
        <f t="shared" si="0"/>
        <v>2550</v>
      </c>
      <c r="G7">
        <f>Tabela1[[#This Row],[Lançamento]]+Tabela1[[#This Row],[Saldo Anterior]]</f>
        <v>2430</v>
      </c>
    </row>
    <row r="8" spans="1:7" x14ac:dyDescent="0.25">
      <c r="A8" s="12">
        <v>45665</v>
      </c>
      <c r="B8" t="s">
        <v>4</v>
      </c>
      <c r="C8" t="s">
        <v>12</v>
      </c>
      <c r="D8">
        <v>500</v>
      </c>
      <c r="E8">
        <f>IF(Tabela1[[#This Row],[Tipo]]="Renda",Tabela1[[#This Row],[Valor]],-Tabela1[[#This Row],[Valor]])</f>
        <v>500</v>
      </c>
      <c r="F8">
        <f t="shared" si="0"/>
        <v>2430</v>
      </c>
      <c r="G8">
        <f>Tabela1[[#This Row],[Lançamento]]+Tabela1[[#This Row],[Saldo Anterior]]</f>
        <v>2930</v>
      </c>
    </row>
    <row r="9" spans="1:7" x14ac:dyDescent="0.25">
      <c r="A9" s="12">
        <v>45666</v>
      </c>
      <c r="B9" t="s">
        <v>5</v>
      </c>
      <c r="C9" t="s">
        <v>13</v>
      </c>
      <c r="D9">
        <v>480</v>
      </c>
      <c r="E9">
        <f>IF(Tabela1[[#This Row],[Tipo]]="Renda",Tabela1[[#This Row],[Valor]],-Tabela1[[#This Row],[Valor]])</f>
        <v>-480</v>
      </c>
      <c r="F9">
        <f t="shared" si="0"/>
        <v>2930</v>
      </c>
      <c r="G9">
        <f>Tabela1[[#This Row],[Lançamento]]+Tabela1[[#This Row],[Saldo Anterior]]</f>
        <v>2450</v>
      </c>
    </row>
    <row r="10" spans="1:7" x14ac:dyDescent="0.25">
      <c r="A10" s="12">
        <v>45672</v>
      </c>
      <c r="B10" t="s">
        <v>5</v>
      </c>
      <c r="C10" t="s">
        <v>14</v>
      </c>
      <c r="D10">
        <v>80</v>
      </c>
      <c r="E10">
        <f>IF(Tabela1[[#This Row],[Tipo]]="Renda",Tabela1[[#This Row],[Valor]],-Tabela1[[#This Row],[Valor]])</f>
        <v>-80</v>
      </c>
      <c r="F10">
        <f t="shared" si="0"/>
        <v>2450</v>
      </c>
      <c r="G10">
        <f>Tabela1[[#This Row],[Lançamento]]+Tabela1[[#This Row],[Saldo Anterior]]</f>
        <v>2370</v>
      </c>
    </row>
    <row r="11" spans="1:7" x14ac:dyDescent="0.25">
      <c r="A11" s="12">
        <v>45682</v>
      </c>
      <c r="B11" t="s">
        <v>5</v>
      </c>
      <c r="C11" t="s">
        <v>15</v>
      </c>
      <c r="D11">
        <v>300</v>
      </c>
      <c r="E11">
        <f>IF(Tabela1[[#This Row],[Tipo]]="Renda",Tabela1[[#This Row],[Valor]],-Tabela1[[#This Row],[Valor]])</f>
        <v>-300</v>
      </c>
      <c r="F11">
        <f t="shared" si="0"/>
        <v>2370</v>
      </c>
      <c r="G11">
        <f>Tabela1[[#This Row],[Lançamento]]+Tabela1[[#This Row],[Saldo Anterior]]</f>
        <v>2070</v>
      </c>
    </row>
    <row r="12" spans="1:7" x14ac:dyDescent="0.25">
      <c r="A12" s="12">
        <v>45690</v>
      </c>
      <c r="B12" t="s">
        <v>4</v>
      </c>
      <c r="C12" t="s">
        <v>6</v>
      </c>
      <c r="D12">
        <v>3500</v>
      </c>
      <c r="E12">
        <f>IF(Tabela1[[#This Row],[Tipo]]="Renda",Tabela1[[#This Row],[Valor]],-Tabela1[[#This Row],[Valor]])</f>
        <v>3500</v>
      </c>
      <c r="F12">
        <f t="shared" si="0"/>
        <v>2070</v>
      </c>
      <c r="G12">
        <f>Tabela1[[#This Row],[Lançamento]]+Tabela1[[#This Row],[Saldo Anterior]]</f>
        <v>5570</v>
      </c>
    </row>
    <row r="13" spans="1:7" x14ac:dyDescent="0.25">
      <c r="A13" s="12">
        <v>45691</v>
      </c>
      <c r="B13" t="s">
        <v>5</v>
      </c>
      <c r="C13" t="s">
        <v>7</v>
      </c>
      <c r="D13">
        <v>1200</v>
      </c>
      <c r="E13">
        <f>IF(Tabela1[[#This Row],[Tipo]]="Renda",Tabela1[[#This Row],[Valor]],-Tabela1[[#This Row],[Valor]])</f>
        <v>-1200</v>
      </c>
      <c r="F13">
        <f t="shared" si="0"/>
        <v>5570</v>
      </c>
      <c r="G13">
        <f>Tabela1[[#This Row],[Lançamento]]+Tabela1[[#This Row],[Saldo Anterior]]</f>
        <v>4370</v>
      </c>
    </row>
    <row r="14" spans="1:7" x14ac:dyDescent="0.25">
      <c r="A14" s="12">
        <v>45692</v>
      </c>
      <c r="B14" t="s">
        <v>4</v>
      </c>
      <c r="C14" t="s">
        <v>8</v>
      </c>
      <c r="D14">
        <v>150</v>
      </c>
      <c r="E14">
        <f>IF(Tabela1[[#This Row],[Tipo]]="Renda",Tabela1[[#This Row],[Valor]],-Tabela1[[#This Row],[Valor]])</f>
        <v>150</v>
      </c>
      <c r="F14">
        <f t="shared" si="0"/>
        <v>4370</v>
      </c>
      <c r="G14">
        <f>Tabela1[[#This Row],[Lançamento]]+Tabela1[[#This Row],[Saldo Anterior]]</f>
        <v>4520</v>
      </c>
    </row>
    <row r="15" spans="1:7" x14ac:dyDescent="0.25">
      <c r="A15" s="12">
        <v>45693</v>
      </c>
      <c r="B15" t="s">
        <v>5</v>
      </c>
      <c r="C15" t="s">
        <v>9</v>
      </c>
      <c r="D15">
        <v>200</v>
      </c>
      <c r="E15">
        <f>IF(Tabela1[[#This Row],[Tipo]]="Renda",Tabela1[[#This Row],[Valor]],-Tabela1[[#This Row],[Valor]])</f>
        <v>-200</v>
      </c>
      <c r="F15">
        <f t="shared" si="0"/>
        <v>4520</v>
      </c>
      <c r="G15">
        <f>Tabela1[[#This Row],[Lançamento]]+Tabela1[[#This Row],[Saldo Anterior]]</f>
        <v>4320</v>
      </c>
    </row>
    <row r="16" spans="1:7" x14ac:dyDescent="0.25">
      <c r="A16" s="12">
        <v>45694</v>
      </c>
      <c r="B16" t="s">
        <v>4</v>
      </c>
      <c r="C16" t="s">
        <v>10</v>
      </c>
      <c r="D16">
        <v>350</v>
      </c>
      <c r="E16">
        <f>IF(Tabela1[[#This Row],[Tipo]]="Renda",Tabela1[[#This Row],[Valor]],-Tabela1[[#This Row],[Valor]])</f>
        <v>350</v>
      </c>
      <c r="F16">
        <f t="shared" si="0"/>
        <v>4320</v>
      </c>
      <c r="G16">
        <f>Tabela1[[#This Row],[Lançamento]]+Tabela1[[#This Row],[Saldo Anterior]]</f>
        <v>4670</v>
      </c>
    </row>
    <row r="17" spans="1:7" x14ac:dyDescent="0.25">
      <c r="A17" s="12">
        <v>45695</v>
      </c>
      <c r="B17" t="s">
        <v>5</v>
      </c>
      <c r="C17" t="s">
        <v>11</v>
      </c>
      <c r="D17">
        <v>120</v>
      </c>
      <c r="E17">
        <f>IF(Tabela1[[#This Row],[Tipo]]="Renda",Tabela1[[#This Row],[Valor]],-Tabela1[[#This Row],[Valor]])</f>
        <v>-120</v>
      </c>
      <c r="F17">
        <f t="shared" si="0"/>
        <v>4670</v>
      </c>
      <c r="G17">
        <f>Tabela1[[#This Row],[Lançamento]]+Tabela1[[#This Row],[Saldo Anterior]]</f>
        <v>4550</v>
      </c>
    </row>
    <row r="18" spans="1:7" x14ac:dyDescent="0.25">
      <c r="A18" s="12">
        <v>45696</v>
      </c>
      <c r="B18" t="s">
        <v>4</v>
      </c>
      <c r="C18" t="s">
        <v>12</v>
      </c>
      <c r="D18">
        <v>500</v>
      </c>
      <c r="E18">
        <f>IF(Tabela1[[#This Row],[Tipo]]="Renda",Tabela1[[#This Row],[Valor]],-Tabela1[[#This Row],[Valor]])</f>
        <v>500</v>
      </c>
      <c r="F18">
        <f t="shared" si="0"/>
        <v>4550</v>
      </c>
      <c r="G18">
        <f>Tabela1[[#This Row],[Lançamento]]+Tabela1[[#This Row],[Saldo Anterior]]</f>
        <v>5050</v>
      </c>
    </row>
    <row r="19" spans="1:7" x14ac:dyDescent="0.25">
      <c r="A19" s="12">
        <v>45697</v>
      </c>
      <c r="B19" t="s">
        <v>5</v>
      </c>
      <c r="C19" t="s">
        <v>13</v>
      </c>
      <c r="D19">
        <v>360</v>
      </c>
      <c r="E19">
        <f>IF(Tabela1[[#This Row],[Tipo]]="Renda",Tabela1[[#This Row],[Valor]],-Tabela1[[#This Row],[Valor]])</f>
        <v>-360</v>
      </c>
      <c r="F19">
        <f t="shared" si="0"/>
        <v>5050</v>
      </c>
      <c r="G19">
        <f>Tabela1[[#This Row],[Lançamento]]+Tabela1[[#This Row],[Saldo Anterior]]</f>
        <v>4690</v>
      </c>
    </row>
    <row r="20" spans="1:7" x14ac:dyDescent="0.25">
      <c r="A20" s="12">
        <v>45700</v>
      </c>
      <c r="B20" t="s">
        <v>4</v>
      </c>
      <c r="C20" t="s">
        <v>16</v>
      </c>
      <c r="D20">
        <v>200</v>
      </c>
      <c r="E20">
        <f>IF(Tabela1[[#This Row],[Tipo]]="Renda",Tabela1[[#This Row],[Valor]],-Tabela1[[#This Row],[Valor]])</f>
        <v>200</v>
      </c>
      <c r="F20">
        <f t="shared" si="0"/>
        <v>4690</v>
      </c>
      <c r="G20">
        <f>Tabela1[[#This Row],[Lançamento]]+Tabela1[[#This Row],[Saldo Anterior]]</f>
        <v>4890</v>
      </c>
    </row>
    <row r="21" spans="1:7" x14ac:dyDescent="0.25">
      <c r="A21" s="12">
        <v>45709</v>
      </c>
      <c r="B21" t="s">
        <v>5</v>
      </c>
      <c r="C21" t="s">
        <v>17</v>
      </c>
      <c r="D21">
        <v>180</v>
      </c>
      <c r="E21">
        <f>IF(Tabela1[[#This Row],[Tipo]]="Renda",Tabela1[[#This Row],[Valor]],-Tabela1[[#This Row],[Valor]])</f>
        <v>-180</v>
      </c>
      <c r="F21">
        <f t="shared" si="0"/>
        <v>4890</v>
      </c>
      <c r="G21">
        <f>Tabela1[[#This Row],[Lançamento]]+Tabela1[[#This Row],[Saldo Anterior]]</f>
        <v>4710</v>
      </c>
    </row>
    <row r="22" spans="1:7" x14ac:dyDescent="0.25">
      <c r="A22" s="12">
        <v>45718</v>
      </c>
      <c r="B22" t="s">
        <v>4</v>
      </c>
      <c r="C22" t="s">
        <v>6</v>
      </c>
      <c r="D22">
        <v>3500</v>
      </c>
      <c r="E22">
        <f>IF(Tabela1[[#This Row],[Tipo]]="Renda",Tabela1[[#This Row],[Valor]],-Tabela1[[#This Row],[Valor]])</f>
        <v>3500</v>
      </c>
      <c r="F22">
        <f t="shared" si="0"/>
        <v>4710</v>
      </c>
      <c r="G22">
        <f>Tabela1[[#This Row],[Lançamento]]+Tabela1[[#This Row],[Saldo Anterior]]</f>
        <v>8210</v>
      </c>
    </row>
    <row r="23" spans="1:7" x14ac:dyDescent="0.25">
      <c r="A23" s="12">
        <v>45719</v>
      </c>
      <c r="B23" t="s">
        <v>5</v>
      </c>
      <c r="C23" t="s">
        <v>7</v>
      </c>
      <c r="D23">
        <v>1200</v>
      </c>
      <c r="E23">
        <f>IF(Tabela1[[#This Row],[Tipo]]="Renda",Tabela1[[#This Row],[Valor]],-Tabela1[[#This Row],[Valor]])</f>
        <v>-1200</v>
      </c>
      <c r="F23">
        <f t="shared" si="0"/>
        <v>8210</v>
      </c>
      <c r="G23">
        <f>Tabela1[[#This Row],[Lançamento]]+Tabela1[[#This Row],[Saldo Anterior]]</f>
        <v>7010</v>
      </c>
    </row>
    <row r="24" spans="1:7" x14ac:dyDescent="0.25">
      <c r="A24" s="12">
        <v>45720</v>
      </c>
      <c r="B24" t="s">
        <v>4</v>
      </c>
      <c r="C24" t="s">
        <v>8</v>
      </c>
      <c r="D24">
        <v>150</v>
      </c>
      <c r="E24">
        <f>IF(Tabela1[[#This Row],[Tipo]]="Renda",Tabela1[[#This Row],[Valor]],-Tabela1[[#This Row],[Valor]])</f>
        <v>150</v>
      </c>
      <c r="F24">
        <f t="shared" si="0"/>
        <v>7010</v>
      </c>
      <c r="G24">
        <f>Tabela1[[#This Row],[Lançamento]]+Tabela1[[#This Row],[Saldo Anterior]]</f>
        <v>7160</v>
      </c>
    </row>
    <row r="25" spans="1:7" x14ac:dyDescent="0.25">
      <c r="A25" s="12">
        <v>45721</v>
      </c>
      <c r="B25" t="s">
        <v>5</v>
      </c>
      <c r="C25" t="s">
        <v>9</v>
      </c>
      <c r="D25">
        <v>200</v>
      </c>
      <c r="E25">
        <f>IF(Tabela1[[#This Row],[Tipo]]="Renda",Tabela1[[#This Row],[Valor]],-Tabela1[[#This Row],[Valor]])</f>
        <v>-200</v>
      </c>
      <c r="F25">
        <f t="shared" si="0"/>
        <v>7160</v>
      </c>
      <c r="G25">
        <f>Tabela1[[#This Row],[Lançamento]]+Tabela1[[#This Row],[Saldo Anterior]]</f>
        <v>6960</v>
      </c>
    </row>
    <row r="26" spans="1:7" x14ac:dyDescent="0.25">
      <c r="A26" s="12">
        <v>45722</v>
      </c>
      <c r="B26" t="s">
        <v>4</v>
      </c>
      <c r="C26" t="s">
        <v>10</v>
      </c>
      <c r="D26">
        <v>280</v>
      </c>
      <c r="E26">
        <f>IF(Tabela1[[#This Row],[Tipo]]="Renda",Tabela1[[#This Row],[Valor]],-Tabela1[[#This Row],[Valor]])</f>
        <v>280</v>
      </c>
      <c r="F26">
        <f t="shared" si="0"/>
        <v>6960</v>
      </c>
      <c r="G26">
        <f>Tabela1[[#This Row],[Lançamento]]+Tabela1[[#This Row],[Saldo Anterior]]</f>
        <v>7240</v>
      </c>
    </row>
    <row r="27" spans="1:7" x14ac:dyDescent="0.25">
      <c r="A27" s="12">
        <v>45723</v>
      </c>
      <c r="B27" t="s">
        <v>5</v>
      </c>
      <c r="C27" t="s">
        <v>11</v>
      </c>
      <c r="D27">
        <v>120</v>
      </c>
      <c r="E27">
        <f>IF(Tabela1[[#This Row],[Tipo]]="Renda",Tabela1[[#This Row],[Valor]],-Tabela1[[#This Row],[Valor]])</f>
        <v>-120</v>
      </c>
      <c r="F27">
        <f t="shared" si="0"/>
        <v>7240</v>
      </c>
      <c r="G27">
        <f>Tabela1[[#This Row],[Lançamento]]+Tabela1[[#This Row],[Saldo Anterior]]</f>
        <v>7120</v>
      </c>
    </row>
    <row r="28" spans="1:7" x14ac:dyDescent="0.25">
      <c r="A28" s="12">
        <v>45724</v>
      </c>
      <c r="B28" t="s">
        <v>4</v>
      </c>
      <c r="C28" t="s">
        <v>12</v>
      </c>
      <c r="D28">
        <v>500</v>
      </c>
      <c r="E28">
        <f>IF(Tabela1[[#This Row],[Tipo]]="Renda",Tabela1[[#This Row],[Valor]],-Tabela1[[#This Row],[Valor]])</f>
        <v>500</v>
      </c>
      <c r="F28">
        <f t="shared" si="0"/>
        <v>7120</v>
      </c>
      <c r="G28">
        <f>Tabela1[[#This Row],[Lançamento]]+Tabela1[[#This Row],[Saldo Anterior]]</f>
        <v>7620</v>
      </c>
    </row>
    <row r="29" spans="1:7" x14ac:dyDescent="0.25">
      <c r="A29" s="12">
        <v>45725</v>
      </c>
      <c r="B29" t="s">
        <v>5</v>
      </c>
      <c r="C29" t="s">
        <v>13</v>
      </c>
      <c r="D29">
        <v>215</v>
      </c>
      <c r="E29">
        <f>IF(Tabela1[[#This Row],[Tipo]]="Renda",Tabela1[[#This Row],[Valor]],-Tabela1[[#This Row],[Valor]])</f>
        <v>-215</v>
      </c>
      <c r="F29">
        <f t="shared" si="0"/>
        <v>7620</v>
      </c>
      <c r="G29">
        <f>Tabela1[[#This Row],[Lançamento]]+Tabela1[[#This Row],[Saldo Anterior]]</f>
        <v>7405</v>
      </c>
    </row>
    <row r="30" spans="1:7" x14ac:dyDescent="0.25">
      <c r="A30" s="12">
        <v>45733</v>
      </c>
      <c r="B30" t="s">
        <v>5</v>
      </c>
      <c r="C30" t="s">
        <v>18</v>
      </c>
      <c r="D30">
        <v>235</v>
      </c>
      <c r="E30">
        <f>IF(Tabela1[[#This Row],[Tipo]]="Renda",Tabela1[[#This Row],[Valor]],-Tabela1[[#This Row],[Valor]])</f>
        <v>-235</v>
      </c>
      <c r="F30">
        <f t="shared" si="0"/>
        <v>7405</v>
      </c>
      <c r="G30">
        <f>Tabela1[[#This Row],[Lançamento]]+Tabela1[[#This Row],[Saldo Anterior]]</f>
        <v>7170</v>
      </c>
    </row>
    <row r="31" spans="1:7" x14ac:dyDescent="0.25">
      <c r="A31" s="12">
        <v>45735</v>
      </c>
      <c r="B31" t="s">
        <v>5</v>
      </c>
      <c r="C31" t="s">
        <v>19</v>
      </c>
      <c r="D31">
        <v>200</v>
      </c>
      <c r="E31">
        <f>IF(Tabela1[[#This Row],[Tipo]]="Renda",Tabela1[[#This Row],[Valor]],-Tabela1[[#This Row],[Valor]])</f>
        <v>-200</v>
      </c>
      <c r="F31">
        <f t="shared" si="0"/>
        <v>7170</v>
      </c>
      <c r="G31">
        <f>Tabela1[[#This Row],[Lançamento]]+Tabela1[[#This Row],[Saldo Anterior]]</f>
        <v>6970</v>
      </c>
    </row>
    <row r="32" spans="1:7" x14ac:dyDescent="0.25">
      <c r="A32" s="12">
        <v>45749</v>
      </c>
      <c r="B32" t="s">
        <v>4</v>
      </c>
      <c r="C32" t="s">
        <v>6</v>
      </c>
      <c r="D32">
        <v>3500</v>
      </c>
      <c r="E32">
        <f>IF(Tabela1[[#This Row],[Tipo]]="Renda",Tabela1[[#This Row],[Valor]],-Tabela1[[#This Row],[Valor]])</f>
        <v>3500</v>
      </c>
      <c r="F32">
        <f t="shared" si="0"/>
        <v>6970</v>
      </c>
      <c r="G32">
        <f>Tabela1[[#This Row],[Lançamento]]+Tabela1[[#This Row],[Saldo Anterior]]</f>
        <v>10470</v>
      </c>
    </row>
    <row r="33" spans="1:7" x14ac:dyDescent="0.25">
      <c r="A33" s="12">
        <v>45750</v>
      </c>
      <c r="B33" t="s">
        <v>5</v>
      </c>
      <c r="C33" t="s">
        <v>7</v>
      </c>
      <c r="D33">
        <v>1200</v>
      </c>
      <c r="E33">
        <f>IF(Tabela1[[#This Row],[Tipo]]="Renda",Tabela1[[#This Row],[Valor]],-Tabela1[[#This Row],[Valor]])</f>
        <v>-1200</v>
      </c>
      <c r="F33">
        <f t="shared" si="0"/>
        <v>10470</v>
      </c>
      <c r="G33">
        <f>Tabela1[[#This Row],[Lançamento]]+Tabela1[[#This Row],[Saldo Anterior]]</f>
        <v>9270</v>
      </c>
    </row>
    <row r="34" spans="1:7" x14ac:dyDescent="0.25">
      <c r="A34" s="12">
        <v>45751</v>
      </c>
      <c r="B34" t="s">
        <v>4</v>
      </c>
      <c r="C34" t="s">
        <v>8</v>
      </c>
      <c r="D34">
        <v>150</v>
      </c>
      <c r="E34">
        <f>IF(Tabela1[[#This Row],[Tipo]]="Renda",Tabela1[[#This Row],[Valor]],-Tabela1[[#This Row],[Valor]])</f>
        <v>150</v>
      </c>
      <c r="F34">
        <f t="shared" si="0"/>
        <v>9270</v>
      </c>
      <c r="G34">
        <f>Tabela1[[#This Row],[Lançamento]]+Tabela1[[#This Row],[Saldo Anterior]]</f>
        <v>9420</v>
      </c>
    </row>
    <row r="35" spans="1:7" x14ac:dyDescent="0.25">
      <c r="A35" s="12">
        <v>45752</v>
      </c>
      <c r="B35" t="s">
        <v>5</v>
      </c>
      <c r="C35" t="s">
        <v>9</v>
      </c>
      <c r="D35">
        <v>200</v>
      </c>
      <c r="E35">
        <f>IF(Tabela1[[#This Row],[Tipo]]="Renda",Tabela1[[#This Row],[Valor]],-Tabela1[[#This Row],[Valor]])</f>
        <v>-200</v>
      </c>
      <c r="F35">
        <f t="shared" si="0"/>
        <v>9420</v>
      </c>
      <c r="G35">
        <f>Tabela1[[#This Row],[Lançamento]]+Tabela1[[#This Row],[Saldo Anterior]]</f>
        <v>9220</v>
      </c>
    </row>
    <row r="36" spans="1:7" x14ac:dyDescent="0.25">
      <c r="A36" s="12">
        <v>45753</v>
      </c>
      <c r="B36" t="s">
        <v>4</v>
      </c>
      <c r="C36" t="s">
        <v>10</v>
      </c>
      <c r="D36">
        <v>290</v>
      </c>
      <c r="E36">
        <f>IF(Tabela1[[#This Row],[Tipo]]="Renda",Tabela1[[#This Row],[Valor]],-Tabela1[[#This Row],[Valor]])</f>
        <v>290</v>
      </c>
      <c r="F36">
        <f t="shared" si="0"/>
        <v>9220</v>
      </c>
      <c r="G36">
        <f>Tabela1[[#This Row],[Lançamento]]+Tabela1[[#This Row],[Saldo Anterior]]</f>
        <v>9510</v>
      </c>
    </row>
    <row r="37" spans="1:7" x14ac:dyDescent="0.25">
      <c r="A37" s="12">
        <v>45754</v>
      </c>
      <c r="B37" t="s">
        <v>5</v>
      </c>
      <c r="C37" t="s">
        <v>11</v>
      </c>
      <c r="D37">
        <v>120</v>
      </c>
      <c r="E37">
        <f>IF(Tabela1[[#This Row],[Tipo]]="Renda",Tabela1[[#This Row],[Valor]],-Tabela1[[#This Row],[Valor]])</f>
        <v>-120</v>
      </c>
      <c r="F37">
        <f t="shared" si="0"/>
        <v>9510</v>
      </c>
      <c r="G37">
        <f>Tabela1[[#This Row],[Lançamento]]+Tabela1[[#This Row],[Saldo Anterior]]</f>
        <v>9390</v>
      </c>
    </row>
    <row r="38" spans="1:7" x14ac:dyDescent="0.25">
      <c r="A38" s="12">
        <v>45755</v>
      </c>
      <c r="B38" t="s">
        <v>4</v>
      </c>
      <c r="C38" t="s">
        <v>12</v>
      </c>
      <c r="D38">
        <v>500</v>
      </c>
      <c r="E38">
        <f>IF(Tabela1[[#This Row],[Tipo]]="Renda",Tabela1[[#This Row],[Valor]],-Tabela1[[#This Row],[Valor]])</f>
        <v>500</v>
      </c>
      <c r="F38">
        <f t="shared" si="0"/>
        <v>9390</v>
      </c>
      <c r="G38">
        <f>Tabela1[[#This Row],[Lançamento]]+Tabela1[[#This Row],[Saldo Anterior]]</f>
        <v>9890</v>
      </c>
    </row>
    <row r="39" spans="1:7" x14ac:dyDescent="0.25">
      <c r="A39" s="12">
        <v>45756</v>
      </c>
      <c r="B39" t="s">
        <v>5</v>
      </c>
      <c r="C39" t="s">
        <v>13</v>
      </c>
      <c r="D39">
        <v>392</v>
      </c>
      <c r="E39">
        <f>IF(Tabela1[[#This Row],[Tipo]]="Renda",Tabela1[[#This Row],[Valor]],-Tabela1[[#This Row],[Valor]])</f>
        <v>-392</v>
      </c>
      <c r="F39">
        <f t="shared" si="0"/>
        <v>9890</v>
      </c>
      <c r="G39">
        <f>Tabela1[[#This Row],[Lançamento]]+Tabela1[[#This Row],[Saldo Anterior]]</f>
        <v>9498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CC20-896D-4B55-97BA-B187BD591281}">
  <dimension ref="A1:K35"/>
  <sheetViews>
    <sheetView showGridLines="0" showRowColHeaders="0" tabSelected="1" workbookViewId="0">
      <selection activeCell="F31" sqref="F31"/>
    </sheetView>
  </sheetViews>
  <sheetFormatPr defaultRowHeight="15" x14ac:dyDescent="0.25"/>
  <cols>
    <col min="1" max="1" width="2.85546875" style="5" customWidth="1"/>
    <col min="2" max="2" width="18" style="8" bestFit="1" customWidth="1"/>
    <col min="3" max="3" width="13.85546875" style="8" bestFit="1" customWidth="1"/>
    <col min="4" max="4" width="2.85546875" style="8" customWidth="1"/>
    <col min="5" max="5" width="18" style="8" bestFit="1" customWidth="1"/>
    <col min="6" max="6" width="13.85546875" style="8" bestFit="1" customWidth="1"/>
    <col min="7" max="7" width="2.85546875" style="8" customWidth="1"/>
    <col min="8" max="8" width="20" style="8" bestFit="1" customWidth="1"/>
    <col min="9" max="9" width="15.140625" style="8" bestFit="1" customWidth="1"/>
    <col min="10" max="10" width="2.85546875" style="8" customWidth="1"/>
    <col min="11" max="16384" width="9.140625" style="8"/>
  </cols>
  <sheetData>
    <row r="1" spans="2:11" s="5" customFormat="1" ht="48" customHeight="1" x14ac:dyDescent="0.25">
      <c r="B1" s="6" t="s">
        <v>30</v>
      </c>
      <c r="H1" s="13">
        <f>MIN(dados!A:A)</f>
        <v>45659</v>
      </c>
      <c r="I1" s="14" t="s">
        <v>34</v>
      </c>
      <c r="J1" s="15">
        <f>MAX(dados!A:A)</f>
        <v>45756</v>
      </c>
      <c r="K1" s="15"/>
    </row>
    <row r="2" spans="2:11" x14ac:dyDescent="0.25">
      <c r="B2" s="7" t="s">
        <v>1</v>
      </c>
      <c r="C2" s="8" t="s">
        <v>4</v>
      </c>
      <c r="E2" s="7" t="s">
        <v>1</v>
      </c>
      <c r="F2" s="8" t="s">
        <v>5</v>
      </c>
      <c r="H2" s="7" t="s">
        <v>1</v>
      </c>
      <c r="I2" s="8" t="s">
        <v>5</v>
      </c>
    </row>
    <row r="3" spans="2:11" x14ac:dyDescent="0.25">
      <c r="B3" s="7" t="s">
        <v>29</v>
      </c>
      <c r="C3" s="8" t="s">
        <v>24</v>
      </c>
      <c r="E3" s="7" t="s">
        <v>29</v>
      </c>
      <c r="F3" s="8" t="s">
        <v>24</v>
      </c>
    </row>
    <row r="4" spans="2:11" x14ac:dyDescent="0.25">
      <c r="H4" s="7" t="s">
        <v>21</v>
      </c>
      <c r="I4" s="8" t="s">
        <v>20</v>
      </c>
    </row>
    <row r="5" spans="2:11" x14ac:dyDescent="0.25">
      <c r="B5" s="7" t="s">
        <v>21</v>
      </c>
      <c r="C5" s="8" t="s">
        <v>20</v>
      </c>
      <c r="E5" s="7" t="s">
        <v>21</v>
      </c>
      <c r="F5" s="8" t="s">
        <v>20</v>
      </c>
      <c r="H5" s="9" t="s">
        <v>7</v>
      </c>
      <c r="I5" s="10">
        <v>4800</v>
      </c>
    </row>
    <row r="6" spans="2:11" x14ac:dyDescent="0.25">
      <c r="B6" s="9" t="s">
        <v>10</v>
      </c>
      <c r="C6" s="10">
        <v>300</v>
      </c>
      <c r="E6" s="9" t="s">
        <v>7</v>
      </c>
      <c r="F6" s="10">
        <v>1200</v>
      </c>
      <c r="H6" s="9" t="s">
        <v>13</v>
      </c>
      <c r="I6" s="10">
        <v>1920</v>
      </c>
    </row>
    <row r="7" spans="2:11" x14ac:dyDescent="0.25">
      <c r="B7" s="9" t="s">
        <v>8</v>
      </c>
      <c r="C7" s="10">
        <v>150</v>
      </c>
      <c r="E7" s="9" t="s">
        <v>13</v>
      </c>
      <c r="F7" s="10">
        <v>480</v>
      </c>
      <c r="H7" s="11" t="s">
        <v>24</v>
      </c>
      <c r="I7" s="10">
        <v>480</v>
      </c>
    </row>
    <row r="8" spans="2:11" x14ac:dyDescent="0.25">
      <c r="B8" s="9" t="s">
        <v>12</v>
      </c>
      <c r="C8" s="10">
        <v>500</v>
      </c>
      <c r="E8" s="9" t="s">
        <v>11</v>
      </c>
      <c r="F8" s="10">
        <v>120</v>
      </c>
      <c r="H8" s="11" t="s">
        <v>25</v>
      </c>
      <c r="I8" s="10">
        <v>480</v>
      </c>
    </row>
    <row r="9" spans="2:11" x14ac:dyDescent="0.25">
      <c r="B9" s="9" t="s">
        <v>6</v>
      </c>
      <c r="C9" s="10">
        <v>3500</v>
      </c>
      <c r="E9" s="9" t="s">
        <v>14</v>
      </c>
      <c r="F9" s="10">
        <v>80</v>
      </c>
      <c r="H9" s="11" t="s">
        <v>26</v>
      </c>
      <c r="I9" s="10">
        <v>480</v>
      </c>
    </row>
    <row r="10" spans="2:11" x14ac:dyDescent="0.25">
      <c r="B10" s="9" t="s">
        <v>22</v>
      </c>
      <c r="C10" s="10">
        <v>4450</v>
      </c>
      <c r="E10" s="9" t="s">
        <v>9</v>
      </c>
      <c r="F10" s="10">
        <v>200</v>
      </c>
      <c r="H10" s="11" t="s">
        <v>27</v>
      </c>
      <c r="I10" s="10">
        <v>480</v>
      </c>
    </row>
    <row r="11" spans="2:11" x14ac:dyDescent="0.25">
      <c r="E11" s="9" t="s">
        <v>15</v>
      </c>
      <c r="F11" s="10">
        <v>300</v>
      </c>
      <c r="H11" s="9" t="s">
        <v>19</v>
      </c>
      <c r="I11" s="10">
        <v>200</v>
      </c>
    </row>
    <row r="12" spans="2:11" x14ac:dyDescent="0.25">
      <c r="E12" s="9" t="s">
        <v>22</v>
      </c>
      <c r="F12" s="10">
        <v>2380</v>
      </c>
      <c r="H12" s="11" t="s">
        <v>26</v>
      </c>
      <c r="I12" s="10">
        <v>200</v>
      </c>
    </row>
    <row r="13" spans="2:11" x14ac:dyDescent="0.25">
      <c r="H13" s="9" t="s">
        <v>11</v>
      </c>
      <c r="I13" s="10">
        <v>480</v>
      </c>
    </row>
    <row r="14" spans="2:11" x14ac:dyDescent="0.25">
      <c r="H14" s="9" t="s">
        <v>14</v>
      </c>
      <c r="I14" s="10">
        <v>80</v>
      </c>
    </row>
    <row r="15" spans="2:11" x14ac:dyDescent="0.25">
      <c r="H15" s="11" t="s">
        <v>24</v>
      </c>
      <c r="I15" s="10">
        <v>80</v>
      </c>
    </row>
    <row r="16" spans="2:11" x14ac:dyDescent="0.25">
      <c r="H16" s="9" t="s">
        <v>18</v>
      </c>
      <c r="I16" s="10">
        <v>235</v>
      </c>
    </row>
    <row r="17" spans="8:9" x14ac:dyDescent="0.25">
      <c r="H17" s="11" t="s">
        <v>26</v>
      </c>
      <c r="I17" s="10">
        <v>235</v>
      </c>
    </row>
    <row r="18" spans="8:9" x14ac:dyDescent="0.25">
      <c r="H18" s="9" t="s">
        <v>9</v>
      </c>
      <c r="I18" s="10">
        <v>800</v>
      </c>
    </row>
    <row r="19" spans="8:9" x14ac:dyDescent="0.25">
      <c r="H19" s="9" t="s">
        <v>17</v>
      </c>
      <c r="I19" s="10">
        <v>180</v>
      </c>
    </row>
    <row r="20" spans="8:9" x14ac:dyDescent="0.25">
      <c r="H20" s="11" t="s">
        <v>25</v>
      </c>
      <c r="I20" s="10">
        <v>180</v>
      </c>
    </row>
    <row r="21" spans="8:9" x14ac:dyDescent="0.25">
      <c r="H21" s="9" t="s">
        <v>15</v>
      </c>
      <c r="I21" s="10">
        <v>300</v>
      </c>
    </row>
    <row r="22" spans="8:9" x14ac:dyDescent="0.25">
      <c r="H22" s="11" t="s">
        <v>24</v>
      </c>
      <c r="I22" s="10">
        <v>300</v>
      </c>
    </row>
    <row r="23" spans="8:9" x14ac:dyDescent="0.25">
      <c r="H23" s="9" t="s">
        <v>22</v>
      </c>
      <c r="I23" s="10">
        <v>8995</v>
      </c>
    </row>
    <row r="24" spans="8:9" x14ac:dyDescent="0.25">
      <c r="H24"/>
      <c r="I24"/>
    </row>
    <row r="25" spans="8:9" x14ac:dyDescent="0.25">
      <c r="H25"/>
      <c r="I25"/>
    </row>
    <row r="26" spans="8:9" x14ac:dyDescent="0.25">
      <c r="H26"/>
      <c r="I26"/>
    </row>
    <row r="27" spans="8:9" x14ac:dyDescent="0.25">
      <c r="H27"/>
      <c r="I27"/>
    </row>
    <row r="28" spans="8:9" x14ac:dyDescent="0.25">
      <c r="H28"/>
      <c r="I28"/>
    </row>
    <row r="29" spans="8:9" x14ac:dyDescent="0.25">
      <c r="H29"/>
      <c r="I29"/>
    </row>
    <row r="30" spans="8:9" x14ac:dyDescent="0.25">
      <c r="H30"/>
      <c r="I30"/>
    </row>
    <row r="31" spans="8:9" x14ac:dyDescent="0.25">
      <c r="H31"/>
      <c r="I31"/>
    </row>
    <row r="32" spans="8:9" x14ac:dyDescent="0.25">
      <c r="H32"/>
      <c r="I32"/>
    </row>
    <row r="33" spans="8:9" x14ac:dyDescent="0.25">
      <c r="H33"/>
      <c r="I33"/>
    </row>
    <row r="34" spans="8:9" x14ac:dyDescent="0.25">
      <c r="H34"/>
      <c r="I34"/>
    </row>
    <row r="35" spans="8:9" x14ac:dyDescent="0.25">
      <c r="H35"/>
      <c r="I35"/>
    </row>
  </sheetData>
  <mergeCells count="1">
    <mergeCell ref="J1:K1"/>
  </mergeCells>
  <pageMargins left="0.511811024" right="0.511811024" top="0.78740157499999996" bottom="0.78740157499999996" header="0.31496062000000002" footer="0.3149606200000000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dinamica</vt:lpstr>
      <vt:lpstr>dinamica2</vt:lpstr>
      <vt:lpstr>Planilha5</vt:lpstr>
      <vt:lpstr>dados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Zelia Diana Barbosa</dc:creator>
  <cp:lastModifiedBy>Zelia Diana Barbosa</cp:lastModifiedBy>
  <dcterms:created xsi:type="dcterms:W3CDTF">2025-01-22T19:12:25Z</dcterms:created>
  <dcterms:modified xsi:type="dcterms:W3CDTF">2025-01-22T19:52:38Z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2025-01-22T19:52:37Z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878d96e4-1f6f-4da3-b59a-051e250e9d95</vt:lpwstr>
  </property>
  <property fmtid="{D5CDD505-2E9C-101B-9397-08002B2CF9AE}" pid="8" name="MSIP_Label_fde7aacd-7cc4-4c31-9e6f-7ef306428f09_ContentBits">
    <vt:lpwstr>1</vt:lpwstr>
  </property>
</Properties>
</file>