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771\Downloads\R\Final Project\"/>
    </mc:Choice>
  </mc:AlternateContent>
  <xr:revisionPtr revIDLastSave="0" documentId="13_ncr:1_{453467B3-03E4-4A55-AAF1-8E9C45F7A7BC}" xr6:coauthVersionLast="47" xr6:coauthVersionMax="47" xr10:uidLastSave="{00000000-0000-0000-0000-000000000000}"/>
  <bookViews>
    <workbookView xWindow="-93" yWindow="-93" windowWidth="25786" windowHeight="1618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 s="1"/>
  <c r="F13" i="1"/>
  <c r="F11" i="1"/>
  <c r="G11" i="1" s="1"/>
  <c r="J11" i="1" s="1"/>
  <c r="F5" i="1"/>
  <c r="F6" i="1"/>
  <c r="G6" i="1" s="1"/>
  <c r="F7" i="1"/>
  <c r="G7" i="1" s="1"/>
  <c r="F8" i="1"/>
  <c r="G8" i="1" s="1"/>
  <c r="F9" i="1"/>
  <c r="G9" i="1" s="1"/>
  <c r="F10" i="1"/>
  <c r="F12" i="1"/>
  <c r="G12" i="1" s="1"/>
  <c r="J12" i="1" s="1"/>
  <c r="G13" i="1"/>
  <c r="J13" i="1" s="1"/>
  <c r="F15" i="1"/>
  <c r="F4" i="1"/>
  <c r="G4" i="1" s="1"/>
  <c r="J5" i="1"/>
  <c r="J6" i="1"/>
  <c r="J14" i="1"/>
  <c r="G5" i="1"/>
  <c r="G15" i="1"/>
  <c r="J15" i="1" s="1"/>
  <c r="E14" i="1"/>
  <c r="E13" i="1"/>
  <c r="E11" i="1"/>
  <c r="E5" i="1"/>
  <c r="E6" i="1"/>
  <c r="E7" i="1"/>
  <c r="E8" i="1"/>
  <c r="E9" i="1"/>
  <c r="E10" i="1"/>
  <c r="E12" i="1"/>
  <c r="E15" i="1"/>
  <c r="E4" i="1"/>
  <c r="G10" i="1"/>
  <c r="J7" i="1" l="1"/>
  <c r="J10" i="1"/>
  <c r="J9" i="1"/>
  <c r="J4" i="1"/>
  <c r="J8" i="1"/>
</calcChain>
</file>

<file path=xl/sharedStrings.xml><?xml version="1.0" encoding="utf-8"?>
<sst xmlns="http://schemas.openxmlformats.org/spreadsheetml/2006/main" count="26" uniqueCount="24">
  <si>
    <t>Mask type</t>
  </si>
  <si>
    <t>N95 Respirators</t>
  </si>
  <si>
    <t>Surgical masks</t>
  </si>
  <si>
    <t>Cotton</t>
  </si>
  <si>
    <t>Combined fabrics</t>
  </si>
  <si>
    <t>Neoprene</t>
  </si>
  <si>
    <t>Microfiber</t>
  </si>
  <si>
    <t>Paperboard</t>
  </si>
  <si>
    <t>70% Polyester 30% Resin</t>
  </si>
  <si>
    <t>non-woven SMS</t>
  </si>
  <si>
    <t>non-woven SMMMS</t>
  </si>
  <si>
    <t>Laminated PU foam</t>
  </si>
  <si>
    <t>&gt;8</t>
  </si>
  <si>
    <t xml:space="preserve">non-woven </t>
  </si>
  <si>
    <t>ΔP  (Pa)</t>
  </si>
  <si>
    <t>Fabric weight (g/m²)</t>
  </si>
  <si>
    <t>Number of masks tested</t>
  </si>
  <si>
    <t>QF (KPa-1)</t>
  </si>
  <si>
    <t>ΔP  (kPa)</t>
  </si>
  <si>
    <t>ΔP  (Pa/cm2)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</si>
  <si>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P (mmH2O/cm2)</t>
    </r>
  </si>
  <si>
    <t>FE min 300nm</t>
  </si>
  <si>
    <t xml:space="preserve">FE median 60-300nm </t>
  </si>
  <si>
    <t>Supplemental Information - Quality Factor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</si>
</sst>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219076</xdr:colOff>
      <xdr:row>16</xdr:row>
      <xdr:rowOff>1314</xdr:rowOff>
    </xdr:from>
    <xdr:ext cx="4772024" cy="176753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9076" y="3211239"/>
          <a:ext cx="4772024" cy="17675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200" b="1"/>
            <a:t>This worksheet shows the calculations to obtain the Quality Factor (QF)</a:t>
          </a:r>
        </a:p>
        <a:p>
          <a:pPr algn="l"/>
          <a:r>
            <a:rPr lang="en-US" sz="1200" b="1"/>
            <a:t>According to the WHO, the preferential limits for non-medical masks manufactured for filtration efficiency is greater than 70%</a:t>
          </a:r>
          <a:r>
            <a:rPr lang="en-US" sz="1200" b="1" baseline="0"/>
            <a:t> (</a:t>
          </a:r>
          <a:r>
            <a:rPr lang="en-US" sz="1200" b="1"/>
            <a:t>without compromising breathabilit) and for  the minimum limit for Breathing resistance ≤60 Pa/cm2, in addition the QF must be greater than 3.</a:t>
          </a:r>
        </a:p>
        <a:p>
          <a:pPr algn="l"/>
          <a:r>
            <a:rPr lang="en-US" sz="1200" b="1"/>
            <a:t>Masks marked in pink show masks that have not met the minimum parameters of WHO and the masks marked in green are those that have met the minimum criteria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c.manuscriptcentral.com/ast?DOWNLOAD=TRUE&amp;PARAMS=xik_3mzsdfvQ9DdtYTe9evWfZ4aVGTHCqnoMTKzzup9uj3qZUvtJHTzAfWj5ZmHQTaj9UxAJp6kGdYZpKdRtx2qPuUAALnNwVV6iD5kg8XahqLfL6MXTexGD6wLzUN8R5nWuHFicj5ndM2VHVm359BY5DkHT21iA1vPuix7d7fguvvA8tU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E15" sqref="E15"/>
    </sheetView>
  </sheetViews>
  <sheetFormatPr defaultColWidth="16.703125" defaultRowHeight="14.35" x14ac:dyDescent="0.5"/>
  <cols>
    <col min="1" max="1" width="20.87890625" style="14" customWidth="1"/>
    <col min="2" max="2" width="19.5859375" style="8" customWidth="1"/>
    <col min="3" max="3" width="14.41015625" style="8" customWidth="1"/>
    <col min="4" max="4" width="21.703125" style="8" customWidth="1"/>
    <col min="5" max="5" width="21.703125" style="9" customWidth="1"/>
    <col min="6" max="6" width="16.703125" style="10"/>
    <col min="7" max="7" width="16.703125" style="9"/>
    <col min="8" max="8" width="19" style="8" customWidth="1"/>
    <col min="9" max="9" width="24.1171875" style="8" customWidth="1"/>
    <col min="10" max="10" width="16.703125" style="10"/>
    <col min="11" max="16384" width="16.703125" style="8"/>
  </cols>
  <sheetData>
    <row r="1" spans="1:10" x14ac:dyDescent="0.5">
      <c r="A1" s="24" t="s">
        <v>23</v>
      </c>
    </row>
    <row r="2" spans="1:10" x14ac:dyDescent="0.5">
      <c r="A2" s="24"/>
    </row>
    <row r="3" spans="1:10" s="11" customFormat="1" ht="14.25" customHeight="1" x14ac:dyDescent="0.5">
      <c r="A3" s="7" t="s">
        <v>0</v>
      </c>
      <c r="B3" s="11" t="s">
        <v>22</v>
      </c>
      <c r="C3" s="11" t="s">
        <v>21</v>
      </c>
      <c r="D3" s="11" t="s">
        <v>20</v>
      </c>
      <c r="E3" s="12" t="s">
        <v>19</v>
      </c>
      <c r="F3" s="13" t="s">
        <v>14</v>
      </c>
      <c r="G3" s="12" t="s">
        <v>18</v>
      </c>
      <c r="H3" s="11" t="s">
        <v>15</v>
      </c>
      <c r="I3" s="11" t="s">
        <v>16</v>
      </c>
      <c r="J3" s="13" t="s">
        <v>17</v>
      </c>
    </row>
    <row r="4" spans="1:10" s="20" customFormat="1" x14ac:dyDescent="0.5">
      <c r="A4" s="4" t="s">
        <v>1</v>
      </c>
      <c r="B4" s="5">
        <v>0.98</v>
      </c>
      <c r="C4" s="5">
        <v>97</v>
      </c>
      <c r="D4" s="5">
        <v>5.5</v>
      </c>
      <c r="E4" s="6">
        <f>D4*9.806159</f>
        <v>53.933874499999995</v>
      </c>
      <c r="F4" s="18">
        <f>D4*4.91*9.80665</f>
        <v>264.82858325000001</v>
      </c>
      <c r="G4" s="19">
        <f>F4/1000</f>
        <v>0.26482858325000003</v>
      </c>
      <c r="H4" s="5">
        <v>174</v>
      </c>
      <c r="I4" s="5">
        <v>20</v>
      </c>
      <c r="J4" s="18">
        <f>(-LN(1-C4/100))/G4</f>
        <v>13.240858876663497</v>
      </c>
    </row>
    <row r="5" spans="1:10" s="20" customFormat="1" x14ac:dyDescent="0.5">
      <c r="A5" s="4" t="s">
        <v>2</v>
      </c>
      <c r="B5" s="5">
        <v>0.89</v>
      </c>
      <c r="C5" s="5">
        <v>82</v>
      </c>
      <c r="D5" s="5">
        <v>2.2400000000000002</v>
      </c>
      <c r="E5" s="6">
        <f t="shared" ref="E5:E15" si="0">D5*9.806159</f>
        <v>21.96579616</v>
      </c>
      <c r="F5" s="18">
        <f t="shared" ref="F5:F15" si="1">D5*4.91*9.80665</f>
        <v>107.85745936000001</v>
      </c>
      <c r="G5" s="19">
        <f t="shared" ref="G5:G15" si="2">F5/1000</f>
        <v>0.10785745936</v>
      </c>
      <c r="H5" s="5">
        <v>40</v>
      </c>
      <c r="I5" s="5">
        <v>9</v>
      </c>
      <c r="J5" s="18">
        <f t="shared" ref="J5:J15" si="3">(-LN(1-C5/100))/G5</f>
        <v>15.898746718744574</v>
      </c>
    </row>
    <row r="6" spans="1:10" s="20" customFormat="1" x14ac:dyDescent="0.5">
      <c r="A6" s="4" t="s">
        <v>13</v>
      </c>
      <c r="B6" s="5">
        <v>0.78</v>
      </c>
      <c r="C6" s="5">
        <v>73</v>
      </c>
      <c r="D6" s="5">
        <v>1.0900000000000001</v>
      </c>
      <c r="E6" s="6">
        <f t="shared" si="0"/>
        <v>10.688713310000001</v>
      </c>
      <c r="F6" s="18">
        <f t="shared" si="1"/>
        <v>52.484210135000005</v>
      </c>
      <c r="G6" s="19">
        <f t="shared" si="2"/>
        <v>5.2484210135000008E-2</v>
      </c>
      <c r="H6" s="5">
        <v>50</v>
      </c>
      <c r="I6" s="5">
        <v>41</v>
      </c>
      <c r="J6" s="18">
        <f t="shared" si="3"/>
        <v>24.9471853842497</v>
      </c>
    </row>
    <row r="7" spans="1:10" s="20" customFormat="1" x14ac:dyDescent="0.5">
      <c r="A7" s="4" t="s">
        <v>9</v>
      </c>
      <c r="B7" s="5">
        <v>0.87</v>
      </c>
      <c r="C7" s="5">
        <v>82</v>
      </c>
      <c r="D7" s="5">
        <v>3.94</v>
      </c>
      <c r="E7" s="6">
        <f t="shared" si="0"/>
        <v>38.636266459999995</v>
      </c>
      <c r="F7" s="18">
        <f t="shared" si="1"/>
        <v>189.71356691</v>
      </c>
      <c r="G7" s="19">
        <f t="shared" si="2"/>
        <v>0.18971356690999999</v>
      </c>
      <c r="H7" s="5">
        <v>40</v>
      </c>
      <c r="I7" s="5">
        <v>58</v>
      </c>
      <c r="J7" s="18">
        <f t="shared" si="3"/>
        <v>9.0388813832456467</v>
      </c>
    </row>
    <row r="8" spans="1:10" s="20" customFormat="1" x14ac:dyDescent="0.5">
      <c r="A8" s="4" t="s">
        <v>10</v>
      </c>
      <c r="B8" s="5">
        <v>0.91</v>
      </c>
      <c r="C8" s="5">
        <v>85</v>
      </c>
      <c r="D8" s="5">
        <v>5.0999999999999996</v>
      </c>
      <c r="E8" s="6">
        <f t="shared" si="0"/>
        <v>50.011410899999994</v>
      </c>
      <c r="F8" s="18">
        <f t="shared" si="1"/>
        <v>245.56832265</v>
      </c>
      <c r="G8" s="19">
        <f t="shared" si="2"/>
        <v>0.24556832265</v>
      </c>
      <c r="H8" s="5">
        <v>50</v>
      </c>
      <c r="I8" s="5">
        <v>5</v>
      </c>
      <c r="J8" s="18">
        <f t="shared" si="3"/>
        <v>7.7254263270339649</v>
      </c>
    </row>
    <row r="9" spans="1:10" s="17" customFormat="1" x14ac:dyDescent="0.5">
      <c r="A9" s="1" t="s">
        <v>3</v>
      </c>
      <c r="B9" s="2">
        <v>0.4</v>
      </c>
      <c r="C9" s="2">
        <v>32</v>
      </c>
      <c r="D9" s="2">
        <v>5.67</v>
      </c>
      <c r="E9" s="3">
        <f t="shared" si="0"/>
        <v>55.600921529999994</v>
      </c>
      <c r="F9" s="15">
        <f t="shared" si="1"/>
        <v>273.01419400499998</v>
      </c>
      <c r="G9" s="16">
        <f t="shared" si="2"/>
        <v>0.27301419400499999</v>
      </c>
      <c r="H9" s="2">
        <v>305</v>
      </c>
      <c r="I9" s="2">
        <v>54</v>
      </c>
      <c r="J9" s="15">
        <f t="shared" si="3"/>
        <v>1.4126096345193018</v>
      </c>
    </row>
    <row r="10" spans="1:10" s="20" customFormat="1" x14ac:dyDescent="0.5">
      <c r="A10" s="4" t="s">
        <v>4</v>
      </c>
      <c r="B10" s="5">
        <v>0.83</v>
      </c>
      <c r="C10" s="5">
        <v>80</v>
      </c>
      <c r="D10" s="5">
        <v>3.8</v>
      </c>
      <c r="E10" s="6">
        <f t="shared" si="0"/>
        <v>37.263404199999997</v>
      </c>
      <c r="F10" s="18">
        <f t="shared" si="1"/>
        <v>182.97247569999999</v>
      </c>
      <c r="G10" s="19">
        <f t="shared" si="2"/>
        <v>0.1829724757</v>
      </c>
      <c r="H10" s="5">
        <v>120</v>
      </c>
      <c r="I10" s="5">
        <v>31</v>
      </c>
      <c r="J10" s="18">
        <f t="shared" si="3"/>
        <v>8.7960656720463266</v>
      </c>
    </row>
    <row r="11" spans="1:10" s="17" customFormat="1" x14ac:dyDescent="0.5">
      <c r="A11" s="1" t="s">
        <v>5</v>
      </c>
      <c r="B11" s="2">
        <v>0.78</v>
      </c>
      <c r="C11" s="2">
        <v>72</v>
      </c>
      <c r="D11" s="2" t="s">
        <v>12</v>
      </c>
      <c r="E11" s="3">
        <f>8*9.806159</f>
        <v>78.449271999999993</v>
      </c>
      <c r="F11" s="15">
        <f>8*4.91*9.80665</f>
        <v>385.20521199999996</v>
      </c>
      <c r="G11" s="16">
        <f t="shared" si="2"/>
        <v>0.38520521199999996</v>
      </c>
      <c r="H11" s="2">
        <v>330</v>
      </c>
      <c r="I11" s="2">
        <v>3</v>
      </c>
      <c r="J11" s="15">
        <f t="shared" si="3"/>
        <v>3.3046429180010355</v>
      </c>
    </row>
    <row r="12" spans="1:10" s="17" customFormat="1" x14ac:dyDescent="0.5">
      <c r="A12" s="1" t="s">
        <v>11</v>
      </c>
      <c r="B12" s="2">
        <v>0.25</v>
      </c>
      <c r="C12" s="2">
        <v>20</v>
      </c>
      <c r="D12" s="2">
        <v>0.68</v>
      </c>
      <c r="E12" s="3">
        <f t="shared" si="0"/>
        <v>6.6681881199999999</v>
      </c>
      <c r="F12" s="15">
        <f t="shared" si="1"/>
        <v>32.742443020000003</v>
      </c>
      <c r="G12" s="16">
        <f t="shared" si="2"/>
        <v>3.2742443020000005E-2</v>
      </c>
      <c r="H12" s="2">
        <v>102</v>
      </c>
      <c r="I12" s="2">
        <v>3</v>
      </c>
      <c r="J12" s="15">
        <f t="shared" si="3"/>
        <v>6.8151161224563284</v>
      </c>
    </row>
    <row r="13" spans="1:10" s="17" customFormat="1" x14ac:dyDescent="0.5">
      <c r="A13" s="1" t="s">
        <v>6</v>
      </c>
      <c r="B13" s="2">
        <v>0.51</v>
      </c>
      <c r="C13" s="2">
        <v>46</v>
      </c>
      <c r="D13" s="2" t="s">
        <v>12</v>
      </c>
      <c r="E13" s="3">
        <f>8*9.806159</f>
        <v>78.449271999999993</v>
      </c>
      <c r="F13" s="15">
        <f>8*4.91*9.80665</f>
        <v>385.20521199999996</v>
      </c>
      <c r="G13" s="16">
        <f t="shared" si="2"/>
        <v>0.38520521199999996</v>
      </c>
      <c r="H13" s="2">
        <v>200</v>
      </c>
      <c r="I13" s="2">
        <v>1</v>
      </c>
      <c r="J13" s="15">
        <f t="shared" si="3"/>
        <v>1.5996308466974143</v>
      </c>
    </row>
    <row r="14" spans="1:10" s="17" customFormat="1" x14ac:dyDescent="0.5">
      <c r="A14" s="1" t="s">
        <v>7</v>
      </c>
      <c r="B14" s="2">
        <v>0.69</v>
      </c>
      <c r="C14" s="2">
        <v>70</v>
      </c>
      <c r="D14" s="2" t="s">
        <v>12</v>
      </c>
      <c r="E14" s="3">
        <f>8*9.806159</f>
        <v>78.449271999999993</v>
      </c>
      <c r="F14" s="15">
        <f>8*4.91*9.80665</f>
        <v>385.20521199999996</v>
      </c>
      <c r="G14" s="16">
        <f t="shared" si="2"/>
        <v>0.38520521199999996</v>
      </c>
      <c r="H14" s="2">
        <v>165</v>
      </c>
      <c r="I14" s="2">
        <v>1</v>
      </c>
      <c r="J14" s="15">
        <f t="shared" si="3"/>
        <v>3.1255361215775452</v>
      </c>
    </row>
    <row r="15" spans="1:10" s="23" customFormat="1" ht="27.35" x14ac:dyDescent="0.5">
      <c r="A15" s="1" t="s">
        <v>8</v>
      </c>
      <c r="B15" s="2">
        <v>0.12</v>
      </c>
      <c r="C15" s="2">
        <v>9</v>
      </c>
      <c r="D15" s="2">
        <v>0.41</v>
      </c>
      <c r="E15" s="3">
        <f t="shared" si="0"/>
        <v>4.0205251899999999</v>
      </c>
      <c r="F15" s="21">
        <f t="shared" si="1"/>
        <v>19.741767114999998</v>
      </c>
      <c r="G15" s="22">
        <f t="shared" si="2"/>
        <v>1.9741767114999999E-2</v>
      </c>
      <c r="H15" s="2">
        <v>108</v>
      </c>
      <c r="I15" s="2">
        <v>1</v>
      </c>
      <c r="J15" s="21">
        <f t="shared" si="3"/>
        <v>4.7772156829660428</v>
      </c>
    </row>
  </sheetData>
  <hyperlinks>
    <hyperlink ref="A1" r:id="rId1" display="https://mc.manuscriptcentral.com/ast?DOWNLOAD=TRUE&amp;PARAMS=xik_3mzsdfvQ9DdtYTe9evWfZ4aVGTHCqnoMTKzzup9uj3qZUvtJHTzAfWj5ZmHQTaj9UxAJp6kGdYZpKdRtx2qPuUAALnNwVV6iD5kg8XahqLfL6MXTexGD6wLzUN8R5nWuHFicj5ndM2VHVm359BY5DkHT21iA1vPuix7d7fguvvA8tUc" xr:uid="{00000000-0004-0000-0000-000000000000}"/>
  </hyperlinks>
  <pageMargins left="0.7" right="0.7" top="0.75" bottom="0.75" header="0.3" footer="0.3"/>
  <pageSetup paperSize="9" orientation="portrait" r:id="rId2"/>
  <ignoredErrors>
    <ignoredError sqref="E11:F11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Chen, Zelin</cp:lastModifiedBy>
  <dcterms:created xsi:type="dcterms:W3CDTF">2021-02-19T12:27:49Z</dcterms:created>
  <dcterms:modified xsi:type="dcterms:W3CDTF">2023-12-08T17:15:55Z</dcterms:modified>
</cp:coreProperties>
</file>