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athan Askar\Downloads\"/>
    </mc:Choice>
  </mc:AlternateContent>
  <xr:revisionPtr revIDLastSave="0" documentId="13_ncr:1_{DFE23D1F-3FB4-4BF2-A1BB-9A10DA0E8E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  <sheet name="FINAL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1" l="1"/>
  <c r="M45" i="1"/>
  <c r="K45" i="1"/>
  <c r="M44" i="1"/>
  <c r="L44" i="1"/>
  <c r="K44" i="1"/>
  <c r="K43" i="1"/>
  <c r="M43" i="1"/>
  <c r="L43" i="1"/>
  <c r="M42" i="1"/>
  <c r="L42" i="1"/>
  <c r="K42" i="1"/>
  <c r="F42" i="1"/>
  <c r="Q39" i="1"/>
  <c r="Q38" i="1"/>
  <c r="Q37" i="1"/>
  <c r="P39" i="1"/>
  <c r="P38" i="1"/>
  <c r="P37" i="1"/>
  <c r="O39" i="1"/>
  <c r="O38" i="1"/>
  <c r="O37" i="1"/>
  <c r="N39" i="1"/>
  <c r="N38" i="1"/>
  <c r="N37" i="1"/>
  <c r="M39" i="1"/>
  <c r="M38" i="1"/>
  <c r="M37" i="1"/>
  <c r="L39" i="1"/>
  <c r="L38" i="1"/>
  <c r="K39" i="1"/>
  <c r="K38" i="1"/>
  <c r="K37" i="1"/>
  <c r="F314" i="1"/>
  <c r="F306" i="1"/>
  <c r="G306" i="1" s="1"/>
  <c r="F307" i="1"/>
  <c r="F308" i="1"/>
  <c r="F305" i="1"/>
  <c r="G305" i="1" s="1"/>
  <c r="F301" i="1"/>
  <c r="G301" i="1" s="1"/>
  <c r="F297" i="1"/>
  <c r="G297" i="1" s="1"/>
  <c r="F293" i="1"/>
  <c r="G293" i="1" s="1"/>
  <c r="F289" i="1"/>
  <c r="G289" i="1" s="1"/>
  <c r="F311" i="1"/>
  <c r="F312" i="1"/>
  <c r="F313" i="1"/>
  <c r="G314" i="1"/>
  <c r="F310" i="1"/>
  <c r="F309" i="1"/>
  <c r="G309" i="1" s="1"/>
  <c r="F303" i="1"/>
  <c r="G303" i="1" s="1"/>
  <c r="F304" i="1"/>
  <c r="G304" i="1" s="1"/>
  <c r="F302" i="1"/>
  <c r="G302" i="1" s="1"/>
  <c r="F299" i="1"/>
  <c r="F300" i="1"/>
  <c r="G300" i="1" s="1"/>
  <c r="F298" i="1"/>
  <c r="F295" i="1"/>
  <c r="F296" i="1"/>
  <c r="F294" i="1"/>
  <c r="F291" i="1"/>
  <c r="F292" i="1"/>
  <c r="F290" i="1"/>
  <c r="G290" i="1" s="1"/>
  <c r="F283" i="1"/>
  <c r="G283" i="1" s="1"/>
  <c r="F287" i="1"/>
  <c r="G287" i="1" s="1"/>
  <c r="F288" i="1"/>
  <c r="G288" i="1" s="1"/>
  <c r="F286" i="1"/>
  <c r="G286" i="1" s="1"/>
  <c r="F278" i="1"/>
  <c r="F274" i="1"/>
  <c r="F270" i="1"/>
  <c r="G270" i="1" s="1"/>
  <c r="F266" i="1"/>
  <c r="G266" i="1" s="1"/>
  <c r="F262" i="1"/>
  <c r="G262" i="1" s="1"/>
  <c r="F258" i="1"/>
  <c r="G258" i="1" s="1"/>
  <c r="F280" i="1"/>
  <c r="G280" i="1" s="1"/>
  <c r="F281" i="1"/>
  <c r="F282" i="1"/>
  <c r="F279" i="1"/>
  <c r="G279" i="1" s="1"/>
  <c r="F276" i="1"/>
  <c r="G276" i="1" s="1"/>
  <c r="F277" i="1"/>
  <c r="G277" i="1" s="1"/>
  <c r="G278" i="1"/>
  <c r="F275" i="1"/>
  <c r="G275" i="1" s="1"/>
  <c r="F272" i="1"/>
  <c r="G272" i="1" s="1"/>
  <c r="F273" i="1"/>
  <c r="G273" i="1" s="1"/>
  <c r="G274" i="1"/>
  <c r="F271" i="1"/>
  <c r="G271" i="1" s="1"/>
  <c r="F268" i="1"/>
  <c r="G268" i="1" s="1"/>
  <c r="F269" i="1"/>
  <c r="G269" i="1" s="1"/>
  <c r="F267" i="1"/>
  <c r="G267" i="1" s="1"/>
  <c r="F264" i="1"/>
  <c r="F265" i="1"/>
  <c r="F263" i="1"/>
  <c r="G263" i="1" s="1"/>
  <c r="F260" i="1"/>
  <c r="F261" i="1"/>
  <c r="F259" i="1"/>
  <c r="F256" i="1"/>
  <c r="F257" i="1"/>
  <c r="F255" i="1"/>
  <c r="G255" i="1" s="1"/>
  <c r="F252" i="1"/>
  <c r="F247" i="1"/>
  <c r="F246" i="1"/>
  <c r="G246" i="1" s="1"/>
  <c r="F245" i="1"/>
  <c r="G245" i="1" s="1"/>
  <c r="F243" i="1"/>
  <c r="F239" i="1"/>
  <c r="G239" i="1" s="1"/>
  <c r="F235" i="1"/>
  <c r="G235" i="1" s="1"/>
  <c r="F231" i="1"/>
  <c r="G231" i="1" s="1"/>
  <c r="F227" i="1"/>
  <c r="G227" i="1" s="1"/>
  <c r="F249" i="1"/>
  <c r="F250" i="1"/>
  <c r="F251" i="1"/>
  <c r="F248" i="1"/>
  <c r="G248" i="1" s="1"/>
  <c r="G247" i="1"/>
  <c r="F244" i="1"/>
  <c r="F241" i="1"/>
  <c r="F242" i="1"/>
  <c r="G243" i="1"/>
  <c r="F240" i="1"/>
  <c r="F237" i="1"/>
  <c r="G237" i="1" s="1"/>
  <c r="F238" i="1"/>
  <c r="F236" i="1"/>
  <c r="G236" i="1" s="1"/>
  <c r="F233" i="1"/>
  <c r="G233" i="1" s="1"/>
  <c r="F234" i="1"/>
  <c r="G234" i="1" s="1"/>
  <c r="F232" i="1"/>
  <c r="G232" i="1" s="1"/>
  <c r="F229" i="1"/>
  <c r="G229" i="1" s="1"/>
  <c r="F230" i="1"/>
  <c r="G230" i="1" s="1"/>
  <c r="F228" i="1"/>
  <c r="G228" i="1" s="1"/>
  <c r="F225" i="1"/>
  <c r="G225" i="1" s="1"/>
  <c r="F226" i="1"/>
  <c r="G226" i="1" s="1"/>
  <c r="F224" i="1"/>
  <c r="G224" i="1" s="1"/>
  <c r="G313" i="1"/>
  <c r="G312" i="1"/>
  <c r="G311" i="1"/>
  <c r="G310" i="1"/>
  <c r="G308" i="1"/>
  <c r="G307" i="1"/>
  <c r="G299" i="1"/>
  <c r="G298" i="1"/>
  <c r="G296" i="1"/>
  <c r="G295" i="1"/>
  <c r="G294" i="1"/>
  <c r="G292" i="1"/>
  <c r="G291" i="1"/>
  <c r="G282" i="1"/>
  <c r="G281" i="1"/>
  <c r="G265" i="1"/>
  <c r="G264" i="1"/>
  <c r="G261" i="1"/>
  <c r="G260" i="1"/>
  <c r="G259" i="1"/>
  <c r="G257" i="1"/>
  <c r="G256" i="1"/>
  <c r="G252" i="1"/>
  <c r="G251" i="1"/>
  <c r="G250" i="1"/>
  <c r="G249" i="1"/>
  <c r="G244" i="1"/>
  <c r="G242" i="1"/>
  <c r="G241" i="1"/>
  <c r="G240" i="1"/>
  <c r="G238" i="1"/>
  <c r="F220" i="1"/>
  <c r="G220" i="1" s="1"/>
  <c r="F212" i="1"/>
  <c r="F211" i="1"/>
  <c r="G211" i="1" s="1"/>
  <c r="F207" i="1"/>
  <c r="G207" i="1" s="1"/>
  <c r="F203" i="1"/>
  <c r="G203" i="1" s="1"/>
  <c r="F199" i="1"/>
  <c r="F195" i="1"/>
  <c r="G195" i="1" s="1"/>
  <c r="F217" i="1"/>
  <c r="F218" i="1"/>
  <c r="G218" i="1" s="1"/>
  <c r="F219" i="1"/>
  <c r="G219" i="1" s="1"/>
  <c r="F216" i="1"/>
  <c r="G216" i="1" s="1"/>
  <c r="F213" i="1"/>
  <c r="G213" i="1" s="1"/>
  <c r="F214" i="1"/>
  <c r="G214" i="1" s="1"/>
  <c r="F215" i="1"/>
  <c r="G215" i="1" s="1"/>
  <c r="F209" i="1"/>
  <c r="F210" i="1"/>
  <c r="F208" i="1"/>
  <c r="G208" i="1" s="1"/>
  <c r="F205" i="1"/>
  <c r="F206" i="1"/>
  <c r="G206" i="1" s="1"/>
  <c r="F204" i="1"/>
  <c r="G204" i="1" s="1"/>
  <c r="F201" i="1"/>
  <c r="F202" i="1"/>
  <c r="F200" i="1"/>
  <c r="G200" i="1" s="1"/>
  <c r="F197" i="1"/>
  <c r="F198" i="1"/>
  <c r="F196" i="1"/>
  <c r="F193" i="1"/>
  <c r="F194" i="1"/>
  <c r="F192" i="1"/>
  <c r="G192" i="1" s="1"/>
  <c r="F189" i="1"/>
  <c r="G189" i="1" s="1"/>
  <c r="F181" i="1"/>
  <c r="F180" i="1"/>
  <c r="G180" i="1" s="1"/>
  <c r="F176" i="1"/>
  <c r="G176" i="1" s="1"/>
  <c r="F172" i="1"/>
  <c r="G172" i="1" s="1"/>
  <c r="F168" i="1"/>
  <c r="G168" i="1" s="1"/>
  <c r="F186" i="1"/>
  <c r="F187" i="1"/>
  <c r="F188" i="1"/>
  <c r="G188" i="1" s="1"/>
  <c r="F185" i="1"/>
  <c r="G185" i="1" s="1"/>
  <c r="F182" i="1"/>
  <c r="G182" i="1" s="1"/>
  <c r="F183" i="1"/>
  <c r="G183" i="1" s="1"/>
  <c r="F184" i="1"/>
  <c r="G181" i="1"/>
  <c r="F178" i="1"/>
  <c r="G178" i="1" s="1"/>
  <c r="F179" i="1"/>
  <c r="G179" i="1" s="1"/>
  <c r="F177" i="1"/>
  <c r="G177" i="1" s="1"/>
  <c r="F174" i="1"/>
  <c r="G174" i="1" s="1"/>
  <c r="F175" i="1"/>
  <c r="G175" i="1" s="1"/>
  <c r="F173" i="1"/>
  <c r="G173" i="1" s="1"/>
  <c r="F170" i="1"/>
  <c r="G170" i="1" s="1"/>
  <c r="F171" i="1"/>
  <c r="G171" i="1" s="1"/>
  <c r="F169" i="1"/>
  <c r="G169" i="1" s="1"/>
  <c r="F166" i="1"/>
  <c r="G166" i="1" s="1"/>
  <c r="F167" i="1"/>
  <c r="G167" i="1" s="1"/>
  <c r="F165" i="1"/>
  <c r="G165" i="1" s="1"/>
  <c r="F164" i="1"/>
  <c r="G164" i="1" s="1"/>
  <c r="F162" i="1"/>
  <c r="F163" i="1"/>
  <c r="G163" i="1" s="1"/>
  <c r="F161" i="1"/>
  <c r="F158" i="1"/>
  <c r="G158" i="1" s="1"/>
  <c r="F150" i="1"/>
  <c r="G150" i="1" s="1"/>
  <c r="F149" i="1"/>
  <c r="G149" i="1" s="1"/>
  <c r="F145" i="1"/>
  <c r="G145" i="1" s="1"/>
  <c r="F141" i="1"/>
  <c r="G141" i="1" s="1"/>
  <c r="F137" i="1"/>
  <c r="G137" i="1" s="1"/>
  <c r="F155" i="1"/>
  <c r="G155" i="1" s="1"/>
  <c r="F156" i="1"/>
  <c r="G156" i="1" s="1"/>
  <c r="F157" i="1"/>
  <c r="G157" i="1" s="1"/>
  <c r="F154" i="1"/>
  <c r="G154" i="1" s="1"/>
  <c r="F151" i="1"/>
  <c r="G151" i="1" s="1"/>
  <c r="F152" i="1"/>
  <c r="G152" i="1" s="1"/>
  <c r="F153" i="1"/>
  <c r="G153" i="1" s="1"/>
  <c r="F147" i="1"/>
  <c r="G147" i="1" s="1"/>
  <c r="F148" i="1"/>
  <c r="G148" i="1" s="1"/>
  <c r="F146" i="1"/>
  <c r="G146" i="1" s="1"/>
  <c r="F143" i="1"/>
  <c r="F144" i="1"/>
  <c r="G144" i="1" s="1"/>
  <c r="F142" i="1"/>
  <c r="G142" i="1" s="1"/>
  <c r="F139" i="1"/>
  <c r="F140" i="1"/>
  <c r="F138" i="1"/>
  <c r="F135" i="1"/>
  <c r="F136" i="1"/>
  <c r="F134" i="1"/>
  <c r="G134" i="1" s="1"/>
  <c r="F133" i="1"/>
  <c r="G133" i="1" s="1"/>
  <c r="F131" i="1"/>
  <c r="G131" i="1" s="1"/>
  <c r="F132" i="1"/>
  <c r="G132" i="1" s="1"/>
  <c r="F130" i="1"/>
  <c r="G130" i="1" s="1"/>
  <c r="G217" i="1"/>
  <c r="G212" i="1"/>
  <c r="G210" i="1"/>
  <c r="G209" i="1"/>
  <c r="G205" i="1"/>
  <c r="G202" i="1"/>
  <c r="G201" i="1"/>
  <c r="G199" i="1"/>
  <c r="G198" i="1"/>
  <c r="G197" i="1"/>
  <c r="G196" i="1"/>
  <c r="G194" i="1"/>
  <c r="G193" i="1"/>
  <c r="G187" i="1"/>
  <c r="G186" i="1"/>
  <c r="G184" i="1"/>
  <c r="G162" i="1"/>
  <c r="G161" i="1"/>
  <c r="G143" i="1"/>
  <c r="G140" i="1"/>
  <c r="G139" i="1"/>
  <c r="G138" i="1"/>
  <c r="G136" i="1"/>
  <c r="G135" i="1"/>
  <c r="F126" i="1"/>
  <c r="G126" i="1" s="1"/>
  <c r="F95" i="1"/>
  <c r="F123" i="1"/>
  <c r="F124" i="1"/>
  <c r="F125" i="1"/>
  <c r="F122" i="1"/>
  <c r="F121" i="1"/>
  <c r="G121" i="1" s="1"/>
  <c r="F90" i="1"/>
  <c r="G90" i="1" s="1"/>
  <c r="F119" i="1"/>
  <c r="F120" i="1"/>
  <c r="F118" i="1"/>
  <c r="F117" i="1"/>
  <c r="G117" i="1" s="1"/>
  <c r="F115" i="1"/>
  <c r="F116" i="1"/>
  <c r="F114" i="1"/>
  <c r="F113" i="1"/>
  <c r="G113" i="1" s="1"/>
  <c r="F111" i="1"/>
  <c r="F112" i="1"/>
  <c r="F110" i="1"/>
  <c r="G110" i="1" s="1"/>
  <c r="F109" i="1"/>
  <c r="G109" i="1" s="1"/>
  <c r="F107" i="1"/>
  <c r="G107" i="1" s="1"/>
  <c r="F108" i="1"/>
  <c r="F106" i="1"/>
  <c r="G106" i="1" s="1"/>
  <c r="F105" i="1"/>
  <c r="G105" i="1" s="1"/>
  <c r="F103" i="1"/>
  <c r="G103" i="1" s="1"/>
  <c r="F104" i="1"/>
  <c r="G104" i="1" s="1"/>
  <c r="F102" i="1"/>
  <c r="G102" i="1" s="1"/>
  <c r="F101" i="1"/>
  <c r="G101" i="1" s="1"/>
  <c r="F99" i="1"/>
  <c r="G99" i="1" s="1"/>
  <c r="F100" i="1"/>
  <c r="G100" i="1" s="1"/>
  <c r="F98" i="1"/>
  <c r="G98" i="1" s="1"/>
  <c r="G125" i="1"/>
  <c r="G124" i="1"/>
  <c r="G123" i="1"/>
  <c r="G122" i="1"/>
  <c r="G120" i="1"/>
  <c r="G119" i="1"/>
  <c r="G118" i="1"/>
  <c r="G116" i="1"/>
  <c r="G115" i="1"/>
  <c r="G114" i="1"/>
  <c r="G112" i="1"/>
  <c r="G111" i="1"/>
  <c r="G108" i="1"/>
  <c r="F92" i="1"/>
  <c r="F93" i="1"/>
  <c r="F94" i="1"/>
  <c r="G95" i="1"/>
  <c r="F91" i="1"/>
  <c r="F88" i="1"/>
  <c r="F89" i="1"/>
  <c r="G89" i="1" s="1"/>
  <c r="F87" i="1"/>
  <c r="F86" i="1"/>
  <c r="G86" i="1" s="1"/>
  <c r="F84" i="1"/>
  <c r="F85" i="1"/>
  <c r="F83" i="1"/>
  <c r="F82" i="1"/>
  <c r="G82" i="1" s="1"/>
  <c r="F80" i="1"/>
  <c r="F81" i="1"/>
  <c r="F79" i="1"/>
  <c r="G79" i="1" s="1"/>
  <c r="F78" i="1"/>
  <c r="G78" i="1" s="1"/>
  <c r="F75" i="1"/>
  <c r="G75" i="1" s="1"/>
  <c r="F76" i="1"/>
  <c r="G76" i="1" s="1"/>
  <c r="F77" i="1"/>
  <c r="G77" i="1" s="1"/>
  <c r="F74" i="1"/>
  <c r="G74" i="1" s="1"/>
  <c r="F72" i="1"/>
  <c r="G72" i="1" s="1"/>
  <c r="F73" i="1"/>
  <c r="G73" i="1" s="1"/>
  <c r="F71" i="1"/>
  <c r="G71" i="1" s="1"/>
  <c r="F70" i="1"/>
  <c r="G70" i="1" s="1"/>
  <c r="F68" i="1"/>
  <c r="G68" i="1" s="1"/>
  <c r="F69" i="1"/>
  <c r="G69" i="1" s="1"/>
  <c r="F67" i="1"/>
  <c r="G67" i="1" s="1"/>
  <c r="G94" i="1"/>
  <c r="G93" i="1"/>
  <c r="G92" i="1"/>
  <c r="G91" i="1"/>
  <c r="G88" i="1"/>
  <c r="G87" i="1"/>
  <c r="G85" i="1"/>
  <c r="G84" i="1"/>
  <c r="G83" i="1"/>
  <c r="G81" i="1"/>
  <c r="G80" i="1"/>
  <c r="H60" i="1"/>
  <c r="H56" i="1"/>
  <c r="G60" i="1"/>
  <c r="G61" i="1"/>
  <c r="G62" i="1"/>
  <c r="G63" i="1"/>
  <c r="G64" i="1"/>
  <c r="F64" i="1"/>
  <c r="F61" i="1"/>
  <c r="F62" i="1"/>
  <c r="F63" i="1"/>
  <c r="F60" i="1"/>
  <c r="F56" i="1"/>
  <c r="G56" i="1" s="1"/>
  <c r="F58" i="1"/>
  <c r="G58" i="1" s="1"/>
  <c r="G57" i="1"/>
  <c r="G59" i="1"/>
  <c r="F57" i="1"/>
  <c r="F59" i="1"/>
  <c r="F52" i="1"/>
  <c r="G52" i="1"/>
  <c r="H52" i="1" s="1"/>
  <c r="G53" i="1"/>
  <c r="G54" i="1"/>
  <c r="G55" i="1"/>
  <c r="F55" i="1"/>
  <c r="F53" i="1"/>
  <c r="F54" i="1"/>
  <c r="F48" i="1"/>
  <c r="G48" i="1" s="1"/>
  <c r="H48" i="1" s="1"/>
  <c r="G49" i="1"/>
  <c r="G50" i="1"/>
  <c r="G51" i="1"/>
  <c r="F51" i="1"/>
  <c r="F49" i="1"/>
  <c r="F50" i="1"/>
  <c r="F44" i="1"/>
  <c r="G46" i="1"/>
  <c r="G44" i="1"/>
  <c r="H44" i="1" s="1"/>
  <c r="G45" i="1"/>
  <c r="G47" i="1"/>
  <c r="F47" i="1"/>
  <c r="F45" i="1"/>
  <c r="F46" i="1"/>
  <c r="F40" i="1"/>
  <c r="G40" i="1" s="1"/>
  <c r="F43" i="1"/>
  <c r="G43" i="1" s="1"/>
  <c r="F41" i="1"/>
  <c r="G41" i="1" s="1"/>
  <c r="G42" i="1"/>
  <c r="F36" i="1"/>
  <c r="G36" i="1" s="1"/>
  <c r="H36" i="1" s="1"/>
  <c r="F39" i="1"/>
  <c r="G39" i="1" s="1"/>
  <c r="F37" i="1"/>
  <c r="G37" i="1" s="1"/>
  <c r="F38" i="1"/>
  <c r="G38" i="1" s="1"/>
  <c r="H40" i="1" l="1"/>
  <c r="L37" i="1" s="1"/>
  <c r="H310" i="1"/>
  <c r="H306" i="1"/>
  <c r="H302" i="1"/>
  <c r="H298" i="1"/>
  <c r="H294" i="1"/>
  <c r="H290" i="1"/>
  <c r="H279" i="1"/>
  <c r="H271" i="1"/>
  <c r="H263" i="1"/>
  <c r="H259" i="1"/>
  <c r="H255" i="1"/>
  <c r="H248" i="1"/>
  <c r="H244" i="1"/>
  <c r="H240" i="1"/>
  <c r="H236" i="1"/>
  <c r="H232" i="1"/>
  <c r="H224" i="1"/>
  <c r="H267" i="1"/>
  <c r="H286" i="1"/>
  <c r="H228" i="1"/>
  <c r="H275" i="1"/>
  <c r="H196" i="1"/>
  <c r="H216" i="1"/>
  <c r="H212" i="1"/>
  <c r="H208" i="1"/>
  <c r="H185" i="1"/>
  <c r="H173" i="1"/>
  <c r="H169" i="1"/>
  <c r="H165" i="1"/>
  <c r="H154" i="1"/>
  <c r="H150" i="1"/>
  <c r="H146" i="1"/>
  <c r="H134" i="1"/>
  <c r="H200" i="1"/>
  <c r="H161" i="1"/>
  <c r="H138" i="1"/>
  <c r="H177" i="1"/>
  <c r="H192" i="1"/>
  <c r="H204" i="1"/>
  <c r="H130" i="1"/>
  <c r="H181" i="1"/>
  <c r="H142" i="1"/>
  <c r="H118" i="1"/>
  <c r="H106" i="1"/>
  <c r="H114" i="1"/>
  <c r="H98" i="1"/>
  <c r="H110" i="1"/>
  <c r="H122" i="1"/>
  <c r="H102" i="1"/>
  <c r="H91" i="1"/>
  <c r="H87" i="1"/>
  <c r="H79" i="1"/>
  <c r="H67" i="1"/>
  <c r="H83" i="1"/>
  <c r="H75" i="1"/>
  <c r="H71" i="1"/>
</calcChain>
</file>

<file path=xl/sharedStrings.xml><?xml version="1.0" encoding="utf-8"?>
<sst xmlns="http://schemas.openxmlformats.org/spreadsheetml/2006/main" count="2673" uniqueCount="150">
  <si>
    <t>Timestamp</t>
  </si>
  <si>
    <t>Name // Nama</t>
  </si>
  <si>
    <t>Age // Umur</t>
  </si>
  <si>
    <t>Occupation // Pekerjaan</t>
  </si>
  <si>
    <t xml:space="preserve">How familiar are you with laptop features? // Seberapa familiar Anda dengan fitur-fitur laptop? </t>
  </si>
  <si>
    <t xml:space="preserve">How relevant are the recommendations provided by this model to the given prompt? //  Seberapa relevan rekomendasi yang diberikan oleh model ini terhadap prompt yang diberikan? </t>
  </si>
  <si>
    <t xml:space="preserve">How easy is it to specify your preferences to this model? // Seberapa mudah menentukan preferensi Anda pada model ini? </t>
  </si>
  <si>
    <t>How easy is it to understand the questions and options presented by Model A? // Seberapa mudah memahami pertanyaan dan opsi yang disajikan oleh Model A?</t>
  </si>
  <si>
    <t xml:space="preserve">How informative are the details provided about the recommended laptop? //  Seberapa informatif detail yang diberikan tentang laptop yang direkomendasikan? </t>
  </si>
  <si>
    <t xml:space="preserve">How well do the recommendations from this model align with your requirements? //  Seberapa baik rekomendasi dari model ini sesuai dengan kebutuhan Anda? </t>
  </si>
  <si>
    <t xml:space="preserve">I do not trust the recommendations provided by this model. //  Saya tidak mempercayai rekomendasi yang diberikan oleh model ini. </t>
  </si>
  <si>
    <t xml:space="preserve">Overall, how satisfied are you with the Model A's recommendations? //  Secara keseluruhan, seberapa puas Anda dengan rekomendasi dari Model A? </t>
  </si>
  <si>
    <t xml:space="preserve">How easy is it to specify your preferences to this model? //  Seberapa mudah menentukan preferensi Anda pada model ini? </t>
  </si>
  <si>
    <t>How easy is it to understand the questions and options presented by Model B? // Seberapa mudah memahami pertanyaan dan opsi yang disajikan oleh Model B?</t>
  </si>
  <si>
    <t xml:space="preserve">Overall, how satisfied are you with the Model B's recommendations? //  Secara keseluruhan, seberapa puas Anda dengan rekomendasi dari Model B? </t>
  </si>
  <si>
    <t xml:space="preserve">How easy is it to specify your preferences to this system? //  Seberapa mudah menentukan preferensi Anda pada model ini? </t>
  </si>
  <si>
    <t xml:space="preserve">How easy is it to understand the questions and options presented by Model C? //  Seberapa mudah memahami pertanyaan dan opsi yang disajikan oleh Model C? </t>
  </si>
  <si>
    <t xml:space="preserve">Overall, how satisfied are you with the Model C's recommendations? //  Secara keseluruhan, seberapa puas Anda dengan rekomendasi dari Model C? </t>
  </si>
  <si>
    <t xml:space="preserve">Which model provided the best recommendation for this prompt?  //  Model mana yang memberikan rekomendasi terbaik untuk prompt ini? </t>
  </si>
  <si>
    <t xml:space="preserve">How easy is it to understand the questions and options presented by Model A? //  Seberapa mudah memahami pertanyaan dan opsi yang disajikan oleh Model A? </t>
  </si>
  <si>
    <t xml:space="preserve">How easy is it to understand the questions and options presented by Model B? //  Seberapa mudah memahami pertanyaan dan opsi yang disajikan oleh Model B? </t>
  </si>
  <si>
    <t>How relevant are the recommendations provided by this model to the given prompt? // Seberapa relevan rekomendasi yang diberikan oleh model ini terhadap prompt yang diberikan?</t>
  </si>
  <si>
    <t>Zaki</t>
  </si>
  <si>
    <t>Karyawan lepas</t>
  </si>
  <si>
    <t>Very Familiar // Sangat Familiar</t>
  </si>
  <si>
    <t>Very Relevant</t>
  </si>
  <si>
    <t>Very Easy</t>
  </si>
  <si>
    <t>Very Informative</t>
  </si>
  <si>
    <t>Perfectly sufficient – The recommendation(s) fully met my expectations.</t>
  </si>
  <si>
    <t>Disagree</t>
  </si>
  <si>
    <t>Very satisfied</t>
  </si>
  <si>
    <t>Strongly Disagree</t>
  </si>
  <si>
    <t>Model C</t>
  </si>
  <si>
    <t>Strongly Agree</t>
  </si>
  <si>
    <t>Krisna</t>
  </si>
  <si>
    <t>Wiraswasta</t>
  </si>
  <si>
    <t>Slightly Familiar // Sedikit Familiar</t>
  </si>
  <si>
    <t>Slightly Irrelevant // Sedikit Tidak Relevan</t>
  </si>
  <si>
    <t>Easy // Mudah</t>
  </si>
  <si>
    <t>Slightly Informative // Sedikit Informatif</t>
  </si>
  <si>
    <t>Slightly sufficient – The recommendation(s) barely met my expectations. // Sedikit Memadai – Rekomendasi hampir tidak memenuhi harapan saya.</t>
  </si>
  <si>
    <t>Agree // Setuju</t>
  </si>
  <si>
    <t>Dissatisfied // Tidak Puas</t>
  </si>
  <si>
    <t>Slightly Relevant // Sedikit Relevan</t>
  </si>
  <si>
    <t>Informative // Informatif</t>
  </si>
  <si>
    <t>Highly sufficient – The recommendation(s) were mostly adequate. // Sangat Memadai – Rekomendasi sebagian besar memadai.</t>
  </si>
  <si>
    <t>Neutral // Netral</t>
  </si>
  <si>
    <t>Very Relevant // Sangat Relevan</t>
  </si>
  <si>
    <t>Disagree // Tidak Setuju</t>
  </si>
  <si>
    <t>Satisfied // Puas</t>
  </si>
  <si>
    <t>Difficult // Sulit</t>
  </si>
  <si>
    <t>Model B</t>
  </si>
  <si>
    <t xml:space="preserve">Artamevia </t>
  </si>
  <si>
    <t>Pengajar</t>
  </si>
  <si>
    <t>Very Easy // Sangat Mudah</t>
  </si>
  <si>
    <t>Very Informative // Sangat Informatif</t>
  </si>
  <si>
    <t>Perfectly sufficient – The recommendation(s) fully met my expectations. // Sempurna Memadai – Rekomendasi sepenuhnya memenuhi harapan saya.</t>
  </si>
  <si>
    <t>Very satisfied // Sangat Puas</t>
  </si>
  <si>
    <t>Model A</t>
  </si>
  <si>
    <t>Afien</t>
  </si>
  <si>
    <t>Assessor</t>
  </si>
  <si>
    <t>Esfrizal</t>
  </si>
  <si>
    <t>Pekerja swasta</t>
  </si>
  <si>
    <t>Dwi Atmaja M</t>
  </si>
  <si>
    <t>Consultant</t>
  </si>
  <si>
    <t>Strongly Disagree // Sangat Tidak Setuju</t>
  </si>
  <si>
    <t>Not sufficient – The recommendation(s) did not meet my expectations. // Tidak Memadai – Rekomendasi tidak memenuhi harapan saya.</t>
  </si>
  <si>
    <t>Best</t>
  </si>
  <si>
    <t>Engieer</t>
  </si>
  <si>
    <t>Moderately Familiar // Agak Familiar</t>
  </si>
  <si>
    <t>Galura</t>
  </si>
  <si>
    <t>Very Irrelevant // Sangat Tidak Relevan</t>
  </si>
  <si>
    <t>Very Difficult // Sangat Sulit</t>
  </si>
  <si>
    <t>Sofiani gantini</t>
  </si>
  <si>
    <t>Ibu rumah tangga</t>
  </si>
  <si>
    <t xml:space="preserve">Dhafindra </t>
  </si>
  <si>
    <t>Mahasiswa</t>
  </si>
  <si>
    <t>Extremely Familiar // Sangat Familiar Sekali</t>
  </si>
  <si>
    <t>Strongly Agree // Sangat Setuju</t>
  </si>
  <si>
    <t>Very Dissatisfied // Sangat Tidak Puas</t>
  </si>
  <si>
    <t>Muhammad Naufal Thariq Ardian</t>
  </si>
  <si>
    <t>Pelajar</t>
  </si>
  <si>
    <t>Not Familiar at All // Tidak Familiar Sama Sekali</t>
  </si>
  <si>
    <t>August Suryakomara</t>
  </si>
  <si>
    <t>Konsultan</t>
  </si>
  <si>
    <t>Kemal Crisannaufal</t>
  </si>
  <si>
    <t>Gevin Latifan Abduldjalil</t>
  </si>
  <si>
    <t>Wisnu arya seta</t>
  </si>
  <si>
    <t>-</t>
  </si>
  <si>
    <t xml:space="preserve">Farhan Muhammad Alif </t>
  </si>
  <si>
    <t xml:space="preserve">Mahasiswa </t>
  </si>
  <si>
    <t>Farhan Faturahman</t>
  </si>
  <si>
    <t>Silvya</t>
  </si>
  <si>
    <t>Swasta</t>
  </si>
  <si>
    <t>Not Informative at All // Tidak Informatif Sama Sekali</t>
  </si>
  <si>
    <t>Ratin Kani</t>
  </si>
  <si>
    <t>Student</t>
  </si>
  <si>
    <t>agustinus david</t>
  </si>
  <si>
    <t>mahasiswa</t>
  </si>
  <si>
    <t>Arfa Rizki</t>
  </si>
  <si>
    <t xml:space="preserve">Yoyo Warsa Suhaya </t>
  </si>
  <si>
    <t>Konsultan Teknik</t>
  </si>
  <si>
    <t xml:space="preserve">Adhitya Farhan </t>
  </si>
  <si>
    <t>Pegawai Swasta</t>
  </si>
  <si>
    <t>Syifa Fatimah Azzahrah</t>
  </si>
  <si>
    <t>Riyadh</t>
  </si>
  <si>
    <t>Mahasiswa/Freelance</t>
  </si>
  <si>
    <t>Muhammad</t>
  </si>
  <si>
    <t>Zulfi askar</t>
  </si>
  <si>
    <t>Guru</t>
  </si>
  <si>
    <t>Fitria</t>
  </si>
  <si>
    <t xml:space="preserve">Muhammad Hermawan Alghozy </t>
  </si>
  <si>
    <t>Kayyisa Zulfa</t>
  </si>
  <si>
    <t>Ely Salfida</t>
  </si>
  <si>
    <t>Pensiunan PNS</t>
  </si>
  <si>
    <t>Ahmad Nurcahyo Dharmajati</t>
  </si>
  <si>
    <t>Model A Scenario 1</t>
  </si>
  <si>
    <t>Score</t>
  </si>
  <si>
    <t>Total Score</t>
  </si>
  <si>
    <t>How relevant are the recommendations provided by this model to the given prompt? //  Seberapa relevan rekomendasi yang diberikan oleh model ini terhadap prompt yang diberikan? (Relevance (REL))</t>
  </si>
  <si>
    <t>How easy is it to specify your preferences to this model? // Seberapa mudah menentukan preferensi Anda pada model ini? (Easy To Use (ETU))</t>
  </si>
  <si>
    <t>How easy is it to understand the questions and options presented by Model A? // Seberapa mudah memahami pertanyaan dan opsi yang disajikan oleh Model A? (Ease Of Understanidng (EOU))</t>
  </si>
  <si>
    <t>How informative are the details provided about the recommended laptop? //  Seberapa informatif detail yang diberikan tentang laptop yang direkomendasikan? (Informative (INF))</t>
  </si>
  <si>
    <t>How well do the recommendations from this model align with your requirements? //  Seberapa baik rekomendasi dari model ini sesuai dengan kebutuhan Anda? (Perceived Recommendation Quality (PRQ))</t>
  </si>
  <si>
    <t>I do not trust the recommendations provided by this model. //  Saya tidak mempercayai rekomendasi yang diberikan oleh model ini. (Trust (TR))</t>
  </si>
  <si>
    <t>Overall, how satisfied are you with the Model A's recommendations? //  Secara keseluruhan, seberapa puas Anda dengan rekomendasi dari Model A?</t>
  </si>
  <si>
    <t>Model B Scenario 1</t>
  </si>
  <si>
    <t>Model C Scenario 1</t>
  </si>
  <si>
    <t>Model A Scenario 2</t>
  </si>
  <si>
    <t>Model B Scenario 2</t>
  </si>
  <si>
    <t>Model C Scenario 2</t>
  </si>
  <si>
    <t>Model A Scenario 3</t>
  </si>
  <si>
    <t>Model B Scenario 3</t>
  </si>
  <si>
    <t>Model C Scenario 3</t>
  </si>
  <si>
    <t>Model</t>
  </si>
  <si>
    <t>RAG</t>
  </si>
  <si>
    <t>Fine-Tuned GPT-4o</t>
  </si>
  <si>
    <t>Combined</t>
  </si>
  <si>
    <t>REL</t>
  </si>
  <si>
    <t>ETU</t>
  </si>
  <si>
    <t>EOU</t>
  </si>
  <si>
    <t>INF</t>
  </si>
  <si>
    <t>PRQ</t>
  </si>
  <si>
    <t>TR</t>
  </si>
  <si>
    <t>Overall Satisfaction</t>
  </si>
  <si>
    <t>Preferred Models</t>
  </si>
  <si>
    <t>Scenario 1</t>
  </si>
  <si>
    <t>Scenario 2</t>
  </si>
  <si>
    <t>Scenario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</si>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</sst>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0" xfId="0" applyFont="1"/>
    <xf numFmtId="0" fontId="2" fillId="0" borderId="13" xfId="0" applyFont="1" applyBorder="1"/>
    <xf numFmtId="0" fontId="0" fillId="0" borderId="13" xfId="0" applyBorder="1"/>
    <xf numFmtId="0" fontId="0" fillId="4" borderId="13" xfId="0" applyFill="1" applyBorder="1"/>
    <xf numFmtId="0" fontId="1" fillId="4" borderId="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0" fillId="6" borderId="0" xfId="0" applyFill="1"/>
    <xf numFmtId="0" fontId="1" fillId="5" borderId="3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0" fillId="5" borderId="13" xfId="0" applyFill="1" applyBorder="1"/>
    <xf numFmtId="0" fontId="0" fillId="7" borderId="13" xfId="0" applyFill="1" applyBorder="1"/>
    <xf numFmtId="0" fontId="0" fillId="8" borderId="13" xfId="0" applyFill="1" applyBorder="1"/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colors>
    <mruColors>
      <color rgb="FFFF7F0E"/>
      <color rgb="FF2CA02C"/>
      <color rgb="FF1F7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Preferred Models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'FINAL SCORES'!$Q$4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50-495B-87D1-FAE76DB17954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B50-495B-87D1-FAE76DB17954}"/>
              </c:ext>
            </c:extLst>
          </c:dPt>
          <c:dPt>
            <c:idx val="2"/>
            <c:bubble3D val="0"/>
            <c:spPr>
              <a:solidFill>
                <a:srgbClr val="2CA0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50-495B-87D1-FAE76DB179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SCORES'!$R$3:$T$3</c:f>
              <c:strCache>
                <c:ptCount val="3"/>
                <c:pt idx="0">
                  <c:v>RAG</c:v>
                </c:pt>
                <c:pt idx="1">
                  <c:v>Fine-Tuned GPT-4o</c:v>
                </c:pt>
                <c:pt idx="2">
                  <c:v>Combined</c:v>
                </c:pt>
              </c:strCache>
            </c:strRef>
          </c:cat>
          <c:val>
            <c:numRef>
              <c:f>'FINAL SCORES'!$R$4:$T$4</c:f>
              <c:numCache>
                <c:formatCode>General</c:formatCode>
                <c:ptCount val="3"/>
                <c:pt idx="0">
                  <c:v>15</c:v>
                </c:pt>
                <c:pt idx="1">
                  <c:v>21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0-495B-87D1-FAE76DB17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180977</xdr:colOff>
      <xdr:row>14</xdr:row>
      <xdr:rowOff>22411</xdr:rowOff>
    </xdr:from>
    <xdr:to>
      <xdr:col>18</xdr:col>
      <xdr:colOff>156883</xdr:colOff>
      <xdr:row>27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C59CD3-E611-34AC-F87A-BE176F26C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S33" headerRowCount="0">
  <tableColumns count="7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 dataDxfId="10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 dataDxfId="9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 dataDxfId="8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 dataDxfId="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 dataDxfId="6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 dataDxfId="5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 dataDxfId="4"/>
    <tableColumn id="50" xr3:uid="{00000000-0010-0000-0000-000032000000}" name="Column50" dataDxfId="3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 dataDxfId="2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 dataDxfId="1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 dataDxfId="0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314"/>
  <sheetViews>
    <sheetView tabSelected="1" zoomScale="85" zoomScaleNormal="85" workbookViewId="0">
      <pane ySplit="1" topLeftCell="A42" activePane="bottomLeft" state="frozen"/>
      <selection pane="bottomLeft" activeCell="B42" sqref="B42"/>
    </sheetView>
  </sheetViews>
  <sheetFormatPr defaultColWidth="12.5703125" defaultRowHeight="15.75" customHeight="1" x14ac:dyDescent="0.2"/>
  <cols>
    <col min="1" max="3" width="18.85546875" customWidth="1"/>
    <col min="4" max="4" width="170.5703125" bestFit="1" customWidth="1"/>
    <col min="5" max="5" width="128.42578125" bestFit="1" customWidth="1"/>
    <col min="6" max="71" width="37.5703125" customWidth="1"/>
    <col min="72" max="77" width="18.85546875" customWidth="1"/>
  </cols>
  <sheetData>
    <row r="1" spans="1:7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5</v>
      </c>
      <c r="N1" s="2" t="s">
        <v>12</v>
      </c>
      <c r="O1" s="2" t="s">
        <v>13</v>
      </c>
      <c r="P1" s="2" t="s">
        <v>8</v>
      </c>
      <c r="Q1" s="2" t="s">
        <v>9</v>
      </c>
      <c r="R1" s="2" t="s">
        <v>10</v>
      </c>
      <c r="S1" s="2" t="s">
        <v>14</v>
      </c>
      <c r="T1" s="13" t="s">
        <v>5</v>
      </c>
      <c r="U1" s="2" t="s">
        <v>15</v>
      </c>
      <c r="V1" s="2" t="s">
        <v>16</v>
      </c>
      <c r="W1" s="2" t="s">
        <v>8</v>
      </c>
      <c r="X1" s="2" t="s">
        <v>9</v>
      </c>
      <c r="Y1" s="2" t="s">
        <v>10</v>
      </c>
      <c r="Z1" s="2" t="s">
        <v>17</v>
      </c>
      <c r="AA1" s="17" t="s">
        <v>18</v>
      </c>
      <c r="AB1" s="13" t="s">
        <v>5</v>
      </c>
      <c r="AC1" s="2" t="s">
        <v>12</v>
      </c>
      <c r="AD1" s="2" t="s">
        <v>19</v>
      </c>
      <c r="AE1" s="2" t="s">
        <v>8</v>
      </c>
      <c r="AF1" s="2" t="s">
        <v>9</v>
      </c>
      <c r="AG1" s="2" t="s">
        <v>10</v>
      </c>
      <c r="AH1" s="2" t="s">
        <v>11</v>
      </c>
      <c r="AI1" s="13" t="s">
        <v>5</v>
      </c>
      <c r="AJ1" s="2" t="s">
        <v>12</v>
      </c>
      <c r="AK1" s="2" t="s">
        <v>20</v>
      </c>
      <c r="AL1" s="2" t="s">
        <v>8</v>
      </c>
      <c r="AM1" s="2" t="s">
        <v>9</v>
      </c>
      <c r="AN1" s="2" t="s">
        <v>10</v>
      </c>
      <c r="AO1" s="2" t="s">
        <v>14</v>
      </c>
      <c r="AP1" s="13" t="s">
        <v>5</v>
      </c>
      <c r="AQ1" s="2" t="s">
        <v>15</v>
      </c>
      <c r="AR1" s="2" t="s">
        <v>16</v>
      </c>
      <c r="AS1" s="2" t="s">
        <v>8</v>
      </c>
      <c r="AT1" s="2" t="s">
        <v>9</v>
      </c>
      <c r="AU1" s="2" t="s">
        <v>10</v>
      </c>
      <c r="AV1" s="2" t="s">
        <v>17</v>
      </c>
      <c r="AW1" s="17" t="s">
        <v>18</v>
      </c>
      <c r="AX1" s="13" t="s">
        <v>21</v>
      </c>
      <c r="AY1" s="2" t="s">
        <v>12</v>
      </c>
      <c r="AZ1" s="2" t="s">
        <v>19</v>
      </c>
      <c r="BA1" s="2" t="s">
        <v>8</v>
      </c>
      <c r="BB1" s="2" t="s">
        <v>9</v>
      </c>
      <c r="BC1" s="2" t="s">
        <v>10</v>
      </c>
      <c r="BD1" s="2" t="s">
        <v>11</v>
      </c>
      <c r="BE1" s="13" t="s">
        <v>21</v>
      </c>
      <c r="BF1" s="2" t="s">
        <v>12</v>
      </c>
      <c r="BG1" s="2" t="s">
        <v>20</v>
      </c>
      <c r="BH1" s="2" t="s">
        <v>8</v>
      </c>
      <c r="BI1" s="2" t="s">
        <v>9</v>
      </c>
      <c r="BJ1" s="2" t="s">
        <v>10</v>
      </c>
      <c r="BK1" s="2" t="s">
        <v>14</v>
      </c>
      <c r="BL1" s="13" t="s">
        <v>5</v>
      </c>
      <c r="BM1" s="2" t="s">
        <v>15</v>
      </c>
      <c r="BN1" s="2" t="s">
        <v>16</v>
      </c>
      <c r="BO1" s="2" t="s">
        <v>8</v>
      </c>
      <c r="BP1" s="2" t="s">
        <v>9</v>
      </c>
      <c r="BQ1" s="2" t="s">
        <v>10</v>
      </c>
      <c r="BR1" s="2" t="s">
        <v>17</v>
      </c>
      <c r="BS1" s="22" t="s">
        <v>18</v>
      </c>
    </row>
    <row r="2" spans="1:71" ht="12.75" x14ac:dyDescent="0.2">
      <c r="A2" s="3">
        <v>45668.686235833331</v>
      </c>
      <c r="B2" s="4" t="s">
        <v>22</v>
      </c>
      <c r="C2" s="4">
        <v>57</v>
      </c>
      <c r="D2" s="4" t="s">
        <v>23</v>
      </c>
      <c r="E2" s="4" t="s">
        <v>24</v>
      </c>
      <c r="F2" s="14" t="s">
        <v>25</v>
      </c>
      <c r="G2" s="4" t="s">
        <v>26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14" t="s">
        <v>25</v>
      </c>
      <c r="N2" s="4" t="s">
        <v>26</v>
      </c>
      <c r="O2" s="4" t="s">
        <v>26</v>
      </c>
      <c r="P2" s="4" t="s">
        <v>27</v>
      </c>
      <c r="Q2" s="4" t="s">
        <v>28</v>
      </c>
      <c r="R2" s="4" t="s">
        <v>31</v>
      </c>
      <c r="S2" s="4" t="s">
        <v>30</v>
      </c>
      <c r="T2" s="14" t="s">
        <v>25</v>
      </c>
      <c r="U2" s="4" t="s">
        <v>26</v>
      </c>
      <c r="V2" s="4" t="s">
        <v>26</v>
      </c>
      <c r="W2" s="4" t="s">
        <v>27</v>
      </c>
      <c r="X2" s="4" t="s">
        <v>28</v>
      </c>
      <c r="Y2" s="4" t="s">
        <v>31</v>
      </c>
      <c r="Z2" s="4" t="s">
        <v>30</v>
      </c>
      <c r="AA2" s="18" t="s">
        <v>32</v>
      </c>
      <c r="AB2" s="14" t="s">
        <v>25</v>
      </c>
      <c r="AC2" s="4" t="s">
        <v>26</v>
      </c>
      <c r="AD2" s="4" t="s">
        <v>26</v>
      </c>
      <c r="AE2" s="4" t="s">
        <v>27</v>
      </c>
      <c r="AF2" s="4" t="s">
        <v>28</v>
      </c>
      <c r="AG2" s="4" t="s">
        <v>33</v>
      </c>
      <c r="AH2" s="4" t="s">
        <v>30</v>
      </c>
      <c r="AI2" s="14" t="s">
        <v>25</v>
      </c>
      <c r="AJ2" s="4" t="s">
        <v>26</v>
      </c>
      <c r="AK2" s="4" t="s">
        <v>26</v>
      </c>
      <c r="AL2" s="4" t="s">
        <v>27</v>
      </c>
      <c r="AM2" s="4" t="s">
        <v>28</v>
      </c>
      <c r="AN2" s="4" t="s">
        <v>33</v>
      </c>
      <c r="AO2" s="4" t="s">
        <v>30</v>
      </c>
      <c r="AP2" s="14" t="s">
        <v>25</v>
      </c>
      <c r="AQ2" s="4" t="s">
        <v>26</v>
      </c>
      <c r="AR2" s="4" t="s">
        <v>26</v>
      </c>
      <c r="AS2" s="4" t="s">
        <v>27</v>
      </c>
      <c r="AT2" s="4" t="s">
        <v>28</v>
      </c>
      <c r="AU2" s="4" t="s">
        <v>33</v>
      </c>
      <c r="AV2" s="4" t="s">
        <v>30</v>
      </c>
      <c r="AW2" s="18" t="s">
        <v>32</v>
      </c>
      <c r="AX2" s="14" t="s">
        <v>25</v>
      </c>
      <c r="AY2" s="4" t="s">
        <v>26</v>
      </c>
      <c r="AZ2" s="4" t="s">
        <v>26</v>
      </c>
      <c r="BA2" s="4" t="s">
        <v>27</v>
      </c>
      <c r="BB2" s="4" t="s">
        <v>28</v>
      </c>
      <c r="BC2" s="4" t="s">
        <v>33</v>
      </c>
      <c r="BD2" s="4" t="s">
        <v>30</v>
      </c>
      <c r="BE2" s="14" t="s">
        <v>25</v>
      </c>
      <c r="BF2" s="4" t="s">
        <v>26</v>
      </c>
      <c r="BG2" s="4" t="s">
        <v>26</v>
      </c>
      <c r="BH2" s="4" t="s">
        <v>27</v>
      </c>
      <c r="BI2" s="4" t="s">
        <v>28</v>
      </c>
      <c r="BJ2" s="4" t="s">
        <v>31</v>
      </c>
      <c r="BK2" s="4" t="s">
        <v>30</v>
      </c>
      <c r="BL2" s="14" t="s">
        <v>25</v>
      </c>
      <c r="BM2" s="4" t="s">
        <v>26</v>
      </c>
      <c r="BN2" s="4" t="s">
        <v>26</v>
      </c>
      <c r="BO2" s="4" t="s">
        <v>27</v>
      </c>
      <c r="BP2" s="4" t="s">
        <v>28</v>
      </c>
      <c r="BQ2" s="4" t="s">
        <v>31</v>
      </c>
      <c r="BR2" s="4" t="s">
        <v>30</v>
      </c>
      <c r="BS2" s="23" t="s">
        <v>32</v>
      </c>
    </row>
    <row r="3" spans="1:71" ht="12.75" x14ac:dyDescent="0.2">
      <c r="A3" s="5">
        <v>45668.866719791666</v>
      </c>
      <c r="B3" s="6" t="s">
        <v>34</v>
      </c>
      <c r="C3" s="6">
        <v>44</v>
      </c>
      <c r="D3" s="6" t="s">
        <v>35</v>
      </c>
      <c r="E3" s="6" t="s">
        <v>36</v>
      </c>
      <c r="F3" s="15" t="s">
        <v>37</v>
      </c>
      <c r="G3" s="6" t="s">
        <v>38</v>
      </c>
      <c r="H3" s="6" t="s">
        <v>38</v>
      </c>
      <c r="I3" s="6" t="s">
        <v>39</v>
      </c>
      <c r="J3" s="6" t="s">
        <v>40</v>
      </c>
      <c r="K3" s="6" t="s">
        <v>41</v>
      </c>
      <c r="L3" s="6" t="s">
        <v>42</v>
      </c>
      <c r="M3" s="15" t="s">
        <v>43</v>
      </c>
      <c r="N3" s="6" t="s">
        <v>38</v>
      </c>
      <c r="O3" s="6" t="s">
        <v>38</v>
      </c>
      <c r="P3" s="6" t="s">
        <v>44</v>
      </c>
      <c r="Q3" s="6" t="s">
        <v>45</v>
      </c>
      <c r="R3" s="6" t="s">
        <v>41</v>
      </c>
      <c r="S3" s="6" t="s">
        <v>46</v>
      </c>
      <c r="T3" s="15" t="s">
        <v>47</v>
      </c>
      <c r="U3" s="6" t="s">
        <v>38</v>
      </c>
      <c r="V3" s="6" t="s">
        <v>38</v>
      </c>
      <c r="W3" s="6" t="s">
        <v>44</v>
      </c>
      <c r="X3" s="6" t="s">
        <v>45</v>
      </c>
      <c r="Y3" s="6" t="s">
        <v>48</v>
      </c>
      <c r="Z3" s="6" t="s">
        <v>49</v>
      </c>
      <c r="AA3" s="19" t="s">
        <v>32</v>
      </c>
      <c r="AB3" s="15" t="s">
        <v>37</v>
      </c>
      <c r="AC3" s="6" t="s">
        <v>50</v>
      </c>
      <c r="AD3" s="6" t="s">
        <v>38</v>
      </c>
      <c r="AE3" s="6" t="s">
        <v>44</v>
      </c>
      <c r="AF3" s="6" t="s">
        <v>40</v>
      </c>
      <c r="AG3" s="6" t="s">
        <v>48</v>
      </c>
      <c r="AH3" s="6" t="s">
        <v>46</v>
      </c>
      <c r="AI3" s="15" t="s">
        <v>47</v>
      </c>
      <c r="AJ3" s="6" t="s">
        <v>38</v>
      </c>
      <c r="AK3" s="6" t="s">
        <v>38</v>
      </c>
      <c r="AL3" s="6" t="s">
        <v>44</v>
      </c>
      <c r="AM3" s="6" t="s">
        <v>45</v>
      </c>
      <c r="AN3" s="6" t="s">
        <v>48</v>
      </c>
      <c r="AO3" s="6" t="s">
        <v>49</v>
      </c>
      <c r="AP3" s="15" t="s">
        <v>37</v>
      </c>
      <c r="AQ3" s="6" t="s">
        <v>38</v>
      </c>
      <c r="AR3" s="6" t="s">
        <v>38</v>
      </c>
      <c r="AS3" s="6" t="s">
        <v>44</v>
      </c>
      <c r="AT3" s="6" t="s">
        <v>45</v>
      </c>
      <c r="AU3" s="6" t="s">
        <v>48</v>
      </c>
      <c r="AV3" s="6" t="s">
        <v>46</v>
      </c>
      <c r="AW3" s="19" t="s">
        <v>51</v>
      </c>
      <c r="AX3" s="15" t="s">
        <v>37</v>
      </c>
      <c r="AY3" s="6" t="s">
        <v>38</v>
      </c>
      <c r="AZ3" s="6" t="s">
        <v>38</v>
      </c>
      <c r="BA3" s="6" t="s">
        <v>44</v>
      </c>
      <c r="BB3" s="6" t="s">
        <v>40</v>
      </c>
      <c r="BC3" s="6" t="s">
        <v>48</v>
      </c>
      <c r="BD3" s="6" t="s">
        <v>46</v>
      </c>
      <c r="BE3" s="15" t="s">
        <v>47</v>
      </c>
      <c r="BF3" s="6" t="s">
        <v>38</v>
      </c>
      <c r="BG3" s="6" t="s">
        <v>38</v>
      </c>
      <c r="BH3" s="6" t="s">
        <v>44</v>
      </c>
      <c r="BI3" s="6" t="s">
        <v>45</v>
      </c>
      <c r="BJ3" s="6" t="s">
        <v>48</v>
      </c>
      <c r="BK3" s="6" t="s">
        <v>49</v>
      </c>
      <c r="BL3" s="15" t="s">
        <v>43</v>
      </c>
      <c r="BM3" s="6" t="s">
        <v>38</v>
      </c>
      <c r="BN3" s="6" t="s">
        <v>38</v>
      </c>
      <c r="BO3" s="6" t="s">
        <v>44</v>
      </c>
      <c r="BP3" s="6" t="s">
        <v>45</v>
      </c>
      <c r="BQ3" s="6" t="s">
        <v>48</v>
      </c>
      <c r="BR3" s="6" t="s">
        <v>46</v>
      </c>
      <c r="BS3" s="24" t="s">
        <v>51</v>
      </c>
    </row>
    <row r="4" spans="1:71" ht="12.75" x14ac:dyDescent="0.2">
      <c r="A4" s="3">
        <v>45668.876447858798</v>
      </c>
      <c r="B4" s="4" t="s">
        <v>52</v>
      </c>
      <c r="C4" s="4">
        <v>24</v>
      </c>
      <c r="D4" s="4" t="s">
        <v>53</v>
      </c>
      <c r="E4" s="4" t="s">
        <v>24</v>
      </c>
      <c r="F4" s="14" t="s">
        <v>47</v>
      </c>
      <c r="G4" s="4" t="s">
        <v>54</v>
      </c>
      <c r="H4" s="4" t="s">
        <v>38</v>
      </c>
      <c r="I4" s="4" t="s">
        <v>55</v>
      </c>
      <c r="J4" s="4" t="s">
        <v>56</v>
      </c>
      <c r="K4" s="4" t="s">
        <v>48</v>
      </c>
      <c r="L4" s="4" t="s">
        <v>57</v>
      </c>
      <c r="M4" s="14" t="s">
        <v>47</v>
      </c>
      <c r="N4" s="4" t="s">
        <v>38</v>
      </c>
      <c r="O4" s="4" t="s">
        <v>38</v>
      </c>
      <c r="P4" s="4" t="s">
        <v>39</v>
      </c>
      <c r="Q4" s="4" t="s">
        <v>45</v>
      </c>
      <c r="R4" s="4" t="s">
        <v>48</v>
      </c>
      <c r="S4" s="4" t="s">
        <v>46</v>
      </c>
      <c r="T4" s="14" t="s">
        <v>47</v>
      </c>
      <c r="U4" s="4" t="s">
        <v>54</v>
      </c>
      <c r="V4" s="4" t="s">
        <v>38</v>
      </c>
      <c r="W4" s="4" t="s">
        <v>55</v>
      </c>
      <c r="X4" s="4" t="s">
        <v>45</v>
      </c>
      <c r="Y4" s="4" t="s">
        <v>48</v>
      </c>
      <c r="Z4" s="4" t="s">
        <v>49</v>
      </c>
      <c r="AA4" s="18" t="s">
        <v>58</v>
      </c>
      <c r="AB4" s="14" t="s">
        <v>47</v>
      </c>
      <c r="AC4" s="4" t="s">
        <v>50</v>
      </c>
      <c r="AD4" s="4" t="s">
        <v>38</v>
      </c>
      <c r="AE4" s="4" t="s">
        <v>44</v>
      </c>
      <c r="AF4" s="4" t="s">
        <v>45</v>
      </c>
      <c r="AG4" s="4" t="s">
        <v>48</v>
      </c>
      <c r="AH4" s="4" t="s">
        <v>49</v>
      </c>
      <c r="AI4" s="14" t="s">
        <v>47</v>
      </c>
      <c r="AJ4" s="4" t="s">
        <v>38</v>
      </c>
      <c r="AK4" s="4" t="s">
        <v>38</v>
      </c>
      <c r="AL4" s="4" t="s">
        <v>44</v>
      </c>
      <c r="AM4" s="4" t="s">
        <v>45</v>
      </c>
      <c r="AN4" s="4" t="s">
        <v>48</v>
      </c>
      <c r="AO4" s="4" t="s">
        <v>49</v>
      </c>
      <c r="AP4" s="14" t="s">
        <v>47</v>
      </c>
      <c r="AQ4" s="4" t="s">
        <v>54</v>
      </c>
      <c r="AR4" s="4" t="s">
        <v>54</v>
      </c>
      <c r="AS4" s="4" t="s">
        <v>55</v>
      </c>
      <c r="AT4" s="4" t="s">
        <v>45</v>
      </c>
      <c r="AU4" s="4" t="s">
        <v>48</v>
      </c>
      <c r="AV4" s="4" t="s">
        <v>57</v>
      </c>
      <c r="AW4" s="18" t="s">
        <v>32</v>
      </c>
      <c r="AX4" s="14" t="s">
        <v>47</v>
      </c>
      <c r="AY4" s="4" t="s">
        <v>50</v>
      </c>
      <c r="AZ4" s="4" t="s">
        <v>50</v>
      </c>
      <c r="BA4" s="4" t="s">
        <v>44</v>
      </c>
      <c r="BB4" s="4" t="s">
        <v>45</v>
      </c>
      <c r="BC4" s="4" t="s">
        <v>48</v>
      </c>
      <c r="BD4" s="4" t="s">
        <v>46</v>
      </c>
      <c r="BE4" s="14" t="s">
        <v>43</v>
      </c>
      <c r="BF4" s="4" t="s">
        <v>38</v>
      </c>
      <c r="BG4" s="4" t="s">
        <v>38</v>
      </c>
      <c r="BH4" s="4" t="s">
        <v>39</v>
      </c>
      <c r="BI4" s="4" t="s">
        <v>40</v>
      </c>
      <c r="BJ4" s="4" t="s">
        <v>48</v>
      </c>
      <c r="BK4" s="4" t="s">
        <v>46</v>
      </c>
      <c r="BL4" s="14" t="s">
        <v>47</v>
      </c>
      <c r="BM4" s="4" t="s">
        <v>54</v>
      </c>
      <c r="BN4" s="4" t="s">
        <v>38</v>
      </c>
      <c r="BO4" s="4" t="s">
        <v>55</v>
      </c>
      <c r="BP4" s="4" t="s">
        <v>45</v>
      </c>
      <c r="BQ4" s="4" t="s">
        <v>48</v>
      </c>
      <c r="BR4" s="4" t="s">
        <v>49</v>
      </c>
      <c r="BS4" s="23" t="s">
        <v>32</v>
      </c>
    </row>
    <row r="5" spans="1:71" ht="12.75" x14ac:dyDescent="0.2">
      <c r="A5" s="5">
        <v>45668.881557523149</v>
      </c>
      <c r="B5" s="6" t="s">
        <v>59</v>
      </c>
      <c r="C5" s="6">
        <v>57</v>
      </c>
      <c r="D5" s="6" t="s">
        <v>60</v>
      </c>
      <c r="E5" s="6" t="s">
        <v>24</v>
      </c>
      <c r="F5" s="15" t="s">
        <v>47</v>
      </c>
      <c r="G5" s="6" t="s">
        <v>38</v>
      </c>
      <c r="H5" s="6" t="s">
        <v>38</v>
      </c>
      <c r="I5" s="6" t="s">
        <v>44</v>
      </c>
      <c r="J5" s="6" t="s">
        <v>40</v>
      </c>
      <c r="K5" s="6" t="s">
        <v>48</v>
      </c>
      <c r="L5" s="6" t="s">
        <v>49</v>
      </c>
      <c r="M5" s="15" t="s">
        <v>37</v>
      </c>
      <c r="N5" s="6" t="s">
        <v>50</v>
      </c>
      <c r="O5" s="6" t="s">
        <v>38</v>
      </c>
      <c r="P5" s="6" t="s">
        <v>39</v>
      </c>
      <c r="Q5" s="6" t="s">
        <v>40</v>
      </c>
      <c r="R5" s="6" t="s">
        <v>41</v>
      </c>
      <c r="S5" s="6" t="s">
        <v>46</v>
      </c>
      <c r="T5" s="15" t="s">
        <v>43</v>
      </c>
      <c r="U5" s="6" t="s">
        <v>38</v>
      </c>
      <c r="V5" s="6" t="s">
        <v>38</v>
      </c>
      <c r="W5" s="6" t="s">
        <v>44</v>
      </c>
      <c r="X5" s="6" t="s">
        <v>40</v>
      </c>
      <c r="Y5" s="6" t="s">
        <v>48</v>
      </c>
      <c r="Z5" s="6" t="s">
        <v>49</v>
      </c>
      <c r="AA5" s="19" t="s">
        <v>58</v>
      </c>
      <c r="AB5" s="15" t="s">
        <v>43</v>
      </c>
      <c r="AC5" s="6" t="s">
        <v>50</v>
      </c>
      <c r="AD5" s="6" t="s">
        <v>50</v>
      </c>
      <c r="AE5" s="6" t="s">
        <v>55</v>
      </c>
      <c r="AF5" s="6" t="s">
        <v>45</v>
      </c>
      <c r="AG5" s="6" t="s">
        <v>48</v>
      </c>
      <c r="AH5" s="6" t="s">
        <v>49</v>
      </c>
      <c r="AI5" s="15" t="s">
        <v>47</v>
      </c>
      <c r="AJ5" s="6" t="s">
        <v>38</v>
      </c>
      <c r="AK5" s="6" t="s">
        <v>38</v>
      </c>
      <c r="AL5" s="6" t="s">
        <v>44</v>
      </c>
      <c r="AM5" s="6" t="s">
        <v>45</v>
      </c>
      <c r="AN5" s="6" t="s">
        <v>48</v>
      </c>
      <c r="AO5" s="6" t="s">
        <v>49</v>
      </c>
      <c r="AP5" s="15" t="s">
        <v>43</v>
      </c>
      <c r="AQ5" s="6" t="s">
        <v>38</v>
      </c>
      <c r="AR5" s="6" t="s">
        <v>38</v>
      </c>
      <c r="AS5" s="6" t="s">
        <v>44</v>
      </c>
      <c r="AT5" s="6" t="s">
        <v>45</v>
      </c>
      <c r="AU5" s="6" t="s">
        <v>48</v>
      </c>
      <c r="AV5" s="6" t="s">
        <v>49</v>
      </c>
      <c r="AW5" s="19" t="s">
        <v>32</v>
      </c>
      <c r="AX5" s="15" t="s">
        <v>43</v>
      </c>
      <c r="AY5" s="6" t="s">
        <v>38</v>
      </c>
      <c r="AZ5" s="6" t="s">
        <v>38</v>
      </c>
      <c r="BA5" s="6" t="s">
        <v>44</v>
      </c>
      <c r="BB5" s="6" t="s">
        <v>45</v>
      </c>
      <c r="BC5" s="6" t="s">
        <v>41</v>
      </c>
      <c r="BD5" s="6" t="s">
        <v>49</v>
      </c>
      <c r="BE5" s="15" t="s">
        <v>43</v>
      </c>
      <c r="BF5" s="6" t="s">
        <v>38</v>
      </c>
      <c r="BG5" s="6" t="s">
        <v>50</v>
      </c>
      <c r="BH5" s="6" t="s">
        <v>44</v>
      </c>
      <c r="BI5" s="6" t="s">
        <v>40</v>
      </c>
      <c r="BJ5" s="6" t="s">
        <v>48</v>
      </c>
      <c r="BK5" s="6" t="s">
        <v>49</v>
      </c>
      <c r="BL5" s="15" t="s">
        <v>43</v>
      </c>
      <c r="BM5" s="6" t="s">
        <v>50</v>
      </c>
      <c r="BN5" s="6" t="s">
        <v>38</v>
      </c>
      <c r="BO5" s="6" t="s">
        <v>44</v>
      </c>
      <c r="BP5" s="6" t="s">
        <v>45</v>
      </c>
      <c r="BQ5" s="6" t="s">
        <v>48</v>
      </c>
      <c r="BR5" s="6" t="s">
        <v>49</v>
      </c>
      <c r="BS5" s="24" t="s">
        <v>51</v>
      </c>
    </row>
    <row r="6" spans="1:71" ht="12.75" x14ac:dyDescent="0.2">
      <c r="A6" s="3">
        <v>45668.886200752313</v>
      </c>
      <c r="B6" s="4" t="s">
        <v>61</v>
      </c>
      <c r="C6" s="4">
        <v>60</v>
      </c>
      <c r="D6" s="4" t="s">
        <v>62</v>
      </c>
      <c r="E6" s="4" t="s">
        <v>24</v>
      </c>
      <c r="F6" s="14" t="s">
        <v>43</v>
      </c>
      <c r="G6" s="4" t="s">
        <v>38</v>
      </c>
      <c r="H6" s="4" t="s">
        <v>38</v>
      </c>
      <c r="I6" s="4" t="s">
        <v>44</v>
      </c>
      <c r="J6" s="4" t="s">
        <v>45</v>
      </c>
      <c r="K6" s="4" t="s">
        <v>41</v>
      </c>
      <c r="L6" s="4" t="s">
        <v>46</v>
      </c>
      <c r="M6" s="14" t="s">
        <v>47</v>
      </c>
      <c r="N6" s="4" t="s">
        <v>38</v>
      </c>
      <c r="O6" s="4" t="s">
        <v>38</v>
      </c>
      <c r="P6" s="4" t="s">
        <v>44</v>
      </c>
      <c r="Q6" s="4" t="s">
        <v>45</v>
      </c>
      <c r="R6" s="4" t="s">
        <v>48</v>
      </c>
      <c r="S6" s="4" t="s">
        <v>46</v>
      </c>
      <c r="T6" s="14" t="s">
        <v>47</v>
      </c>
      <c r="U6" s="4" t="s">
        <v>38</v>
      </c>
      <c r="V6" s="4" t="s">
        <v>38</v>
      </c>
      <c r="W6" s="4" t="s">
        <v>44</v>
      </c>
      <c r="X6" s="4" t="s">
        <v>45</v>
      </c>
      <c r="Y6" s="4" t="s">
        <v>41</v>
      </c>
      <c r="Z6" s="4" t="s">
        <v>46</v>
      </c>
      <c r="AA6" s="18" t="s">
        <v>58</v>
      </c>
      <c r="AB6" s="14" t="s">
        <v>47</v>
      </c>
      <c r="AC6" s="4" t="s">
        <v>38</v>
      </c>
      <c r="AD6" s="4" t="s">
        <v>38</v>
      </c>
      <c r="AE6" s="4" t="s">
        <v>44</v>
      </c>
      <c r="AF6" s="4" t="s">
        <v>45</v>
      </c>
      <c r="AG6" s="4" t="s">
        <v>48</v>
      </c>
      <c r="AH6" s="4" t="s">
        <v>46</v>
      </c>
      <c r="AI6" s="14" t="s">
        <v>43</v>
      </c>
      <c r="AJ6" s="4" t="s">
        <v>38</v>
      </c>
      <c r="AK6" s="4" t="s">
        <v>38</v>
      </c>
      <c r="AL6" s="4" t="s">
        <v>44</v>
      </c>
      <c r="AM6" s="4" t="s">
        <v>45</v>
      </c>
      <c r="AN6" s="4" t="s">
        <v>48</v>
      </c>
      <c r="AO6" s="4" t="s">
        <v>46</v>
      </c>
      <c r="AP6" s="14" t="s">
        <v>47</v>
      </c>
      <c r="AQ6" s="4" t="s">
        <v>54</v>
      </c>
      <c r="AR6" s="4" t="s">
        <v>54</v>
      </c>
      <c r="AS6" s="4" t="s">
        <v>44</v>
      </c>
      <c r="AT6" s="4" t="s">
        <v>45</v>
      </c>
      <c r="AU6" s="4" t="s">
        <v>48</v>
      </c>
      <c r="AV6" s="4" t="s">
        <v>57</v>
      </c>
      <c r="AW6" s="18" t="s">
        <v>32</v>
      </c>
      <c r="AX6" s="14" t="s">
        <v>47</v>
      </c>
      <c r="AY6" s="4" t="s">
        <v>50</v>
      </c>
      <c r="AZ6" s="4" t="s">
        <v>50</v>
      </c>
      <c r="BA6" s="4" t="s">
        <v>44</v>
      </c>
      <c r="BB6" s="4" t="s">
        <v>40</v>
      </c>
      <c r="BC6" s="4" t="s">
        <v>48</v>
      </c>
      <c r="BD6" s="4" t="s">
        <v>46</v>
      </c>
      <c r="BE6" s="14" t="s">
        <v>43</v>
      </c>
      <c r="BF6" s="4" t="s">
        <v>38</v>
      </c>
      <c r="BG6" s="4" t="s">
        <v>54</v>
      </c>
      <c r="BH6" s="4" t="s">
        <v>44</v>
      </c>
      <c r="BI6" s="4" t="s">
        <v>45</v>
      </c>
      <c r="BJ6" s="4" t="s">
        <v>48</v>
      </c>
      <c r="BK6" s="4" t="s">
        <v>49</v>
      </c>
      <c r="BL6" s="14" t="s">
        <v>47</v>
      </c>
      <c r="BM6" s="4" t="s">
        <v>54</v>
      </c>
      <c r="BN6" s="4" t="s">
        <v>54</v>
      </c>
      <c r="BO6" s="4" t="s">
        <v>55</v>
      </c>
      <c r="BP6" s="4" t="s">
        <v>56</v>
      </c>
      <c r="BQ6" s="4" t="s">
        <v>48</v>
      </c>
      <c r="BR6" s="4" t="s">
        <v>49</v>
      </c>
      <c r="BS6" s="23" t="s">
        <v>32</v>
      </c>
    </row>
    <row r="7" spans="1:71" ht="12.75" x14ac:dyDescent="0.2">
      <c r="A7" s="5">
        <v>45668.919976030098</v>
      </c>
      <c r="B7" s="6" t="s">
        <v>63</v>
      </c>
      <c r="C7" s="6">
        <v>45</v>
      </c>
      <c r="D7" s="6" t="s">
        <v>64</v>
      </c>
      <c r="E7" s="6" t="s">
        <v>36</v>
      </c>
      <c r="F7" s="15" t="s">
        <v>47</v>
      </c>
      <c r="G7" s="6" t="s">
        <v>38</v>
      </c>
      <c r="H7" s="6" t="s">
        <v>38</v>
      </c>
      <c r="I7" s="6" t="s">
        <v>44</v>
      </c>
      <c r="J7" s="6" t="s">
        <v>45</v>
      </c>
      <c r="K7" s="6" t="s">
        <v>65</v>
      </c>
      <c r="L7" s="6" t="s">
        <v>49</v>
      </c>
      <c r="M7" s="15" t="s">
        <v>37</v>
      </c>
      <c r="N7" s="6" t="s">
        <v>50</v>
      </c>
      <c r="O7" s="6" t="s">
        <v>38</v>
      </c>
      <c r="P7" s="6" t="s">
        <v>39</v>
      </c>
      <c r="Q7" s="6" t="s">
        <v>66</v>
      </c>
      <c r="R7" s="6" t="s">
        <v>48</v>
      </c>
      <c r="S7" s="6" t="s">
        <v>46</v>
      </c>
      <c r="T7" s="15" t="s">
        <v>47</v>
      </c>
      <c r="U7" s="6" t="s">
        <v>38</v>
      </c>
      <c r="V7" s="6" t="s">
        <v>38</v>
      </c>
      <c r="W7" s="6" t="s">
        <v>55</v>
      </c>
      <c r="X7" s="6" t="s">
        <v>56</v>
      </c>
      <c r="Y7" s="6" t="s">
        <v>65</v>
      </c>
      <c r="Z7" s="6" t="s">
        <v>57</v>
      </c>
      <c r="AA7" s="19" t="s">
        <v>32</v>
      </c>
      <c r="AB7" s="15" t="s">
        <v>37</v>
      </c>
      <c r="AC7" s="6" t="s">
        <v>38</v>
      </c>
      <c r="AD7" s="6" t="s">
        <v>38</v>
      </c>
      <c r="AE7" s="6" t="s">
        <v>44</v>
      </c>
      <c r="AF7" s="6" t="s">
        <v>40</v>
      </c>
      <c r="AG7" s="6" t="s">
        <v>48</v>
      </c>
      <c r="AH7" s="6" t="s">
        <v>46</v>
      </c>
      <c r="AI7" s="15" t="s">
        <v>47</v>
      </c>
      <c r="AJ7" s="6" t="s">
        <v>38</v>
      </c>
      <c r="AK7" s="6" t="s">
        <v>38</v>
      </c>
      <c r="AL7" s="6" t="s">
        <v>39</v>
      </c>
      <c r="AM7" s="6" t="s">
        <v>40</v>
      </c>
      <c r="AN7" s="6" t="s">
        <v>48</v>
      </c>
      <c r="AO7" s="6" t="s">
        <v>46</v>
      </c>
      <c r="AP7" s="15" t="s">
        <v>43</v>
      </c>
      <c r="AQ7" s="6" t="s">
        <v>38</v>
      </c>
      <c r="AR7" s="6" t="s">
        <v>38</v>
      </c>
      <c r="AS7" s="6" t="s">
        <v>39</v>
      </c>
      <c r="AT7" s="6" t="s">
        <v>40</v>
      </c>
      <c r="AU7" s="6" t="s">
        <v>48</v>
      </c>
      <c r="AV7" s="6" t="s">
        <v>46</v>
      </c>
      <c r="AW7" s="19" t="s">
        <v>32</v>
      </c>
      <c r="AX7" s="15" t="s">
        <v>47</v>
      </c>
      <c r="AY7" s="6" t="s">
        <v>38</v>
      </c>
      <c r="AZ7" s="6" t="s">
        <v>38</v>
      </c>
      <c r="BA7" s="6" t="s">
        <v>44</v>
      </c>
      <c r="BB7" s="6" t="s">
        <v>45</v>
      </c>
      <c r="BC7" s="6" t="s">
        <v>65</v>
      </c>
      <c r="BD7" s="6" t="s">
        <v>49</v>
      </c>
      <c r="BE7" s="15" t="s">
        <v>43</v>
      </c>
      <c r="BF7" s="6" t="s">
        <v>38</v>
      </c>
      <c r="BG7" s="6" t="s">
        <v>38</v>
      </c>
      <c r="BH7" s="6" t="s">
        <v>39</v>
      </c>
      <c r="BI7" s="6" t="s">
        <v>40</v>
      </c>
      <c r="BJ7" s="6" t="s">
        <v>48</v>
      </c>
      <c r="BK7" s="6" t="s">
        <v>46</v>
      </c>
      <c r="BL7" s="15" t="s">
        <v>43</v>
      </c>
      <c r="BM7" s="6" t="s">
        <v>38</v>
      </c>
      <c r="BN7" s="6" t="s">
        <v>38</v>
      </c>
      <c r="BO7" s="6" t="s">
        <v>39</v>
      </c>
      <c r="BP7" s="6" t="s">
        <v>40</v>
      </c>
      <c r="BQ7" s="6" t="s">
        <v>48</v>
      </c>
      <c r="BR7" s="6" t="s">
        <v>46</v>
      </c>
      <c r="BS7" s="24" t="s">
        <v>58</v>
      </c>
    </row>
    <row r="8" spans="1:71" ht="12.75" x14ac:dyDescent="0.2">
      <c r="A8" s="3">
        <v>45668.929463275461</v>
      </c>
      <c r="B8" s="4" t="s">
        <v>67</v>
      </c>
      <c r="C8" s="4">
        <v>46</v>
      </c>
      <c r="D8" s="4" t="s">
        <v>68</v>
      </c>
      <c r="E8" s="4" t="s">
        <v>69</v>
      </c>
      <c r="F8" s="14" t="s">
        <v>43</v>
      </c>
      <c r="G8" s="4" t="s">
        <v>38</v>
      </c>
      <c r="H8" s="4" t="s">
        <v>38</v>
      </c>
      <c r="I8" s="4" t="s">
        <v>39</v>
      </c>
      <c r="J8" s="4" t="s">
        <v>45</v>
      </c>
      <c r="K8" s="4" t="s">
        <v>48</v>
      </c>
      <c r="L8" s="4" t="s">
        <v>49</v>
      </c>
      <c r="M8" s="14" t="s">
        <v>43</v>
      </c>
      <c r="N8" s="4" t="s">
        <v>38</v>
      </c>
      <c r="O8" s="4" t="s">
        <v>38</v>
      </c>
      <c r="P8" s="4" t="s">
        <v>44</v>
      </c>
      <c r="Q8" s="4" t="s">
        <v>45</v>
      </c>
      <c r="R8" s="4" t="s">
        <v>41</v>
      </c>
      <c r="S8" s="4" t="s">
        <v>49</v>
      </c>
      <c r="T8" s="14" t="s">
        <v>47</v>
      </c>
      <c r="U8" s="4" t="s">
        <v>54</v>
      </c>
      <c r="V8" s="4" t="s">
        <v>38</v>
      </c>
      <c r="W8" s="4" t="s">
        <v>55</v>
      </c>
      <c r="X8" s="4" t="s">
        <v>56</v>
      </c>
      <c r="Y8" s="4" t="s">
        <v>48</v>
      </c>
      <c r="Z8" s="4" t="s">
        <v>57</v>
      </c>
      <c r="AA8" s="18" t="s">
        <v>32</v>
      </c>
      <c r="AB8" s="14" t="s">
        <v>47</v>
      </c>
      <c r="AC8" s="4" t="s">
        <v>38</v>
      </c>
      <c r="AD8" s="4" t="s">
        <v>38</v>
      </c>
      <c r="AE8" s="4" t="s">
        <v>44</v>
      </c>
      <c r="AF8" s="4" t="s">
        <v>45</v>
      </c>
      <c r="AG8" s="4" t="s">
        <v>48</v>
      </c>
      <c r="AH8" s="4" t="s">
        <v>49</v>
      </c>
      <c r="AI8" s="14" t="s">
        <v>43</v>
      </c>
      <c r="AJ8" s="4" t="s">
        <v>38</v>
      </c>
      <c r="AK8" s="4" t="s">
        <v>38</v>
      </c>
      <c r="AL8" s="4" t="s">
        <v>44</v>
      </c>
      <c r="AM8" s="4" t="s">
        <v>45</v>
      </c>
      <c r="AN8" s="4" t="s">
        <v>48</v>
      </c>
      <c r="AO8" s="4" t="s">
        <v>49</v>
      </c>
      <c r="AP8" s="14" t="s">
        <v>47</v>
      </c>
      <c r="AQ8" s="4" t="s">
        <v>38</v>
      </c>
      <c r="AR8" s="4" t="s">
        <v>38</v>
      </c>
      <c r="AS8" s="4" t="s">
        <v>44</v>
      </c>
      <c r="AT8" s="4" t="s">
        <v>45</v>
      </c>
      <c r="AU8" s="4" t="s">
        <v>41</v>
      </c>
      <c r="AV8" s="4" t="s">
        <v>57</v>
      </c>
      <c r="AW8" s="18" t="s">
        <v>32</v>
      </c>
      <c r="AX8" s="14" t="s">
        <v>43</v>
      </c>
      <c r="AY8" s="4" t="s">
        <v>38</v>
      </c>
      <c r="AZ8" s="4" t="s">
        <v>38</v>
      </c>
      <c r="BA8" s="4" t="s">
        <v>44</v>
      </c>
      <c r="BB8" s="4" t="s">
        <v>45</v>
      </c>
      <c r="BC8" s="4" t="s">
        <v>48</v>
      </c>
      <c r="BD8" s="4" t="s">
        <v>49</v>
      </c>
      <c r="BE8" s="14" t="s">
        <v>43</v>
      </c>
      <c r="BF8" s="4" t="s">
        <v>38</v>
      </c>
      <c r="BG8" s="4" t="s">
        <v>38</v>
      </c>
      <c r="BH8" s="4" t="s">
        <v>44</v>
      </c>
      <c r="BI8" s="4" t="s">
        <v>45</v>
      </c>
      <c r="BJ8" s="4" t="s">
        <v>48</v>
      </c>
      <c r="BK8" s="4" t="s">
        <v>49</v>
      </c>
      <c r="BL8" s="14" t="s">
        <v>43</v>
      </c>
      <c r="BM8" s="4" t="s">
        <v>38</v>
      </c>
      <c r="BN8" s="4" t="s">
        <v>38</v>
      </c>
      <c r="BO8" s="4" t="s">
        <v>44</v>
      </c>
      <c r="BP8" s="4" t="s">
        <v>45</v>
      </c>
      <c r="BQ8" s="4" t="s">
        <v>48</v>
      </c>
      <c r="BR8" s="4" t="s">
        <v>49</v>
      </c>
      <c r="BS8" s="23" t="s">
        <v>32</v>
      </c>
    </row>
    <row r="9" spans="1:71" ht="12.75" x14ac:dyDescent="0.2">
      <c r="A9" s="5">
        <v>45669.111021620367</v>
      </c>
      <c r="B9" s="6" t="s">
        <v>70</v>
      </c>
      <c r="C9" s="6">
        <v>42</v>
      </c>
      <c r="D9" s="6" t="s">
        <v>64</v>
      </c>
      <c r="E9" s="6" t="s">
        <v>24</v>
      </c>
      <c r="F9" s="15" t="s">
        <v>47</v>
      </c>
      <c r="G9" s="6" t="s">
        <v>38</v>
      </c>
      <c r="H9" s="6" t="s">
        <v>38</v>
      </c>
      <c r="I9" s="6" t="s">
        <v>44</v>
      </c>
      <c r="J9" s="6" t="s">
        <v>45</v>
      </c>
      <c r="K9" s="6" t="s">
        <v>48</v>
      </c>
      <c r="L9" s="6" t="s">
        <v>46</v>
      </c>
      <c r="M9" s="15" t="s">
        <v>47</v>
      </c>
      <c r="N9" s="6" t="s">
        <v>38</v>
      </c>
      <c r="O9" s="6" t="s">
        <v>54</v>
      </c>
      <c r="P9" s="6" t="s">
        <v>44</v>
      </c>
      <c r="Q9" s="6" t="s">
        <v>45</v>
      </c>
      <c r="R9" s="6" t="s">
        <v>48</v>
      </c>
      <c r="S9" s="6" t="s">
        <v>46</v>
      </c>
      <c r="T9" s="15" t="s">
        <v>47</v>
      </c>
      <c r="U9" s="6" t="s">
        <v>54</v>
      </c>
      <c r="V9" s="6" t="s">
        <v>54</v>
      </c>
      <c r="W9" s="6" t="s">
        <v>55</v>
      </c>
      <c r="X9" s="6" t="s">
        <v>45</v>
      </c>
      <c r="Y9" s="6" t="s">
        <v>48</v>
      </c>
      <c r="Z9" s="6" t="s">
        <v>49</v>
      </c>
      <c r="AA9" s="19" t="s">
        <v>32</v>
      </c>
      <c r="AB9" s="15" t="s">
        <v>47</v>
      </c>
      <c r="AC9" s="6" t="s">
        <v>54</v>
      </c>
      <c r="AD9" s="6" t="s">
        <v>54</v>
      </c>
      <c r="AE9" s="6" t="s">
        <v>55</v>
      </c>
      <c r="AF9" s="6" t="s">
        <v>56</v>
      </c>
      <c r="AG9" s="6" t="s">
        <v>48</v>
      </c>
      <c r="AH9" s="6" t="s">
        <v>49</v>
      </c>
      <c r="AI9" s="15" t="s">
        <v>47</v>
      </c>
      <c r="AJ9" s="6" t="s">
        <v>54</v>
      </c>
      <c r="AK9" s="6" t="s">
        <v>54</v>
      </c>
      <c r="AL9" s="6" t="s">
        <v>55</v>
      </c>
      <c r="AM9" s="6" t="s">
        <v>45</v>
      </c>
      <c r="AN9" s="6" t="s">
        <v>48</v>
      </c>
      <c r="AO9" s="6" t="s">
        <v>49</v>
      </c>
      <c r="AP9" s="15" t="s">
        <v>43</v>
      </c>
      <c r="AQ9" s="6" t="s">
        <v>38</v>
      </c>
      <c r="AR9" s="6" t="s">
        <v>38</v>
      </c>
      <c r="AS9" s="6" t="s">
        <v>44</v>
      </c>
      <c r="AT9" s="6" t="s">
        <v>45</v>
      </c>
      <c r="AU9" s="6" t="s">
        <v>48</v>
      </c>
      <c r="AV9" s="6" t="s">
        <v>49</v>
      </c>
      <c r="AW9" s="19" t="s">
        <v>51</v>
      </c>
      <c r="AX9" s="15" t="s">
        <v>43</v>
      </c>
      <c r="AY9" s="6" t="s">
        <v>50</v>
      </c>
      <c r="AZ9" s="6" t="s">
        <v>38</v>
      </c>
      <c r="BA9" s="6" t="s">
        <v>55</v>
      </c>
      <c r="BB9" s="6" t="s">
        <v>45</v>
      </c>
      <c r="BC9" s="6" t="s">
        <v>48</v>
      </c>
      <c r="BD9" s="6" t="s">
        <v>49</v>
      </c>
      <c r="BE9" s="15" t="s">
        <v>47</v>
      </c>
      <c r="BF9" s="6" t="s">
        <v>38</v>
      </c>
      <c r="BG9" s="6" t="s">
        <v>54</v>
      </c>
      <c r="BH9" s="6" t="s">
        <v>44</v>
      </c>
      <c r="BI9" s="6" t="s">
        <v>45</v>
      </c>
      <c r="BJ9" s="6" t="s">
        <v>65</v>
      </c>
      <c r="BK9" s="6" t="s">
        <v>49</v>
      </c>
      <c r="BL9" s="15" t="s">
        <v>71</v>
      </c>
      <c r="BM9" s="6" t="s">
        <v>54</v>
      </c>
      <c r="BN9" s="6" t="s">
        <v>72</v>
      </c>
      <c r="BO9" s="6" t="s">
        <v>44</v>
      </c>
      <c r="BP9" s="6" t="s">
        <v>45</v>
      </c>
      <c r="BQ9" s="6" t="s">
        <v>48</v>
      </c>
      <c r="BR9" s="6" t="s">
        <v>49</v>
      </c>
      <c r="BS9" s="24" t="s">
        <v>51</v>
      </c>
    </row>
    <row r="10" spans="1:71" ht="12.75" x14ac:dyDescent="0.2">
      <c r="A10" s="3">
        <v>45669.253144525464</v>
      </c>
      <c r="B10" s="4" t="s">
        <v>73</v>
      </c>
      <c r="C10" s="4">
        <v>53</v>
      </c>
      <c r="D10" s="4" t="s">
        <v>74</v>
      </c>
      <c r="E10" s="4" t="s">
        <v>36</v>
      </c>
      <c r="F10" s="14" t="s">
        <v>43</v>
      </c>
      <c r="G10" s="4" t="s">
        <v>38</v>
      </c>
      <c r="H10" s="4" t="s">
        <v>38</v>
      </c>
      <c r="I10" s="4" t="s">
        <v>44</v>
      </c>
      <c r="J10" s="4" t="s">
        <v>45</v>
      </c>
      <c r="K10" s="4" t="s">
        <v>48</v>
      </c>
      <c r="L10" s="4" t="s">
        <v>46</v>
      </c>
      <c r="M10" s="14" t="s">
        <v>43</v>
      </c>
      <c r="N10" s="4" t="s">
        <v>38</v>
      </c>
      <c r="O10" s="4" t="s">
        <v>38</v>
      </c>
      <c r="P10" s="4" t="s">
        <v>44</v>
      </c>
      <c r="Q10" s="4" t="s">
        <v>45</v>
      </c>
      <c r="R10" s="4" t="s">
        <v>48</v>
      </c>
      <c r="S10" s="4" t="s">
        <v>46</v>
      </c>
      <c r="T10" s="14" t="s">
        <v>43</v>
      </c>
      <c r="U10" s="4" t="s">
        <v>38</v>
      </c>
      <c r="V10" s="4" t="s">
        <v>38</v>
      </c>
      <c r="W10" s="4" t="s">
        <v>44</v>
      </c>
      <c r="X10" s="4" t="s">
        <v>45</v>
      </c>
      <c r="Y10" s="4" t="s">
        <v>48</v>
      </c>
      <c r="Z10" s="4" t="s">
        <v>49</v>
      </c>
      <c r="AA10" s="18" t="s">
        <v>32</v>
      </c>
      <c r="AB10" s="14" t="s">
        <v>43</v>
      </c>
      <c r="AC10" s="4" t="s">
        <v>50</v>
      </c>
      <c r="AD10" s="4" t="s">
        <v>50</v>
      </c>
      <c r="AE10" s="4" t="s">
        <v>44</v>
      </c>
      <c r="AF10" s="4" t="s">
        <v>40</v>
      </c>
      <c r="AG10" s="4" t="s">
        <v>48</v>
      </c>
      <c r="AH10" s="4" t="s">
        <v>46</v>
      </c>
      <c r="AI10" s="14" t="s">
        <v>43</v>
      </c>
      <c r="AJ10" s="4" t="s">
        <v>50</v>
      </c>
      <c r="AK10" s="4" t="s">
        <v>50</v>
      </c>
      <c r="AL10" s="4" t="s">
        <v>44</v>
      </c>
      <c r="AM10" s="4" t="s">
        <v>45</v>
      </c>
      <c r="AN10" s="4" t="s">
        <v>48</v>
      </c>
      <c r="AO10" s="4" t="s">
        <v>46</v>
      </c>
      <c r="AP10" s="14" t="s">
        <v>43</v>
      </c>
      <c r="AQ10" s="4" t="s">
        <v>38</v>
      </c>
      <c r="AR10" s="4" t="s">
        <v>38</v>
      </c>
      <c r="AS10" s="4" t="s">
        <v>44</v>
      </c>
      <c r="AT10" s="4" t="s">
        <v>45</v>
      </c>
      <c r="AU10" s="4" t="s">
        <v>48</v>
      </c>
      <c r="AV10" s="4" t="s">
        <v>49</v>
      </c>
      <c r="AW10" s="18" t="s">
        <v>32</v>
      </c>
      <c r="AX10" s="14" t="s">
        <v>43</v>
      </c>
      <c r="AY10" s="4" t="s">
        <v>50</v>
      </c>
      <c r="AZ10" s="4" t="s">
        <v>50</v>
      </c>
      <c r="BA10" s="4" t="s">
        <v>44</v>
      </c>
      <c r="BB10" s="4" t="s">
        <v>45</v>
      </c>
      <c r="BC10" s="4" t="s">
        <v>48</v>
      </c>
      <c r="BD10" s="4" t="s">
        <v>46</v>
      </c>
      <c r="BE10" s="14" t="s">
        <v>43</v>
      </c>
      <c r="BF10" s="4" t="s">
        <v>38</v>
      </c>
      <c r="BG10" s="4" t="s">
        <v>38</v>
      </c>
      <c r="BH10" s="4" t="s">
        <v>44</v>
      </c>
      <c r="BI10" s="4" t="s">
        <v>45</v>
      </c>
      <c r="BJ10" s="4" t="s">
        <v>48</v>
      </c>
      <c r="BK10" s="4" t="s">
        <v>49</v>
      </c>
      <c r="BL10" s="14" t="s">
        <v>47</v>
      </c>
      <c r="BM10" s="4" t="s">
        <v>38</v>
      </c>
      <c r="BN10" s="4" t="s">
        <v>38</v>
      </c>
      <c r="BO10" s="4" t="s">
        <v>55</v>
      </c>
      <c r="BP10" s="4" t="s">
        <v>45</v>
      </c>
      <c r="BQ10" s="4" t="s">
        <v>48</v>
      </c>
      <c r="BR10" s="4" t="s">
        <v>57</v>
      </c>
      <c r="BS10" s="23" t="s">
        <v>32</v>
      </c>
    </row>
    <row r="11" spans="1:71" ht="12.75" x14ac:dyDescent="0.2">
      <c r="A11" s="5">
        <v>45669.288362083331</v>
      </c>
      <c r="B11" s="6" t="s">
        <v>75</v>
      </c>
      <c r="C11" s="6">
        <v>21</v>
      </c>
      <c r="D11" s="6" t="s">
        <v>76</v>
      </c>
      <c r="E11" s="6" t="s">
        <v>77</v>
      </c>
      <c r="F11" s="15" t="s">
        <v>47</v>
      </c>
      <c r="G11" s="6" t="s">
        <v>54</v>
      </c>
      <c r="H11" s="6" t="s">
        <v>54</v>
      </c>
      <c r="I11" s="6" t="s">
        <v>44</v>
      </c>
      <c r="J11" s="6" t="s">
        <v>45</v>
      </c>
      <c r="K11" s="6" t="s">
        <v>48</v>
      </c>
      <c r="L11" s="6" t="s">
        <v>49</v>
      </c>
      <c r="M11" s="15" t="s">
        <v>47</v>
      </c>
      <c r="N11" s="6" t="s">
        <v>54</v>
      </c>
      <c r="O11" s="6" t="s">
        <v>54</v>
      </c>
      <c r="P11" s="6" t="s">
        <v>44</v>
      </c>
      <c r="Q11" s="6" t="s">
        <v>45</v>
      </c>
      <c r="R11" s="6" t="s">
        <v>48</v>
      </c>
      <c r="S11" s="6" t="s">
        <v>49</v>
      </c>
      <c r="T11" s="15" t="s">
        <v>47</v>
      </c>
      <c r="U11" s="6" t="s">
        <v>54</v>
      </c>
      <c r="V11" s="6" t="s">
        <v>54</v>
      </c>
      <c r="W11" s="6" t="s">
        <v>44</v>
      </c>
      <c r="X11" s="6" t="s">
        <v>40</v>
      </c>
      <c r="Y11" s="6" t="s">
        <v>41</v>
      </c>
      <c r="Z11" s="6" t="s">
        <v>46</v>
      </c>
      <c r="AA11" s="19" t="s">
        <v>58</v>
      </c>
      <c r="AB11" s="15" t="s">
        <v>71</v>
      </c>
      <c r="AC11" s="6" t="s">
        <v>54</v>
      </c>
      <c r="AD11" s="6" t="s">
        <v>38</v>
      </c>
      <c r="AE11" s="6" t="s">
        <v>55</v>
      </c>
      <c r="AF11" s="6" t="s">
        <v>66</v>
      </c>
      <c r="AG11" s="6" t="s">
        <v>78</v>
      </c>
      <c r="AH11" s="6" t="s">
        <v>79</v>
      </c>
      <c r="AI11" s="15" t="s">
        <v>47</v>
      </c>
      <c r="AJ11" s="6" t="s">
        <v>54</v>
      </c>
      <c r="AK11" s="6" t="s">
        <v>54</v>
      </c>
      <c r="AL11" s="6" t="s">
        <v>39</v>
      </c>
      <c r="AM11" s="6" t="s">
        <v>45</v>
      </c>
      <c r="AN11" s="6" t="s">
        <v>48</v>
      </c>
      <c r="AO11" s="6" t="s">
        <v>49</v>
      </c>
      <c r="AP11" s="15" t="s">
        <v>47</v>
      </c>
      <c r="AQ11" s="6" t="s">
        <v>54</v>
      </c>
      <c r="AR11" s="6" t="s">
        <v>54</v>
      </c>
      <c r="AS11" s="6" t="s">
        <v>44</v>
      </c>
      <c r="AT11" s="6" t="s">
        <v>40</v>
      </c>
      <c r="AU11" s="6" t="s">
        <v>41</v>
      </c>
      <c r="AV11" s="6" t="s">
        <v>46</v>
      </c>
      <c r="AW11" s="19" t="s">
        <v>51</v>
      </c>
      <c r="AX11" s="15" t="s">
        <v>43</v>
      </c>
      <c r="AY11" s="6" t="s">
        <v>38</v>
      </c>
      <c r="AZ11" s="6" t="s">
        <v>50</v>
      </c>
      <c r="BA11" s="6" t="s">
        <v>39</v>
      </c>
      <c r="BB11" s="6" t="s">
        <v>66</v>
      </c>
      <c r="BC11" s="6" t="s">
        <v>41</v>
      </c>
      <c r="BD11" s="6" t="s">
        <v>42</v>
      </c>
      <c r="BE11" s="15" t="s">
        <v>47</v>
      </c>
      <c r="BF11" s="6" t="s">
        <v>54</v>
      </c>
      <c r="BG11" s="6" t="s">
        <v>54</v>
      </c>
      <c r="BH11" s="6" t="s">
        <v>44</v>
      </c>
      <c r="BI11" s="6" t="s">
        <v>45</v>
      </c>
      <c r="BJ11" s="6" t="s">
        <v>48</v>
      </c>
      <c r="BK11" s="6" t="s">
        <v>49</v>
      </c>
      <c r="BL11" s="15" t="s">
        <v>47</v>
      </c>
      <c r="BM11" s="6" t="s">
        <v>54</v>
      </c>
      <c r="BN11" s="6" t="s">
        <v>54</v>
      </c>
      <c r="BO11" s="6" t="s">
        <v>44</v>
      </c>
      <c r="BP11" s="6" t="s">
        <v>45</v>
      </c>
      <c r="BQ11" s="6" t="s">
        <v>41</v>
      </c>
      <c r="BR11" s="6" t="s">
        <v>46</v>
      </c>
      <c r="BS11" s="24" t="s">
        <v>51</v>
      </c>
    </row>
    <row r="12" spans="1:71" ht="12.75" x14ac:dyDescent="0.2">
      <c r="A12" s="3">
        <v>45669.296838472219</v>
      </c>
      <c r="B12" s="4" t="s">
        <v>80</v>
      </c>
      <c r="C12" s="4">
        <v>22</v>
      </c>
      <c r="D12" s="4" t="s">
        <v>81</v>
      </c>
      <c r="E12" s="4" t="s">
        <v>82</v>
      </c>
      <c r="F12" s="14" t="s">
        <v>43</v>
      </c>
      <c r="G12" s="4" t="s">
        <v>38</v>
      </c>
      <c r="H12" s="4" t="s">
        <v>38</v>
      </c>
      <c r="I12" s="4" t="s">
        <v>44</v>
      </c>
      <c r="J12" s="4" t="s">
        <v>45</v>
      </c>
      <c r="K12" s="4" t="s">
        <v>41</v>
      </c>
      <c r="L12" s="4" t="s">
        <v>49</v>
      </c>
      <c r="M12" s="14" t="s">
        <v>43</v>
      </c>
      <c r="N12" s="4" t="s">
        <v>38</v>
      </c>
      <c r="O12" s="4" t="s">
        <v>38</v>
      </c>
      <c r="P12" s="4" t="s">
        <v>44</v>
      </c>
      <c r="Q12" s="4" t="s">
        <v>45</v>
      </c>
      <c r="R12" s="4" t="s">
        <v>41</v>
      </c>
      <c r="S12" s="4" t="s">
        <v>49</v>
      </c>
      <c r="T12" s="14" t="s">
        <v>43</v>
      </c>
      <c r="U12" s="4" t="s">
        <v>38</v>
      </c>
      <c r="V12" s="4" t="s">
        <v>38</v>
      </c>
      <c r="W12" s="4" t="s">
        <v>44</v>
      </c>
      <c r="X12" s="4" t="s">
        <v>45</v>
      </c>
      <c r="Y12" s="4" t="s">
        <v>41</v>
      </c>
      <c r="Z12" s="4" t="s">
        <v>49</v>
      </c>
      <c r="AA12" s="18" t="s">
        <v>58</v>
      </c>
      <c r="AB12" s="14" t="s">
        <v>43</v>
      </c>
      <c r="AC12" s="4" t="s">
        <v>38</v>
      </c>
      <c r="AD12" s="4" t="s">
        <v>54</v>
      </c>
      <c r="AE12" s="4" t="s">
        <v>44</v>
      </c>
      <c r="AF12" s="4" t="s">
        <v>45</v>
      </c>
      <c r="AG12" s="4" t="s">
        <v>41</v>
      </c>
      <c r="AH12" s="4" t="s">
        <v>49</v>
      </c>
      <c r="AI12" s="14" t="s">
        <v>43</v>
      </c>
      <c r="AJ12" s="4" t="s">
        <v>38</v>
      </c>
      <c r="AK12" s="4" t="s">
        <v>38</v>
      </c>
      <c r="AL12" s="4" t="s">
        <v>44</v>
      </c>
      <c r="AM12" s="4" t="s">
        <v>45</v>
      </c>
      <c r="AN12" s="4" t="s">
        <v>41</v>
      </c>
      <c r="AO12" s="4" t="s">
        <v>49</v>
      </c>
      <c r="AP12" s="14" t="s">
        <v>43</v>
      </c>
      <c r="AQ12" s="4" t="s">
        <v>38</v>
      </c>
      <c r="AR12" s="4" t="s">
        <v>38</v>
      </c>
      <c r="AS12" s="4" t="s">
        <v>44</v>
      </c>
      <c r="AT12" s="4" t="s">
        <v>45</v>
      </c>
      <c r="AU12" s="4" t="s">
        <v>41</v>
      </c>
      <c r="AV12" s="4" t="s">
        <v>49</v>
      </c>
      <c r="AW12" s="18" t="s">
        <v>51</v>
      </c>
      <c r="AX12" s="14" t="s">
        <v>43</v>
      </c>
      <c r="AY12" s="4" t="s">
        <v>38</v>
      </c>
      <c r="AZ12" s="4" t="s">
        <v>38</v>
      </c>
      <c r="BA12" s="4" t="s">
        <v>44</v>
      </c>
      <c r="BB12" s="4" t="s">
        <v>45</v>
      </c>
      <c r="BC12" s="4" t="s">
        <v>41</v>
      </c>
      <c r="BD12" s="4" t="s">
        <v>49</v>
      </c>
      <c r="BE12" s="14" t="s">
        <v>43</v>
      </c>
      <c r="BF12" s="4" t="s">
        <v>38</v>
      </c>
      <c r="BG12" s="4" t="s">
        <v>38</v>
      </c>
      <c r="BH12" s="4" t="s">
        <v>44</v>
      </c>
      <c r="BI12" s="4" t="s">
        <v>45</v>
      </c>
      <c r="BJ12" s="4" t="s">
        <v>41</v>
      </c>
      <c r="BK12" s="4" t="s">
        <v>49</v>
      </c>
      <c r="BL12" s="14" t="s">
        <v>43</v>
      </c>
      <c r="BM12" s="4" t="s">
        <v>38</v>
      </c>
      <c r="BN12" s="4" t="s">
        <v>38</v>
      </c>
      <c r="BO12" s="4" t="s">
        <v>55</v>
      </c>
      <c r="BP12" s="4" t="s">
        <v>45</v>
      </c>
      <c r="BQ12" s="4" t="s">
        <v>41</v>
      </c>
      <c r="BR12" s="4" t="s">
        <v>49</v>
      </c>
      <c r="BS12" s="23" t="s">
        <v>32</v>
      </c>
    </row>
    <row r="13" spans="1:71" ht="12.75" x14ac:dyDescent="0.2">
      <c r="A13" s="5">
        <v>45669.318777546301</v>
      </c>
      <c r="B13" s="6" t="s">
        <v>83</v>
      </c>
      <c r="C13" s="6">
        <v>35</v>
      </c>
      <c r="D13" s="6" t="s">
        <v>84</v>
      </c>
      <c r="E13" s="6" t="s">
        <v>24</v>
      </c>
      <c r="F13" s="15" t="s">
        <v>47</v>
      </c>
      <c r="G13" s="6" t="s">
        <v>38</v>
      </c>
      <c r="H13" s="6" t="s">
        <v>38</v>
      </c>
      <c r="I13" s="6" t="s">
        <v>44</v>
      </c>
      <c r="J13" s="6" t="s">
        <v>45</v>
      </c>
      <c r="K13" s="6" t="s">
        <v>48</v>
      </c>
      <c r="L13" s="6" t="s">
        <v>46</v>
      </c>
      <c r="M13" s="15" t="s">
        <v>43</v>
      </c>
      <c r="N13" s="6" t="s">
        <v>38</v>
      </c>
      <c r="O13" s="6" t="s">
        <v>38</v>
      </c>
      <c r="P13" s="6" t="s">
        <v>44</v>
      </c>
      <c r="Q13" s="6" t="s">
        <v>45</v>
      </c>
      <c r="R13" s="6" t="s">
        <v>48</v>
      </c>
      <c r="S13" s="6" t="s">
        <v>46</v>
      </c>
      <c r="T13" s="15" t="s">
        <v>43</v>
      </c>
      <c r="U13" s="6" t="s">
        <v>38</v>
      </c>
      <c r="V13" s="6" t="s">
        <v>38</v>
      </c>
      <c r="W13" s="6" t="s">
        <v>44</v>
      </c>
      <c r="X13" s="6" t="s">
        <v>45</v>
      </c>
      <c r="Y13" s="6" t="s">
        <v>41</v>
      </c>
      <c r="Z13" s="6" t="s">
        <v>49</v>
      </c>
      <c r="AA13" s="19" t="s">
        <v>32</v>
      </c>
      <c r="AB13" s="15" t="s">
        <v>43</v>
      </c>
      <c r="AC13" s="6" t="s">
        <v>38</v>
      </c>
      <c r="AD13" s="6" t="s">
        <v>38</v>
      </c>
      <c r="AE13" s="6" t="s">
        <v>44</v>
      </c>
      <c r="AF13" s="6" t="s">
        <v>45</v>
      </c>
      <c r="AG13" s="6" t="s">
        <v>41</v>
      </c>
      <c r="AH13" s="6" t="s">
        <v>46</v>
      </c>
      <c r="AI13" s="15" t="s">
        <v>43</v>
      </c>
      <c r="AJ13" s="6" t="s">
        <v>38</v>
      </c>
      <c r="AK13" s="6" t="s">
        <v>38</v>
      </c>
      <c r="AL13" s="6" t="s">
        <v>44</v>
      </c>
      <c r="AM13" s="6" t="s">
        <v>45</v>
      </c>
      <c r="AN13" s="6" t="s">
        <v>41</v>
      </c>
      <c r="AO13" s="6" t="s">
        <v>46</v>
      </c>
      <c r="AP13" s="15" t="s">
        <v>43</v>
      </c>
      <c r="AQ13" s="6" t="s">
        <v>38</v>
      </c>
      <c r="AR13" s="6" t="s">
        <v>38</v>
      </c>
      <c r="AS13" s="6" t="s">
        <v>44</v>
      </c>
      <c r="AT13" s="6" t="s">
        <v>45</v>
      </c>
      <c r="AU13" s="6" t="s">
        <v>41</v>
      </c>
      <c r="AV13" s="6" t="s">
        <v>46</v>
      </c>
      <c r="AW13" s="19" t="s">
        <v>32</v>
      </c>
      <c r="AX13" s="15" t="s">
        <v>43</v>
      </c>
      <c r="AY13" s="6" t="s">
        <v>38</v>
      </c>
      <c r="AZ13" s="6" t="s">
        <v>38</v>
      </c>
      <c r="BA13" s="6" t="s">
        <v>44</v>
      </c>
      <c r="BB13" s="6" t="s">
        <v>45</v>
      </c>
      <c r="BC13" s="6" t="s">
        <v>41</v>
      </c>
      <c r="BD13" s="6" t="s">
        <v>49</v>
      </c>
      <c r="BE13" s="15" t="s">
        <v>43</v>
      </c>
      <c r="BF13" s="6" t="s">
        <v>38</v>
      </c>
      <c r="BG13" s="6" t="s">
        <v>38</v>
      </c>
      <c r="BH13" s="6" t="s">
        <v>44</v>
      </c>
      <c r="BI13" s="6" t="s">
        <v>45</v>
      </c>
      <c r="BJ13" s="6" t="s">
        <v>41</v>
      </c>
      <c r="BK13" s="6" t="s">
        <v>46</v>
      </c>
      <c r="BL13" s="15" t="s">
        <v>43</v>
      </c>
      <c r="BM13" s="6" t="s">
        <v>38</v>
      </c>
      <c r="BN13" s="6" t="s">
        <v>38</v>
      </c>
      <c r="BO13" s="6" t="s">
        <v>44</v>
      </c>
      <c r="BP13" s="6" t="s">
        <v>45</v>
      </c>
      <c r="BQ13" s="6" t="s">
        <v>41</v>
      </c>
      <c r="BR13" s="6" t="s">
        <v>46</v>
      </c>
      <c r="BS13" s="24" t="s">
        <v>32</v>
      </c>
    </row>
    <row r="14" spans="1:71" ht="12.75" x14ac:dyDescent="0.2">
      <c r="A14" s="3">
        <v>45669.330491793982</v>
      </c>
      <c r="B14" s="4" t="s">
        <v>85</v>
      </c>
      <c r="C14" s="4">
        <v>21</v>
      </c>
      <c r="D14" s="4" t="s">
        <v>76</v>
      </c>
      <c r="E14" s="4" t="s">
        <v>69</v>
      </c>
      <c r="F14" s="14" t="s">
        <v>47</v>
      </c>
      <c r="G14" s="4" t="s">
        <v>38</v>
      </c>
      <c r="H14" s="4" t="s">
        <v>54</v>
      </c>
      <c r="I14" s="4" t="s">
        <v>55</v>
      </c>
      <c r="J14" s="4" t="s">
        <v>56</v>
      </c>
      <c r="K14" s="4" t="s">
        <v>65</v>
      </c>
      <c r="L14" s="4" t="s">
        <v>57</v>
      </c>
      <c r="M14" s="14" t="s">
        <v>47</v>
      </c>
      <c r="N14" s="4" t="s">
        <v>50</v>
      </c>
      <c r="O14" s="4" t="s">
        <v>38</v>
      </c>
      <c r="P14" s="4" t="s">
        <v>39</v>
      </c>
      <c r="Q14" s="4" t="s">
        <v>40</v>
      </c>
      <c r="R14" s="4" t="s">
        <v>48</v>
      </c>
      <c r="S14" s="4" t="s">
        <v>46</v>
      </c>
      <c r="T14" s="14" t="s">
        <v>47</v>
      </c>
      <c r="U14" s="4" t="s">
        <v>54</v>
      </c>
      <c r="V14" s="4" t="s">
        <v>54</v>
      </c>
      <c r="W14" s="4" t="s">
        <v>55</v>
      </c>
      <c r="X14" s="4" t="s">
        <v>56</v>
      </c>
      <c r="Y14" s="4" t="s">
        <v>65</v>
      </c>
      <c r="Z14" s="4" t="s">
        <v>57</v>
      </c>
      <c r="AA14" s="18" t="s">
        <v>32</v>
      </c>
      <c r="AB14" s="14" t="s">
        <v>71</v>
      </c>
      <c r="AC14" s="4" t="s">
        <v>50</v>
      </c>
      <c r="AD14" s="4" t="s">
        <v>50</v>
      </c>
      <c r="AE14" s="4" t="s">
        <v>44</v>
      </c>
      <c r="AF14" s="4" t="s">
        <v>40</v>
      </c>
      <c r="AG14" s="4" t="s">
        <v>41</v>
      </c>
      <c r="AH14" s="4" t="s">
        <v>42</v>
      </c>
      <c r="AI14" s="14" t="s">
        <v>47</v>
      </c>
      <c r="AJ14" s="4" t="s">
        <v>54</v>
      </c>
      <c r="AK14" s="4" t="s">
        <v>38</v>
      </c>
      <c r="AL14" s="4" t="s">
        <v>44</v>
      </c>
      <c r="AM14" s="4" t="s">
        <v>56</v>
      </c>
      <c r="AN14" s="4" t="s">
        <v>65</v>
      </c>
      <c r="AO14" s="4" t="s">
        <v>57</v>
      </c>
      <c r="AP14" s="14" t="s">
        <v>47</v>
      </c>
      <c r="AQ14" s="4" t="s">
        <v>54</v>
      </c>
      <c r="AR14" s="4" t="s">
        <v>54</v>
      </c>
      <c r="AS14" s="4" t="s">
        <v>44</v>
      </c>
      <c r="AT14" s="4" t="s">
        <v>56</v>
      </c>
      <c r="AU14" s="4" t="s">
        <v>65</v>
      </c>
      <c r="AV14" s="4" t="s">
        <v>57</v>
      </c>
      <c r="AW14" s="18" t="s">
        <v>32</v>
      </c>
      <c r="AX14" s="14" t="s">
        <v>37</v>
      </c>
      <c r="AY14" s="4" t="s">
        <v>50</v>
      </c>
      <c r="AZ14" s="4" t="s">
        <v>50</v>
      </c>
      <c r="BA14" s="4" t="s">
        <v>44</v>
      </c>
      <c r="BB14" s="4" t="s">
        <v>40</v>
      </c>
      <c r="BC14" s="4" t="s">
        <v>41</v>
      </c>
      <c r="BD14" s="4" t="s">
        <v>46</v>
      </c>
      <c r="BE14" s="14" t="s">
        <v>47</v>
      </c>
      <c r="BF14" s="4" t="s">
        <v>38</v>
      </c>
      <c r="BG14" s="4" t="s">
        <v>54</v>
      </c>
      <c r="BH14" s="4" t="s">
        <v>44</v>
      </c>
      <c r="BI14" s="4" t="s">
        <v>45</v>
      </c>
      <c r="BJ14" s="4" t="s">
        <v>65</v>
      </c>
      <c r="BK14" s="4" t="s">
        <v>49</v>
      </c>
      <c r="BL14" s="14" t="s">
        <v>47</v>
      </c>
      <c r="BM14" s="4" t="s">
        <v>38</v>
      </c>
      <c r="BN14" s="4" t="s">
        <v>38</v>
      </c>
      <c r="BO14" s="4" t="s">
        <v>44</v>
      </c>
      <c r="BP14" s="4" t="s">
        <v>45</v>
      </c>
      <c r="BQ14" s="4" t="s">
        <v>65</v>
      </c>
      <c r="BR14" s="4" t="s">
        <v>49</v>
      </c>
      <c r="BS14" s="23" t="s">
        <v>32</v>
      </c>
    </row>
    <row r="15" spans="1:71" ht="12.75" x14ac:dyDescent="0.2">
      <c r="A15" s="5">
        <v>45669.35043309028</v>
      </c>
      <c r="B15" s="6" t="s">
        <v>86</v>
      </c>
      <c r="C15" s="6">
        <v>21</v>
      </c>
      <c r="D15" s="6" t="s">
        <v>76</v>
      </c>
      <c r="E15" s="6" t="s">
        <v>24</v>
      </c>
      <c r="F15" s="15" t="s">
        <v>43</v>
      </c>
      <c r="G15" s="6" t="s">
        <v>54</v>
      </c>
      <c r="H15" s="6" t="s">
        <v>54</v>
      </c>
      <c r="I15" s="6" t="s">
        <v>44</v>
      </c>
      <c r="J15" s="6" t="s">
        <v>45</v>
      </c>
      <c r="K15" s="6" t="s">
        <v>48</v>
      </c>
      <c r="L15" s="6" t="s">
        <v>49</v>
      </c>
      <c r="M15" s="15" t="s">
        <v>37</v>
      </c>
      <c r="N15" s="6" t="s">
        <v>38</v>
      </c>
      <c r="O15" s="6" t="s">
        <v>38</v>
      </c>
      <c r="P15" s="6" t="s">
        <v>39</v>
      </c>
      <c r="Q15" s="6" t="s">
        <v>40</v>
      </c>
      <c r="R15" s="6" t="s">
        <v>48</v>
      </c>
      <c r="S15" s="6" t="s">
        <v>46</v>
      </c>
      <c r="T15" s="15" t="s">
        <v>47</v>
      </c>
      <c r="U15" s="6" t="s">
        <v>54</v>
      </c>
      <c r="V15" s="6" t="s">
        <v>54</v>
      </c>
      <c r="W15" s="6" t="s">
        <v>55</v>
      </c>
      <c r="X15" s="6" t="s">
        <v>45</v>
      </c>
      <c r="Y15" s="6" t="s">
        <v>65</v>
      </c>
      <c r="Z15" s="6" t="s">
        <v>57</v>
      </c>
      <c r="AA15" s="19" t="s">
        <v>32</v>
      </c>
      <c r="AB15" s="15" t="s">
        <v>37</v>
      </c>
      <c r="AC15" s="6" t="s">
        <v>38</v>
      </c>
      <c r="AD15" s="6" t="s">
        <v>50</v>
      </c>
      <c r="AE15" s="6" t="s">
        <v>44</v>
      </c>
      <c r="AF15" s="6" t="s">
        <v>40</v>
      </c>
      <c r="AG15" s="6" t="s">
        <v>41</v>
      </c>
      <c r="AH15" s="6" t="s">
        <v>42</v>
      </c>
      <c r="AI15" s="15" t="s">
        <v>47</v>
      </c>
      <c r="AJ15" s="6" t="s">
        <v>38</v>
      </c>
      <c r="AK15" s="6" t="s">
        <v>38</v>
      </c>
      <c r="AL15" s="6" t="s">
        <v>39</v>
      </c>
      <c r="AM15" s="6" t="s">
        <v>40</v>
      </c>
      <c r="AN15" s="6" t="s">
        <v>41</v>
      </c>
      <c r="AO15" s="6" t="s">
        <v>46</v>
      </c>
      <c r="AP15" s="15" t="s">
        <v>47</v>
      </c>
      <c r="AQ15" s="6" t="s">
        <v>38</v>
      </c>
      <c r="AR15" s="6" t="s">
        <v>38</v>
      </c>
      <c r="AS15" s="6" t="s">
        <v>44</v>
      </c>
      <c r="AT15" s="6" t="s">
        <v>45</v>
      </c>
      <c r="AU15" s="6" t="s">
        <v>48</v>
      </c>
      <c r="AV15" s="6" t="s">
        <v>49</v>
      </c>
      <c r="AW15" s="19" t="s">
        <v>32</v>
      </c>
      <c r="AX15" s="15" t="s">
        <v>37</v>
      </c>
      <c r="AY15" s="6" t="s">
        <v>54</v>
      </c>
      <c r="AZ15" s="6" t="s">
        <v>50</v>
      </c>
      <c r="BA15" s="6" t="s">
        <v>39</v>
      </c>
      <c r="BB15" s="6" t="s">
        <v>66</v>
      </c>
      <c r="BC15" s="6" t="s">
        <v>78</v>
      </c>
      <c r="BD15" s="6" t="s">
        <v>42</v>
      </c>
      <c r="BE15" s="15" t="s">
        <v>47</v>
      </c>
      <c r="BF15" s="6" t="s">
        <v>54</v>
      </c>
      <c r="BG15" s="6" t="s">
        <v>54</v>
      </c>
      <c r="BH15" s="6" t="s">
        <v>44</v>
      </c>
      <c r="BI15" s="6" t="s">
        <v>45</v>
      </c>
      <c r="BJ15" s="6" t="s">
        <v>48</v>
      </c>
      <c r="BK15" s="6" t="s">
        <v>49</v>
      </c>
      <c r="BL15" s="15" t="s">
        <v>43</v>
      </c>
      <c r="BM15" s="6" t="s">
        <v>38</v>
      </c>
      <c r="BN15" s="6" t="s">
        <v>38</v>
      </c>
      <c r="BO15" s="6" t="s">
        <v>44</v>
      </c>
      <c r="BP15" s="6" t="s">
        <v>40</v>
      </c>
      <c r="BQ15" s="6" t="s">
        <v>41</v>
      </c>
      <c r="BR15" s="6" t="s">
        <v>42</v>
      </c>
      <c r="BS15" s="24" t="s">
        <v>51</v>
      </c>
    </row>
    <row r="16" spans="1:71" ht="12.75" x14ac:dyDescent="0.2">
      <c r="A16" s="3">
        <v>45669.376755324076</v>
      </c>
      <c r="B16" s="4" t="s">
        <v>87</v>
      </c>
      <c r="C16" s="4">
        <v>21</v>
      </c>
      <c r="D16" s="4" t="s">
        <v>88</v>
      </c>
      <c r="E16" s="4" t="s">
        <v>24</v>
      </c>
      <c r="F16" s="14" t="s">
        <v>47</v>
      </c>
      <c r="G16" s="4" t="s">
        <v>38</v>
      </c>
      <c r="H16" s="4" t="s">
        <v>38</v>
      </c>
      <c r="I16" s="4" t="s">
        <v>44</v>
      </c>
      <c r="J16" s="4" t="s">
        <v>45</v>
      </c>
      <c r="K16" s="4" t="s">
        <v>48</v>
      </c>
      <c r="L16" s="4" t="s">
        <v>49</v>
      </c>
      <c r="M16" s="14" t="s">
        <v>43</v>
      </c>
      <c r="N16" s="4" t="s">
        <v>38</v>
      </c>
      <c r="O16" s="4" t="s">
        <v>38</v>
      </c>
      <c r="P16" s="4" t="s">
        <v>44</v>
      </c>
      <c r="Q16" s="4" t="s">
        <v>40</v>
      </c>
      <c r="R16" s="4" t="s">
        <v>41</v>
      </c>
      <c r="S16" s="4" t="s">
        <v>46</v>
      </c>
      <c r="T16" s="14" t="s">
        <v>47</v>
      </c>
      <c r="U16" s="4" t="s">
        <v>54</v>
      </c>
      <c r="V16" s="4" t="s">
        <v>54</v>
      </c>
      <c r="W16" s="4" t="s">
        <v>55</v>
      </c>
      <c r="X16" s="4" t="s">
        <v>45</v>
      </c>
      <c r="Y16" s="4" t="s">
        <v>48</v>
      </c>
      <c r="Z16" s="4" t="s">
        <v>57</v>
      </c>
      <c r="AA16" s="18" t="s">
        <v>32</v>
      </c>
      <c r="AB16" s="14" t="s">
        <v>43</v>
      </c>
      <c r="AC16" s="4" t="s">
        <v>38</v>
      </c>
      <c r="AD16" s="4" t="s">
        <v>50</v>
      </c>
      <c r="AE16" s="4" t="s">
        <v>39</v>
      </c>
      <c r="AF16" s="4" t="s">
        <v>40</v>
      </c>
      <c r="AG16" s="4" t="s">
        <v>48</v>
      </c>
      <c r="AH16" s="4" t="s">
        <v>46</v>
      </c>
      <c r="AI16" s="14" t="s">
        <v>37</v>
      </c>
      <c r="AJ16" s="4" t="s">
        <v>38</v>
      </c>
      <c r="AK16" s="4" t="s">
        <v>38</v>
      </c>
      <c r="AL16" s="4" t="s">
        <v>39</v>
      </c>
      <c r="AM16" s="4" t="s">
        <v>40</v>
      </c>
      <c r="AN16" s="4" t="s">
        <v>48</v>
      </c>
      <c r="AO16" s="4" t="s">
        <v>46</v>
      </c>
      <c r="AP16" s="14" t="s">
        <v>47</v>
      </c>
      <c r="AQ16" s="4" t="s">
        <v>38</v>
      </c>
      <c r="AR16" s="4" t="s">
        <v>38</v>
      </c>
      <c r="AS16" s="4" t="s">
        <v>44</v>
      </c>
      <c r="AT16" s="4" t="s">
        <v>45</v>
      </c>
      <c r="AU16" s="4" t="s">
        <v>48</v>
      </c>
      <c r="AV16" s="4" t="s">
        <v>46</v>
      </c>
      <c r="AW16" s="18" t="s">
        <v>51</v>
      </c>
      <c r="AX16" s="14" t="s">
        <v>43</v>
      </c>
      <c r="AY16" s="4" t="s">
        <v>38</v>
      </c>
      <c r="AZ16" s="4" t="s">
        <v>50</v>
      </c>
      <c r="BA16" s="4" t="s">
        <v>44</v>
      </c>
      <c r="BB16" s="4" t="s">
        <v>40</v>
      </c>
      <c r="BC16" s="4" t="s">
        <v>48</v>
      </c>
      <c r="BD16" s="4" t="s">
        <v>46</v>
      </c>
      <c r="BE16" s="14" t="s">
        <v>43</v>
      </c>
      <c r="BF16" s="4" t="s">
        <v>38</v>
      </c>
      <c r="BG16" s="4" t="s">
        <v>38</v>
      </c>
      <c r="BH16" s="4" t="s">
        <v>44</v>
      </c>
      <c r="BI16" s="4" t="s">
        <v>40</v>
      </c>
      <c r="BJ16" s="4" t="s">
        <v>41</v>
      </c>
      <c r="BK16" s="4" t="s">
        <v>49</v>
      </c>
      <c r="BL16" s="14" t="s">
        <v>43</v>
      </c>
      <c r="BM16" s="4" t="s">
        <v>38</v>
      </c>
      <c r="BN16" s="4" t="s">
        <v>38</v>
      </c>
      <c r="BO16" s="4" t="s">
        <v>44</v>
      </c>
      <c r="BP16" s="4" t="s">
        <v>45</v>
      </c>
      <c r="BQ16" s="4" t="s">
        <v>48</v>
      </c>
      <c r="BR16" s="4" t="s">
        <v>49</v>
      </c>
      <c r="BS16" s="23" t="s">
        <v>51</v>
      </c>
    </row>
    <row r="17" spans="1:71" ht="12.75" x14ac:dyDescent="0.2">
      <c r="A17" s="5">
        <v>45669.388511053243</v>
      </c>
      <c r="B17" s="6" t="s">
        <v>89</v>
      </c>
      <c r="C17" s="6">
        <v>21</v>
      </c>
      <c r="D17" s="6" t="s">
        <v>90</v>
      </c>
      <c r="E17" s="6" t="s">
        <v>77</v>
      </c>
      <c r="F17" s="15" t="s">
        <v>43</v>
      </c>
      <c r="G17" s="6" t="s">
        <v>38</v>
      </c>
      <c r="H17" s="6" t="s">
        <v>54</v>
      </c>
      <c r="I17" s="6" t="s">
        <v>55</v>
      </c>
      <c r="J17" s="6" t="s">
        <v>56</v>
      </c>
      <c r="K17" s="6" t="s">
        <v>48</v>
      </c>
      <c r="L17" s="6" t="s">
        <v>49</v>
      </c>
      <c r="M17" s="15" t="s">
        <v>37</v>
      </c>
      <c r="N17" s="6" t="s">
        <v>54</v>
      </c>
      <c r="O17" s="6" t="s">
        <v>54</v>
      </c>
      <c r="P17" s="6" t="s">
        <v>39</v>
      </c>
      <c r="Q17" s="6" t="s">
        <v>66</v>
      </c>
      <c r="R17" s="6" t="s">
        <v>78</v>
      </c>
      <c r="S17" s="6" t="s">
        <v>42</v>
      </c>
      <c r="T17" s="15" t="s">
        <v>47</v>
      </c>
      <c r="U17" s="6" t="s">
        <v>54</v>
      </c>
      <c r="V17" s="6" t="s">
        <v>54</v>
      </c>
      <c r="W17" s="6" t="s">
        <v>55</v>
      </c>
      <c r="X17" s="6" t="s">
        <v>56</v>
      </c>
      <c r="Y17" s="6" t="s">
        <v>65</v>
      </c>
      <c r="Z17" s="6" t="s">
        <v>57</v>
      </c>
      <c r="AA17" s="19" t="s">
        <v>32</v>
      </c>
      <c r="AB17" s="15" t="s">
        <v>47</v>
      </c>
      <c r="AC17" s="6" t="s">
        <v>38</v>
      </c>
      <c r="AD17" s="6" t="s">
        <v>54</v>
      </c>
      <c r="AE17" s="6" t="s">
        <v>55</v>
      </c>
      <c r="AF17" s="6" t="s">
        <v>45</v>
      </c>
      <c r="AG17" s="6" t="s">
        <v>65</v>
      </c>
      <c r="AH17" s="6" t="s">
        <v>57</v>
      </c>
      <c r="AI17" s="15" t="s">
        <v>47</v>
      </c>
      <c r="AJ17" s="6" t="s">
        <v>54</v>
      </c>
      <c r="AK17" s="6" t="s">
        <v>38</v>
      </c>
      <c r="AL17" s="6" t="s">
        <v>44</v>
      </c>
      <c r="AM17" s="6" t="s">
        <v>45</v>
      </c>
      <c r="AN17" s="6" t="s">
        <v>48</v>
      </c>
      <c r="AO17" s="6" t="s">
        <v>57</v>
      </c>
      <c r="AP17" s="15" t="s">
        <v>43</v>
      </c>
      <c r="AQ17" s="6" t="s">
        <v>54</v>
      </c>
      <c r="AR17" s="6" t="s">
        <v>38</v>
      </c>
      <c r="AS17" s="6" t="s">
        <v>39</v>
      </c>
      <c r="AT17" s="6" t="s">
        <v>40</v>
      </c>
      <c r="AU17" s="6" t="s">
        <v>41</v>
      </c>
      <c r="AV17" s="6" t="s">
        <v>46</v>
      </c>
      <c r="AW17" s="19" t="s">
        <v>58</v>
      </c>
      <c r="AX17" s="15" t="s">
        <v>47</v>
      </c>
      <c r="AY17" s="6" t="s">
        <v>38</v>
      </c>
      <c r="AZ17" s="6" t="s">
        <v>38</v>
      </c>
      <c r="BA17" s="6" t="s">
        <v>55</v>
      </c>
      <c r="BB17" s="6" t="s">
        <v>56</v>
      </c>
      <c r="BC17" s="6" t="s">
        <v>65</v>
      </c>
      <c r="BD17" s="6" t="s">
        <v>57</v>
      </c>
      <c r="BE17" s="15" t="s">
        <v>43</v>
      </c>
      <c r="BF17" s="6" t="s">
        <v>38</v>
      </c>
      <c r="BG17" s="6" t="s">
        <v>38</v>
      </c>
      <c r="BH17" s="6" t="s">
        <v>44</v>
      </c>
      <c r="BI17" s="6" t="s">
        <v>45</v>
      </c>
      <c r="BJ17" s="6" t="s">
        <v>48</v>
      </c>
      <c r="BK17" s="6" t="s">
        <v>57</v>
      </c>
      <c r="BL17" s="15" t="s">
        <v>37</v>
      </c>
      <c r="BM17" s="6" t="s">
        <v>38</v>
      </c>
      <c r="BN17" s="6" t="s">
        <v>38</v>
      </c>
      <c r="BO17" s="6" t="s">
        <v>39</v>
      </c>
      <c r="BP17" s="6" t="s">
        <v>40</v>
      </c>
      <c r="BQ17" s="6" t="s">
        <v>41</v>
      </c>
      <c r="BR17" s="6" t="s">
        <v>46</v>
      </c>
      <c r="BS17" s="24" t="s">
        <v>58</v>
      </c>
    </row>
    <row r="18" spans="1:71" ht="12.75" x14ac:dyDescent="0.2">
      <c r="A18" s="3">
        <v>45669.415545312499</v>
      </c>
      <c r="B18" s="4" t="s">
        <v>91</v>
      </c>
      <c r="C18" s="4">
        <v>22</v>
      </c>
      <c r="D18" s="4" t="s">
        <v>76</v>
      </c>
      <c r="E18" s="4" t="s">
        <v>77</v>
      </c>
      <c r="F18" s="14" t="s">
        <v>47</v>
      </c>
      <c r="G18" s="4" t="s">
        <v>54</v>
      </c>
      <c r="H18" s="4" t="s">
        <v>54</v>
      </c>
      <c r="I18" s="4" t="s">
        <v>55</v>
      </c>
      <c r="J18" s="4" t="s">
        <v>56</v>
      </c>
      <c r="K18" s="4" t="s">
        <v>48</v>
      </c>
      <c r="L18" s="4" t="s">
        <v>49</v>
      </c>
      <c r="M18" s="14" t="s">
        <v>47</v>
      </c>
      <c r="N18" s="4" t="s">
        <v>54</v>
      </c>
      <c r="O18" s="4" t="s">
        <v>54</v>
      </c>
      <c r="P18" s="4" t="s">
        <v>55</v>
      </c>
      <c r="Q18" s="4" t="s">
        <v>56</v>
      </c>
      <c r="R18" s="4" t="s">
        <v>48</v>
      </c>
      <c r="S18" s="4" t="s">
        <v>49</v>
      </c>
      <c r="T18" s="14" t="s">
        <v>47</v>
      </c>
      <c r="U18" s="4" t="s">
        <v>54</v>
      </c>
      <c r="V18" s="4" t="s">
        <v>54</v>
      </c>
      <c r="W18" s="4" t="s">
        <v>55</v>
      </c>
      <c r="X18" s="4" t="s">
        <v>56</v>
      </c>
      <c r="Y18" s="4" t="s">
        <v>65</v>
      </c>
      <c r="Z18" s="4" t="s">
        <v>57</v>
      </c>
      <c r="AA18" s="18" t="s">
        <v>32</v>
      </c>
      <c r="AB18" s="14" t="s">
        <v>47</v>
      </c>
      <c r="AC18" s="4" t="s">
        <v>54</v>
      </c>
      <c r="AD18" s="4" t="s">
        <v>54</v>
      </c>
      <c r="AE18" s="4" t="s">
        <v>55</v>
      </c>
      <c r="AF18" s="4" t="s">
        <v>56</v>
      </c>
      <c r="AG18" s="4" t="s">
        <v>48</v>
      </c>
      <c r="AH18" s="4" t="s">
        <v>57</v>
      </c>
      <c r="AI18" s="14" t="s">
        <v>47</v>
      </c>
      <c r="AJ18" s="4" t="s">
        <v>54</v>
      </c>
      <c r="AK18" s="4" t="s">
        <v>54</v>
      </c>
      <c r="AL18" s="4" t="s">
        <v>55</v>
      </c>
      <c r="AM18" s="4" t="s">
        <v>56</v>
      </c>
      <c r="AN18" s="4" t="s">
        <v>65</v>
      </c>
      <c r="AO18" s="4" t="s">
        <v>57</v>
      </c>
      <c r="AP18" s="14" t="s">
        <v>47</v>
      </c>
      <c r="AQ18" s="4" t="s">
        <v>54</v>
      </c>
      <c r="AR18" s="4" t="s">
        <v>54</v>
      </c>
      <c r="AS18" s="4" t="s">
        <v>55</v>
      </c>
      <c r="AT18" s="4" t="s">
        <v>56</v>
      </c>
      <c r="AU18" s="4" t="s">
        <v>65</v>
      </c>
      <c r="AV18" s="4" t="s">
        <v>57</v>
      </c>
      <c r="AW18" s="18" t="s">
        <v>51</v>
      </c>
      <c r="AX18" s="14" t="s">
        <v>47</v>
      </c>
      <c r="AY18" s="4" t="s">
        <v>54</v>
      </c>
      <c r="AZ18" s="4" t="s">
        <v>54</v>
      </c>
      <c r="BA18" s="4" t="s">
        <v>55</v>
      </c>
      <c r="BB18" s="4" t="s">
        <v>56</v>
      </c>
      <c r="BC18" s="4" t="s">
        <v>48</v>
      </c>
      <c r="BD18" s="4" t="s">
        <v>49</v>
      </c>
      <c r="BE18" s="14" t="s">
        <v>47</v>
      </c>
      <c r="BF18" s="4" t="s">
        <v>54</v>
      </c>
      <c r="BG18" s="4" t="s">
        <v>54</v>
      </c>
      <c r="BH18" s="4" t="s">
        <v>55</v>
      </c>
      <c r="BI18" s="4" t="s">
        <v>56</v>
      </c>
      <c r="BJ18" s="4" t="s">
        <v>65</v>
      </c>
      <c r="BK18" s="4" t="s">
        <v>49</v>
      </c>
      <c r="BL18" s="14" t="s">
        <v>47</v>
      </c>
      <c r="BM18" s="4" t="s">
        <v>54</v>
      </c>
      <c r="BN18" s="4" t="s">
        <v>54</v>
      </c>
      <c r="BO18" s="4" t="s">
        <v>55</v>
      </c>
      <c r="BP18" s="4" t="s">
        <v>56</v>
      </c>
      <c r="BQ18" s="4" t="s">
        <v>65</v>
      </c>
      <c r="BR18" s="4" t="s">
        <v>57</v>
      </c>
      <c r="BS18" s="23" t="s">
        <v>32</v>
      </c>
    </row>
    <row r="19" spans="1:71" ht="12.75" x14ac:dyDescent="0.2">
      <c r="A19" s="5">
        <v>45669.416952465283</v>
      </c>
      <c r="B19" s="6" t="s">
        <v>92</v>
      </c>
      <c r="C19" s="6">
        <v>28</v>
      </c>
      <c r="D19" s="6" t="s">
        <v>93</v>
      </c>
      <c r="E19" s="6" t="s">
        <v>24</v>
      </c>
      <c r="F19" s="15" t="s">
        <v>43</v>
      </c>
      <c r="G19" s="6" t="s">
        <v>38</v>
      </c>
      <c r="H19" s="6" t="s">
        <v>38</v>
      </c>
      <c r="I19" s="6" t="s">
        <v>44</v>
      </c>
      <c r="J19" s="6" t="s">
        <v>45</v>
      </c>
      <c r="K19" s="6" t="s">
        <v>48</v>
      </c>
      <c r="L19" s="6" t="s">
        <v>49</v>
      </c>
      <c r="M19" s="15" t="s">
        <v>43</v>
      </c>
      <c r="N19" s="6" t="s">
        <v>38</v>
      </c>
      <c r="O19" s="6" t="s">
        <v>38</v>
      </c>
      <c r="P19" s="6" t="s">
        <v>39</v>
      </c>
      <c r="Q19" s="6" t="s">
        <v>40</v>
      </c>
      <c r="R19" s="6" t="s">
        <v>41</v>
      </c>
      <c r="S19" s="6" t="s">
        <v>46</v>
      </c>
      <c r="T19" s="15" t="s">
        <v>43</v>
      </c>
      <c r="U19" s="6" t="s">
        <v>38</v>
      </c>
      <c r="V19" s="6" t="s">
        <v>38</v>
      </c>
      <c r="W19" s="6" t="s">
        <v>39</v>
      </c>
      <c r="X19" s="6" t="s">
        <v>40</v>
      </c>
      <c r="Y19" s="6" t="s">
        <v>41</v>
      </c>
      <c r="Z19" s="6" t="s">
        <v>46</v>
      </c>
      <c r="AA19" s="19" t="s">
        <v>51</v>
      </c>
      <c r="AB19" s="15" t="s">
        <v>37</v>
      </c>
      <c r="AC19" s="6" t="s">
        <v>50</v>
      </c>
      <c r="AD19" s="6" t="s">
        <v>50</v>
      </c>
      <c r="AE19" s="6" t="s">
        <v>39</v>
      </c>
      <c r="AF19" s="6" t="s">
        <v>40</v>
      </c>
      <c r="AG19" s="6" t="s">
        <v>48</v>
      </c>
      <c r="AH19" s="6" t="s">
        <v>46</v>
      </c>
      <c r="AI19" s="15" t="s">
        <v>47</v>
      </c>
      <c r="AJ19" s="6" t="s">
        <v>38</v>
      </c>
      <c r="AK19" s="6" t="s">
        <v>38</v>
      </c>
      <c r="AL19" s="6" t="s">
        <v>39</v>
      </c>
      <c r="AM19" s="6" t="s">
        <v>45</v>
      </c>
      <c r="AN19" s="6" t="s">
        <v>48</v>
      </c>
      <c r="AO19" s="6" t="s">
        <v>46</v>
      </c>
      <c r="AP19" s="15" t="s">
        <v>37</v>
      </c>
      <c r="AQ19" s="6" t="s">
        <v>38</v>
      </c>
      <c r="AR19" s="6" t="s">
        <v>50</v>
      </c>
      <c r="AS19" s="6" t="s">
        <v>44</v>
      </c>
      <c r="AT19" s="6" t="s">
        <v>40</v>
      </c>
      <c r="AU19" s="6" t="s">
        <v>48</v>
      </c>
      <c r="AV19" s="6" t="s">
        <v>46</v>
      </c>
      <c r="AW19" s="19" t="s">
        <v>58</v>
      </c>
      <c r="AX19" s="15" t="s">
        <v>37</v>
      </c>
      <c r="AY19" s="6" t="s">
        <v>50</v>
      </c>
      <c r="AZ19" s="6" t="s">
        <v>50</v>
      </c>
      <c r="BA19" s="6" t="s">
        <v>39</v>
      </c>
      <c r="BB19" s="6" t="s">
        <v>40</v>
      </c>
      <c r="BC19" s="6" t="s">
        <v>48</v>
      </c>
      <c r="BD19" s="6" t="s">
        <v>46</v>
      </c>
      <c r="BE19" s="15" t="s">
        <v>37</v>
      </c>
      <c r="BF19" s="6" t="s">
        <v>50</v>
      </c>
      <c r="BG19" s="6" t="s">
        <v>50</v>
      </c>
      <c r="BH19" s="6" t="s">
        <v>94</v>
      </c>
      <c r="BI19" s="6" t="s">
        <v>66</v>
      </c>
      <c r="BJ19" s="6" t="s">
        <v>48</v>
      </c>
      <c r="BK19" s="6" t="s">
        <v>42</v>
      </c>
      <c r="BL19" s="15" t="s">
        <v>37</v>
      </c>
      <c r="BM19" s="6" t="s">
        <v>50</v>
      </c>
      <c r="BN19" s="6" t="s">
        <v>50</v>
      </c>
      <c r="BO19" s="6" t="s">
        <v>39</v>
      </c>
      <c r="BP19" s="6" t="s">
        <v>40</v>
      </c>
      <c r="BQ19" s="6" t="s">
        <v>48</v>
      </c>
      <c r="BR19" s="6" t="s">
        <v>42</v>
      </c>
      <c r="BS19" s="24" t="s">
        <v>58</v>
      </c>
    </row>
    <row r="20" spans="1:71" ht="12.75" x14ac:dyDescent="0.2">
      <c r="A20" s="3">
        <v>45669.418549374997</v>
      </c>
      <c r="B20" s="4" t="s">
        <v>95</v>
      </c>
      <c r="C20" s="4">
        <v>21</v>
      </c>
      <c r="D20" s="4" t="s">
        <v>96</v>
      </c>
      <c r="E20" s="4" t="s">
        <v>24</v>
      </c>
      <c r="F20" s="14" t="s">
        <v>37</v>
      </c>
      <c r="G20" s="4" t="s">
        <v>38</v>
      </c>
      <c r="H20" s="4" t="s">
        <v>38</v>
      </c>
      <c r="I20" s="4" t="s">
        <v>44</v>
      </c>
      <c r="J20" s="4" t="s">
        <v>40</v>
      </c>
      <c r="K20" s="4" t="s">
        <v>41</v>
      </c>
      <c r="L20" s="4" t="s">
        <v>46</v>
      </c>
      <c r="M20" s="14" t="s">
        <v>47</v>
      </c>
      <c r="N20" s="4" t="s">
        <v>54</v>
      </c>
      <c r="O20" s="4" t="s">
        <v>38</v>
      </c>
      <c r="P20" s="4" t="s">
        <v>39</v>
      </c>
      <c r="Q20" s="4" t="s">
        <v>56</v>
      </c>
      <c r="R20" s="4" t="s">
        <v>48</v>
      </c>
      <c r="S20" s="4" t="s">
        <v>49</v>
      </c>
      <c r="T20" s="14" t="s">
        <v>47</v>
      </c>
      <c r="U20" s="4" t="s">
        <v>54</v>
      </c>
      <c r="V20" s="4" t="s">
        <v>54</v>
      </c>
      <c r="W20" s="4" t="s">
        <v>55</v>
      </c>
      <c r="X20" s="4" t="s">
        <v>56</v>
      </c>
      <c r="Y20" s="4" t="s">
        <v>65</v>
      </c>
      <c r="Z20" s="4" t="s">
        <v>57</v>
      </c>
      <c r="AA20" s="18" t="s">
        <v>32</v>
      </c>
      <c r="AB20" s="14" t="s">
        <v>47</v>
      </c>
      <c r="AC20" s="4" t="s">
        <v>54</v>
      </c>
      <c r="AD20" s="4" t="s">
        <v>54</v>
      </c>
      <c r="AE20" s="4" t="s">
        <v>55</v>
      </c>
      <c r="AF20" s="4" t="s">
        <v>56</v>
      </c>
      <c r="AG20" s="4" t="s">
        <v>65</v>
      </c>
      <c r="AH20" s="4" t="s">
        <v>79</v>
      </c>
      <c r="AI20" s="14" t="s">
        <v>43</v>
      </c>
      <c r="AJ20" s="4" t="s">
        <v>38</v>
      </c>
      <c r="AK20" s="4" t="s">
        <v>54</v>
      </c>
      <c r="AL20" s="4" t="s">
        <v>39</v>
      </c>
      <c r="AM20" s="4" t="s">
        <v>45</v>
      </c>
      <c r="AN20" s="4" t="s">
        <v>48</v>
      </c>
      <c r="AO20" s="4" t="s">
        <v>46</v>
      </c>
      <c r="AP20" s="14" t="s">
        <v>47</v>
      </c>
      <c r="AQ20" s="4" t="s">
        <v>54</v>
      </c>
      <c r="AR20" s="4" t="s">
        <v>38</v>
      </c>
      <c r="AS20" s="4" t="s">
        <v>44</v>
      </c>
      <c r="AT20" s="4" t="s">
        <v>45</v>
      </c>
      <c r="AU20" s="4" t="s">
        <v>48</v>
      </c>
      <c r="AV20" s="4" t="s">
        <v>49</v>
      </c>
      <c r="AW20" s="18" t="s">
        <v>58</v>
      </c>
      <c r="AX20" s="14" t="s">
        <v>47</v>
      </c>
      <c r="AY20" s="4" t="s">
        <v>54</v>
      </c>
      <c r="AZ20" s="4" t="s">
        <v>38</v>
      </c>
      <c r="BA20" s="4" t="s">
        <v>44</v>
      </c>
      <c r="BB20" s="4" t="s">
        <v>45</v>
      </c>
      <c r="BC20" s="4" t="s">
        <v>65</v>
      </c>
      <c r="BD20" s="4" t="s">
        <v>49</v>
      </c>
      <c r="BE20" s="14" t="s">
        <v>43</v>
      </c>
      <c r="BF20" s="4" t="s">
        <v>38</v>
      </c>
      <c r="BG20" s="4" t="s">
        <v>38</v>
      </c>
      <c r="BH20" s="4" t="s">
        <v>39</v>
      </c>
      <c r="BI20" s="4" t="s">
        <v>40</v>
      </c>
      <c r="BJ20" s="4" t="s">
        <v>48</v>
      </c>
      <c r="BK20" s="4" t="s">
        <v>46</v>
      </c>
      <c r="BL20" s="14" t="s">
        <v>43</v>
      </c>
      <c r="BM20" s="4" t="s">
        <v>38</v>
      </c>
      <c r="BN20" s="4" t="s">
        <v>38</v>
      </c>
      <c r="BO20" s="4" t="s">
        <v>44</v>
      </c>
      <c r="BP20" s="4" t="s">
        <v>40</v>
      </c>
      <c r="BQ20" s="4" t="s">
        <v>48</v>
      </c>
      <c r="BR20" s="4" t="s">
        <v>46</v>
      </c>
      <c r="BS20" s="23" t="s">
        <v>58</v>
      </c>
    </row>
    <row r="21" spans="1:71" ht="12.75" x14ac:dyDescent="0.2">
      <c r="A21" s="5">
        <v>45669.419309247685</v>
      </c>
      <c r="B21" s="6" t="s">
        <v>97</v>
      </c>
      <c r="C21" s="6">
        <v>21</v>
      </c>
      <c r="D21" s="6" t="s">
        <v>98</v>
      </c>
      <c r="E21" s="6" t="s">
        <v>24</v>
      </c>
      <c r="F21" s="15" t="s">
        <v>47</v>
      </c>
      <c r="G21" s="6" t="s">
        <v>54</v>
      </c>
      <c r="H21" s="6" t="s">
        <v>54</v>
      </c>
      <c r="I21" s="6" t="s">
        <v>55</v>
      </c>
      <c r="J21" s="6" t="s">
        <v>45</v>
      </c>
      <c r="K21" s="6" t="s">
        <v>48</v>
      </c>
      <c r="L21" s="6" t="s">
        <v>49</v>
      </c>
      <c r="M21" s="15" t="s">
        <v>47</v>
      </c>
      <c r="N21" s="6" t="s">
        <v>38</v>
      </c>
      <c r="O21" s="6" t="s">
        <v>54</v>
      </c>
      <c r="P21" s="6" t="s">
        <v>39</v>
      </c>
      <c r="Q21" s="6" t="s">
        <v>45</v>
      </c>
      <c r="R21" s="6" t="s">
        <v>48</v>
      </c>
      <c r="S21" s="6" t="s">
        <v>46</v>
      </c>
      <c r="T21" s="15" t="s">
        <v>47</v>
      </c>
      <c r="U21" s="6" t="s">
        <v>54</v>
      </c>
      <c r="V21" s="6" t="s">
        <v>54</v>
      </c>
      <c r="W21" s="6" t="s">
        <v>55</v>
      </c>
      <c r="X21" s="6" t="s">
        <v>56</v>
      </c>
      <c r="Y21" s="6" t="s">
        <v>65</v>
      </c>
      <c r="Z21" s="6" t="s">
        <v>49</v>
      </c>
      <c r="AA21" s="19" t="s">
        <v>32</v>
      </c>
      <c r="AB21" s="15" t="s">
        <v>47</v>
      </c>
      <c r="AC21" s="6" t="s">
        <v>50</v>
      </c>
      <c r="AD21" s="6" t="s">
        <v>54</v>
      </c>
      <c r="AE21" s="6" t="s">
        <v>44</v>
      </c>
      <c r="AF21" s="6" t="s">
        <v>45</v>
      </c>
      <c r="AG21" s="6" t="s">
        <v>41</v>
      </c>
      <c r="AH21" s="6" t="s">
        <v>46</v>
      </c>
      <c r="AI21" s="15" t="s">
        <v>47</v>
      </c>
      <c r="AJ21" s="6" t="s">
        <v>54</v>
      </c>
      <c r="AK21" s="6" t="s">
        <v>54</v>
      </c>
      <c r="AL21" s="6" t="s">
        <v>55</v>
      </c>
      <c r="AM21" s="6" t="s">
        <v>56</v>
      </c>
      <c r="AN21" s="6" t="s">
        <v>65</v>
      </c>
      <c r="AO21" s="6" t="s">
        <v>57</v>
      </c>
      <c r="AP21" s="15" t="s">
        <v>47</v>
      </c>
      <c r="AQ21" s="6" t="s">
        <v>38</v>
      </c>
      <c r="AR21" s="6" t="s">
        <v>54</v>
      </c>
      <c r="AS21" s="6" t="s">
        <v>55</v>
      </c>
      <c r="AT21" s="6" t="s">
        <v>45</v>
      </c>
      <c r="AU21" s="6" t="s">
        <v>48</v>
      </c>
      <c r="AV21" s="6" t="s">
        <v>49</v>
      </c>
      <c r="AW21" s="19" t="s">
        <v>51</v>
      </c>
      <c r="AX21" s="15" t="s">
        <v>47</v>
      </c>
      <c r="AY21" s="6" t="s">
        <v>50</v>
      </c>
      <c r="AZ21" s="6" t="s">
        <v>50</v>
      </c>
      <c r="BA21" s="6" t="s">
        <v>55</v>
      </c>
      <c r="BB21" s="6" t="s">
        <v>56</v>
      </c>
      <c r="BC21" s="6" t="s">
        <v>65</v>
      </c>
      <c r="BD21" s="6" t="s">
        <v>49</v>
      </c>
      <c r="BE21" s="15" t="s">
        <v>47</v>
      </c>
      <c r="BF21" s="6" t="s">
        <v>38</v>
      </c>
      <c r="BG21" s="6" t="s">
        <v>54</v>
      </c>
      <c r="BH21" s="6" t="s">
        <v>55</v>
      </c>
      <c r="BI21" s="6" t="s">
        <v>56</v>
      </c>
      <c r="BJ21" s="6" t="s">
        <v>65</v>
      </c>
      <c r="BK21" s="6" t="s">
        <v>57</v>
      </c>
      <c r="BL21" s="15" t="s">
        <v>47</v>
      </c>
      <c r="BM21" s="6" t="s">
        <v>38</v>
      </c>
      <c r="BN21" s="6" t="s">
        <v>54</v>
      </c>
      <c r="BO21" s="6" t="s">
        <v>55</v>
      </c>
      <c r="BP21" s="6" t="s">
        <v>56</v>
      </c>
      <c r="BQ21" s="6" t="s">
        <v>65</v>
      </c>
      <c r="BR21" s="6" t="s">
        <v>57</v>
      </c>
      <c r="BS21" s="24" t="s">
        <v>51</v>
      </c>
    </row>
    <row r="22" spans="1:71" ht="12.75" x14ac:dyDescent="0.2">
      <c r="A22" s="3">
        <v>45669.420929513886</v>
      </c>
      <c r="B22" s="4" t="s">
        <v>99</v>
      </c>
      <c r="C22" s="4">
        <v>21</v>
      </c>
      <c r="D22" s="4" t="s">
        <v>98</v>
      </c>
      <c r="E22" s="4" t="s">
        <v>24</v>
      </c>
      <c r="F22" s="14" t="s">
        <v>47</v>
      </c>
      <c r="G22" s="4" t="s">
        <v>38</v>
      </c>
      <c r="H22" s="4" t="s">
        <v>38</v>
      </c>
      <c r="I22" s="4" t="s">
        <v>44</v>
      </c>
      <c r="J22" s="4" t="s">
        <v>45</v>
      </c>
      <c r="K22" s="4" t="s">
        <v>48</v>
      </c>
      <c r="L22" s="4" t="s">
        <v>49</v>
      </c>
      <c r="M22" s="14" t="s">
        <v>47</v>
      </c>
      <c r="N22" s="4" t="s">
        <v>38</v>
      </c>
      <c r="O22" s="4" t="s">
        <v>38</v>
      </c>
      <c r="P22" s="4" t="s">
        <v>39</v>
      </c>
      <c r="Q22" s="4" t="s">
        <v>40</v>
      </c>
      <c r="R22" s="4" t="s">
        <v>48</v>
      </c>
      <c r="S22" s="4" t="s">
        <v>42</v>
      </c>
      <c r="T22" s="14" t="s">
        <v>47</v>
      </c>
      <c r="U22" s="4" t="s">
        <v>54</v>
      </c>
      <c r="V22" s="4" t="s">
        <v>54</v>
      </c>
      <c r="W22" s="4" t="s">
        <v>55</v>
      </c>
      <c r="X22" s="4" t="s">
        <v>56</v>
      </c>
      <c r="Y22" s="4" t="s">
        <v>65</v>
      </c>
      <c r="Z22" s="4" t="s">
        <v>57</v>
      </c>
      <c r="AA22" s="18" t="s">
        <v>32</v>
      </c>
      <c r="AB22" s="14" t="s">
        <v>43</v>
      </c>
      <c r="AC22" s="4" t="s">
        <v>38</v>
      </c>
      <c r="AD22" s="4" t="s">
        <v>50</v>
      </c>
      <c r="AE22" s="4" t="s">
        <v>44</v>
      </c>
      <c r="AF22" s="4" t="s">
        <v>40</v>
      </c>
      <c r="AG22" s="4" t="s">
        <v>48</v>
      </c>
      <c r="AH22" s="4" t="s">
        <v>42</v>
      </c>
      <c r="AI22" s="14" t="s">
        <v>47</v>
      </c>
      <c r="AJ22" s="4" t="s">
        <v>38</v>
      </c>
      <c r="AK22" s="4" t="s">
        <v>38</v>
      </c>
      <c r="AL22" s="4" t="s">
        <v>44</v>
      </c>
      <c r="AM22" s="4" t="s">
        <v>45</v>
      </c>
      <c r="AN22" s="4" t="s">
        <v>48</v>
      </c>
      <c r="AO22" s="4" t="s">
        <v>49</v>
      </c>
      <c r="AP22" s="14" t="s">
        <v>47</v>
      </c>
      <c r="AQ22" s="4" t="s">
        <v>38</v>
      </c>
      <c r="AR22" s="4" t="s">
        <v>38</v>
      </c>
      <c r="AS22" s="4" t="s">
        <v>44</v>
      </c>
      <c r="AT22" s="4" t="s">
        <v>45</v>
      </c>
      <c r="AU22" s="4" t="s">
        <v>48</v>
      </c>
      <c r="AV22" s="4" t="s">
        <v>49</v>
      </c>
      <c r="AW22" s="18" t="s">
        <v>51</v>
      </c>
      <c r="AX22" s="14" t="s">
        <v>43</v>
      </c>
      <c r="AY22" s="4" t="s">
        <v>38</v>
      </c>
      <c r="AZ22" s="4" t="s">
        <v>50</v>
      </c>
      <c r="BA22" s="4" t="s">
        <v>44</v>
      </c>
      <c r="BB22" s="4" t="s">
        <v>40</v>
      </c>
      <c r="BC22" s="4" t="s">
        <v>48</v>
      </c>
      <c r="BD22" s="4" t="s">
        <v>42</v>
      </c>
      <c r="BE22" s="14" t="s">
        <v>47</v>
      </c>
      <c r="BF22" s="4" t="s">
        <v>38</v>
      </c>
      <c r="BG22" s="4" t="s">
        <v>38</v>
      </c>
      <c r="BH22" s="4" t="s">
        <v>44</v>
      </c>
      <c r="BI22" s="4" t="s">
        <v>45</v>
      </c>
      <c r="BJ22" s="4" t="s">
        <v>48</v>
      </c>
      <c r="BK22" s="4" t="s">
        <v>49</v>
      </c>
      <c r="BL22" s="14" t="s">
        <v>43</v>
      </c>
      <c r="BM22" s="4" t="s">
        <v>38</v>
      </c>
      <c r="BN22" s="4" t="s">
        <v>38</v>
      </c>
      <c r="BO22" s="4" t="s">
        <v>44</v>
      </c>
      <c r="BP22" s="4" t="s">
        <v>45</v>
      </c>
      <c r="BQ22" s="4" t="s">
        <v>48</v>
      </c>
      <c r="BR22" s="4" t="s">
        <v>46</v>
      </c>
      <c r="BS22" s="23" t="s">
        <v>51</v>
      </c>
    </row>
    <row r="23" spans="1:71" ht="12.75" x14ac:dyDescent="0.2">
      <c r="A23" s="5">
        <v>45669.466336631944</v>
      </c>
      <c r="B23" s="6" t="s">
        <v>100</v>
      </c>
      <c r="C23" s="6">
        <v>54</v>
      </c>
      <c r="D23" s="6" t="s">
        <v>101</v>
      </c>
      <c r="E23" s="6" t="s">
        <v>69</v>
      </c>
      <c r="F23" s="15" t="s">
        <v>47</v>
      </c>
      <c r="G23" s="6" t="s">
        <v>50</v>
      </c>
      <c r="H23" s="6" t="s">
        <v>50</v>
      </c>
      <c r="I23" s="6" t="s">
        <v>44</v>
      </c>
      <c r="J23" s="6" t="s">
        <v>45</v>
      </c>
      <c r="K23" s="6" t="s">
        <v>48</v>
      </c>
      <c r="L23" s="6" t="s">
        <v>49</v>
      </c>
      <c r="M23" s="15" t="s">
        <v>43</v>
      </c>
      <c r="N23" s="6" t="s">
        <v>38</v>
      </c>
      <c r="O23" s="6" t="s">
        <v>38</v>
      </c>
      <c r="P23" s="6" t="s">
        <v>44</v>
      </c>
      <c r="Q23" s="6" t="s">
        <v>40</v>
      </c>
      <c r="R23" s="6" t="s">
        <v>48</v>
      </c>
      <c r="S23" s="6" t="s">
        <v>46</v>
      </c>
      <c r="T23" s="15" t="s">
        <v>43</v>
      </c>
      <c r="U23" s="6" t="s">
        <v>50</v>
      </c>
      <c r="V23" s="6" t="s">
        <v>50</v>
      </c>
      <c r="W23" s="6" t="s">
        <v>44</v>
      </c>
      <c r="X23" s="6" t="s">
        <v>56</v>
      </c>
      <c r="Y23" s="6" t="s">
        <v>48</v>
      </c>
      <c r="Z23" s="6" t="s">
        <v>49</v>
      </c>
      <c r="AA23" s="19" t="s">
        <v>58</v>
      </c>
      <c r="AB23" s="15" t="s">
        <v>47</v>
      </c>
      <c r="AC23" s="6" t="s">
        <v>38</v>
      </c>
      <c r="AD23" s="6" t="s">
        <v>38</v>
      </c>
      <c r="AE23" s="6" t="s">
        <v>44</v>
      </c>
      <c r="AF23" s="6" t="s">
        <v>56</v>
      </c>
      <c r="AG23" s="6" t="s">
        <v>48</v>
      </c>
      <c r="AH23" s="6" t="s">
        <v>49</v>
      </c>
      <c r="AI23" s="15" t="s">
        <v>43</v>
      </c>
      <c r="AJ23" s="6" t="s">
        <v>50</v>
      </c>
      <c r="AK23" s="6" t="s">
        <v>50</v>
      </c>
      <c r="AL23" s="6" t="s">
        <v>44</v>
      </c>
      <c r="AM23" s="6" t="s">
        <v>45</v>
      </c>
      <c r="AN23" s="6" t="s">
        <v>48</v>
      </c>
      <c r="AO23" s="6" t="s">
        <v>49</v>
      </c>
      <c r="AP23" s="15" t="s">
        <v>43</v>
      </c>
      <c r="AQ23" s="6" t="s">
        <v>50</v>
      </c>
      <c r="AR23" s="6" t="s">
        <v>50</v>
      </c>
      <c r="AS23" s="6" t="s">
        <v>44</v>
      </c>
      <c r="AT23" s="6" t="s">
        <v>45</v>
      </c>
      <c r="AU23" s="6" t="s">
        <v>48</v>
      </c>
      <c r="AV23" s="6" t="s">
        <v>49</v>
      </c>
      <c r="AW23" s="19" t="s">
        <v>51</v>
      </c>
      <c r="AX23" s="15" t="s">
        <v>43</v>
      </c>
      <c r="AY23" s="6" t="s">
        <v>50</v>
      </c>
      <c r="AZ23" s="6" t="s">
        <v>50</v>
      </c>
      <c r="BA23" s="6" t="s">
        <v>39</v>
      </c>
      <c r="BB23" s="6" t="s">
        <v>45</v>
      </c>
      <c r="BC23" s="6" t="s">
        <v>48</v>
      </c>
      <c r="BD23" s="6" t="s">
        <v>49</v>
      </c>
      <c r="BE23" s="15" t="s">
        <v>47</v>
      </c>
      <c r="BF23" s="6" t="s">
        <v>38</v>
      </c>
      <c r="BG23" s="6" t="s">
        <v>50</v>
      </c>
      <c r="BH23" s="6" t="s">
        <v>44</v>
      </c>
      <c r="BI23" s="6" t="s">
        <v>56</v>
      </c>
      <c r="BJ23" s="6" t="s">
        <v>48</v>
      </c>
      <c r="BK23" s="6" t="s">
        <v>49</v>
      </c>
      <c r="BL23" s="15" t="s">
        <v>43</v>
      </c>
      <c r="BM23" s="6" t="s">
        <v>50</v>
      </c>
      <c r="BN23" s="6" t="s">
        <v>50</v>
      </c>
      <c r="BO23" s="6" t="s">
        <v>44</v>
      </c>
      <c r="BP23" s="6" t="s">
        <v>45</v>
      </c>
      <c r="BQ23" s="6" t="s">
        <v>48</v>
      </c>
      <c r="BR23" s="6" t="s">
        <v>46</v>
      </c>
      <c r="BS23" s="24" t="s">
        <v>51</v>
      </c>
    </row>
    <row r="24" spans="1:71" ht="12.75" x14ac:dyDescent="0.2">
      <c r="A24" s="3">
        <v>45669.494871678238</v>
      </c>
      <c r="B24" s="4" t="s">
        <v>102</v>
      </c>
      <c r="C24" s="4">
        <v>28</v>
      </c>
      <c r="D24" s="4" t="s">
        <v>103</v>
      </c>
      <c r="E24" s="4" t="s">
        <v>24</v>
      </c>
      <c r="F24" s="14" t="s">
        <v>43</v>
      </c>
      <c r="G24" s="4" t="s">
        <v>38</v>
      </c>
      <c r="H24" s="4" t="s">
        <v>38</v>
      </c>
      <c r="I24" s="4" t="s">
        <v>55</v>
      </c>
      <c r="J24" s="4" t="s">
        <v>45</v>
      </c>
      <c r="K24" s="4" t="s">
        <v>48</v>
      </c>
      <c r="L24" s="4" t="s">
        <v>49</v>
      </c>
      <c r="M24" s="14" t="s">
        <v>43</v>
      </c>
      <c r="N24" s="4" t="s">
        <v>38</v>
      </c>
      <c r="O24" s="4" t="s">
        <v>38</v>
      </c>
      <c r="P24" s="4" t="s">
        <v>44</v>
      </c>
      <c r="Q24" s="4" t="s">
        <v>45</v>
      </c>
      <c r="R24" s="4" t="s">
        <v>48</v>
      </c>
      <c r="S24" s="4" t="s">
        <v>49</v>
      </c>
      <c r="T24" s="14" t="s">
        <v>47</v>
      </c>
      <c r="U24" s="4" t="s">
        <v>38</v>
      </c>
      <c r="V24" s="4" t="s">
        <v>38</v>
      </c>
      <c r="W24" s="4" t="s">
        <v>44</v>
      </c>
      <c r="X24" s="4" t="s">
        <v>45</v>
      </c>
      <c r="Y24" s="4" t="s">
        <v>48</v>
      </c>
      <c r="Z24" s="4" t="s">
        <v>49</v>
      </c>
      <c r="AA24" s="18" t="s">
        <v>32</v>
      </c>
      <c r="AB24" s="14" t="s">
        <v>47</v>
      </c>
      <c r="AC24" s="4" t="s">
        <v>38</v>
      </c>
      <c r="AD24" s="4" t="s">
        <v>38</v>
      </c>
      <c r="AE24" s="4" t="s">
        <v>44</v>
      </c>
      <c r="AF24" s="4" t="s">
        <v>45</v>
      </c>
      <c r="AG24" s="4" t="s">
        <v>48</v>
      </c>
      <c r="AH24" s="4" t="s">
        <v>49</v>
      </c>
      <c r="AI24" s="14" t="s">
        <v>47</v>
      </c>
      <c r="AJ24" s="4" t="s">
        <v>38</v>
      </c>
      <c r="AK24" s="4" t="s">
        <v>38</v>
      </c>
      <c r="AL24" s="4" t="s">
        <v>44</v>
      </c>
      <c r="AM24" s="4" t="s">
        <v>45</v>
      </c>
      <c r="AN24" s="4" t="s">
        <v>48</v>
      </c>
      <c r="AO24" s="4" t="s">
        <v>49</v>
      </c>
      <c r="AP24" s="14" t="s">
        <v>43</v>
      </c>
      <c r="AQ24" s="4" t="s">
        <v>38</v>
      </c>
      <c r="AR24" s="4" t="s">
        <v>38</v>
      </c>
      <c r="AS24" s="4" t="s">
        <v>44</v>
      </c>
      <c r="AT24" s="4" t="s">
        <v>45</v>
      </c>
      <c r="AU24" s="4" t="s">
        <v>48</v>
      </c>
      <c r="AV24" s="4" t="s">
        <v>49</v>
      </c>
      <c r="AW24" s="18" t="s">
        <v>32</v>
      </c>
      <c r="AX24" s="14" t="s">
        <v>43</v>
      </c>
      <c r="AY24" s="4" t="s">
        <v>38</v>
      </c>
      <c r="AZ24" s="4" t="s">
        <v>38</v>
      </c>
      <c r="BA24" s="4" t="s">
        <v>44</v>
      </c>
      <c r="BB24" s="4" t="s">
        <v>45</v>
      </c>
      <c r="BC24" s="4" t="s">
        <v>48</v>
      </c>
      <c r="BD24" s="4" t="s">
        <v>49</v>
      </c>
      <c r="BE24" s="14" t="s">
        <v>47</v>
      </c>
      <c r="BF24" s="4" t="s">
        <v>38</v>
      </c>
      <c r="BG24" s="4" t="s">
        <v>38</v>
      </c>
      <c r="BH24" s="4" t="s">
        <v>44</v>
      </c>
      <c r="BI24" s="4" t="s">
        <v>45</v>
      </c>
      <c r="BJ24" s="4" t="s">
        <v>48</v>
      </c>
      <c r="BK24" s="4" t="s">
        <v>49</v>
      </c>
      <c r="BL24" s="14" t="s">
        <v>43</v>
      </c>
      <c r="BM24" s="4" t="s">
        <v>38</v>
      </c>
      <c r="BN24" s="4" t="s">
        <v>38</v>
      </c>
      <c r="BO24" s="4" t="s">
        <v>44</v>
      </c>
      <c r="BP24" s="4" t="s">
        <v>45</v>
      </c>
      <c r="BQ24" s="4" t="s">
        <v>48</v>
      </c>
      <c r="BR24" s="4" t="s">
        <v>49</v>
      </c>
      <c r="BS24" s="23" t="s">
        <v>32</v>
      </c>
    </row>
    <row r="25" spans="1:71" ht="12.75" x14ac:dyDescent="0.2">
      <c r="A25" s="5">
        <v>45669.54436944444</v>
      </c>
      <c r="B25" s="6" t="s">
        <v>104</v>
      </c>
      <c r="C25" s="6">
        <v>21</v>
      </c>
      <c r="D25" s="6" t="s">
        <v>76</v>
      </c>
      <c r="E25" s="6" t="s">
        <v>24</v>
      </c>
      <c r="F25" s="15" t="s">
        <v>47</v>
      </c>
      <c r="G25" s="6" t="s">
        <v>54</v>
      </c>
      <c r="H25" s="6" t="s">
        <v>38</v>
      </c>
      <c r="I25" s="6" t="s">
        <v>55</v>
      </c>
      <c r="J25" s="6" t="s">
        <v>45</v>
      </c>
      <c r="K25" s="6" t="s">
        <v>41</v>
      </c>
      <c r="L25" s="6" t="s">
        <v>49</v>
      </c>
      <c r="M25" s="15" t="s">
        <v>47</v>
      </c>
      <c r="N25" s="6" t="s">
        <v>38</v>
      </c>
      <c r="O25" s="6" t="s">
        <v>54</v>
      </c>
      <c r="P25" s="6" t="s">
        <v>44</v>
      </c>
      <c r="Q25" s="6" t="s">
        <v>45</v>
      </c>
      <c r="R25" s="6" t="s">
        <v>41</v>
      </c>
      <c r="S25" s="6" t="s">
        <v>49</v>
      </c>
      <c r="T25" s="15" t="s">
        <v>47</v>
      </c>
      <c r="U25" s="6" t="s">
        <v>54</v>
      </c>
      <c r="V25" s="6" t="s">
        <v>38</v>
      </c>
      <c r="W25" s="6" t="s">
        <v>44</v>
      </c>
      <c r="X25" s="6" t="s">
        <v>45</v>
      </c>
      <c r="Y25" s="6" t="s">
        <v>41</v>
      </c>
      <c r="Z25" s="6" t="s">
        <v>49</v>
      </c>
      <c r="AA25" s="19" t="s">
        <v>32</v>
      </c>
      <c r="AB25" s="15" t="s">
        <v>47</v>
      </c>
      <c r="AC25" s="6" t="s">
        <v>38</v>
      </c>
      <c r="AD25" s="6" t="s">
        <v>38</v>
      </c>
      <c r="AE25" s="6" t="s">
        <v>44</v>
      </c>
      <c r="AF25" s="6" t="s">
        <v>45</v>
      </c>
      <c r="AG25" s="6" t="s">
        <v>41</v>
      </c>
      <c r="AH25" s="6" t="s">
        <v>49</v>
      </c>
      <c r="AI25" s="15" t="s">
        <v>47</v>
      </c>
      <c r="AJ25" s="6" t="s">
        <v>54</v>
      </c>
      <c r="AK25" s="6" t="s">
        <v>38</v>
      </c>
      <c r="AL25" s="6" t="s">
        <v>55</v>
      </c>
      <c r="AM25" s="6" t="s">
        <v>45</v>
      </c>
      <c r="AN25" s="6" t="s">
        <v>41</v>
      </c>
      <c r="AO25" s="6" t="s">
        <v>49</v>
      </c>
      <c r="AP25" s="15" t="s">
        <v>43</v>
      </c>
      <c r="AQ25" s="6" t="s">
        <v>38</v>
      </c>
      <c r="AR25" s="6" t="s">
        <v>38</v>
      </c>
      <c r="AS25" s="6" t="s">
        <v>44</v>
      </c>
      <c r="AT25" s="6" t="s">
        <v>45</v>
      </c>
      <c r="AU25" s="6" t="s">
        <v>41</v>
      </c>
      <c r="AV25" s="6" t="s">
        <v>49</v>
      </c>
      <c r="AW25" s="19" t="s">
        <v>32</v>
      </c>
      <c r="AX25" s="15" t="s">
        <v>43</v>
      </c>
      <c r="AY25" s="6" t="s">
        <v>38</v>
      </c>
      <c r="AZ25" s="6" t="s">
        <v>50</v>
      </c>
      <c r="BA25" s="6" t="s">
        <v>44</v>
      </c>
      <c r="BB25" s="6" t="s">
        <v>45</v>
      </c>
      <c r="BC25" s="6" t="s">
        <v>41</v>
      </c>
      <c r="BD25" s="6" t="s">
        <v>49</v>
      </c>
      <c r="BE25" s="15" t="s">
        <v>43</v>
      </c>
      <c r="BF25" s="6" t="s">
        <v>38</v>
      </c>
      <c r="BG25" s="6" t="s">
        <v>38</v>
      </c>
      <c r="BH25" s="6" t="s">
        <v>44</v>
      </c>
      <c r="BI25" s="6" t="s">
        <v>45</v>
      </c>
      <c r="BJ25" s="6" t="s">
        <v>41</v>
      </c>
      <c r="BK25" s="6" t="s">
        <v>49</v>
      </c>
      <c r="BL25" s="15" t="s">
        <v>43</v>
      </c>
      <c r="BM25" s="6" t="s">
        <v>38</v>
      </c>
      <c r="BN25" s="6" t="s">
        <v>38</v>
      </c>
      <c r="BO25" s="6" t="s">
        <v>44</v>
      </c>
      <c r="BP25" s="6" t="s">
        <v>45</v>
      </c>
      <c r="BQ25" s="6" t="s">
        <v>41</v>
      </c>
      <c r="BR25" s="6" t="s">
        <v>49</v>
      </c>
      <c r="BS25" s="24" t="s">
        <v>51</v>
      </c>
    </row>
    <row r="26" spans="1:71" ht="12.75" x14ac:dyDescent="0.2">
      <c r="A26" s="3">
        <v>45669.546730127317</v>
      </c>
      <c r="B26" s="4" t="s">
        <v>105</v>
      </c>
      <c r="C26" s="4">
        <v>22</v>
      </c>
      <c r="D26" s="4" t="s">
        <v>106</v>
      </c>
      <c r="E26" s="4" t="s">
        <v>24</v>
      </c>
      <c r="F26" s="14" t="s">
        <v>43</v>
      </c>
      <c r="G26" s="4" t="s">
        <v>38</v>
      </c>
      <c r="H26" s="4" t="s">
        <v>38</v>
      </c>
      <c r="I26" s="4" t="s">
        <v>44</v>
      </c>
      <c r="J26" s="4" t="s">
        <v>45</v>
      </c>
      <c r="K26" s="4" t="s">
        <v>48</v>
      </c>
      <c r="L26" s="4" t="s">
        <v>46</v>
      </c>
      <c r="M26" s="14" t="s">
        <v>43</v>
      </c>
      <c r="N26" s="4" t="s">
        <v>50</v>
      </c>
      <c r="O26" s="4" t="s">
        <v>38</v>
      </c>
      <c r="P26" s="4" t="s">
        <v>39</v>
      </c>
      <c r="Q26" s="4" t="s">
        <v>40</v>
      </c>
      <c r="R26" s="4" t="s">
        <v>48</v>
      </c>
      <c r="S26" s="4" t="s">
        <v>42</v>
      </c>
      <c r="T26" s="14" t="s">
        <v>47</v>
      </c>
      <c r="U26" s="4" t="s">
        <v>54</v>
      </c>
      <c r="V26" s="4" t="s">
        <v>38</v>
      </c>
      <c r="W26" s="4" t="s">
        <v>55</v>
      </c>
      <c r="X26" s="4" t="s">
        <v>56</v>
      </c>
      <c r="Y26" s="4" t="s">
        <v>65</v>
      </c>
      <c r="Z26" s="4" t="s">
        <v>57</v>
      </c>
      <c r="AA26" s="18" t="s">
        <v>32</v>
      </c>
      <c r="AB26" s="14" t="s">
        <v>37</v>
      </c>
      <c r="AC26" s="4" t="s">
        <v>38</v>
      </c>
      <c r="AD26" s="4" t="s">
        <v>50</v>
      </c>
      <c r="AE26" s="4" t="s">
        <v>44</v>
      </c>
      <c r="AF26" s="4" t="s">
        <v>40</v>
      </c>
      <c r="AG26" s="4" t="s">
        <v>48</v>
      </c>
      <c r="AH26" s="4" t="s">
        <v>42</v>
      </c>
      <c r="AI26" s="14" t="s">
        <v>47</v>
      </c>
      <c r="AJ26" s="4" t="s">
        <v>38</v>
      </c>
      <c r="AK26" s="4" t="s">
        <v>38</v>
      </c>
      <c r="AL26" s="4" t="s">
        <v>55</v>
      </c>
      <c r="AM26" s="4" t="s">
        <v>56</v>
      </c>
      <c r="AN26" s="4" t="s">
        <v>65</v>
      </c>
      <c r="AO26" s="4" t="s">
        <v>49</v>
      </c>
      <c r="AP26" s="14" t="s">
        <v>47</v>
      </c>
      <c r="AQ26" s="4" t="s">
        <v>38</v>
      </c>
      <c r="AR26" s="4" t="s">
        <v>54</v>
      </c>
      <c r="AS26" s="4" t="s">
        <v>55</v>
      </c>
      <c r="AT26" s="4" t="s">
        <v>56</v>
      </c>
      <c r="AU26" s="4" t="s">
        <v>65</v>
      </c>
      <c r="AV26" s="4" t="s">
        <v>57</v>
      </c>
      <c r="AW26" s="18" t="s">
        <v>32</v>
      </c>
      <c r="AX26" s="14" t="s">
        <v>43</v>
      </c>
      <c r="AY26" s="4" t="s">
        <v>50</v>
      </c>
      <c r="AZ26" s="4" t="s">
        <v>50</v>
      </c>
      <c r="BA26" s="4" t="s">
        <v>44</v>
      </c>
      <c r="BB26" s="4" t="s">
        <v>40</v>
      </c>
      <c r="BC26" s="4" t="s">
        <v>41</v>
      </c>
      <c r="BD26" s="4" t="s">
        <v>42</v>
      </c>
      <c r="BE26" s="14" t="s">
        <v>43</v>
      </c>
      <c r="BF26" s="4" t="s">
        <v>38</v>
      </c>
      <c r="BG26" s="4" t="s">
        <v>38</v>
      </c>
      <c r="BH26" s="4" t="s">
        <v>44</v>
      </c>
      <c r="BI26" s="4" t="s">
        <v>45</v>
      </c>
      <c r="BJ26" s="4" t="s">
        <v>48</v>
      </c>
      <c r="BK26" s="4" t="s">
        <v>49</v>
      </c>
      <c r="BL26" s="14" t="s">
        <v>47</v>
      </c>
      <c r="BM26" s="4" t="s">
        <v>54</v>
      </c>
      <c r="BN26" s="4" t="s">
        <v>54</v>
      </c>
      <c r="BO26" s="4" t="s">
        <v>55</v>
      </c>
      <c r="BP26" s="4" t="s">
        <v>56</v>
      </c>
      <c r="BQ26" s="4" t="s">
        <v>65</v>
      </c>
      <c r="BR26" s="4" t="s">
        <v>49</v>
      </c>
      <c r="BS26" s="23" t="s">
        <v>32</v>
      </c>
    </row>
    <row r="27" spans="1:71" ht="12.75" x14ac:dyDescent="0.2">
      <c r="A27" s="5">
        <v>45669.579253993055</v>
      </c>
      <c r="B27" s="6" t="s">
        <v>107</v>
      </c>
      <c r="C27" s="6">
        <v>20</v>
      </c>
      <c r="D27" s="6" t="s">
        <v>96</v>
      </c>
      <c r="E27" s="6" t="s">
        <v>77</v>
      </c>
      <c r="F27" s="15" t="s">
        <v>43</v>
      </c>
      <c r="G27" s="6" t="s">
        <v>38</v>
      </c>
      <c r="H27" s="6" t="s">
        <v>38</v>
      </c>
      <c r="I27" s="6" t="s">
        <v>44</v>
      </c>
      <c r="J27" s="6" t="s">
        <v>45</v>
      </c>
      <c r="K27" s="6" t="s">
        <v>65</v>
      </c>
      <c r="L27" s="6" t="s">
        <v>49</v>
      </c>
      <c r="M27" s="15" t="s">
        <v>43</v>
      </c>
      <c r="N27" s="6" t="s">
        <v>54</v>
      </c>
      <c r="O27" s="6" t="s">
        <v>54</v>
      </c>
      <c r="P27" s="6" t="s">
        <v>55</v>
      </c>
      <c r="Q27" s="6" t="s">
        <v>56</v>
      </c>
      <c r="R27" s="6" t="s">
        <v>78</v>
      </c>
      <c r="S27" s="6" t="s">
        <v>57</v>
      </c>
      <c r="T27" s="15" t="s">
        <v>47</v>
      </c>
      <c r="U27" s="6" t="s">
        <v>54</v>
      </c>
      <c r="V27" s="6" t="s">
        <v>54</v>
      </c>
      <c r="W27" s="6" t="s">
        <v>55</v>
      </c>
      <c r="X27" s="6" t="s">
        <v>56</v>
      </c>
      <c r="Y27" s="6" t="s">
        <v>78</v>
      </c>
      <c r="Z27" s="6" t="s">
        <v>57</v>
      </c>
      <c r="AA27" s="19" t="s">
        <v>32</v>
      </c>
      <c r="AB27" s="15" t="s">
        <v>47</v>
      </c>
      <c r="AC27" s="6" t="s">
        <v>54</v>
      </c>
      <c r="AD27" s="6" t="s">
        <v>54</v>
      </c>
      <c r="AE27" s="6" t="s">
        <v>55</v>
      </c>
      <c r="AF27" s="6" t="s">
        <v>56</v>
      </c>
      <c r="AG27" s="6" t="s">
        <v>78</v>
      </c>
      <c r="AH27" s="6" t="s">
        <v>57</v>
      </c>
      <c r="AI27" s="15" t="s">
        <v>47</v>
      </c>
      <c r="AJ27" s="6" t="s">
        <v>54</v>
      </c>
      <c r="AK27" s="6" t="s">
        <v>54</v>
      </c>
      <c r="AL27" s="6" t="s">
        <v>55</v>
      </c>
      <c r="AM27" s="6" t="s">
        <v>56</v>
      </c>
      <c r="AN27" s="6" t="s">
        <v>78</v>
      </c>
      <c r="AO27" s="6" t="s">
        <v>57</v>
      </c>
      <c r="AP27" s="15" t="s">
        <v>47</v>
      </c>
      <c r="AQ27" s="6" t="s">
        <v>54</v>
      </c>
      <c r="AR27" s="6" t="s">
        <v>54</v>
      </c>
      <c r="AS27" s="6" t="s">
        <v>55</v>
      </c>
      <c r="AT27" s="6" t="s">
        <v>56</v>
      </c>
      <c r="AU27" s="6" t="s">
        <v>78</v>
      </c>
      <c r="AV27" s="6" t="s">
        <v>57</v>
      </c>
      <c r="AW27" s="19" t="s">
        <v>32</v>
      </c>
      <c r="AX27" s="15" t="s">
        <v>47</v>
      </c>
      <c r="AY27" s="6" t="s">
        <v>54</v>
      </c>
      <c r="AZ27" s="6" t="s">
        <v>54</v>
      </c>
      <c r="BA27" s="6" t="s">
        <v>55</v>
      </c>
      <c r="BB27" s="6" t="s">
        <v>56</v>
      </c>
      <c r="BC27" s="6" t="s">
        <v>78</v>
      </c>
      <c r="BD27" s="6" t="s">
        <v>57</v>
      </c>
      <c r="BE27" s="15" t="s">
        <v>47</v>
      </c>
      <c r="BF27" s="6" t="s">
        <v>54</v>
      </c>
      <c r="BG27" s="6" t="s">
        <v>54</v>
      </c>
      <c r="BH27" s="6" t="s">
        <v>55</v>
      </c>
      <c r="BI27" s="6" t="s">
        <v>56</v>
      </c>
      <c r="BJ27" s="6" t="s">
        <v>78</v>
      </c>
      <c r="BK27" s="6" t="s">
        <v>57</v>
      </c>
      <c r="BL27" s="15" t="s">
        <v>47</v>
      </c>
      <c r="BM27" s="6" t="s">
        <v>54</v>
      </c>
      <c r="BN27" s="6" t="s">
        <v>54</v>
      </c>
      <c r="BO27" s="6" t="s">
        <v>55</v>
      </c>
      <c r="BP27" s="6" t="s">
        <v>56</v>
      </c>
      <c r="BQ27" s="6" t="s">
        <v>78</v>
      </c>
      <c r="BR27" s="6" t="s">
        <v>57</v>
      </c>
      <c r="BS27" s="24" t="s">
        <v>32</v>
      </c>
    </row>
    <row r="28" spans="1:71" ht="12.75" x14ac:dyDescent="0.2">
      <c r="A28" s="3">
        <v>45669.604820231485</v>
      </c>
      <c r="B28" s="4" t="s">
        <v>108</v>
      </c>
      <c r="C28" s="4">
        <v>52</v>
      </c>
      <c r="D28" s="4" t="s">
        <v>109</v>
      </c>
      <c r="E28" s="4" t="s">
        <v>69</v>
      </c>
      <c r="F28" s="14" t="s">
        <v>47</v>
      </c>
      <c r="G28" s="4" t="s">
        <v>38</v>
      </c>
      <c r="H28" s="4" t="s">
        <v>54</v>
      </c>
      <c r="I28" s="4" t="s">
        <v>55</v>
      </c>
      <c r="J28" s="4" t="s">
        <v>56</v>
      </c>
      <c r="K28" s="4" t="s">
        <v>65</v>
      </c>
      <c r="L28" s="4" t="s">
        <v>57</v>
      </c>
      <c r="M28" s="14" t="s">
        <v>47</v>
      </c>
      <c r="N28" s="4" t="s">
        <v>38</v>
      </c>
      <c r="O28" s="4" t="s">
        <v>54</v>
      </c>
      <c r="P28" s="4" t="s">
        <v>55</v>
      </c>
      <c r="Q28" s="4" t="s">
        <v>56</v>
      </c>
      <c r="R28" s="4" t="s">
        <v>65</v>
      </c>
      <c r="S28" s="4" t="s">
        <v>57</v>
      </c>
      <c r="T28" s="14" t="s">
        <v>47</v>
      </c>
      <c r="U28" s="4" t="s">
        <v>38</v>
      </c>
      <c r="V28" s="4" t="s">
        <v>54</v>
      </c>
      <c r="W28" s="4" t="s">
        <v>55</v>
      </c>
      <c r="X28" s="4" t="s">
        <v>56</v>
      </c>
      <c r="Y28" s="4" t="s">
        <v>65</v>
      </c>
      <c r="Z28" s="4" t="s">
        <v>57</v>
      </c>
      <c r="AA28" s="18" t="s">
        <v>32</v>
      </c>
      <c r="AB28" s="14" t="s">
        <v>47</v>
      </c>
      <c r="AC28" s="4" t="s">
        <v>38</v>
      </c>
      <c r="AD28" s="4" t="s">
        <v>38</v>
      </c>
      <c r="AE28" s="4" t="s">
        <v>55</v>
      </c>
      <c r="AF28" s="4" t="s">
        <v>56</v>
      </c>
      <c r="AG28" s="4" t="s">
        <v>65</v>
      </c>
      <c r="AH28" s="4" t="s">
        <v>57</v>
      </c>
      <c r="AI28" s="14" t="s">
        <v>47</v>
      </c>
      <c r="AJ28" s="4" t="s">
        <v>38</v>
      </c>
      <c r="AK28" s="4" t="s">
        <v>54</v>
      </c>
      <c r="AL28" s="4" t="s">
        <v>55</v>
      </c>
      <c r="AM28" s="4" t="s">
        <v>56</v>
      </c>
      <c r="AN28" s="4" t="s">
        <v>65</v>
      </c>
      <c r="AO28" s="4" t="s">
        <v>57</v>
      </c>
      <c r="AP28" s="14" t="s">
        <v>47</v>
      </c>
      <c r="AQ28" s="4" t="s">
        <v>38</v>
      </c>
      <c r="AR28" s="4" t="s">
        <v>38</v>
      </c>
      <c r="AS28" s="4" t="s">
        <v>44</v>
      </c>
      <c r="AT28" s="4" t="s">
        <v>45</v>
      </c>
      <c r="AU28" s="4" t="s">
        <v>65</v>
      </c>
      <c r="AV28" s="4" t="s">
        <v>49</v>
      </c>
      <c r="AW28" s="18" t="s">
        <v>58</v>
      </c>
      <c r="AX28" s="14" t="s">
        <v>43</v>
      </c>
      <c r="AY28" s="4" t="s">
        <v>38</v>
      </c>
      <c r="AZ28" s="4" t="s">
        <v>38</v>
      </c>
      <c r="BA28" s="4" t="s">
        <v>44</v>
      </c>
      <c r="BB28" s="4" t="s">
        <v>45</v>
      </c>
      <c r="BC28" s="4" t="s">
        <v>65</v>
      </c>
      <c r="BD28" s="4" t="s">
        <v>49</v>
      </c>
      <c r="BE28" s="14" t="s">
        <v>47</v>
      </c>
      <c r="BF28" s="4" t="s">
        <v>54</v>
      </c>
      <c r="BG28" s="4" t="s">
        <v>54</v>
      </c>
      <c r="BH28" s="4" t="s">
        <v>55</v>
      </c>
      <c r="BI28" s="4" t="s">
        <v>45</v>
      </c>
      <c r="BJ28" s="4" t="s">
        <v>65</v>
      </c>
      <c r="BK28" s="4" t="s">
        <v>57</v>
      </c>
      <c r="BL28" s="14" t="s">
        <v>47</v>
      </c>
      <c r="BM28" s="4" t="s">
        <v>54</v>
      </c>
      <c r="BN28" s="4" t="s">
        <v>54</v>
      </c>
      <c r="BO28" s="4" t="s">
        <v>55</v>
      </c>
      <c r="BP28" s="4" t="s">
        <v>45</v>
      </c>
      <c r="BQ28" s="4" t="s">
        <v>65</v>
      </c>
      <c r="BR28" s="4" t="s">
        <v>57</v>
      </c>
      <c r="BS28" s="23" t="s">
        <v>32</v>
      </c>
    </row>
    <row r="29" spans="1:71" ht="12.75" x14ac:dyDescent="0.2">
      <c r="A29" s="5">
        <v>45669.62165857639</v>
      </c>
      <c r="B29" s="6" t="s">
        <v>110</v>
      </c>
      <c r="C29" s="6">
        <v>36</v>
      </c>
      <c r="D29" s="6" t="s">
        <v>74</v>
      </c>
      <c r="E29" s="6" t="s">
        <v>69</v>
      </c>
      <c r="F29" s="15" t="s">
        <v>47</v>
      </c>
      <c r="G29" s="6" t="s">
        <v>38</v>
      </c>
      <c r="H29" s="6" t="s">
        <v>54</v>
      </c>
      <c r="I29" s="6" t="s">
        <v>55</v>
      </c>
      <c r="J29" s="6" t="s">
        <v>45</v>
      </c>
      <c r="K29" s="6" t="s">
        <v>65</v>
      </c>
      <c r="L29" s="6" t="s">
        <v>49</v>
      </c>
      <c r="M29" s="15" t="s">
        <v>47</v>
      </c>
      <c r="N29" s="6" t="s">
        <v>50</v>
      </c>
      <c r="O29" s="6" t="s">
        <v>54</v>
      </c>
      <c r="P29" s="6" t="s">
        <v>55</v>
      </c>
      <c r="Q29" s="6" t="s">
        <v>45</v>
      </c>
      <c r="R29" s="6" t="s">
        <v>65</v>
      </c>
      <c r="S29" s="6" t="s">
        <v>57</v>
      </c>
      <c r="T29" s="15" t="s">
        <v>47</v>
      </c>
      <c r="U29" s="6" t="s">
        <v>38</v>
      </c>
      <c r="V29" s="6" t="s">
        <v>54</v>
      </c>
      <c r="W29" s="6" t="s">
        <v>55</v>
      </c>
      <c r="X29" s="6" t="s">
        <v>45</v>
      </c>
      <c r="Y29" s="6" t="s">
        <v>65</v>
      </c>
      <c r="Z29" s="6" t="s">
        <v>57</v>
      </c>
      <c r="AA29" s="19" t="s">
        <v>32</v>
      </c>
      <c r="AB29" s="15" t="s">
        <v>47</v>
      </c>
      <c r="AC29" s="6" t="s">
        <v>38</v>
      </c>
      <c r="AD29" s="6" t="s">
        <v>54</v>
      </c>
      <c r="AE29" s="6" t="s">
        <v>55</v>
      </c>
      <c r="AF29" s="6" t="s">
        <v>56</v>
      </c>
      <c r="AG29" s="6" t="s">
        <v>65</v>
      </c>
      <c r="AH29" s="6" t="s">
        <v>57</v>
      </c>
      <c r="AI29" s="15" t="s">
        <v>47</v>
      </c>
      <c r="AJ29" s="6" t="s">
        <v>50</v>
      </c>
      <c r="AK29" s="6" t="s">
        <v>54</v>
      </c>
      <c r="AL29" s="6" t="s">
        <v>55</v>
      </c>
      <c r="AM29" s="6" t="s">
        <v>56</v>
      </c>
      <c r="AN29" s="6" t="s">
        <v>65</v>
      </c>
      <c r="AO29" s="6" t="s">
        <v>57</v>
      </c>
      <c r="AP29" s="15" t="s">
        <v>47</v>
      </c>
      <c r="AQ29" s="6" t="s">
        <v>50</v>
      </c>
      <c r="AR29" s="6" t="s">
        <v>54</v>
      </c>
      <c r="AS29" s="6" t="s">
        <v>55</v>
      </c>
      <c r="AT29" s="6" t="s">
        <v>56</v>
      </c>
      <c r="AU29" s="6" t="s">
        <v>65</v>
      </c>
      <c r="AV29" s="6" t="s">
        <v>57</v>
      </c>
      <c r="AW29" s="19" t="s">
        <v>51</v>
      </c>
      <c r="AX29" s="15" t="s">
        <v>47</v>
      </c>
      <c r="AY29" s="6" t="s">
        <v>50</v>
      </c>
      <c r="AZ29" s="6" t="s">
        <v>54</v>
      </c>
      <c r="BA29" s="6" t="s">
        <v>55</v>
      </c>
      <c r="BB29" s="6" t="s">
        <v>56</v>
      </c>
      <c r="BC29" s="6" t="s">
        <v>65</v>
      </c>
      <c r="BD29" s="6" t="s">
        <v>57</v>
      </c>
      <c r="BE29" s="15" t="s">
        <v>47</v>
      </c>
      <c r="BF29" s="6" t="s">
        <v>38</v>
      </c>
      <c r="BG29" s="6" t="s">
        <v>54</v>
      </c>
      <c r="BH29" s="6" t="s">
        <v>55</v>
      </c>
      <c r="BI29" s="6" t="s">
        <v>56</v>
      </c>
      <c r="BJ29" s="6" t="s">
        <v>65</v>
      </c>
      <c r="BK29" s="6" t="s">
        <v>57</v>
      </c>
      <c r="BL29" s="15" t="s">
        <v>47</v>
      </c>
      <c r="BM29" s="6" t="s">
        <v>72</v>
      </c>
      <c r="BN29" s="6" t="s">
        <v>54</v>
      </c>
      <c r="BO29" s="6" t="s">
        <v>55</v>
      </c>
      <c r="BP29" s="6" t="s">
        <v>56</v>
      </c>
      <c r="BQ29" s="6" t="s">
        <v>65</v>
      </c>
      <c r="BR29" s="6" t="s">
        <v>57</v>
      </c>
      <c r="BS29" s="24" t="s">
        <v>32</v>
      </c>
    </row>
    <row r="30" spans="1:71" ht="12.75" x14ac:dyDescent="0.2">
      <c r="A30" s="3">
        <v>45669.645624409721</v>
      </c>
      <c r="B30" s="4" t="s">
        <v>111</v>
      </c>
      <c r="C30" s="4">
        <v>21</v>
      </c>
      <c r="D30" s="4" t="s">
        <v>90</v>
      </c>
      <c r="E30" s="4" t="s">
        <v>82</v>
      </c>
      <c r="F30" s="14" t="s">
        <v>47</v>
      </c>
      <c r="G30" s="4" t="s">
        <v>38</v>
      </c>
      <c r="H30" s="4" t="s">
        <v>38</v>
      </c>
      <c r="I30" s="4" t="s">
        <v>55</v>
      </c>
      <c r="J30" s="4" t="s">
        <v>45</v>
      </c>
      <c r="K30" s="4" t="s">
        <v>65</v>
      </c>
      <c r="L30" s="4" t="s">
        <v>57</v>
      </c>
      <c r="M30" s="14" t="s">
        <v>47</v>
      </c>
      <c r="N30" s="4" t="s">
        <v>54</v>
      </c>
      <c r="O30" s="4" t="s">
        <v>54</v>
      </c>
      <c r="P30" s="4" t="s">
        <v>55</v>
      </c>
      <c r="Q30" s="4" t="s">
        <v>56</v>
      </c>
      <c r="R30" s="4" t="s">
        <v>78</v>
      </c>
      <c r="S30" s="4" t="s">
        <v>57</v>
      </c>
      <c r="T30" s="14" t="s">
        <v>47</v>
      </c>
      <c r="U30" s="4" t="s">
        <v>54</v>
      </c>
      <c r="V30" s="4" t="s">
        <v>54</v>
      </c>
      <c r="W30" s="4" t="s">
        <v>55</v>
      </c>
      <c r="X30" s="4" t="s">
        <v>56</v>
      </c>
      <c r="Y30" s="4" t="s">
        <v>65</v>
      </c>
      <c r="Z30" s="4" t="s">
        <v>57</v>
      </c>
      <c r="AA30" s="18" t="s">
        <v>32</v>
      </c>
      <c r="AB30" s="14" t="s">
        <v>47</v>
      </c>
      <c r="AC30" s="4" t="s">
        <v>38</v>
      </c>
      <c r="AD30" s="4" t="s">
        <v>38</v>
      </c>
      <c r="AE30" s="4" t="s">
        <v>44</v>
      </c>
      <c r="AF30" s="4" t="s">
        <v>45</v>
      </c>
      <c r="AG30" s="4" t="s">
        <v>65</v>
      </c>
      <c r="AH30" s="4" t="s">
        <v>49</v>
      </c>
      <c r="AI30" s="14" t="s">
        <v>47</v>
      </c>
      <c r="AJ30" s="4" t="s">
        <v>54</v>
      </c>
      <c r="AK30" s="4" t="s">
        <v>54</v>
      </c>
      <c r="AL30" s="4" t="s">
        <v>55</v>
      </c>
      <c r="AM30" s="4" t="s">
        <v>56</v>
      </c>
      <c r="AN30" s="4" t="s">
        <v>65</v>
      </c>
      <c r="AO30" s="4" t="s">
        <v>57</v>
      </c>
      <c r="AP30" s="14" t="s">
        <v>47</v>
      </c>
      <c r="AQ30" s="4" t="s">
        <v>54</v>
      </c>
      <c r="AR30" s="4" t="s">
        <v>54</v>
      </c>
      <c r="AS30" s="4" t="s">
        <v>55</v>
      </c>
      <c r="AT30" s="4" t="s">
        <v>56</v>
      </c>
      <c r="AU30" s="4" t="s">
        <v>78</v>
      </c>
      <c r="AV30" s="4" t="s">
        <v>57</v>
      </c>
      <c r="AW30" s="18" t="s">
        <v>32</v>
      </c>
      <c r="AX30" s="14" t="s">
        <v>43</v>
      </c>
      <c r="AY30" s="4" t="s">
        <v>38</v>
      </c>
      <c r="AZ30" s="4" t="s">
        <v>38</v>
      </c>
      <c r="BA30" s="4" t="s">
        <v>44</v>
      </c>
      <c r="BB30" s="4" t="s">
        <v>45</v>
      </c>
      <c r="BC30" s="4" t="s">
        <v>65</v>
      </c>
      <c r="BD30" s="4" t="s">
        <v>49</v>
      </c>
      <c r="BE30" s="14" t="s">
        <v>47</v>
      </c>
      <c r="BF30" s="4" t="s">
        <v>54</v>
      </c>
      <c r="BG30" s="4" t="s">
        <v>54</v>
      </c>
      <c r="BH30" s="4" t="s">
        <v>55</v>
      </c>
      <c r="BI30" s="4" t="s">
        <v>56</v>
      </c>
      <c r="BJ30" s="4" t="s">
        <v>65</v>
      </c>
      <c r="BK30" s="4" t="s">
        <v>57</v>
      </c>
      <c r="BL30" s="14" t="s">
        <v>47</v>
      </c>
      <c r="BM30" s="4" t="s">
        <v>54</v>
      </c>
      <c r="BN30" s="4" t="s">
        <v>54</v>
      </c>
      <c r="BO30" s="4" t="s">
        <v>55</v>
      </c>
      <c r="BP30" s="4" t="s">
        <v>56</v>
      </c>
      <c r="BQ30" s="4" t="s">
        <v>65</v>
      </c>
      <c r="BR30" s="4" t="s">
        <v>57</v>
      </c>
      <c r="BS30" s="23" t="s">
        <v>32</v>
      </c>
    </row>
    <row r="31" spans="1:71" ht="12.75" x14ac:dyDescent="0.2">
      <c r="A31" s="5">
        <v>45669.679212222225</v>
      </c>
      <c r="B31" s="6" t="s">
        <v>112</v>
      </c>
      <c r="C31" s="6">
        <v>20</v>
      </c>
      <c r="D31" s="6" t="s">
        <v>76</v>
      </c>
      <c r="E31" s="6" t="s">
        <v>36</v>
      </c>
      <c r="F31" s="15" t="s">
        <v>47</v>
      </c>
      <c r="G31" s="6" t="s">
        <v>38</v>
      </c>
      <c r="H31" s="6" t="s">
        <v>38</v>
      </c>
      <c r="I31" s="6" t="s">
        <v>55</v>
      </c>
      <c r="J31" s="6" t="s">
        <v>45</v>
      </c>
      <c r="K31" s="6" t="s">
        <v>48</v>
      </c>
      <c r="L31" s="6" t="s">
        <v>49</v>
      </c>
      <c r="M31" s="15" t="s">
        <v>47</v>
      </c>
      <c r="N31" s="6" t="s">
        <v>38</v>
      </c>
      <c r="O31" s="6" t="s">
        <v>38</v>
      </c>
      <c r="P31" s="6" t="s">
        <v>55</v>
      </c>
      <c r="Q31" s="6" t="s">
        <v>40</v>
      </c>
      <c r="R31" s="6" t="s">
        <v>48</v>
      </c>
      <c r="S31" s="6" t="s">
        <v>46</v>
      </c>
      <c r="T31" s="15" t="s">
        <v>47</v>
      </c>
      <c r="U31" s="6" t="s">
        <v>38</v>
      </c>
      <c r="V31" s="6" t="s">
        <v>54</v>
      </c>
      <c r="W31" s="6" t="s">
        <v>55</v>
      </c>
      <c r="X31" s="6" t="s">
        <v>45</v>
      </c>
      <c r="Y31" s="6" t="s">
        <v>48</v>
      </c>
      <c r="Z31" s="6" t="s">
        <v>49</v>
      </c>
      <c r="AA31" s="19" t="s">
        <v>58</v>
      </c>
      <c r="AB31" s="15" t="s">
        <v>47</v>
      </c>
      <c r="AC31" s="6" t="s">
        <v>50</v>
      </c>
      <c r="AD31" s="6" t="s">
        <v>72</v>
      </c>
      <c r="AE31" s="6" t="s">
        <v>44</v>
      </c>
      <c r="AF31" s="6" t="s">
        <v>40</v>
      </c>
      <c r="AG31" s="6" t="s">
        <v>48</v>
      </c>
      <c r="AH31" s="6" t="s">
        <v>46</v>
      </c>
      <c r="AI31" s="15" t="s">
        <v>47</v>
      </c>
      <c r="AJ31" s="6" t="s">
        <v>38</v>
      </c>
      <c r="AK31" s="6" t="s">
        <v>38</v>
      </c>
      <c r="AL31" s="6" t="s">
        <v>55</v>
      </c>
      <c r="AM31" s="6" t="s">
        <v>45</v>
      </c>
      <c r="AN31" s="6" t="s">
        <v>65</v>
      </c>
      <c r="AO31" s="6" t="s">
        <v>49</v>
      </c>
      <c r="AP31" s="15" t="s">
        <v>47</v>
      </c>
      <c r="AQ31" s="6" t="s">
        <v>54</v>
      </c>
      <c r="AR31" s="6" t="s">
        <v>54</v>
      </c>
      <c r="AS31" s="6" t="s">
        <v>55</v>
      </c>
      <c r="AT31" s="6" t="s">
        <v>45</v>
      </c>
      <c r="AU31" s="6" t="s">
        <v>48</v>
      </c>
      <c r="AV31" s="6" t="s">
        <v>49</v>
      </c>
      <c r="AW31" s="19" t="s">
        <v>32</v>
      </c>
      <c r="AX31" s="15" t="s">
        <v>47</v>
      </c>
      <c r="AY31" s="6" t="s">
        <v>38</v>
      </c>
      <c r="AZ31" s="6" t="s">
        <v>50</v>
      </c>
      <c r="BA31" s="6" t="s">
        <v>39</v>
      </c>
      <c r="BB31" s="6" t="s">
        <v>45</v>
      </c>
      <c r="BC31" s="6" t="s">
        <v>48</v>
      </c>
      <c r="BD31" s="6" t="s">
        <v>46</v>
      </c>
      <c r="BE31" s="15" t="s">
        <v>47</v>
      </c>
      <c r="BF31" s="6" t="s">
        <v>38</v>
      </c>
      <c r="BG31" s="6" t="s">
        <v>54</v>
      </c>
      <c r="BH31" s="6" t="s">
        <v>44</v>
      </c>
      <c r="BI31" s="6" t="s">
        <v>45</v>
      </c>
      <c r="BJ31" s="6" t="s">
        <v>48</v>
      </c>
      <c r="BK31" s="6" t="s">
        <v>46</v>
      </c>
      <c r="BL31" s="15" t="s">
        <v>47</v>
      </c>
      <c r="BM31" s="6" t="s">
        <v>38</v>
      </c>
      <c r="BN31" s="6" t="s">
        <v>54</v>
      </c>
      <c r="BO31" s="6" t="s">
        <v>55</v>
      </c>
      <c r="BP31" s="6" t="s">
        <v>45</v>
      </c>
      <c r="BQ31" s="6" t="s">
        <v>48</v>
      </c>
      <c r="BR31" s="6" t="s">
        <v>49</v>
      </c>
      <c r="BS31" s="24" t="s">
        <v>32</v>
      </c>
    </row>
    <row r="32" spans="1:71" ht="12.75" x14ac:dyDescent="0.2">
      <c r="A32" s="3">
        <v>45669.842998275461</v>
      </c>
      <c r="B32" s="4" t="s">
        <v>113</v>
      </c>
      <c r="C32" s="4">
        <v>58</v>
      </c>
      <c r="D32" s="4" t="s">
        <v>114</v>
      </c>
      <c r="E32" s="4" t="s">
        <v>69</v>
      </c>
      <c r="F32" s="14" t="s">
        <v>47</v>
      </c>
      <c r="G32" s="4" t="s">
        <v>38</v>
      </c>
      <c r="H32" s="4" t="s">
        <v>38</v>
      </c>
      <c r="I32" s="4" t="s">
        <v>44</v>
      </c>
      <c r="J32" s="4" t="s">
        <v>45</v>
      </c>
      <c r="K32" s="4" t="s">
        <v>41</v>
      </c>
      <c r="L32" s="4" t="s">
        <v>49</v>
      </c>
      <c r="M32" s="14" t="s">
        <v>43</v>
      </c>
      <c r="N32" s="4" t="s">
        <v>38</v>
      </c>
      <c r="O32" s="4" t="s">
        <v>38</v>
      </c>
      <c r="P32" s="4" t="s">
        <v>44</v>
      </c>
      <c r="Q32" s="4" t="s">
        <v>45</v>
      </c>
      <c r="R32" s="4" t="s">
        <v>41</v>
      </c>
      <c r="S32" s="4" t="s">
        <v>46</v>
      </c>
      <c r="T32" s="14" t="s">
        <v>43</v>
      </c>
      <c r="U32" s="4" t="s">
        <v>38</v>
      </c>
      <c r="V32" s="4" t="s">
        <v>38</v>
      </c>
      <c r="W32" s="4" t="s">
        <v>55</v>
      </c>
      <c r="X32" s="4" t="s">
        <v>56</v>
      </c>
      <c r="Y32" s="4" t="s">
        <v>41</v>
      </c>
      <c r="Z32" s="4" t="s">
        <v>49</v>
      </c>
      <c r="AA32" s="18" t="s">
        <v>32</v>
      </c>
      <c r="AB32" s="14" t="s">
        <v>43</v>
      </c>
      <c r="AC32" s="4" t="s">
        <v>38</v>
      </c>
      <c r="AD32" s="4" t="s">
        <v>38</v>
      </c>
      <c r="AE32" s="4" t="s">
        <v>44</v>
      </c>
      <c r="AF32" s="4" t="s">
        <v>45</v>
      </c>
      <c r="AG32" s="4" t="s">
        <v>41</v>
      </c>
      <c r="AH32" s="4" t="s">
        <v>46</v>
      </c>
      <c r="AI32" s="14" t="s">
        <v>43</v>
      </c>
      <c r="AJ32" s="4" t="s">
        <v>38</v>
      </c>
      <c r="AK32" s="4" t="s">
        <v>38</v>
      </c>
      <c r="AL32" s="4" t="s">
        <v>44</v>
      </c>
      <c r="AM32" s="4" t="s">
        <v>45</v>
      </c>
      <c r="AN32" s="4" t="s">
        <v>41</v>
      </c>
      <c r="AO32" s="4" t="s">
        <v>46</v>
      </c>
      <c r="AP32" s="14" t="s">
        <v>43</v>
      </c>
      <c r="AQ32" s="4" t="s">
        <v>38</v>
      </c>
      <c r="AR32" s="4" t="s">
        <v>38</v>
      </c>
      <c r="AS32" s="4" t="s">
        <v>44</v>
      </c>
      <c r="AT32" s="4" t="s">
        <v>45</v>
      </c>
      <c r="AU32" s="4" t="s">
        <v>41</v>
      </c>
      <c r="AV32" s="4" t="s">
        <v>49</v>
      </c>
      <c r="AW32" s="18" t="s">
        <v>32</v>
      </c>
      <c r="AX32" s="14" t="s">
        <v>43</v>
      </c>
      <c r="AY32" s="4" t="s">
        <v>38</v>
      </c>
      <c r="AZ32" s="4" t="s">
        <v>38</v>
      </c>
      <c r="BA32" s="4" t="s">
        <v>44</v>
      </c>
      <c r="BB32" s="4" t="s">
        <v>45</v>
      </c>
      <c r="BC32" s="4" t="s">
        <v>41</v>
      </c>
      <c r="BD32" s="4" t="s">
        <v>49</v>
      </c>
      <c r="BE32" s="14" t="s">
        <v>43</v>
      </c>
      <c r="BF32" s="4" t="s">
        <v>38</v>
      </c>
      <c r="BG32" s="4" t="s">
        <v>38</v>
      </c>
      <c r="BH32" s="4" t="s">
        <v>44</v>
      </c>
      <c r="BI32" s="4" t="s">
        <v>45</v>
      </c>
      <c r="BJ32" s="4" t="s">
        <v>41</v>
      </c>
      <c r="BK32" s="4" t="s">
        <v>46</v>
      </c>
      <c r="BL32" s="14" t="s">
        <v>43</v>
      </c>
      <c r="BM32" s="4" t="s">
        <v>38</v>
      </c>
      <c r="BN32" s="4" t="s">
        <v>38</v>
      </c>
      <c r="BO32" s="4" t="s">
        <v>44</v>
      </c>
      <c r="BP32" s="4" t="s">
        <v>45</v>
      </c>
      <c r="BQ32" s="4" t="s">
        <v>41</v>
      </c>
      <c r="BR32" s="4" t="s">
        <v>49</v>
      </c>
      <c r="BS32" s="23" t="s">
        <v>32</v>
      </c>
    </row>
    <row r="33" spans="1:71" ht="12.75" x14ac:dyDescent="0.2">
      <c r="A33" s="7">
        <v>45669.882751122685</v>
      </c>
      <c r="B33" s="8" t="s">
        <v>115</v>
      </c>
      <c r="C33" s="8">
        <v>24</v>
      </c>
      <c r="D33" s="8" t="s">
        <v>76</v>
      </c>
      <c r="E33" s="8" t="s">
        <v>77</v>
      </c>
      <c r="F33" s="16" t="s">
        <v>47</v>
      </c>
      <c r="G33" s="8" t="s">
        <v>38</v>
      </c>
      <c r="H33" s="8" t="s">
        <v>54</v>
      </c>
      <c r="I33" s="8" t="s">
        <v>55</v>
      </c>
      <c r="J33" s="8" t="s">
        <v>56</v>
      </c>
      <c r="K33" s="8" t="s">
        <v>65</v>
      </c>
      <c r="L33" s="8" t="s">
        <v>49</v>
      </c>
      <c r="M33" s="16" t="s">
        <v>43</v>
      </c>
      <c r="N33" s="8" t="s">
        <v>38</v>
      </c>
      <c r="O33" s="8" t="s">
        <v>38</v>
      </c>
      <c r="P33" s="8" t="s">
        <v>44</v>
      </c>
      <c r="Q33" s="8" t="s">
        <v>45</v>
      </c>
      <c r="R33" s="8" t="s">
        <v>41</v>
      </c>
      <c r="S33" s="8" t="s">
        <v>46</v>
      </c>
      <c r="T33" s="16" t="s">
        <v>47</v>
      </c>
      <c r="U33" s="8" t="s">
        <v>38</v>
      </c>
      <c r="V33" s="8" t="s">
        <v>54</v>
      </c>
      <c r="W33" s="8" t="s">
        <v>55</v>
      </c>
      <c r="X33" s="8" t="s">
        <v>56</v>
      </c>
      <c r="Y33" s="8" t="s">
        <v>48</v>
      </c>
      <c r="Z33" s="8" t="s">
        <v>57</v>
      </c>
      <c r="AA33" s="20" t="s">
        <v>32</v>
      </c>
      <c r="AB33" s="16" t="s">
        <v>47</v>
      </c>
      <c r="AC33" s="8" t="s">
        <v>50</v>
      </c>
      <c r="AD33" s="8" t="s">
        <v>50</v>
      </c>
      <c r="AE33" s="8" t="s">
        <v>39</v>
      </c>
      <c r="AF33" s="8" t="s">
        <v>40</v>
      </c>
      <c r="AG33" s="8" t="s">
        <v>48</v>
      </c>
      <c r="AH33" s="8" t="s">
        <v>46</v>
      </c>
      <c r="AI33" s="16" t="s">
        <v>47</v>
      </c>
      <c r="AJ33" s="8" t="s">
        <v>38</v>
      </c>
      <c r="AK33" s="8" t="s">
        <v>38</v>
      </c>
      <c r="AL33" s="8" t="s">
        <v>44</v>
      </c>
      <c r="AM33" s="8" t="s">
        <v>45</v>
      </c>
      <c r="AN33" s="8" t="s">
        <v>48</v>
      </c>
      <c r="AO33" s="8" t="s">
        <v>49</v>
      </c>
      <c r="AP33" s="16" t="s">
        <v>47</v>
      </c>
      <c r="AQ33" s="8" t="s">
        <v>54</v>
      </c>
      <c r="AR33" s="8" t="s">
        <v>54</v>
      </c>
      <c r="AS33" s="8" t="s">
        <v>55</v>
      </c>
      <c r="AT33" s="8" t="s">
        <v>56</v>
      </c>
      <c r="AU33" s="8" t="s">
        <v>48</v>
      </c>
      <c r="AV33" s="8" t="s">
        <v>57</v>
      </c>
      <c r="AW33" s="20" t="s">
        <v>32</v>
      </c>
      <c r="AX33" s="16" t="s">
        <v>43</v>
      </c>
      <c r="AY33" s="8" t="s">
        <v>50</v>
      </c>
      <c r="AZ33" s="8" t="s">
        <v>72</v>
      </c>
      <c r="BA33" s="8" t="s">
        <v>39</v>
      </c>
      <c r="BB33" s="8" t="s">
        <v>40</v>
      </c>
      <c r="BC33" s="8" t="s">
        <v>48</v>
      </c>
      <c r="BD33" s="8" t="s">
        <v>42</v>
      </c>
      <c r="BE33" s="16" t="s">
        <v>47</v>
      </c>
      <c r="BF33" s="8" t="s">
        <v>38</v>
      </c>
      <c r="BG33" s="8" t="s">
        <v>38</v>
      </c>
      <c r="BH33" s="8" t="s">
        <v>44</v>
      </c>
      <c r="BI33" s="8" t="s">
        <v>45</v>
      </c>
      <c r="BJ33" s="8" t="s">
        <v>48</v>
      </c>
      <c r="BK33" s="8" t="s">
        <v>49</v>
      </c>
      <c r="BL33" s="16" t="s">
        <v>43</v>
      </c>
      <c r="BM33" s="8" t="s">
        <v>38</v>
      </c>
      <c r="BN33" s="8" t="s">
        <v>38</v>
      </c>
      <c r="BO33" s="8" t="s">
        <v>55</v>
      </c>
      <c r="BP33" s="8" t="s">
        <v>56</v>
      </c>
      <c r="BQ33" s="8" t="s">
        <v>48</v>
      </c>
      <c r="BR33" s="8" t="s">
        <v>57</v>
      </c>
      <c r="BS33" s="25" t="s">
        <v>32</v>
      </c>
    </row>
    <row r="35" spans="1:71" ht="15.75" customHeight="1" x14ac:dyDescent="0.2">
      <c r="D35" s="10" t="s">
        <v>116</v>
      </c>
      <c r="E35" s="11"/>
      <c r="F35" s="11"/>
      <c r="G35" s="10" t="s">
        <v>117</v>
      </c>
      <c r="H35" s="10" t="s">
        <v>118</v>
      </c>
    </row>
    <row r="36" spans="1:71" ht="15.75" customHeight="1" x14ac:dyDescent="0.2">
      <c r="D36" s="39" t="s">
        <v>119</v>
      </c>
      <c r="E36" s="10" t="s">
        <v>71</v>
      </c>
      <c r="F36" s="11">
        <f>COUNTIF(F$2:F$33,E36)</f>
        <v>0</v>
      </c>
      <c r="G36" s="11">
        <f>F36*1</f>
        <v>0</v>
      </c>
      <c r="H36" s="30">
        <f>(G36+G37+G39+G38)/32</f>
        <v>3.5625</v>
      </c>
      <c r="J36" s="9" t="s">
        <v>134</v>
      </c>
      <c r="K36" s="9" t="s">
        <v>138</v>
      </c>
      <c r="L36" s="9" t="s">
        <v>139</v>
      </c>
      <c r="M36" s="9" t="s">
        <v>140</v>
      </c>
      <c r="N36" s="9" t="s">
        <v>141</v>
      </c>
      <c r="O36" s="9" t="s">
        <v>142</v>
      </c>
      <c r="P36" s="9" t="s">
        <v>143</v>
      </c>
      <c r="Q36" s="9" t="s">
        <v>144</v>
      </c>
    </row>
    <row r="37" spans="1:71" ht="15.75" customHeight="1" x14ac:dyDescent="0.2">
      <c r="D37" s="39"/>
      <c r="E37" s="10" t="s">
        <v>37</v>
      </c>
      <c r="F37" s="11">
        <f t="shared" ref="F37:F38" si="0">COUNTIF(F$2:F$33,E37)</f>
        <v>2</v>
      </c>
      <c r="G37" s="11">
        <f>F37*2</f>
        <v>4</v>
      </c>
      <c r="H37" s="30"/>
      <c r="J37" s="9" t="s">
        <v>135</v>
      </c>
      <c r="K37">
        <f>(H36+H130+H224)/3</f>
        <v>3.3541666666666665</v>
      </c>
      <c r="L37">
        <f>(H40+H134+H228)/3</f>
        <v>2.96875</v>
      </c>
      <c r="M37">
        <f>(H44+H138+H232)/3</f>
        <v>2.9479166666666665</v>
      </c>
      <c r="N37">
        <f>(H48+H142+H236)/3</f>
        <v>3.1979166666666665</v>
      </c>
      <c r="O37">
        <f>(H52+H146+H240)/3</f>
        <v>2.9270833333333335</v>
      </c>
      <c r="P37">
        <f>(H56+H150+H244)/3</f>
        <v>2.8541666666666665</v>
      </c>
      <c r="Q37">
        <f>(H60+H154+H248)/3</f>
        <v>2.625</v>
      </c>
    </row>
    <row r="38" spans="1:71" ht="15.75" customHeight="1" x14ac:dyDescent="0.2">
      <c r="D38" s="39"/>
      <c r="E38" s="11" t="s">
        <v>43</v>
      </c>
      <c r="F38" s="11">
        <f t="shared" si="0"/>
        <v>10</v>
      </c>
      <c r="G38" s="11">
        <f>F38*3</f>
        <v>30</v>
      </c>
      <c r="H38" s="30"/>
      <c r="J38" s="9" t="s">
        <v>136</v>
      </c>
      <c r="K38">
        <f>(H67+H161+H255)/3</f>
        <v>3.5104166666666665</v>
      </c>
      <c r="L38" s="9">
        <f>(H71+H165+H259)/3</f>
        <v>3.15625</v>
      </c>
      <c r="M38">
        <f>(H75+H169+H263)/3</f>
        <v>3.3020833333333335</v>
      </c>
      <c r="N38">
        <f>(H79+H173+H267)/3</f>
        <v>3.03125</v>
      </c>
      <c r="O38">
        <f>(H83+H177+H271)/3</f>
        <v>2.9895833333333335</v>
      </c>
      <c r="P38">
        <f>(H87+H181+H275)/3</f>
        <v>2.875</v>
      </c>
      <c r="Q38">
        <f>(H91+H185+H279)/3</f>
        <v>2.8020833333333335</v>
      </c>
    </row>
    <row r="39" spans="1:71" ht="15.75" customHeight="1" x14ac:dyDescent="0.2">
      <c r="D39" s="39"/>
      <c r="E39" s="11" t="s">
        <v>47</v>
      </c>
      <c r="F39" s="11">
        <f>COUNTIF(F$2:F$33,E39) + 1</f>
        <v>20</v>
      </c>
      <c r="G39" s="11">
        <f>F39*4</f>
        <v>80</v>
      </c>
      <c r="H39" s="30"/>
      <c r="J39" s="9" t="s">
        <v>137</v>
      </c>
      <c r="K39">
        <f>(H98+H192+H286)/3</f>
        <v>3.5416666666666665</v>
      </c>
      <c r="L39">
        <f>(H102+H196+H290)/3</f>
        <v>3.3229166666666665</v>
      </c>
      <c r="M39">
        <f>(H106+H200+H294)/3</f>
        <v>3.3541666666666665</v>
      </c>
      <c r="N39">
        <f>(H110+H204+H298)/3</f>
        <v>3.40625</v>
      </c>
      <c r="O39">
        <f>(H114+H208+H302)/3</f>
        <v>3.21875</v>
      </c>
      <c r="P39">
        <f>(H118+H212+H306)/3</f>
        <v>2.9479166666666665</v>
      </c>
      <c r="Q39">
        <f>(H122+H216+H310)/3</f>
        <v>3.1458333333333335</v>
      </c>
    </row>
    <row r="40" spans="1:71" ht="15.75" customHeight="1" x14ac:dyDescent="0.2">
      <c r="D40" s="35" t="s">
        <v>120</v>
      </c>
      <c r="E40" s="12" t="s">
        <v>72</v>
      </c>
      <c r="F40" s="12">
        <f>COUNTIF(G$2:G$33,E40)</f>
        <v>0</v>
      </c>
      <c r="G40" s="12">
        <f>F40*1</f>
        <v>0</v>
      </c>
      <c r="H40" s="34">
        <f>(G40+G41+G43+G42)/32</f>
        <v>3.1875</v>
      </c>
    </row>
    <row r="41" spans="1:71" ht="15.75" customHeight="1" x14ac:dyDescent="0.2">
      <c r="D41" s="35"/>
      <c r="E41" s="12" t="s">
        <v>50</v>
      </c>
      <c r="F41" s="12">
        <f t="shared" ref="F41" si="1">COUNTIF(G$2:G$33,E41)</f>
        <v>1</v>
      </c>
      <c r="G41" s="12">
        <f>F41*2</f>
        <v>2</v>
      </c>
      <c r="H41" s="34"/>
      <c r="J41" s="9" t="s">
        <v>145</v>
      </c>
      <c r="K41" s="9" t="s">
        <v>135</v>
      </c>
      <c r="L41" s="9" t="s">
        <v>136</v>
      </c>
      <c r="M41" s="9" t="s">
        <v>137</v>
      </c>
    </row>
    <row r="42" spans="1:71" ht="15.75" customHeight="1" x14ac:dyDescent="0.2">
      <c r="B42" s="9"/>
      <c r="D42" s="35"/>
      <c r="E42" s="12" t="s">
        <v>38</v>
      </c>
      <c r="F42" s="12">
        <f>COUNTIF(G$2:G$33,E42)</f>
        <v>24</v>
      </c>
      <c r="G42" s="12">
        <f>F42*3</f>
        <v>72</v>
      </c>
      <c r="H42" s="34"/>
      <c r="J42" s="9" t="s">
        <v>146</v>
      </c>
      <c r="K42">
        <f>COUNTIF(AA$2:AA$33,"Model A")</f>
        <v>7</v>
      </c>
      <c r="L42">
        <f>COUNTIF(AA$2:AA$33,"Model B")</f>
        <v>1</v>
      </c>
      <c r="M42">
        <f>COUNTIF(AA$2:AA$33,"Model C")</f>
        <v>24</v>
      </c>
    </row>
    <row r="43" spans="1:71" ht="15.75" customHeight="1" x14ac:dyDescent="0.2">
      <c r="D43" s="35"/>
      <c r="E43" s="12" t="s">
        <v>54</v>
      </c>
      <c r="F43" s="12">
        <f>COUNTIF(G$2:G$33,E43)+1</f>
        <v>7</v>
      </c>
      <c r="G43" s="12">
        <f>F43*4</f>
        <v>28</v>
      </c>
      <c r="H43" s="34"/>
      <c r="J43" s="9" t="s">
        <v>147</v>
      </c>
      <c r="K43">
        <f>COUNTIF(AW$2:AW$33,"Model A")</f>
        <v>4</v>
      </c>
      <c r="L43">
        <f>COUNTIF(AW$2:AW$33,"Model B")</f>
        <v>10</v>
      </c>
      <c r="M43">
        <f>COUNTIF(AW$2:AW$33,"Model C")</f>
        <v>18</v>
      </c>
    </row>
    <row r="44" spans="1:71" ht="15.75" customHeight="1" x14ac:dyDescent="0.2">
      <c r="D44" s="36" t="s">
        <v>121</v>
      </c>
      <c r="E44" s="11" t="s">
        <v>72</v>
      </c>
      <c r="F44" s="11">
        <f>COUNTIF(H$2:H$33,E44)</f>
        <v>0</v>
      </c>
      <c r="G44" s="11">
        <f>F44*1</f>
        <v>0</v>
      </c>
      <c r="H44" s="30">
        <f>(G44+G45+G47+G46)/32</f>
        <v>3.28125</v>
      </c>
      <c r="J44" s="9" t="s">
        <v>148</v>
      </c>
      <c r="K44">
        <f>COUNTIF(BS$2:BS$33,"Model A")</f>
        <v>4</v>
      </c>
      <c r="L44">
        <f>COUNTIF(BS$2:BS$33,"Model B")</f>
        <v>10</v>
      </c>
      <c r="M44">
        <f>COUNTIF(BS$2:BS$33,"Model C")</f>
        <v>18</v>
      </c>
    </row>
    <row r="45" spans="1:71" ht="15.75" customHeight="1" x14ac:dyDescent="0.2">
      <c r="D45" s="37"/>
      <c r="E45" s="11" t="s">
        <v>50</v>
      </c>
      <c r="F45" s="11">
        <f t="shared" ref="F45:F46" si="2">COUNTIF(H$2:H$33,E45)</f>
        <v>1</v>
      </c>
      <c r="G45" s="11">
        <f>F45*2</f>
        <v>2</v>
      </c>
      <c r="H45" s="30"/>
      <c r="J45" s="9" t="s">
        <v>149</v>
      </c>
      <c r="K45">
        <f>SUM(K42:K44)</f>
        <v>15</v>
      </c>
      <c r="L45">
        <f t="shared" ref="L45:M45" si="3">SUM(L42:L44)</f>
        <v>21</v>
      </c>
      <c r="M45">
        <f t="shared" si="3"/>
        <v>60</v>
      </c>
    </row>
    <row r="46" spans="1:71" ht="15.75" customHeight="1" x14ac:dyDescent="0.2">
      <c r="D46" s="37"/>
      <c r="E46" s="10" t="s">
        <v>38</v>
      </c>
      <c r="F46" s="11">
        <f t="shared" si="2"/>
        <v>21</v>
      </c>
      <c r="G46" s="11">
        <f>F46*3</f>
        <v>63</v>
      </c>
      <c r="H46" s="30"/>
    </row>
    <row r="47" spans="1:71" ht="15.75" customHeight="1" x14ac:dyDescent="0.2">
      <c r="D47" s="38"/>
      <c r="E47" s="10" t="s">
        <v>54</v>
      </c>
      <c r="F47" s="11">
        <f>COUNTIF(H$2:H$33,E47) + 1</f>
        <v>10</v>
      </c>
      <c r="G47" s="11">
        <f>F47*4</f>
        <v>40</v>
      </c>
      <c r="H47" s="30"/>
    </row>
    <row r="48" spans="1:71" ht="15.75" customHeight="1" x14ac:dyDescent="0.2">
      <c r="D48" s="31" t="s">
        <v>122</v>
      </c>
      <c r="E48" s="12" t="s">
        <v>94</v>
      </c>
      <c r="F48" s="12">
        <f>COUNTIF(I$2:I$33,E48)</f>
        <v>0</v>
      </c>
      <c r="G48" s="12">
        <f>F48*1</f>
        <v>0</v>
      </c>
      <c r="H48" s="34">
        <f>(G48+G49+G51+G50)/32</f>
        <v>3.34375</v>
      </c>
    </row>
    <row r="49" spans="4:8" ht="15.75" customHeight="1" x14ac:dyDescent="0.2">
      <c r="D49" s="32"/>
      <c r="E49" s="12" t="s">
        <v>39</v>
      </c>
      <c r="F49" s="12">
        <f t="shared" ref="F49:F50" si="4">COUNTIF(I$2:I$33,E49)</f>
        <v>2</v>
      </c>
      <c r="G49" s="12">
        <f>F49*2</f>
        <v>4</v>
      </c>
      <c r="H49" s="34"/>
    </row>
    <row r="50" spans="4:8" ht="15.75" customHeight="1" x14ac:dyDescent="0.2">
      <c r="D50" s="32"/>
      <c r="E50" s="12" t="s">
        <v>44</v>
      </c>
      <c r="F50" s="12">
        <f t="shared" si="4"/>
        <v>17</v>
      </c>
      <c r="G50" s="12">
        <f>F50*3</f>
        <v>51</v>
      </c>
      <c r="H50" s="34"/>
    </row>
    <row r="51" spans="4:8" ht="15.75" customHeight="1" x14ac:dyDescent="0.2">
      <c r="D51" s="33"/>
      <c r="E51" s="12" t="s">
        <v>55</v>
      </c>
      <c r="F51" s="12">
        <f>COUNTIF(I$2:I$33,E51)+1</f>
        <v>13</v>
      </c>
      <c r="G51" s="12">
        <f>F51*4</f>
        <v>52</v>
      </c>
      <c r="H51" s="34"/>
    </row>
    <row r="52" spans="4:8" ht="15.75" customHeight="1" x14ac:dyDescent="0.2">
      <c r="D52" s="29" t="s">
        <v>123</v>
      </c>
      <c r="E52" s="11" t="s">
        <v>66</v>
      </c>
      <c r="F52" s="11">
        <f>COUNTIF(J$2:J$33,E52)</f>
        <v>0</v>
      </c>
      <c r="G52" s="11">
        <f>F52*1</f>
        <v>0</v>
      </c>
      <c r="H52" s="30">
        <f>(G52+G53+G55+G54)/32</f>
        <v>3.125</v>
      </c>
    </row>
    <row r="53" spans="4:8" ht="15.75" customHeight="1" x14ac:dyDescent="0.2">
      <c r="D53" s="29"/>
      <c r="E53" s="11" t="s">
        <v>40</v>
      </c>
      <c r="F53" s="11">
        <f t="shared" ref="F53:F54" si="5">COUNTIF(J$2:J$33,E53)</f>
        <v>3</v>
      </c>
      <c r="G53" s="11">
        <f>F53*2</f>
        <v>6</v>
      </c>
      <c r="H53" s="30"/>
    </row>
    <row r="54" spans="4:8" ht="15.75" customHeight="1" x14ac:dyDescent="0.2">
      <c r="D54" s="29"/>
      <c r="E54" s="11" t="s">
        <v>45</v>
      </c>
      <c r="F54" s="11">
        <f t="shared" si="5"/>
        <v>22</v>
      </c>
      <c r="G54" s="11">
        <f>F54*3</f>
        <v>66</v>
      </c>
      <c r="H54" s="30"/>
    </row>
    <row r="55" spans="4:8" ht="15.75" customHeight="1" x14ac:dyDescent="0.2">
      <c r="D55" s="29"/>
      <c r="E55" s="11" t="s">
        <v>56</v>
      </c>
      <c r="F55" s="11">
        <f>COUNTIF(J$2:J$33,E55)+1</f>
        <v>7</v>
      </c>
      <c r="G55" s="11">
        <f>F55*4</f>
        <v>28</v>
      </c>
      <c r="H55" s="30"/>
    </row>
    <row r="56" spans="4:8" ht="15.75" customHeight="1" x14ac:dyDescent="0.2">
      <c r="D56" s="31" t="s">
        <v>124</v>
      </c>
      <c r="E56" s="12" t="s">
        <v>78</v>
      </c>
      <c r="F56" s="12">
        <f>COUNTIF(K$2:K$33,E56)</f>
        <v>0</v>
      </c>
      <c r="G56" s="12">
        <f>F56*1</f>
        <v>0</v>
      </c>
      <c r="H56" s="34">
        <f>(G56+G57+G59+G58)/32</f>
        <v>3.03125</v>
      </c>
    </row>
    <row r="57" spans="4:8" ht="15.75" customHeight="1" x14ac:dyDescent="0.2">
      <c r="D57" s="32"/>
      <c r="E57" s="12" t="s">
        <v>41</v>
      </c>
      <c r="F57" s="12">
        <f t="shared" ref="F57:F59" si="6">COUNTIF(K$2:K$33,E57)</f>
        <v>6</v>
      </c>
      <c r="G57" s="12">
        <f>F57*2</f>
        <v>12</v>
      </c>
      <c r="H57" s="34"/>
    </row>
    <row r="58" spans="4:8" ht="15.75" customHeight="1" x14ac:dyDescent="0.2">
      <c r="D58" s="32"/>
      <c r="E58" s="12" t="s">
        <v>48</v>
      </c>
      <c r="F58" s="12">
        <f>COUNTIF(K$2:K$33,E58)+1</f>
        <v>19</v>
      </c>
      <c r="G58" s="12">
        <f>F58*3</f>
        <v>57</v>
      </c>
      <c r="H58" s="34"/>
    </row>
    <row r="59" spans="4:8" ht="15.75" customHeight="1" x14ac:dyDescent="0.2">
      <c r="D59" s="33"/>
      <c r="E59" s="12" t="s">
        <v>65</v>
      </c>
      <c r="F59" s="12">
        <f t="shared" si="6"/>
        <v>7</v>
      </c>
      <c r="G59" s="12">
        <f>F59*4</f>
        <v>28</v>
      </c>
      <c r="H59" s="34"/>
    </row>
    <row r="60" spans="4:8" ht="15.75" customHeight="1" x14ac:dyDescent="0.2">
      <c r="D60" s="29" t="s">
        <v>125</v>
      </c>
      <c r="E60" s="11" t="s">
        <v>79</v>
      </c>
      <c r="F60" s="11">
        <f>COUNTIF(L$2:L$33,E60)</f>
        <v>0</v>
      </c>
      <c r="G60" s="11">
        <f>F60*0</f>
        <v>0</v>
      </c>
      <c r="H60" s="30">
        <f>(G60+G61+G62+G63+G64)/32</f>
        <v>2.90625</v>
      </c>
    </row>
    <row r="61" spans="4:8" ht="15.75" customHeight="1" x14ac:dyDescent="0.2">
      <c r="D61" s="29"/>
      <c r="E61" s="11" t="s">
        <v>42</v>
      </c>
      <c r="F61" s="11">
        <f t="shared" ref="F61:F63" si="7">COUNTIF(L$2:L$33,E61)</f>
        <v>1</v>
      </c>
      <c r="G61" s="11">
        <f>F61*1</f>
        <v>1</v>
      </c>
      <c r="H61" s="30"/>
    </row>
    <row r="62" spans="4:8" ht="15.75" customHeight="1" x14ac:dyDescent="0.2">
      <c r="D62" s="29"/>
      <c r="E62" s="11" t="s">
        <v>46</v>
      </c>
      <c r="F62" s="11">
        <f t="shared" si="7"/>
        <v>6</v>
      </c>
      <c r="G62" s="11">
        <f>F62*2</f>
        <v>12</v>
      </c>
      <c r="H62" s="30"/>
    </row>
    <row r="63" spans="4:8" ht="15.75" customHeight="1" x14ac:dyDescent="0.2">
      <c r="D63" s="29"/>
      <c r="E63" s="11" t="s">
        <v>49</v>
      </c>
      <c r="F63" s="11">
        <f t="shared" si="7"/>
        <v>20</v>
      </c>
      <c r="G63" s="11">
        <f>F63*3</f>
        <v>60</v>
      </c>
      <c r="H63" s="30"/>
    </row>
    <row r="64" spans="4:8" ht="15.75" customHeight="1" x14ac:dyDescent="0.2">
      <c r="D64" s="29"/>
      <c r="E64" s="11" t="s">
        <v>57</v>
      </c>
      <c r="F64" s="11">
        <f>COUNTIF(L$2:L$33,E64)+1</f>
        <v>5</v>
      </c>
      <c r="G64" s="11">
        <f>F64*4</f>
        <v>20</v>
      </c>
      <c r="H64" s="30"/>
    </row>
    <row r="66" spans="4:8" ht="15.75" customHeight="1" x14ac:dyDescent="0.2">
      <c r="D66" s="10" t="s">
        <v>126</v>
      </c>
      <c r="E66" s="11"/>
      <c r="F66" s="11"/>
      <c r="G66" s="10" t="s">
        <v>117</v>
      </c>
      <c r="H66" s="10" t="s">
        <v>118</v>
      </c>
    </row>
    <row r="67" spans="4:8" ht="15.75" customHeight="1" x14ac:dyDescent="0.2">
      <c r="D67" s="39" t="s">
        <v>119</v>
      </c>
      <c r="E67" s="10" t="s">
        <v>71</v>
      </c>
      <c r="F67" s="11">
        <f>COUNTIF(M$2:M$33,E67)</f>
        <v>0</v>
      </c>
      <c r="G67" s="11">
        <f>F67*1</f>
        <v>0</v>
      </c>
      <c r="H67" s="30">
        <f>(G67+G68+G70+G69)/32</f>
        <v>3.34375</v>
      </c>
    </row>
    <row r="68" spans="4:8" ht="15.75" customHeight="1" x14ac:dyDescent="0.2">
      <c r="D68" s="39"/>
      <c r="E68" s="10" t="s">
        <v>37</v>
      </c>
      <c r="F68" s="11">
        <f t="shared" ref="F68:F69" si="8">COUNTIF(M$2:M$33,E68)</f>
        <v>4</v>
      </c>
      <c r="G68" s="11">
        <f>F68*2</f>
        <v>8</v>
      </c>
      <c r="H68" s="30"/>
    </row>
    <row r="69" spans="4:8" ht="15.75" customHeight="1" x14ac:dyDescent="0.2">
      <c r="D69" s="39"/>
      <c r="E69" s="11" t="s">
        <v>43</v>
      </c>
      <c r="F69" s="11">
        <f t="shared" si="8"/>
        <v>13</v>
      </c>
      <c r="G69" s="11">
        <f>F69*3</f>
        <v>39</v>
      </c>
      <c r="H69" s="30"/>
    </row>
    <row r="70" spans="4:8" ht="15.75" customHeight="1" x14ac:dyDescent="0.2">
      <c r="D70" s="39"/>
      <c r="E70" s="11" t="s">
        <v>47</v>
      </c>
      <c r="F70" s="11">
        <f>COUNTIF(M$2:M$33,E70)+1</f>
        <v>15</v>
      </c>
      <c r="G70" s="11">
        <f>F70*4</f>
        <v>60</v>
      </c>
      <c r="H70" s="30"/>
    </row>
    <row r="71" spans="4:8" ht="15.75" customHeight="1" x14ac:dyDescent="0.2">
      <c r="D71" s="35" t="s">
        <v>120</v>
      </c>
      <c r="E71" s="12" t="s">
        <v>72</v>
      </c>
      <c r="F71" s="12">
        <f>COUNTIF(N$2:N$33,E71)</f>
        <v>0</v>
      </c>
      <c r="G71" s="12">
        <f>F71*1</f>
        <v>0</v>
      </c>
      <c r="H71" s="34">
        <f>(G71+G72+G74+G73)/32</f>
        <v>3.0625</v>
      </c>
    </row>
    <row r="72" spans="4:8" ht="15.75" customHeight="1" x14ac:dyDescent="0.2">
      <c r="D72" s="35"/>
      <c r="E72" s="12" t="s">
        <v>50</v>
      </c>
      <c r="F72" s="12">
        <f t="shared" ref="F72:F73" si="9">COUNTIF(N$2:N$33,E72)</f>
        <v>5</v>
      </c>
      <c r="G72" s="12">
        <f>F72*2</f>
        <v>10</v>
      </c>
      <c r="H72" s="34"/>
    </row>
    <row r="73" spans="4:8" ht="15.75" customHeight="1" x14ac:dyDescent="0.2">
      <c r="D73" s="35"/>
      <c r="E73" s="12" t="s">
        <v>38</v>
      </c>
      <c r="F73" s="12">
        <f t="shared" si="9"/>
        <v>20</v>
      </c>
      <c r="G73" s="12">
        <f>F73*3</f>
        <v>60</v>
      </c>
      <c r="H73" s="34"/>
    </row>
    <row r="74" spans="4:8" ht="15.75" customHeight="1" x14ac:dyDescent="0.2">
      <c r="D74" s="35"/>
      <c r="E74" s="12" t="s">
        <v>54</v>
      </c>
      <c r="F74" s="12">
        <f>COUNTIF(N$2:N$33,E74) + 1</f>
        <v>7</v>
      </c>
      <c r="G74" s="12">
        <f>F74*4</f>
        <v>28</v>
      </c>
      <c r="H74" s="34"/>
    </row>
    <row r="75" spans="4:8" ht="15.75" customHeight="1" x14ac:dyDescent="0.2">
      <c r="D75" s="36" t="s">
        <v>121</v>
      </c>
      <c r="E75" s="11" t="s">
        <v>72</v>
      </c>
      <c r="F75" s="11">
        <f>COUNTIF(O$2:O$33,E75)</f>
        <v>0</v>
      </c>
      <c r="G75" s="11">
        <f>F75*1</f>
        <v>0</v>
      </c>
      <c r="H75" s="30">
        <f>(G75+G76+G78+G77)/32</f>
        <v>3.34375</v>
      </c>
    </row>
    <row r="76" spans="4:8" ht="15.75" customHeight="1" x14ac:dyDescent="0.2">
      <c r="D76" s="37"/>
      <c r="E76" s="11" t="s">
        <v>50</v>
      </c>
      <c r="F76" s="11">
        <f t="shared" ref="F76:F77" si="10">COUNTIF(O$2:O$33,E76)</f>
        <v>0</v>
      </c>
      <c r="G76" s="11">
        <f>F76*2</f>
        <v>0</v>
      </c>
      <c r="H76" s="30"/>
    </row>
    <row r="77" spans="4:8" ht="15.75" customHeight="1" x14ac:dyDescent="0.2">
      <c r="D77" s="37"/>
      <c r="E77" s="10" t="s">
        <v>38</v>
      </c>
      <c r="F77" s="11">
        <f t="shared" si="10"/>
        <v>21</v>
      </c>
      <c r="G77" s="11">
        <f>F77*3</f>
        <v>63</v>
      </c>
      <c r="H77" s="30"/>
    </row>
    <row r="78" spans="4:8" ht="15.75" customHeight="1" x14ac:dyDescent="0.2">
      <c r="D78" s="38"/>
      <c r="E78" s="10" t="s">
        <v>54</v>
      </c>
      <c r="F78" s="11">
        <f>COUNTIF(O$2:O$33,E78) + 1</f>
        <v>11</v>
      </c>
      <c r="G78" s="11">
        <f>F78*4</f>
        <v>44</v>
      </c>
      <c r="H78" s="30"/>
    </row>
    <row r="79" spans="4:8" ht="15.75" customHeight="1" x14ac:dyDescent="0.2">
      <c r="D79" s="31" t="s">
        <v>122</v>
      </c>
      <c r="E79" s="12" t="s">
        <v>94</v>
      </c>
      <c r="F79" s="12">
        <f>COUNTIF(P$2:P$33,E79)</f>
        <v>0</v>
      </c>
      <c r="G79" s="12">
        <f>F79*1</f>
        <v>0</v>
      </c>
      <c r="H79" s="34">
        <f>(G79+G80+G82+G81)/32</f>
        <v>2.875</v>
      </c>
    </row>
    <row r="80" spans="4:8" ht="15.75" customHeight="1" x14ac:dyDescent="0.2">
      <c r="D80" s="32"/>
      <c r="E80" s="12" t="s">
        <v>39</v>
      </c>
      <c r="F80" s="12">
        <f t="shared" ref="F80:F81" si="11">COUNTIF(P$2:P$33,E80)</f>
        <v>11</v>
      </c>
      <c r="G80" s="12">
        <f>F80*2</f>
        <v>22</v>
      </c>
      <c r="H80" s="34"/>
    </row>
    <row r="81" spans="4:8" ht="15.75" customHeight="1" x14ac:dyDescent="0.2">
      <c r="D81" s="32"/>
      <c r="E81" s="12" t="s">
        <v>44</v>
      </c>
      <c r="F81" s="12">
        <f t="shared" si="11"/>
        <v>14</v>
      </c>
      <c r="G81" s="12">
        <f>F81*3</f>
        <v>42</v>
      </c>
      <c r="H81" s="34"/>
    </row>
    <row r="82" spans="4:8" ht="15.75" customHeight="1" x14ac:dyDescent="0.2">
      <c r="D82" s="33"/>
      <c r="E82" s="12" t="s">
        <v>55</v>
      </c>
      <c r="F82" s="12">
        <f>COUNTIF(P$2:P$33,E82)+1</f>
        <v>7</v>
      </c>
      <c r="G82" s="12">
        <f>F82*4</f>
        <v>28</v>
      </c>
      <c r="H82" s="34"/>
    </row>
    <row r="83" spans="4:8" ht="15.75" customHeight="1" x14ac:dyDescent="0.2">
      <c r="D83" s="29" t="s">
        <v>123</v>
      </c>
      <c r="E83" s="11" t="s">
        <v>66</v>
      </c>
      <c r="F83" s="11">
        <f>COUNTIF(Q$2:Q$33,E83)</f>
        <v>2</v>
      </c>
      <c r="G83" s="11">
        <f>F83*1</f>
        <v>2</v>
      </c>
      <c r="H83" s="30">
        <f>(G83+G84+G86+G85)/32</f>
        <v>2.78125</v>
      </c>
    </row>
    <row r="84" spans="4:8" ht="15.75" customHeight="1" x14ac:dyDescent="0.2">
      <c r="D84" s="29"/>
      <c r="E84" s="11" t="s">
        <v>40</v>
      </c>
      <c r="F84" s="11">
        <f t="shared" ref="F84:F85" si="12">COUNTIF(Q$2:Q$33,E84)</f>
        <v>9</v>
      </c>
      <c r="G84" s="11">
        <f>F84*2</f>
        <v>18</v>
      </c>
      <c r="H84" s="30"/>
    </row>
    <row r="85" spans="4:8" ht="15.75" customHeight="1" x14ac:dyDescent="0.2">
      <c r="D85" s="29"/>
      <c r="E85" s="11" t="s">
        <v>45</v>
      </c>
      <c r="F85" s="11">
        <f t="shared" si="12"/>
        <v>15</v>
      </c>
      <c r="G85" s="11">
        <f>F85*3</f>
        <v>45</v>
      </c>
      <c r="H85" s="30"/>
    </row>
    <row r="86" spans="4:8" ht="15.75" customHeight="1" x14ac:dyDescent="0.2">
      <c r="D86" s="29"/>
      <c r="E86" s="11" t="s">
        <v>56</v>
      </c>
      <c r="F86" s="11">
        <f>COUNTIF(Q$2:Q$33,E86)+1</f>
        <v>6</v>
      </c>
      <c r="G86" s="11">
        <f>F86*4</f>
        <v>24</v>
      </c>
      <c r="H86" s="30"/>
    </row>
    <row r="87" spans="4:8" ht="15.75" customHeight="1" x14ac:dyDescent="0.2">
      <c r="D87" s="31" t="s">
        <v>124</v>
      </c>
      <c r="E87" s="12" t="s">
        <v>78</v>
      </c>
      <c r="F87" s="12">
        <f>COUNTIF(R$2:R$33,E87)</f>
        <v>3</v>
      </c>
      <c r="G87" s="12">
        <f>F87*1</f>
        <v>3</v>
      </c>
      <c r="H87" s="34">
        <f>(G87+G88+G90+G89)/32</f>
        <v>2.625</v>
      </c>
    </row>
    <row r="88" spans="4:8" ht="15.75" customHeight="1" x14ac:dyDescent="0.2">
      <c r="D88" s="32"/>
      <c r="E88" s="12" t="s">
        <v>41</v>
      </c>
      <c r="F88" s="12">
        <f t="shared" ref="F88:F89" si="13">COUNTIF(R$2:R$33,E88)</f>
        <v>9</v>
      </c>
      <c r="G88" s="12">
        <f>F88*2</f>
        <v>18</v>
      </c>
      <c r="H88" s="34"/>
    </row>
    <row r="89" spans="4:8" ht="15.75" customHeight="1" x14ac:dyDescent="0.2">
      <c r="D89" s="32"/>
      <c r="E89" s="12" t="s">
        <v>48</v>
      </c>
      <c r="F89" s="12">
        <f t="shared" si="13"/>
        <v>17</v>
      </c>
      <c r="G89" s="12">
        <f>F89*3</f>
        <v>51</v>
      </c>
      <c r="H89" s="34"/>
    </row>
    <row r="90" spans="4:8" ht="15.75" customHeight="1" x14ac:dyDescent="0.2">
      <c r="D90" s="33"/>
      <c r="E90" s="12" t="s">
        <v>65</v>
      </c>
      <c r="F90" s="12">
        <f>COUNTIF(R$2:R$33,E90)+1</f>
        <v>3</v>
      </c>
      <c r="G90" s="12">
        <f>F90*4</f>
        <v>12</v>
      </c>
      <c r="H90" s="34"/>
    </row>
    <row r="91" spans="4:8" ht="15.75" customHeight="1" x14ac:dyDescent="0.2">
      <c r="D91" s="29" t="s">
        <v>125</v>
      </c>
      <c r="E91" s="11" t="s">
        <v>79</v>
      </c>
      <c r="F91" s="11">
        <f>COUNTIF(S$2:S$33,E91)</f>
        <v>0</v>
      </c>
      <c r="G91" s="11">
        <f>F91*0</f>
        <v>0</v>
      </c>
      <c r="H91" s="30">
        <f>(G91+G92+G93+G94+G95)/32</f>
        <v>2.4375</v>
      </c>
    </row>
    <row r="92" spans="4:8" ht="15.75" customHeight="1" x14ac:dyDescent="0.2">
      <c r="D92" s="29"/>
      <c r="E92" s="11" t="s">
        <v>42</v>
      </c>
      <c r="F92" s="11">
        <f t="shared" ref="F92:F94" si="14">COUNTIF(S$2:S$33,E92)</f>
        <v>3</v>
      </c>
      <c r="G92" s="11">
        <f>F92*1</f>
        <v>3</v>
      </c>
      <c r="H92" s="30"/>
    </row>
    <row r="93" spans="4:8" ht="15.75" customHeight="1" x14ac:dyDescent="0.2">
      <c r="D93" s="29"/>
      <c r="E93" s="11" t="s">
        <v>46</v>
      </c>
      <c r="F93" s="11">
        <f t="shared" si="14"/>
        <v>17</v>
      </c>
      <c r="G93" s="11">
        <f>F93*2</f>
        <v>34</v>
      </c>
      <c r="H93" s="30"/>
    </row>
    <row r="94" spans="4:8" ht="15.75" customHeight="1" x14ac:dyDescent="0.2">
      <c r="D94" s="29"/>
      <c r="E94" s="11" t="s">
        <v>49</v>
      </c>
      <c r="F94" s="11">
        <f t="shared" si="14"/>
        <v>7</v>
      </c>
      <c r="G94" s="11">
        <f>F94*3</f>
        <v>21</v>
      </c>
      <c r="H94" s="30"/>
    </row>
    <row r="95" spans="4:8" ht="15.75" customHeight="1" x14ac:dyDescent="0.2">
      <c r="D95" s="29"/>
      <c r="E95" s="11" t="s">
        <v>57</v>
      </c>
      <c r="F95" s="11">
        <f>COUNTIF(S$2:S$33,E95)+1</f>
        <v>5</v>
      </c>
      <c r="G95" s="11">
        <f>F95*4</f>
        <v>20</v>
      </c>
      <c r="H95" s="30"/>
    </row>
    <row r="97" spans="4:8" ht="15.75" customHeight="1" x14ac:dyDescent="0.2">
      <c r="D97" s="10" t="s">
        <v>127</v>
      </c>
      <c r="E97" s="11"/>
      <c r="F97" s="11"/>
      <c r="G97" s="10" t="s">
        <v>117</v>
      </c>
      <c r="H97" s="10" t="s">
        <v>118</v>
      </c>
    </row>
    <row r="98" spans="4:8" ht="15.75" customHeight="1" x14ac:dyDescent="0.2">
      <c r="D98" s="39" t="s">
        <v>119</v>
      </c>
      <c r="E98" s="10" t="s">
        <v>71</v>
      </c>
      <c r="F98" s="11">
        <f>COUNTIF(T$2:T$33,E98)</f>
        <v>0</v>
      </c>
      <c r="G98" s="11">
        <f>F98*1</f>
        <v>0</v>
      </c>
      <c r="H98" s="30">
        <f>(G98+G99+G101+G100)/32</f>
        <v>3.78125</v>
      </c>
    </row>
    <row r="99" spans="4:8" ht="15.75" customHeight="1" x14ac:dyDescent="0.2">
      <c r="D99" s="39"/>
      <c r="E99" s="10" t="s">
        <v>37</v>
      </c>
      <c r="F99" s="11">
        <f t="shared" ref="F99:F100" si="15">COUNTIF(T$2:T$33,E99)</f>
        <v>0</v>
      </c>
      <c r="G99" s="11">
        <f>F99*2</f>
        <v>0</v>
      </c>
      <c r="H99" s="30"/>
    </row>
    <row r="100" spans="4:8" ht="15.75" customHeight="1" x14ac:dyDescent="0.2">
      <c r="D100" s="39"/>
      <c r="E100" s="11" t="s">
        <v>43</v>
      </c>
      <c r="F100" s="11">
        <f t="shared" si="15"/>
        <v>7</v>
      </c>
      <c r="G100" s="11">
        <f>F100*3</f>
        <v>21</v>
      </c>
      <c r="H100" s="30"/>
    </row>
    <row r="101" spans="4:8" ht="15.75" customHeight="1" x14ac:dyDescent="0.2">
      <c r="D101" s="39"/>
      <c r="E101" s="11" t="s">
        <v>47</v>
      </c>
      <c r="F101" s="11">
        <f>COUNTIF(T$2:T$33,E101)+1</f>
        <v>25</v>
      </c>
      <c r="G101" s="11">
        <f>F101*4</f>
        <v>100</v>
      </c>
      <c r="H101" s="30"/>
    </row>
    <row r="102" spans="4:8" ht="15.75" customHeight="1" x14ac:dyDescent="0.2">
      <c r="D102" s="35" t="s">
        <v>120</v>
      </c>
      <c r="E102" s="12" t="s">
        <v>72</v>
      </c>
      <c r="F102" s="12">
        <f>COUNTIF(U$2:U$33,E102)</f>
        <v>0</v>
      </c>
      <c r="G102" s="12">
        <f>F102*1</f>
        <v>0</v>
      </c>
      <c r="H102" s="34">
        <f>(G102+G103+G105+G104)/32</f>
        <v>3.5</v>
      </c>
    </row>
    <row r="103" spans="4:8" ht="15.75" customHeight="1" x14ac:dyDescent="0.2">
      <c r="D103" s="35"/>
      <c r="E103" s="12" t="s">
        <v>50</v>
      </c>
      <c r="F103" s="12">
        <f t="shared" ref="F103:F104" si="16">COUNTIF(U$2:U$33,E103)</f>
        <v>1</v>
      </c>
      <c r="G103" s="12">
        <f>F103*2</f>
        <v>2</v>
      </c>
      <c r="H103" s="34"/>
    </row>
    <row r="104" spans="4:8" ht="15.75" customHeight="1" x14ac:dyDescent="0.2">
      <c r="D104" s="35"/>
      <c r="E104" s="12" t="s">
        <v>38</v>
      </c>
      <c r="F104" s="12">
        <f t="shared" si="16"/>
        <v>14</v>
      </c>
      <c r="G104" s="12">
        <f>F104*3</f>
        <v>42</v>
      </c>
      <c r="H104" s="34"/>
    </row>
    <row r="105" spans="4:8" ht="15.75" customHeight="1" x14ac:dyDescent="0.2">
      <c r="D105" s="35"/>
      <c r="E105" s="12" t="s">
        <v>54</v>
      </c>
      <c r="F105" s="12">
        <f>COUNTIF(U$2:U$33,E105)+1</f>
        <v>17</v>
      </c>
      <c r="G105" s="12">
        <f>F105*4</f>
        <v>68</v>
      </c>
      <c r="H105" s="34"/>
    </row>
    <row r="106" spans="4:8" ht="15.75" customHeight="1" x14ac:dyDescent="0.2">
      <c r="D106" s="36" t="s">
        <v>121</v>
      </c>
      <c r="E106" s="11" t="s">
        <v>72</v>
      </c>
      <c r="F106" s="11">
        <f>COUNTIF(V$2:V$33,E106)</f>
        <v>0</v>
      </c>
      <c r="G106" s="11">
        <f>F106*1</f>
        <v>0</v>
      </c>
      <c r="H106" s="30">
        <f>(G106+G107+G109+G108)/32</f>
        <v>3.5</v>
      </c>
    </row>
    <row r="107" spans="4:8" ht="15.75" customHeight="1" x14ac:dyDescent="0.2">
      <c r="D107" s="37"/>
      <c r="E107" s="11" t="s">
        <v>50</v>
      </c>
      <c r="F107" s="11">
        <f t="shared" ref="F107:F108" si="17">COUNTIF(V$2:V$33,E107)</f>
        <v>1</v>
      </c>
      <c r="G107" s="11">
        <f>F107*2</f>
        <v>2</v>
      </c>
      <c r="H107" s="30"/>
    </row>
    <row r="108" spans="4:8" ht="15.75" customHeight="1" x14ac:dyDescent="0.2">
      <c r="D108" s="37"/>
      <c r="E108" s="10" t="s">
        <v>38</v>
      </c>
      <c r="F108" s="11">
        <f t="shared" si="17"/>
        <v>14</v>
      </c>
      <c r="G108" s="11">
        <f>F108*3</f>
        <v>42</v>
      </c>
      <c r="H108" s="30"/>
    </row>
    <row r="109" spans="4:8" ht="15.75" customHeight="1" x14ac:dyDescent="0.2">
      <c r="D109" s="38"/>
      <c r="E109" s="10" t="s">
        <v>54</v>
      </c>
      <c r="F109" s="11">
        <f>COUNTIF(V$2:V$33,E109)+1</f>
        <v>17</v>
      </c>
      <c r="G109" s="11">
        <f>F109*4</f>
        <v>68</v>
      </c>
      <c r="H109" s="30"/>
    </row>
    <row r="110" spans="4:8" ht="15.75" customHeight="1" x14ac:dyDescent="0.2">
      <c r="D110" s="31" t="s">
        <v>122</v>
      </c>
      <c r="E110" s="12" t="s">
        <v>94</v>
      </c>
      <c r="F110" s="12">
        <f>COUNTIF(W$2:W$33,E110)</f>
        <v>0</v>
      </c>
      <c r="G110" s="12">
        <f>F110*1</f>
        <v>0</v>
      </c>
      <c r="H110" s="34">
        <f>(G110+G111+G113+G112)/32</f>
        <v>3.625</v>
      </c>
    </row>
    <row r="111" spans="4:8" ht="15.75" customHeight="1" x14ac:dyDescent="0.2">
      <c r="D111" s="32"/>
      <c r="E111" s="12" t="s">
        <v>39</v>
      </c>
      <c r="F111" s="12">
        <f t="shared" ref="F111:F112" si="18">COUNTIF(W$2:W$33,E111)</f>
        <v>1</v>
      </c>
      <c r="G111" s="12">
        <f>F111*2</f>
        <v>2</v>
      </c>
      <c r="H111" s="34"/>
    </row>
    <row r="112" spans="4:8" ht="15.75" customHeight="1" x14ac:dyDescent="0.2">
      <c r="D112" s="32"/>
      <c r="E112" s="12" t="s">
        <v>44</v>
      </c>
      <c r="F112" s="12">
        <f t="shared" si="18"/>
        <v>10</v>
      </c>
      <c r="G112" s="12">
        <f>F112*3</f>
        <v>30</v>
      </c>
      <c r="H112" s="34"/>
    </row>
    <row r="113" spans="4:8" ht="15.75" customHeight="1" x14ac:dyDescent="0.2">
      <c r="D113" s="33"/>
      <c r="E113" s="12" t="s">
        <v>55</v>
      </c>
      <c r="F113" s="12">
        <f>COUNTIF(W$2:W$33,E113)+1</f>
        <v>21</v>
      </c>
      <c r="G113" s="12">
        <f>F113*4</f>
        <v>84</v>
      </c>
      <c r="H113" s="34"/>
    </row>
    <row r="114" spans="4:8" ht="15.75" customHeight="1" x14ac:dyDescent="0.2">
      <c r="D114" s="29" t="s">
        <v>123</v>
      </c>
      <c r="E114" s="11" t="s">
        <v>66</v>
      </c>
      <c r="F114" s="11">
        <f>COUNTIF(X$2:X$33,E114)</f>
        <v>0</v>
      </c>
      <c r="G114" s="11">
        <f>F114*1</f>
        <v>0</v>
      </c>
      <c r="H114" s="30">
        <f>(G114+G115+G117+G116)/32</f>
        <v>3.40625</v>
      </c>
    </row>
    <row r="115" spans="4:8" ht="15.75" customHeight="1" x14ac:dyDescent="0.2">
      <c r="D115" s="29"/>
      <c r="E115" s="11" t="s">
        <v>40</v>
      </c>
      <c r="F115" s="11">
        <f t="shared" ref="F115:F116" si="19">COUNTIF(X$2:X$33,E115)</f>
        <v>3</v>
      </c>
      <c r="G115" s="11">
        <f>F115*2</f>
        <v>6</v>
      </c>
      <c r="H115" s="30"/>
    </row>
    <row r="116" spans="4:8" ht="15.75" customHeight="1" x14ac:dyDescent="0.2">
      <c r="D116" s="29"/>
      <c r="E116" s="11" t="s">
        <v>45</v>
      </c>
      <c r="F116" s="11">
        <f t="shared" si="19"/>
        <v>13</v>
      </c>
      <c r="G116" s="11">
        <f>F116*3</f>
        <v>39</v>
      </c>
      <c r="H116" s="30"/>
    </row>
    <row r="117" spans="4:8" ht="15.75" customHeight="1" x14ac:dyDescent="0.2">
      <c r="D117" s="29"/>
      <c r="E117" s="11" t="s">
        <v>56</v>
      </c>
      <c r="F117" s="11">
        <f>COUNTIF(X$2:X$33,E117)+1</f>
        <v>16</v>
      </c>
      <c r="G117" s="11">
        <f>F117*4</f>
        <v>64</v>
      </c>
      <c r="H117" s="30"/>
    </row>
    <row r="118" spans="4:8" ht="15.75" customHeight="1" x14ac:dyDescent="0.2">
      <c r="D118" s="31" t="s">
        <v>124</v>
      </c>
      <c r="E118" s="12" t="s">
        <v>78</v>
      </c>
      <c r="F118" s="12">
        <f>COUNTIF(Y$2:Y$33,E118)</f>
        <v>1</v>
      </c>
      <c r="G118" s="12">
        <f>F118*1</f>
        <v>1</v>
      </c>
      <c r="H118" s="34">
        <f>(G118+G119+G121+G120)/32</f>
        <v>3.125</v>
      </c>
    </row>
    <row r="119" spans="4:8" ht="15.75" customHeight="1" x14ac:dyDescent="0.2">
      <c r="D119" s="32"/>
      <c r="E119" s="12" t="s">
        <v>41</v>
      </c>
      <c r="F119" s="12">
        <f t="shared" ref="F119:F120" si="20">COUNTIF(Y$2:Y$33,E119)</f>
        <v>7</v>
      </c>
      <c r="G119" s="12">
        <f>F119*2</f>
        <v>14</v>
      </c>
      <c r="H119" s="34"/>
    </row>
    <row r="120" spans="4:8" ht="15.75" customHeight="1" x14ac:dyDescent="0.2">
      <c r="D120" s="32"/>
      <c r="E120" s="12" t="s">
        <v>48</v>
      </c>
      <c r="F120" s="12">
        <f t="shared" si="20"/>
        <v>11</v>
      </c>
      <c r="G120" s="12">
        <f>F120*3</f>
        <v>33</v>
      </c>
      <c r="H120" s="34"/>
    </row>
    <row r="121" spans="4:8" ht="15.75" customHeight="1" x14ac:dyDescent="0.2">
      <c r="D121" s="33"/>
      <c r="E121" s="12" t="s">
        <v>65</v>
      </c>
      <c r="F121" s="12">
        <f>COUNTIF(Y$2:Y$33,E121)+1</f>
        <v>13</v>
      </c>
      <c r="G121" s="12">
        <f>F121*4</f>
        <v>52</v>
      </c>
      <c r="H121" s="34"/>
    </row>
    <row r="122" spans="4:8" ht="15.75" customHeight="1" x14ac:dyDescent="0.2">
      <c r="D122" s="29" t="s">
        <v>125</v>
      </c>
      <c r="E122" s="11" t="s">
        <v>79</v>
      </c>
      <c r="F122" s="11">
        <f>COUNTIF(Z$2:Z$33,E122)</f>
        <v>0</v>
      </c>
      <c r="G122" s="11">
        <f>F122*0</f>
        <v>0</v>
      </c>
      <c r="H122" s="30">
        <f>(G122+G123+G124+G125+G126)/32</f>
        <v>3.40625</v>
      </c>
    </row>
    <row r="123" spans="4:8" ht="15.75" customHeight="1" x14ac:dyDescent="0.2">
      <c r="D123" s="29"/>
      <c r="E123" s="11" t="s">
        <v>42</v>
      </c>
      <c r="F123" s="11">
        <f t="shared" ref="F123:F125" si="21">COUNTIF(Z$2:Z$33,E123)</f>
        <v>0</v>
      </c>
      <c r="G123" s="11">
        <f>F123*1</f>
        <v>0</v>
      </c>
      <c r="H123" s="30"/>
    </row>
    <row r="124" spans="4:8" ht="15.75" customHeight="1" x14ac:dyDescent="0.2">
      <c r="D124" s="29"/>
      <c r="E124" s="11" t="s">
        <v>46</v>
      </c>
      <c r="F124" s="11">
        <f t="shared" si="21"/>
        <v>3</v>
      </c>
      <c r="G124" s="11">
        <f>F124*2</f>
        <v>6</v>
      </c>
      <c r="H124" s="30"/>
    </row>
    <row r="125" spans="4:8" ht="15.75" customHeight="1" x14ac:dyDescent="0.2">
      <c r="D125" s="29"/>
      <c r="E125" s="11" t="s">
        <v>49</v>
      </c>
      <c r="F125" s="11">
        <f t="shared" si="21"/>
        <v>13</v>
      </c>
      <c r="G125" s="11">
        <f>F125*3</f>
        <v>39</v>
      </c>
      <c r="H125" s="30"/>
    </row>
    <row r="126" spans="4:8" ht="15.75" customHeight="1" x14ac:dyDescent="0.2">
      <c r="D126" s="29"/>
      <c r="E126" s="11" t="s">
        <v>57</v>
      </c>
      <c r="F126" s="11">
        <f>COUNTIF(Z$2:Z$33,E126)+1</f>
        <v>16</v>
      </c>
      <c r="G126" s="11">
        <f>F126*4</f>
        <v>64</v>
      </c>
      <c r="H126" s="30"/>
    </row>
    <row r="128" spans="4:8" ht="15.75" customHeight="1" x14ac:dyDescent="0.2">
      <c r="D128" s="21"/>
      <c r="E128" s="21"/>
      <c r="F128" s="21"/>
      <c r="G128" s="21"/>
      <c r="H128" s="21"/>
    </row>
    <row r="129" spans="4:8" ht="15.75" customHeight="1" x14ac:dyDescent="0.2">
      <c r="D129" s="10" t="s">
        <v>128</v>
      </c>
      <c r="E129" s="11"/>
      <c r="F129" s="11"/>
      <c r="G129" s="10" t="s">
        <v>117</v>
      </c>
      <c r="H129" s="10" t="s">
        <v>118</v>
      </c>
    </row>
    <row r="130" spans="4:8" ht="15.75" customHeight="1" x14ac:dyDescent="0.2">
      <c r="D130" s="39" t="s">
        <v>119</v>
      </c>
      <c r="E130" s="10" t="s">
        <v>71</v>
      </c>
      <c r="F130" s="11">
        <f>COUNTIF(AB$2:AB$33,E130)</f>
        <v>2</v>
      </c>
      <c r="G130" s="11">
        <f>F130*1</f>
        <v>2</v>
      </c>
      <c r="H130" s="30">
        <f>(G130+G131+G133+G132)/32</f>
        <v>3.28125</v>
      </c>
    </row>
    <row r="131" spans="4:8" ht="15.75" customHeight="1" x14ac:dyDescent="0.2">
      <c r="D131" s="39"/>
      <c r="E131" s="10" t="s">
        <v>37</v>
      </c>
      <c r="F131" s="11">
        <f t="shared" ref="F131:F132" si="22">COUNTIF(AB$2:AB$33,E131)</f>
        <v>5</v>
      </c>
      <c r="G131" s="11">
        <f>F131*2</f>
        <v>10</v>
      </c>
      <c r="H131" s="30"/>
    </row>
    <row r="132" spans="4:8" ht="15.75" customHeight="1" x14ac:dyDescent="0.2">
      <c r="D132" s="39"/>
      <c r="E132" s="11" t="s">
        <v>43</v>
      </c>
      <c r="F132" s="11">
        <f t="shared" si="22"/>
        <v>7</v>
      </c>
      <c r="G132" s="11">
        <f>F132*3</f>
        <v>21</v>
      </c>
      <c r="H132" s="30"/>
    </row>
    <row r="133" spans="4:8" ht="15.75" customHeight="1" x14ac:dyDescent="0.2">
      <c r="D133" s="39"/>
      <c r="E133" s="11" t="s">
        <v>47</v>
      </c>
      <c r="F133" s="11">
        <f>COUNTIF(AB$2:AB$33,E133) +1</f>
        <v>18</v>
      </c>
      <c r="G133" s="11">
        <f>F133*4</f>
        <v>72</v>
      </c>
      <c r="H133" s="30"/>
    </row>
    <row r="134" spans="4:8" ht="15.75" customHeight="1" x14ac:dyDescent="0.2">
      <c r="D134" s="35" t="s">
        <v>120</v>
      </c>
      <c r="E134" s="12" t="s">
        <v>72</v>
      </c>
      <c r="F134" s="12">
        <f>COUNTIF(AC$2:AC$33,E134)</f>
        <v>0</v>
      </c>
      <c r="G134" s="12">
        <f>F134*1</f>
        <v>0</v>
      </c>
      <c r="H134" s="34">
        <f>(G134+G135+G137+G136)/32</f>
        <v>2.90625</v>
      </c>
    </row>
    <row r="135" spans="4:8" ht="15.75" customHeight="1" x14ac:dyDescent="0.2">
      <c r="D135" s="35"/>
      <c r="E135" s="12" t="s">
        <v>50</v>
      </c>
      <c r="F135" s="12">
        <f t="shared" ref="F135:F136" si="23">COUNTIF(AC$2:AC$33,E135)</f>
        <v>9</v>
      </c>
      <c r="G135" s="12">
        <f>F135*2</f>
        <v>18</v>
      </c>
      <c r="H135" s="34"/>
    </row>
    <row r="136" spans="4:8" ht="15.75" customHeight="1" x14ac:dyDescent="0.2">
      <c r="D136" s="35"/>
      <c r="E136" s="12" t="s">
        <v>38</v>
      </c>
      <c r="F136" s="12">
        <f t="shared" si="23"/>
        <v>17</v>
      </c>
      <c r="G136" s="12">
        <f>F136*3</f>
        <v>51</v>
      </c>
      <c r="H136" s="34"/>
    </row>
    <row r="137" spans="4:8" ht="15.75" customHeight="1" x14ac:dyDescent="0.2">
      <c r="D137" s="35"/>
      <c r="E137" s="12" t="s">
        <v>54</v>
      </c>
      <c r="F137" s="12">
        <f>COUNTIF(AC$2:AC$33,E137)+1</f>
        <v>6</v>
      </c>
      <c r="G137" s="12">
        <f>F137*4</f>
        <v>24</v>
      </c>
      <c r="H137" s="34"/>
    </row>
    <row r="138" spans="4:8" ht="15.75" customHeight="1" x14ac:dyDescent="0.2">
      <c r="D138" s="36" t="s">
        <v>121</v>
      </c>
      <c r="E138" s="11" t="s">
        <v>72</v>
      </c>
      <c r="F138" s="11">
        <f>COUNTIF(AD$2:AD$33,E138)</f>
        <v>1</v>
      </c>
      <c r="G138" s="11">
        <f>F138*1</f>
        <v>1</v>
      </c>
      <c r="H138" s="30">
        <f>(G138+G139+G141+G140)/32</f>
        <v>2.9375</v>
      </c>
    </row>
    <row r="139" spans="4:8" ht="15.75" customHeight="1" x14ac:dyDescent="0.2">
      <c r="D139" s="37"/>
      <c r="E139" s="11" t="s">
        <v>50</v>
      </c>
      <c r="F139" s="11">
        <f t="shared" ref="F139:F140" si="24">COUNTIF(AD$2:AD$33,E139)</f>
        <v>9</v>
      </c>
      <c r="G139" s="11">
        <f>F139*2</f>
        <v>18</v>
      </c>
      <c r="H139" s="30"/>
    </row>
    <row r="140" spans="4:8" ht="15.75" customHeight="1" x14ac:dyDescent="0.2">
      <c r="D140" s="37"/>
      <c r="E140" s="10" t="s">
        <v>38</v>
      </c>
      <c r="F140" s="11">
        <f t="shared" si="24"/>
        <v>13</v>
      </c>
      <c r="G140" s="11">
        <f>F140*3</f>
        <v>39</v>
      </c>
      <c r="H140" s="30"/>
    </row>
    <row r="141" spans="4:8" ht="15.75" customHeight="1" x14ac:dyDescent="0.2">
      <c r="D141" s="38"/>
      <c r="E141" s="10" t="s">
        <v>54</v>
      </c>
      <c r="F141" s="11">
        <f>COUNTIF(AD$2:AD$33,E141)+1</f>
        <v>9</v>
      </c>
      <c r="G141" s="11">
        <f>F141*4</f>
        <v>36</v>
      </c>
      <c r="H141" s="30"/>
    </row>
    <row r="142" spans="4:8" ht="15.75" customHeight="1" x14ac:dyDescent="0.2">
      <c r="D142" s="31" t="s">
        <v>122</v>
      </c>
      <c r="E142" s="12" t="s">
        <v>94</v>
      </c>
      <c r="F142" s="12">
        <f>COUNTIF(AE$2:AE$33,E142)</f>
        <v>0</v>
      </c>
      <c r="G142" s="12">
        <f>F142*1</f>
        <v>0</v>
      </c>
      <c r="H142" s="34">
        <f>(G142+G143+G145+G144)/32</f>
        <v>3.21875</v>
      </c>
    </row>
    <row r="143" spans="4:8" ht="15.75" customHeight="1" x14ac:dyDescent="0.2">
      <c r="D143" s="32"/>
      <c r="E143" s="12" t="s">
        <v>39</v>
      </c>
      <c r="F143" s="12">
        <f t="shared" ref="F143:F144" si="25">COUNTIF(AE$2:AE$33,E143)</f>
        <v>3</v>
      </c>
      <c r="G143" s="12">
        <f>F143*2</f>
        <v>6</v>
      </c>
      <c r="H143" s="34"/>
    </row>
    <row r="144" spans="4:8" ht="15.75" customHeight="1" x14ac:dyDescent="0.2">
      <c r="D144" s="32"/>
      <c r="E144" s="12" t="s">
        <v>44</v>
      </c>
      <c r="F144" s="12">
        <f t="shared" si="25"/>
        <v>19</v>
      </c>
      <c r="G144" s="12">
        <f>F144*3</f>
        <v>57</v>
      </c>
      <c r="H144" s="34"/>
    </row>
    <row r="145" spans="4:8" ht="15.75" customHeight="1" x14ac:dyDescent="0.2">
      <c r="D145" s="33"/>
      <c r="E145" s="12" t="s">
        <v>55</v>
      </c>
      <c r="F145" s="12">
        <f>COUNTIF(AE$2:AE$33,E145)+1</f>
        <v>10</v>
      </c>
      <c r="G145" s="12">
        <f>F145*4</f>
        <v>40</v>
      </c>
      <c r="H145" s="34"/>
    </row>
    <row r="146" spans="4:8" ht="15.75" customHeight="1" x14ac:dyDescent="0.2">
      <c r="D146" s="29" t="s">
        <v>123</v>
      </c>
      <c r="E146" s="11" t="s">
        <v>66</v>
      </c>
      <c r="F146" s="11">
        <f>COUNTIF(AF$2:AF$33,E146)</f>
        <v>1</v>
      </c>
      <c r="G146" s="11">
        <f>F146*1</f>
        <v>1</v>
      </c>
      <c r="H146" s="30">
        <f>(G146+G147+G149+G148)/32</f>
        <v>2.84375</v>
      </c>
    </row>
    <row r="147" spans="4:8" ht="15.75" customHeight="1" x14ac:dyDescent="0.2">
      <c r="D147" s="29"/>
      <c r="E147" s="11" t="s">
        <v>40</v>
      </c>
      <c r="F147" s="11">
        <f t="shared" ref="F147:F148" si="26">COUNTIF(AF$2:AF$33,E147)</f>
        <v>11</v>
      </c>
      <c r="G147" s="11">
        <f>F147*2</f>
        <v>22</v>
      </c>
      <c r="H147" s="30"/>
    </row>
    <row r="148" spans="4:8" ht="15.75" customHeight="1" x14ac:dyDescent="0.2">
      <c r="D148" s="29"/>
      <c r="E148" s="11" t="s">
        <v>45</v>
      </c>
      <c r="F148" s="11">
        <f t="shared" si="26"/>
        <v>12</v>
      </c>
      <c r="G148" s="11">
        <f>F148*3</f>
        <v>36</v>
      </c>
      <c r="H148" s="30"/>
    </row>
    <row r="149" spans="4:8" ht="15.75" customHeight="1" x14ac:dyDescent="0.2">
      <c r="D149" s="29"/>
      <c r="E149" s="11" t="s">
        <v>56</v>
      </c>
      <c r="F149" s="11">
        <f>COUNTIF(AF$2:AF$33,E149)+1</f>
        <v>8</v>
      </c>
      <c r="G149" s="11">
        <f>F149*4</f>
        <v>32</v>
      </c>
      <c r="H149" s="30"/>
    </row>
    <row r="150" spans="4:8" ht="15.75" customHeight="1" x14ac:dyDescent="0.2">
      <c r="D150" s="31" t="s">
        <v>124</v>
      </c>
      <c r="E150" s="12" t="s">
        <v>78</v>
      </c>
      <c r="F150" s="12">
        <f>COUNTIF(AG$2:AG$33,E150)+1</f>
        <v>3</v>
      </c>
      <c r="G150" s="12">
        <f>F150*1</f>
        <v>3</v>
      </c>
      <c r="H150" s="34">
        <f>(G150+G151+G153+G152)/32</f>
        <v>2.75</v>
      </c>
    </row>
    <row r="151" spans="4:8" ht="15.75" customHeight="1" x14ac:dyDescent="0.2">
      <c r="D151" s="32"/>
      <c r="E151" s="12" t="s">
        <v>41</v>
      </c>
      <c r="F151" s="12">
        <f t="shared" ref="F151:F153" si="27">COUNTIF(AG$2:AG$33,E151)</f>
        <v>7</v>
      </c>
      <c r="G151" s="12">
        <f>F151*2</f>
        <v>14</v>
      </c>
      <c r="H151" s="34"/>
    </row>
    <row r="152" spans="4:8" ht="15.75" customHeight="1" x14ac:dyDescent="0.2">
      <c r="D152" s="32"/>
      <c r="E152" s="12" t="s">
        <v>48</v>
      </c>
      <c r="F152" s="12">
        <f t="shared" si="27"/>
        <v>17</v>
      </c>
      <c r="G152" s="12">
        <f>F152*3</f>
        <v>51</v>
      </c>
      <c r="H152" s="34"/>
    </row>
    <row r="153" spans="4:8" ht="15.75" customHeight="1" x14ac:dyDescent="0.2">
      <c r="D153" s="33"/>
      <c r="E153" s="12" t="s">
        <v>65</v>
      </c>
      <c r="F153" s="12">
        <f t="shared" si="27"/>
        <v>5</v>
      </c>
      <c r="G153" s="12">
        <f>F153*4</f>
        <v>20</v>
      </c>
      <c r="H153" s="34"/>
    </row>
    <row r="154" spans="4:8" ht="15.75" customHeight="1" x14ac:dyDescent="0.2">
      <c r="D154" s="29" t="s">
        <v>125</v>
      </c>
      <c r="E154" s="11" t="s">
        <v>79</v>
      </c>
      <c r="F154" s="11">
        <f>COUNTIF(AH$2:AH$33,E154)</f>
        <v>2</v>
      </c>
      <c r="G154" s="11">
        <f>F154*0</f>
        <v>0</v>
      </c>
      <c r="H154" s="30">
        <f>(G154+G155+G156+G157+G158)/32</f>
        <v>2.40625</v>
      </c>
    </row>
    <row r="155" spans="4:8" ht="15.75" customHeight="1" x14ac:dyDescent="0.2">
      <c r="D155" s="29"/>
      <c r="E155" s="11" t="s">
        <v>42</v>
      </c>
      <c r="F155" s="11">
        <f t="shared" ref="F155:F157" si="28">COUNTIF(AH$2:AH$33,E155)</f>
        <v>4</v>
      </c>
      <c r="G155" s="11">
        <f>F155*1</f>
        <v>4</v>
      </c>
      <c r="H155" s="30"/>
    </row>
    <row r="156" spans="4:8" ht="15.75" customHeight="1" x14ac:dyDescent="0.2">
      <c r="D156" s="29"/>
      <c r="E156" s="11" t="s">
        <v>46</v>
      </c>
      <c r="F156" s="11">
        <f t="shared" si="28"/>
        <v>11</v>
      </c>
      <c r="G156" s="11">
        <f>F156*2</f>
        <v>22</v>
      </c>
      <c r="H156" s="30"/>
    </row>
    <row r="157" spans="4:8" ht="15.75" customHeight="1" x14ac:dyDescent="0.2">
      <c r="D157" s="29"/>
      <c r="E157" s="11" t="s">
        <v>49</v>
      </c>
      <c r="F157" s="11">
        <f t="shared" si="28"/>
        <v>9</v>
      </c>
      <c r="G157" s="11">
        <f>F157*3</f>
        <v>27</v>
      </c>
      <c r="H157" s="30"/>
    </row>
    <row r="158" spans="4:8" ht="15.75" customHeight="1" x14ac:dyDescent="0.2">
      <c r="D158" s="29"/>
      <c r="E158" s="11" t="s">
        <v>57</v>
      </c>
      <c r="F158" s="11">
        <f>COUNTIF(AH$2:AH$33,E158)+1</f>
        <v>6</v>
      </c>
      <c r="G158" s="11">
        <f>F158*4</f>
        <v>24</v>
      </c>
      <c r="H158" s="30"/>
    </row>
    <row r="160" spans="4:8" ht="15.75" customHeight="1" x14ac:dyDescent="0.2">
      <c r="D160" s="10" t="s">
        <v>129</v>
      </c>
      <c r="E160" s="11"/>
      <c r="F160" s="11"/>
      <c r="G160" s="10" t="s">
        <v>117</v>
      </c>
      <c r="H160" s="10" t="s">
        <v>118</v>
      </c>
    </row>
    <row r="161" spans="4:8" ht="15.75" customHeight="1" x14ac:dyDescent="0.2">
      <c r="D161" s="39" t="s">
        <v>119</v>
      </c>
      <c r="E161" s="10" t="s">
        <v>71</v>
      </c>
      <c r="F161" s="11">
        <f>COUNTIF(AI$2:AI$33,E161)</f>
        <v>0</v>
      </c>
      <c r="G161" s="11">
        <f>F161*1</f>
        <v>0</v>
      </c>
      <c r="H161" s="30">
        <f>(G161+G162+G164+G163)/32</f>
        <v>3.6875</v>
      </c>
    </row>
    <row r="162" spans="4:8" ht="15.75" customHeight="1" x14ac:dyDescent="0.2">
      <c r="D162" s="39"/>
      <c r="E162" s="10" t="s">
        <v>37</v>
      </c>
      <c r="F162" s="11">
        <f t="shared" ref="F162:F163" si="29">COUNTIF(AI$2:AI$33,E162)</f>
        <v>1</v>
      </c>
      <c r="G162" s="11">
        <f>F162*2</f>
        <v>2</v>
      </c>
      <c r="H162" s="30"/>
    </row>
    <row r="163" spans="4:8" ht="15.75" customHeight="1" x14ac:dyDescent="0.2">
      <c r="D163" s="39"/>
      <c r="E163" s="11" t="s">
        <v>43</v>
      </c>
      <c r="F163" s="11">
        <f t="shared" si="29"/>
        <v>8</v>
      </c>
      <c r="G163" s="11">
        <f>F163*3</f>
        <v>24</v>
      </c>
      <c r="H163" s="30"/>
    </row>
    <row r="164" spans="4:8" ht="15.75" customHeight="1" x14ac:dyDescent="0.2">
      <c r="D164" s="39"/>
      <c r="E164" s="11" t="s">
        <v>47</v>
      </c>
      <c r="F164" s="11">
        <f>COUNTIF(AI$2:AI$33,E164)+1</f>
        <v>23</v>
      </c>
      <c r="G164" s="11">
        <f>F164*4</f>
        <v>92</v>
      </c>
      <c r="H164" s="30"/>
    </row>
    <row r="165" spans="4:8" ht="15.75" customHeight="1" x14ac:dyDescent="0.2">
      <c r="D165" s="35" t="s">
        <v>120</v>
      </c>
      <c r="E165" s="12" t="s">
        <v>72</v>
      </c>
      <c r="F165" s="12">
        <f>COUNTIF(AJ$2:AJ$33,E165)</f>
        <v>0</v>
      </c>
      <c r="G165" s="12">
        <f>F165*1</f>
        <v>0</v>
      </c>
      <c r="H165" s="34">
        <f>(G165+G166+G168+G167)/32</f>
        <v>3.21875</v>
      </c>
    </row>
    <row r="166" spans="4:8" ht="15.75" customHeight="1" x14ac:dyDescent="0.2">
      <c r="D166" s="35"/>
      <c r="E166" s="12" t="s">
        <v>50</v>
      </c>
      <c r="F166" s="12">
        <f t="shared" ref="F166:F167" si="30">COUNTIF(AJ$2:AJ$33,E166)</f>
        <v>3</v>
      </c>
      <c r="G166" s="12">
        <f>F166*2</f>
        <v>6</v>
      </c>
      <c r="H166" s="34"/>
    </row>
    <row r="167" spans="4:8" ht="15.75" customHeight="1" x14ac:dyDescent="0.2">
      <c r="D167" s="35"/>
      <c r="E167" s="12" t="s">
        <v>38</v>
      </c>
      <c r="F167" s="12">
        <f t="shared" si="30"/>
        <v>19</v>
      </c>
      <c r="G167" s="12">
        <f>F167*3</f>
        <v>57</v>
      </c>
      <c r="H167" s="34"/>
    </row>
    <row r="168" spans="4:8" ht="15.75" customHeight="1" x14ac:dyDescent="0.2">
      <c r="D168" s="35"/>
      <c r="E168" s="12" t="s">
        <v>54</v>
      </c>
      <c r="F168" s="12">
        <f>COUNTIF(AJ$2:AJ$33,E168)+1</f>
        <v>10</v>
      </c>
      <c r="G168" s="12">
        <f>F168*4</f>
        <v>40</v>
      </c>
      <c r="H168" s="34"/>
    </row>
    <row r="169" spans="4:8" ht="15.75" customHeight="1" x14ac:dyDescent="0.2">
      <c r="D169" s="36" t="s">
        <v>121</v>
      </c>
      <c r="E169" s="11" t="s">
        <v>72</v>
      </c>
      <c r="F169" s="11">
        <f>COUNTIF(AK$2:AK$33,E169)</f>
        <v>0</v>
      </c>
      <c r="G169" s="11">
        <f>F169*1</f>
        <v>0</v>
      </c>
      <c r="H169" s="30">
        <f>(G169+G170+G172+G171)/32</f>
        <v>3.25</v>
      </c>
    </row>
    <row r="170" spans="4:8" ht="15.75" customHeight="1" x14ac:dyDescent="0.2">
      <c r="D170" s="37"/>
      <c r="E170" s="11" t="s">
        <v>50</v>
      </c>
      <c r="F170" s="11">
        <f t="shared" ref="F170:F171" si="31">COUNTIF(AK$2:AK$33,E170)</f>
        <v>2</v>
      </c>
      <c r="G170" s="11">
        <f>F170*2</f>
        <v>4</v>
      </c>
      <c r="H170" s="30"/>
    </row>
    <row r="171" spans="4:8" ht="15.75" customHeight="1" x14ac:dyDescent="0.2">
      <c r="D171" s="37"/>
      <c r="E171" s="10" t="s">
        <v>38</v>
      </c>
      <c r="F171" s="11">
        <f t="shared" si="31"/>
        <v>20</v>
      </c>
      <c r="G171" s="11">
        <f>F171*3</f>
        <v>60</v>
      </c>
      <c r="H171" s="30"/>
    </row>
    <row r="172" spans="4:8" ht="15.75" customHeight="1" x14ac:dyDescent="0.2">
      <c r="D172" s="38"/>
      <c r="E172" s="10" t="s">
        <v>54</v>
      </c>
      <c r="F172" s="11">
        <f>COUNTIF(AK$2:AK$33,E172)+1</f>
        <v>10</v>
      </c>
      <c r="G172" s="11">
        <f>F172*4</f>
        <v>40</v>
      </c>
      <c r="H172" s="30"/>
    </row>
    <row r="173" spans="4:8" ht="15.75" customHeight="1" x14ac:dyDescent="0.2">
      <c r="D173" s="31" t="s">
        <v>122</v>
      </c>
      <c r="E173" s="12" t="s">
        <v>94</v>
      </c>
      <c r="F173" s="12">
        <f>COUNTIF(AL$2:AL$33,E173)</f>
        <v>0</v>
      </c>
      <c r="G173" s="12">
        <f>F173*1</f>
        <v>0</v>
      </c>
      <c r="H173" s="34">
        <f>(G173+G174+G176+G175)/32</f>
        <v>3.15625</v>
      </c>
    </row>
    <row r="174" spans="4:8" ht="15.75" customHeight="1" x14ac:dyDescent="0.2">
      <c r="D174" s="32"/>
      <c r="E174" s="12" t="s">
        <v>39</v>
      </c>
      <c r="F174" s="12">
        <f t="shared" ref="F174:F175" si="32">COUNTIF(AL$2:AL$33,E174)</f>
        <v>6</v>
      </c>
      <c r="G174" s="12">
        <f>F174*2</f>
        <v>12</v>
      </c>
      <c r="H174" s="34"/>
    </row>
    <row r="175" spans="4:8" ht="15.75" customHeight="1" x14ac:dyDescent="0.2">
      <c r="D175" s="32"/>
      <c r="E175" s="12" t="s">
        <v>44</v>
      </c>
      <c r="F175" s="12">
        <f t="shared" si="32"/>
        <v>15</v>
      </c>
      <c r="G175" s="12">
        <f>F175*3</f>
        <v>45</v>
      </c>
      <c r="H175" s="34"/>
    </row>
    <row r="176" spans="4:8" ht="15.75" customHeight="1" x14ac:dyDescent="0.2">
      <c r="D176" s="33"/>
      <c r="E176" s="12" t="s">
        <v>55</v>
      </c>
      <c r="F176" s="12">
        <f>COUNTIF(AL$2:AL$33,E176)+1</f>
        <v>11</v>
      </c>
      <c r="G176" s="12">
        <f>F176*4</f>
        <v>44</v>
      </c>
      <c r="H176" s="34"/>
    </row>
    <row r="177" spans="4:8" ht="15.75" customHeight="1" x14ac:dyDescent="0.2">
      <c r="D177" s="29" t="s">
        <v>123</v>
      </c>
      <c r="E177" s="11" t="s">
        <v>66</v>
      </c>
      <c r="F177" s="11">
        <f>COUNTIF(AM$2:AM$33,E177)</f>
        <v>0</v>
      </c>
      <c r="G177" s="11">
        <f>F177*1</f>
        <v>0</v>
      </c>
      <c r="H177" s="30">
        <f>(G177+G178+G180+G179)/32</f>
        <v>3.1875</v>
      </c>
    </row>
    <row r="178" spans="4:8" ht="15.75" customHeight="1" x14ac:dyDescent="0.2">
      <c r="D178" s="29"/>
      <c r="E178" s="11" t="s">
        <v>40</v>
      </c>
      <c r="F178" s="11">
        <f t="shared" ref="F178:F179" si="33">COUNTIF(AM$2:AM$33,E178)</f>
        <v>3</v>
      </c>
      <c r="G178" s="11">
        <f>F178*2</f>
        <v>6</v>
      </c>
      <c r="H178" s="30"/>
    </row>
    <row r="179" spans="4:8" ht="15.75" customHeight="1" x14ac:dyDescent="0.2">
      <c r="D179" s="29"/>
      <c r="E179" s="11" t="s">
        <v>45</v>
      </c>
      <c r="F179" s="11">
        <f t="shared" si="33"/>
        <v>20</v>
      </c>
      <c r="G179" s="11">
        <f>F179*3</f>
        <v>60</v>
      </c>
      <c r="H179" s="30"/>
    </row>
    <row r="180" spans="4:8" ht="15.75" customHeight="1" x14ac:dyDescent="0.2">
      <c r="D180" s="29"/>
      <c r="E180" s="11" t="s">
        <v>56</v>
      </c>
      <c r="F180" s="11">
        <f>COUNTIF(AM$2:AM$33,E180)+1</f>
        <v>9</v>
      </c>
      <c r="G180" s="11">
        <f>F180*4</f>
        <v>36</v>
      </c>
      <c r="H180" s="30"/>
    </row>
    <row r="181" spans="4:8" ht="15.75" customHeight="1" x14ac:dyDescent="0.2">
      <c r="D181" s="31" t="s">
        <v>124</v>
      </c>
      <c r="E181" s="12" t="s">
        <v>78</v>
      </c>
      <c r="F181" s="12">
        <f>COUNTIF(AN$2:AN$33,E181)+1</f>
        <v>2</v>
      </c>
      <c r="G181" s="12">
        <f>F181*1</f>
        <v>2</v>
      </c>
      <c r="H181" s="34">
        <f>(G181+G182+G184+G183)/32</f>
        <v>2.96875</v>
      </c>
    </row>
    <row r="182" spans="4:8" ht="15.75" customHeight="1" x14ac:dyDescent="0.2">
      <c r="D182" s="32"/>
      <c r="E182" s="12" t="s">
        <v>41</v>
      </c>
      <c r="F182" s="12">
        <f t="shared" ref="F182:F184" si="34">COUNTIF(AN$2:AN$33,E182)</f>
        <v>5</v>
      </c>
      <c r="G182" s="12">
        <f>F182*2</f>
        <v>10</v>
      </c>
      <c r="H182" s="34"/>
    </row>
    <row r="183" spans="4:8" ht="15.75" customHeight="1" x14ac:dyDescent="0.2">
      <c r="D183" s="32"/>
      <c r="E183" s="12" t="s">
        <v>48</v>
      </c>
      <c r="F183" s="12">
        <f t="shared" si="34"/>
        <v>17</v>
      </c>
      <c r="G183" s="12">
        <f>F183*3</f>
        <v>51</v>
      </c>
      <c r="H183" s="34"/>
    </row>
    <row r="184" spans="4:8" ht="15.75" customHeight="1" x14ac:dyDescent="0.2">
      <c r="D184" s="33"/>
      <c r="E184" s="12" t="s">
        <v>65</v>
      </c>
      <c r="F184" s="12">
        <f t="shared" si="34"/>
        <v>8</v>
      </c>
      <c r="G184" s="12">
        <f>F184*4</f>
        <v>32</v>
      </c>
      <c r="H184" s="34"/>
    </row>
    <row r="185" spans="4:8" ht="15.75" customHeight="1" x14ac:dyDescent="0.2">
      <c r="D185" s="29" t="s">
        <v>125</v>
      </c>
      <c r="E185" s="11" t="s">
        <v>79</v>
      </c>
      <c r="F185" s="11">
        <f>COUNTIF(AO$2:AO$33,E185)</f>
        <v>0</v>
      </c>
      <c r="G185" s="11">
        <f>F185*0</f>
        <v>0</v>
      </c>
      <c r="H185" s="30">
        <f>(G185+G186+G187+G188+G189)/32</f>
        <v>3</v>
      </c>
    </row>
    <row r="186" spans="4:8" ht="15.75" customHeight="1" x14ac:dyDescent="0.2">
      <c r="D186" s="29"/>
      <c r="E186" s="11" t="s">
        <v>42</v>
      </c>
      <c r="F186" s="11">
        <f t="shared" ref="F186:F188" si="35">COUNTIF(AO$2:AO$33,E186)</f>
        <v>0</v>
      </c>
      <c r="G186" s="11">
        <f>F186*1</f>
        <v>0</v>
      </c>
      <c r="H186" s="30"/>
    </row>
    <row r="187" spans="4:8" ht="15.75" customHeight="1" x14ac:dyDescent="0.2">
      <c r="D187" s="29"/>
      <c r="E187" s="11" t="s">
        <v>46</v>
      </c>
      <c r="F187" s="11">
        <f t="shared" si="35"/>
        <v>9</v>
      </c>
      <c r="G187" s="11">
        <f>F187*2</f>
        <v>18</v>
      </c>
      <c r="H187" s="30"/>
    </row>
    <row r="188" spans="4:8" ht="15.75" customHeight="1" x14ac:dyDescent="0.2">
      <c r="D188" s="29"/>
      <c r="E188" s="11" t="s">
        <v>49</v>
      </c>
      <c r="F188" s="11">
        <f t="shared" si="35"/>
        <v>14</v>
      </c>
      <c r="G188" s="11">
        <f>F188*3</f>
        <v>42</v>
      </c>
      <c r="H188" s="30"/>
    </row>
    <row r="189" spans="4:8" ht="15.75" customHeight="1" x14ac:dyDescent="0.2">
      <c r="D189" s="29"/>
      <c r="E189" s="11" t="s">
        <v>57</v>
      </c>
      <c r="F189" s="11">
        <f>COUNTIF(AO$2:AO$33,E189)+1</f>
        <v>9</v>
      </c>
      <c r="G189" s="11">
        <f>F189*4</f>
        <v>36</v>
      </c>
      <c r="H189" s="30"/>
    </row>
    <row r="191" spans="4:8" ht="15.75" customHeight="1" x14ac:dyDescent="0.2">
      <c r="D191" s="10" t="s">
        <v>130</v>
      </c>
      <c r="E191" s="11"/>
      <c r="F191" s="11"/>
      <c r="G191" s="10" t="s">
        <v>117</v>
      </c>
      <c r="H191" s="10" t="s">
        <v>118</v>
      </c>
    </row>
    <row r="192" spans="4:8" ht="15.75" customHeight="1" x14ac:dyDescent="0.2">
      <c r="D192" s="39" t="s">
        <v>119</v>
      </c>
      <c r="E192" s="10" t="s">
        <v>71</v>
      </c>
      <c r="F192" s="11">
        <f>COUNTIF(AP$2:AP$33,E192)</f>
        <v>0</v>
      </c>
      <c r="G192" s="11">
        <f>F192*1</f>
        <v>0</v>
      </c>
      <c r="H192" s="30">
        <f>(G192+G193+G195+G194)/32</f>
        <v>3.53125</v>
      </c>
    </row>
    <row r="193" spans="4:8" ht="15.75" customHeight="1" x14ac:dyDescent="0.2">
      <c r="D193" s="39"/>
      <c r="E193" s="10" t="s">
        <v>37</v>
      </c>
      <c r="F193" s="11">
        <f t="shared" ref="F193:F194" si="36">COUNTIF(AP$2:AP$33,E193)</f>
        <v>2</v>
      </c>
      <c r="G193" s="11">
        <f>F193*2</f>
        <v>4</v>
      </c>
      <c r="H193" s="30"/>
    </row>
    <row r="194" spans="4:8" ht="15.75" customHeight="1" x14ac:dyDescent="0.2">
      <c r="D194" s="39"/>
      <c r="E194" s="11" t="s">
        <v>43</v>
      </c>
      <c r="F194" s="11">
        <f t="shared" si="36"/>
        <v>11</v>
      </c>
      <c r="G194" s="11">
        <f>F194*3</f>
        <v>33</v>
      </c>
      <c r="H194" s="30"/>
    </row>
    <row r="195" spans="4:8" ht="15.75" customHeight="1" x14ac:dyDescent="0.2">
      <c r="D195" s="39"/>
      <c r="E195" s="11" t="s">
        <v>47</v>
      </c>
      <c r="F195" s="11">
        <f>COUNTIF(AP$2:AP$33,E195)+1</f>
        <v>19</v>
      </c>
      <c r="G195" s="11">
        <f>F195*4</f>
        <v>76</v>
      </c>
      <c r="H195" s="30"/>
    </row>
    <row r="196" spans="4:8" ht="15.75" customHeight="1" x14ac:dyDescent="0.2">
      <c r="D196" s="35" t="s">
        <v>120</v>
      </c>
      <c r="E196" s="12" t="s">
        <v>72</v>
      </c>
      <c r="F196" s="12">
        <f>COUNTIF(AQ$2:AQ$33,E196)</f>
        <v>0</v>
      </c>
      <c r="G196" s="12">
        <f>F196*1</f>
        <v>0</v>
      </c>
      <c r="H196" s="34">
        <f>(G196+G197+G199+G198)/32</f>
        <v>3.3125</v>
      </c>
    </row>
    <row r="197" spans="4:8" ht="15.75" customHeight="1" x14ac:dyDescent="0.2">
      <c r="D197" s="35"/>
      <c r="E197" s="12" t="s">
        <v>50</v>
      </c>
      <c r="F197" s="12">
        <f t="shared" ref="F197:F198" si="37">COUNTIF(AQ$2:AQ$33,E197)</f>
        <v>2</v>
      </c>
      <c r="G197" s="12">
        <f>F197*2</f>
        <v>4</v>
      </c>
      <c r="H197" s="34"/>
    </row>
    <row r="198" spans="4:8" ht="15.75" customHeight="1" x14ac:dyDescent="0.2">
      <c r="D198" s="35"/>
      <c r="E198" s="12" t="s">
        <v>38</v>
      </c>
      <c r="F198" s="12">
        <f t="shared" si="37"/>
        <v>18</v>
      </c>
      <c r="G198" s="12">
        <f>F198*3</f>
        <v>54</v>
      </c>
      <c r="H198" s="34"/>
    </row>
    <row r="199" spans="4:8" ht="15.75" customHeight="1" x14ac:dyDescent="0.2">
      <c r="D199" s="35"/>
      <c r="E199" s="12" t="s">
        <v>54</v>
      </c>
      <c r="F199" s="12">
        <f>COUNTIF(AQ$2:AQ$33,E199)+1</f>
        <v>12</v>
      </c>
      <c r="G199" s="12">
        <f>F199*4</f>
        <v>48</v>
      </c>
      <c r="H199" s="34"/>
    </row>
    <row r="200" spans="4:8" ht="15.75" customHeight="1" x14ac:dyDescent="0.2">
      <c r="D200" s="36" t="s">
        <v>121</v>
      </c>
      <c r="E200" s="11" t="s">
        <v>72</v>
      </c>
      <c r="F200" s="11">
        <f>COUNTIF(AR$2:AR$33,E200)</f>
        <v>0</v>
      </c>
      <c r="G200" s="11">
        <f>F200*1</f>
        <v>0</v>
      </c>
      <c r="H200" s="30">
        <f>(G200+G201+G203+G202)/32</f>
        <v>3.34375</v>
      </c>
    </row>
    <row r="201" spans="4:8" ht="15.75" customHeight="1" x14ac:dyDescent="0.2">
      <c r="D201" s="37"/>
      <c r="E201" s="11" t="s">
        <v>50</v>
      </c>
      <c r="F201" s="11">
        <f t="shared" ref="F201:F202" si="38">COUNTIF(AR$2:AR$33,E201)</f>
        <v>2</v>
      </c>
      <c r="G201" s="11">
        <f>F201*2</f>
        <v>4</v>
      </c>
      <c r="H201" s="30"/>
    </row>
    <row r="202" spans="4:8" ht="15.75" customHeight="1" x14ac:dyDescent="0.2">
      <c r="D202" s="37"/>
      <c r="E202" s="10" t="s">
        <v>38</v>
      </c>
      <c r="F202" s="11">
        <f t="shared" si="38"/>
        <v>17</v>
      </c>
      <c r="G202" s="11">
        <f>F202*3</f>
        <v>51</v>
      </c>
      <c r="H202" s="30"/>
    </row>
    <row r="203" spans="4:8" ht="15.75" customHeight="1" x14ac:dyDescent="0.2">
      <c r="D203" s="38"/>
      <c r="E203" s="10" t="s">
        <v>54</v>
      </c>
      <c r="F203" s="11">
        <f>COUNTIF(AR$2:AR$33,E203)+1</f>
        <v>13</v>
      </c>
      <c r="G203" s="11">
        <f>F203*4</f>
        <v>52</v>
      </c>
      <c r="H203" s="30"/>
    </row>
    <row r="204" spans="4:8" ht="15.75" customHeight="1" x14ac:dyDescent="0.2">
      <c r="D204" s="31" t="s">
        <v>122</v>
      </c>
      <c r="E204" s="12" t="s">
        <v>94</v>
      </c>
      <c r="F204" s="12">
        <f>COUNTIF(AS$2:AS$33,E204)</f>
        <v>0</v>
      </c>
      <c r="G204" s="12">
        <f>F204*1</f>
        <v>0</v>
      </c>
      <c r="H204" s="34">
        <f>(G204+G205+G207+G206)/32</f>
        <v>3.25</v>
      </c>
    </row>
    <row r="205" spans="4:8" ht="15.75" customHeight="1" x14ac:dyDescent="0.2">
      <c r="D205" s="32"/>
      <c r="E205" s="12" t="s">
        <v>39</v>
      </c>
      <c r="F205" s="12">
        <f t="shared" ref="F205:F206" si="39">COUNTIF(AS$2:AS$33,E205)</f>
        <v>2</v>
      </c>
      <c r="G205" s="12">
        <f>F205*2</f>
        <v>4</v>
      </c>
      <c r="H205" s="34"/>
    </row>
    <row r="206" spans="4:8" ht="15.75" customHeight="1" x14ac:dyDescent="0.2">
      <c r="D206" s="32"/>
      <c r="E206" s="12" t="s">
        <v>44</v>
      </c>
      <c r="F206" s="12">
        <f t="shared" si="39"/>
        <v>20</v>
      </c>
      <c r="G206" s="12">
        <f>F206*3</f>
        <v>60</v>
      </c>
      <c r="H206" s="34"/>
    </row>
    <row r="207" spans="4:8" ht="15.75" customHeight="1" x14ac:dyDescent="0.2">
      <c r="D207" s="33"/>
      <c r="E207" s="12" t="s">
        <v>55</v>
      </c>
      <c r="F207" s="12">
        <f>COUNTIF(AS$2:AS$33,E207)+1</f>
        <v>10</v>
      </c>
      <c r="G207" s="12">
        <f>F207*4</f>
        <v>40</v>
      </c>
      <c r="H207" s="34"/>
    </row>
    <row r="208" spans="4:8" ht="15.75" customHeight="1" x14ac:dyDescent="0.2">
      <c r="D208" s="29" t="s">
        <v>123</v>
      </c>
      <c r="E208" s="11" t="s">
        <v>66</v>
      </c>
      <c r="F208" s="11">
        <f>COUNTIF(AT$2:AT$33,E208)</f>
        <v>0</v>
      </c>
      <c r="G208" s="11">
        <f>F208*1</f>
        <v>0</v>
      </c>
      <c r="H208" s="30">
        <f>(G208+G209+G211+G210)/32</f>
        <v>3.125</v>
      </c>
    </row>
    <row r="209" spans="4:8" ht="15.75" customHeight="1" x14ac:dyDescent="0.2">
      <c r="D209" s="29"/>
      <c r="E209" s="11" t="s">
        <v>40</v>
      </c>
      <c r="F209" s="11">
        <f t="shared" ref="F209:F210" si="40">COUNTIF(AT$2:AT$33,E209)</f>
        <v>4</v>
      </c>
      <c r="G209" s="11">
        <f>F209*2</f>
        <v>8</v>
      </c>
      <c r="H209" s="30"/>
    </row>
    <row r="210" spans="4:8" ht="15.75" customHeight="1" x14ac:dyDescent="0.2">
      <c r="D210" s="29"/>
      <c r="E210" s="11" t="s">
        <v>45</v>
      </c>
      <c r="F210" s="11">
        <f t="shared" si="40"/>
        <v>20</v>
      </c>
      <c r="G210" s="11">
        <f>F210*3</f>
        <v>60</v>
      </c>
      <c r="H210" s="30"/>
    </row>
    <row r="211" spans="4:8" ht="15.75" customHeight="1" x14ac:dyDescent="0.2">
      <c r="D211" s="29"/>
      <c r="E211" s="11" t="s">
        <v>56</v>
      </c>
      <c r="F211" s="11">
        <f>COUNTIF(AT$2:AT$33,E211)+1</f>
        <v>8</v>
      </c>
      <c r="G211" s="11">
        <f>F211*4</f>
        <v>32</v>
      </c>
      <c r="H211" s="30"/>
    </row>
    <row r="212" spans="4:8" ht="15.75" customHeight="1" x14ac:dyDescent="0.2">
      <c r="D212" s="31" t="s">
        <v>124</v>
      </c>
      <c r="E212" s="12" t="s">
        <v>78</v>
      </c>
      <c r="F212" s="12">
        <f>COUNTIF(AU$2:AU$33,E212)+1</f>
        <v>3</v>
      </c>
      <c r="G212" s="12">
        <f>F212*1</f>
        <v>3</v>
      </c>
      <c r="H212" s="34">
        <f>(G212+G213+G215+G214)/32</f>
        <v>2.75</v>
      </c>
    </row>
    <row r="213" spans="4:8" ht="15.75" customHeight="1" x14ac:dyDescent="0.2">
      <c r="D213" s="32"/>
      <c r="E213" s="12" t="s">
        <v>41</v>
      </c>
      <c r="F213" s="12">
        <f t="shared" ref="F213:F215" si="41">COUNTIF(AU$2:AU$33,E213)</f>
        <v>7</v>
      </c>
      <c r="G213" s="12">
        <f>F213*2</f>
        <v>14</v>
      </c>
      <c r="H213" s="34"/>
    </row>
    <row r="214" spans="4:8" ht="15.75" customHeight="1" x14ac:dyDescent="0.2">
      <c r="D214" s="32"/>
      <c r="E214" s="12" t="s">
        <v>48</v>
      </c>
      <c r="F214" s="12">
        <f t="shared" si="41"/>
        <v>17</v>
      </c>
      <c r="G214" s="12">
        <f>F214*3</f>
        <v>51</v>
      </c>
      <c r="H214" s="34"/>
    </row>
    <row r="215" spans="4:8" ht="15.75" customHeight="1" x14ac:dyDescent="0.2">
      <c r="D215" s="33"/>
      <c r="E215" s="12" t="s">
        <v>65</v>
      </c>
      <c r="F215" s="12">
        <f t="shared" si="41"/>
        <v>5</v>
      </c>
      <c r="G215" s="12">
        <f>F215*4</f>
        <v>20</v>
      </c>
      <c r="H215" s="34"/>
    </row>
    <row r="216" spans="4:8" ht="15.75" customHeight="1" x14ac:dyDescent="0.2">
      <c r="D216" s="29" t="s">
        <v>125</v>
      </c>
      <c r="E216" s="11" t="s">
        <v>79</v>
      </c>
      <c r="F216" s="11">
        <f>COUNTIF(AV$2:AV$33,E216)</f>
        <v>0</v>
      </c>
      <c r="G216" s="11">
        <f>F216*0</f>
        <v>0</v>
      </c>
      <c r="H216" s="30">
        <f>(G216+G217+G218+G219+G220)/32</f>
        <v>3.125</v>
      </c>
    </row>
    <row r="217" spans="4:8" ht="15.75" customHeight="1" x14ac:dyDescent="0.2">
      <c r="D217" s="29"/>
      <c r="E217" s="11" t="s">
        <v>42</v>
      </c>
      <c r="F217" s="11">
        <f t="shared" ref="F217:F219" si="42">COUNTIF(AV$2:AV$33,E217)</f>
        <v>0</v>
      </c>
      <c r="G217" s="11">
        <f>F217*1</f>
        <v>0</v>
      </c>
      <c r="H217" s="30"/>
    </row>
    <row r="218" spans="4:8" ht="15.75" customHeight="1" x14ac:dyDescent="0.2">
      <c r="D218" s="29"/>
      <c r="E218" s="11" t="s">
        <v>46</v>
      </c>
      <c r="F218" s="11">
        <f t="shared" si="42"/>
        <v>7</v>
      </c>
      <c r="G218" s="11">
        <f>F218*2</f>
        <v>14</v>
      </c>
      <c r="H218" s="30"/>
    </row>
    <row r="219" spans="4:8" ht="15.75" customHeight="1" x14ac:dyDescent="0.2">
      <c r="D219" s="29"/>
      <c r="E219" s="11" t="s">
        <v>49</v>
      </c>
      <c r="F219" s="11">
        <f t="shared" si="42"/>
        <v>14</v>
      </c>
      <c r="G219" s="11">
        <f>F219*3</f>
        <v>42</v>
      </c>
      <c r="H219" s="30"/>
    </row>
    <row r="220" spans="4:8" ht="15.75" customHeight="1" x14ac:dyDescent="0.2">
      <c r="D220" s="29"/>
      <c r="E220" s="11" t="s">
        <v>57</v>
      </c>
      <c r="F220" s="11">
        <f>COUNTIF(AV$2:AV$33,E220)+1</f>
        <v>11</v>
      </c>
      <c r="G220" s="11">
        <f>F220*4</f>
        <v>44</v>
      </c>
      <c r="H220" s="30"/>
    </row>
    <row r="222" spans="4:8" ht="15.75" customHeight="1" x14ac:dyDescent="0.2">
      <c r="D222" s="21"/>
      <c r="E222" s="21"/>
      <c r="F222" s="21"/>
      <c r="G222" s="21"/>
      <c r="H222" s="21"/>
    </row>
    <row r="223" spans="4:8" ht="15.75" customHeight="1" x14ac:dyDescent="0.2">
      <c r="D223" s="10" t="s">
        <v>131</v>
      </c>
      <c r="E223" s="11"/>
      <c r="F223" s="11"/>
      <c r="G223" s="10" t="s">
        <v>117</v>
      </c>
      <c r="H223" s="10" t="s">
        <v>118</v>
      </c>
    </row>
    <row r="224" spans="4:8" ht="15.75" customHeight="1" x14ac:dyDescent="0.2">
      <c r="D224" s="39" t="s">
        <v>119</v>
      </c>
      <c r="E224" s="10" t="s">
        <v>71</v>
      </c>
      <c r="F224" s="11">
        <f>COUNTIF(AX$2:AX$33,E224)</f>
        <v>0</v>
      </c>
      <c r="G224" s="11">
        <f>F224*1</f>
        <v>0</v>
      </c>
      <c r="H224" s="30">
        <f>(G224+G225+G227+G226)/32</f>
        <v>3.21875</v>
      </c>
    </row>
    <row r="225" spans="4:8" ht="15.75" customHeight="1" x14ac:dyDescent="0.2">
      <c r="D225" s="39"/>
      <c r="E225" s="10" t="s">
        <v>37</v>
      </c>
      <c r="F225" s="11">
        <f t="shared" ref="F225:F226" si="43">COUNTIF(AX$2:AX$33,E225)</f>
        <v>4</v>
      </c>
      <c r="G225" s="11">
        <f>F225*2</f>
        <v>8</v>
      </c>
      <c r="H225" s="30"/>
    </row>
    <row r="226" spans="4:8" ht="15.75" customHeight="1" x14ac:dyDescent="0.2">
      <c r="D226" s="39"/>
      <c r="E226" s="11" t="s">
        <v>43</v>
      </c>
      <c r="F226" s="11">
        <f t="shared" si="43"/>
        <v>17</v>
      </c>
      <c r="G226" s="11">
        <f>F226*3</f>
        <v>51</v>
      </c>
      <c r="H226" s="30"/>
    </row>
    <row r="227" spans="4:8" ht="15.75" customHeight="1" x14ac:dyDescent="0.2">
      <c r="D227" s="39"/>
      <c r="E227" s="11" t="s">
        <v>47</v>
      </c>
      <c r="F227" s="11">
        <f>COUNTIF(AX$2:AX$33,E227)+1</f>
        <v>11</v>
      </c>
      <c r="G227" s="11">
        <f>F227*4</f>
        <v>44</v>
      </c>
      <c r="H227" s="30"/>
    </row>
    <row r="228" spans="4:8" ht="15.75" customHeight="1" x14ac:dyDescent="0.2">
      <c r="D228" s="35" t="s">
        <v>120</v>
      </c>
      <c r="E228" s="12" t="s">
        <v>72</v>
      </c>
      <c r="F228" s="12">
        <f>COUNTIF(AY$2:AY$33,E228)</f>
        <v>0</v>
      </c>
      <c r="G228" s="12">
        <f>F228*1</f>
        <v>0</v>
      </c>
      <c r="H228" s="34">
        <f>(G228+G229+G231+G230)/32</f>
        <v>2.8125</v>
      </c>
    </row>
    <row r="229" spans="4:8" ht="15.75" customHeight="1" x14ac:dyDescent="0.2">
      <c r="D229" s="35"/>
      <c r="E229" s="12" t="s">
        <v>50</v>
      </c>
      <c r="F229" s="12">
        <f t="shared" ref="F229:F230" si="44">COUNTIF(AY$2:AY$33,E229)</f>
        <v>11</v>
      </c>
      <c r="G229" s="12">
        <f>F229*2</f>
        <v>22</v>
      </c>
      <c r="H229" s="34"/>
    </row>
    <row r="230" spans="4:8" ht="15.75" customHeight="1" x14ac:dyDescent="0.2">
      <c r="D230" s="35"/>
      <c r="E230" s="12" t="s">
        <v>38</v>
      </c>
      <c r="F230" s="12">
        <f t="shared" si="44"/>
        <v>16</v>
      </c>
      <c r="G230" s="12">
        <f>F230*3</f>
        <v>48</v>
      </c>
      <c r="H230" s="34"/>
    </row>
    <row r="231" spans="4:8" ht="15.75" customHeight="1" x14ac:dyDescent="0.2">
      <c r="D231" s="35"/>
      <c r="E231" s="12" t="s">
        <v>54</v>
      </c>
      <c r="F231" s="12">
        <f>COUNTIF(AY$2:AY$33,E231)+1</f>
        <v>5</v>
      </c>
      <c r="G231" s="12">
        <f>F231*4</f>
        <v>20</v>
      </c>
      <c r="H231" s="34"/>
    </row>
    <row r="232" spans="4:8" ht="15.75" customHeight="1" x14ac:dyDescent="0.2">
      <c r="D232" s="36" t="s">
        <v>121</v>
      </c>
      <c r="E232" s="11" t="s">
        <v>72</v>
      </c>
      <c r="F232" s="11">
        <f>COUNTIF(AZ$2:AZ$33,E232)</f>
        <v>1</v>
      </c>
      <c r="G232" s="11">
        <f>F232*1</f>
        <v>1</v>
      </c>
      <c r="H232" s="30">
        <f>(G232+G233+G235+G234)/32</f>
        <v>2.625</v>
      </c>
    </row>
    <row r="233" spans="4:8" ht="15.75" customHeight="1" x14ac:dyDescent="0.2">
      <c r="D233" s="37"/>
      <c r="E233" s="11" t="s">
        <v>50</v>
      </c>
      <c r="F233" s="11">
        <f t="shared" ref="F233:F234" si="45">COUNTIF(AZ$2:AZ$33,E233)</f>
        <v>14</v>
      </c>
      <c r="G233" s="11">
        <f>F233*2</f>
        <v>28</v>
      </c>
      <c r="H233" s="30"/>
    </row>
    <row r="234" spans="4:8" ht="15.75" customHeight="1" x14ac:dyDescent="0.2">
      <c r="D234" s="37"/>
      <c r="E234" s="10" t="s">
        <v>38</v>
      </c>
      <c r="F234" s="11">
        <f t="shared" si="45"/>
        <v>13</v>
      </c>
      <c r="G234" s="11">
        <f>F234*3</f>
        <v>39</v>
      </c>
      <c r="H234" s="30"/>
    </row>
    <row r="235" spans="4:8" ht="15.75" customHeight="1" x14ac:dyDescent="0.2">
      <c r="D235" s="38"/>
      <c r="E235" s="10" t="s">
        <v>54</v>
      </c>
      <c r="F235" s="11">
        <f>COUNTIF(AZ$2:AZ$33,E235)+1</f>
        <v>4</v>
      </c>
      <c r="G235" s="11">
        <f>F235*4</f>
        <v>16</v>
      </c>
      <c r="H235" s="30"/>
    </row>
    <row r="236" spans="4:8" ht="15.75" customHeight="1" x14ac:dyDescent="0.2">
      <c r="D236" s="31" t="s">
        <v>122</v>
      </c>
      <c r="E236" s="12" t="s">
        <v>94</v>
      </c>
      <c r="F236" s="12">
        <f>COUNTIF(BA$2:BA$33,E236)</f>
        <v>0</v>
      </c>
      <c r="G236" s="12">
        <f>F236*1</f>
        <v>0</v>
      </c>
      <c r="H236" s="34">
        <f>(G236+G237+G239+G238)/32</f>
        <v>3.03125</v>
      </c>
    </row>
    <row r="237" spans="4:8" ht="15.75" customHeight="1" x14ac:dyDescent="0.2">
      <c r="D237" s="32"/>
      <c r="E237" s="12" t="s">
        <v>39</v>
      </c>
      <c r="F237" s="12">
        <f t="shared" ref="F237:F238" si="46">COUNTIF(BA$2:BA$33,E237)</f>
        <v>6</v>
      </c>
      <c r="G237" s="12">
        <f>F237*2</f>
        <v>12</v>
      </c>
      <c r="H237" s="34"/>
    </row>
    <row r="238" spans="4:8" ht="15.75" customHeight="1" x14ac:dyDescent="0.2">
      <c r="D238" s="32"/>
      <c r="E238" s="12" t="s">
        <v>44</v>
      </c>
      <c r="F238" s="12">
        <f t="shared" si="46"/>
        <v>19</v>
      </c>
      <c r="G238" s="12">
        <f>F238*3</f>
        <v>57</v>
      </c>
      <c r="H238" s="34"/>
    </row>
    <row r="239" spans="4:8" ht="15.75" customHeight="1" x14ac:dyDescent="0.2">
      <c r="D239" s="33"/>
      <c r="E239" s="12" t="s">
        <v>55</v>
      </c>
      <c r="F239" s="12">
        <f>COUNTIF(BA$2:BA$33,E239)+1</f>
        <v>7</v>
      </c>
      <c r="G239" s="12">
        <f>F239*4</f>
        <v>28</v>
      </c>
      <c r="H239" s="34"/>
    </row>
    <row r="240" spans="4:8" ht="15.75" customHeight="1" x14ac:dyDescent="0.2">
      <c r="D240" s="29" t="s">
        <v>123</v>
      </c>
      <c r="E240" s="11" t="s">
        <v>66</v>
      </c>
      <c r="F240" s="11">
        <f>COUNTIF(BB$2:BB$33,E240)</f>
        <v>2</v>
      </c>
      <c r="G240" s="11">
        <f>F240*1</f>
        <v>2</v>
      </c>
      <c r="H240" s="30">
        <f>(G240+G241+G243+G242)/32</f>
        <v>2.8125</v>
      </c>
    </row>
    <row r="241" spans="4:8" ht="15.75" customHeight="1" x14ac:dyDescent="0.2">
      <c r="D241" s="29"/>
      <c r="E241" s="11" t="s">
        <v>40</v>
      </c>
      <c r="F241" s="11">
        <f t="shared" ref="F241:F242" si="47">COUNTIF(BB$2:BB$33,E241)</f>
        <v>8</v>
      </c>
      <c r="G241" s="11">
        <f>F241*2</f>
        <v>16</v>
      </c>
      <c r="H241" s="30"/>
    </row>
    <row r="242" spans="4:8" ht="15.75" customHeight="1" x14ac:dyDescent="0.2">
      <c r="D242" s="29"/>
      <c r="E242" s="11" t="s">
        <v>45</v>
      </c>
      <c r="F242" s="11">
        <f t="shared" si="47"/>
        <v>16</v>
      </c>
      <c r="G242" s="11">
        <f>F242*3</f>
        <v>48</v>
      </c>
      <c r="H242" s="30"/>
    </row>
    <row r="243" spans="4:8" ht="15.75" customHeight="1" x14ac:dyDescent="0.2">
      <c r="D243" s="29"/>
      <c r="E243" s="11" t="s">
        <v>56</v>
      </c>
      <c r="F243" s="11">
        <f>COUNTIF(BB$2:BB$33,E243)+1</f>
        <v>6</v>
      </c>
      <c r="G243" s="11">
        <f>F243*4</f>
        <v>24</v>
      </c>
      <c r="H243" s="30"/>
    </row>
    <row r="244" spans="4:8" ht="15.75" customHeight="1" x14ac:dyDescent="0.2">
      <c r="D244" s="31" t="s">
        <v>124</v>
      </c>
      <c r="E244" s="12" t="s">
        <v>78</v>
      </c>
      <c r="F244" s="12">
        <f>COUNTIF(BC$2:BC$33,E244)+1</f>
        <v>3</v>
      </c>
      <c r="G244" s="12">
        <f>F244*1</f>
        <v>3</v>
      </c>
      <c r="H244" s="34">
        <f>(G244+G245+G247+G246)/32</f>
        <v>2.78125</v>
      </c>
    </row>
    <row r="245" spans="4:8" ht="15.75" customHeight="1" x14ac:dyDescent="0.2">
      <c r="D245" s="32"/>
      <c r="E245" s="12" t="s">
        <v>41</v>
      </c>
      <c r="F245" s="12">
        <f>COUNTIF(BC$2:BC$33,E245)</f>
        <v>8</v>
      </c>
      <c r="G245" s="12">
        <f>F245*2</f>
        <v>16</v>
      </c>
      <c r="H245" s="34"/>
    </row>
    <row r="246" spans="4:8" ht="15.75" customHeight="1" x14ac:dyDescent="0.2">
      <c r="D246" s="32"/>
      <c r="E246" s="12" t="s">
        <v>48</v>
      </c>
      <c r="F246" s="12">
        <f>COUNTIF(BC$2:BC$33,E246)</f>
        <v>14</v>
      </c>
      <c r="G246" s="12">
        <f>F246*3</f>
        <v>42</v>
      </c>
      <c r="H246" s="34"/>
    </row>
    <row r="247" spans="4:8" ht="15.75" customHeight="1" x14ac:dyDescent="0.2">
      <c r="D247" s="33"/>
      <c r="E247" s="12" t="s">
        <v>65</v>
      </c>
      <c r="F247" s="12">
        <f>COUNTIF(BC$2:BC$33,E247)</f>
        <v>7</v>
      </c>
      <c r="G247" s="12">
        <f>F247*4</f>
        <v>28</v>
      </c>
      <c r="H247" s="34"/>
    </row>
    <row r="248" spans="4:8" ht="15.75" customHeight="1" x14ac:dyDescent="0.2">
      <c r="D248" s="29" t="s">
        <v>125</v>
      </c>
      <c r="E248" s="11" t="s">
        <v>79</v>
      </c>
      <c r="F248" s="11">
        <f>COUNTIF(BD$2:BD$33,E248)</f>
        <v>0</v>
      </c>
      <c r="G248" s="11">
        <f>F248*0</f>
        <v>0</v>
      </c>
      <c r="H248" s="30">
        <f>(G248+G249+G250+G251+G252)/32</f>
        <v>2.5625</v>
      </c>
    </row>
    <row r="249" spans="4:8" ht="15.75" customHeight="1" x14ac:dyDescent="0.2">
      <c r="D249" s="29"/>
      <c r="E249" s="11" t="s">
        <v>42</v>
      </c>
      <c r="F249" s="11">
        <f t="shared" ref="F249:F251" si="48">COUNTIF(BD$2:BD$33,E249)</f>
        <v>5</v>
      </c>
      <c r="G249" s="11">
        <f>F249*1</f>
        <v>5</v>
      </c>
      <c r="H249" s="30"/>
    </row>
    <row r="250" spans="4:8" ht="15.75" customHeight="1" x14ac:dyDescent="0.2">
      <c r="D250" s="29"/>
      <c r="E250" s="11" t="s">
        <v>46</v>
      </c>
      <c r="F250" s="11">
        <f t="shared" si="48"/>
        <v>8</v>
      </c>
      <c r="G250" s="11">
        <f>F250*2</f>
        <v>16</v>
      </c>
      <c r="H250" s="30"/>
    </row>
    <row r="251" spans="4:8" ht="15.75" customHeight="1" x14ac:dyDescent="0.2">
      <c r="D251" s="29"/>
      <c r="E251" s="11" t="s">
        <v>49</v>
      </c>
      <c r="F251" s="11">
        <f t="shared" si="48"/>
        <v>15</v>
      </c>
      <c r="G251" s="11">
        <f>F251*3</f>
        <v>45</v>
      </c>
      <c r="H251" s="30"/>
    </row>
    <row r="252" spans="4:8" ht="15.75" customHeight="1" x14ac:dyDescent="0.2">
      <c r="D252" s="29"/>
      <c r="E252" s="11" t="s">
        <v>57</v>
      </c>
      <c r="F252" s="11">
        <f>COUNTIF(BD$2:BD$33,E252)+1</f>
        <v>4</v>
      </c>
      <c r="G252" s="11">
        <f>F252*4</f>
        <v>16</v>
      </c>
      <c r="H252" s="30"/>
    </row>
    <row r="254" spans="4:8" ht="15.75" customHeight="1" x14ac:dyDescent="0.2">
      <c r="D254" s="10" t="s">
        <v>132</v>
      </c>
      <c r="E254" s="11"/>
      <c r="F254" s="11"/>
      <c r="G254" s="10" t="s">
        <v>117</v>
      </c>
      <c r="H254" s="10" t="s">
        <v>118</v>
      </c>
    </row>
    <row r="255" spans="4:8" ht="15.75" customHeight="1" x14ac:dyDescent="0.2">
      <c r="D255" s="39" t="s">
        <v>119</v>
      </c>
      <c r="E255" s="10" t="s">
        <v>71</v>
      </c>
      <c r="F255" s="11">
        <f>COUNTIF(BE$2:BE$33,E255)</f>
        <v>0</v>
      </c>
      <c r="G255" s="11">
        <f>F255*1</f>
        <v>0</v>
      </c>
      <c r="H255" s="30">
        <f>(G255+G256+G258+G257)/32</f>
        <v>3.5</v>
      </c>
    </row>
    <row r="256" spans="4:8" ht="15.75" customHeight="1" x14ac:dyDescent="0.2">
      <c r="D256" s="39"/>
      <c r="E256" s="10" t="s">
        <v>37</v>
      </c>
      <c r="F256" s="11">
        <f t="shared" ref="F256:F257" si="49">COUNTIF(BE$2:BE$33,E256)</f>
        <v>1</v>
      </c>
      <c r="G256" s="11">
        <f>F256*2</f>
        <v>2</v>
      </c>
      <c r="H256" s="30"/>
    </row>
    <row r="257" spans="4:8" ht="15.75" customHeight="1" x14ac:dyDescent="0.2">
      <c r="D257" s="39"/>
      <c r="E257" s="11" t="s">
        <v>43</v>
      </c>
      <c r="F257" s="11">
        <f t="shared" si="49"/>
        <v>14</v>
      </c>
      <c r="G257" s="11">
        <f>F257*3</f>
        <v>42</v>
      </c>
      <c r="H257" s="30"/>
    </row>
    <row r="258" spans="4:8" ht="15.75" customHeight="1" x14ac:dyDescent="0.2">
      <c r="D258" s="39"/>
      <c r="E258" s="11" t="s">
        <v>47</v>
      </c>
      <c r="F258" s="11">
        <f>COUNTIF(BE$2:BE$33,E258)+1</f>
        <v>17</v>
      </c>
      <c r="G258" s="11">
        <f>F258*4</f>
        <v>68</v>
      </c>
      <c r="H258" s="30"/>
    </row>
    <row r="259" spans="4:8" ht="15.75" customHeight="1" x14ac:dyDescent="0.2">
      <c r="D259" s="35" t="s">
        <v>120</v>
      </c>
      <c r="E259" s="12" t="s">
        <v>72</v>
      </c>
      <c r="F259" s="12">
        <f>COUNTIF(BF$2:BF$33,E259)</f>
        <v>0</v>
      </c>
      <c r="G259" s="12">
        <f>F259*1</f>
        <v>0</v>
      </c>
      <c r="H259" s="34">
        <f>(G259+G260+G262+G261)/32</f>
        <v>3.1875</v>
      </c>
    </row>
    <row r="260" spans="4:8" ht="15.75" customHeight="1" x14ac:dyDescent="0.2">
      <c r="D260" s="35"/>
      <c r="E260" s="12" t="s">
        <v>50</v>
      </c>
      <c r="F260" s="12">
        <f t="shared" ref="F260:F261" si="50">COUNTIF(BF$2:BF$33,E260)</f>
        <v>1</v>
      </c>
      <c r="G260" s="12">
        <f>F260*2</f>
        <v>2</v>
      </c>
      <c r="H260" s="34"/>
    </row>
    <row r="261" spans="4:8" ht="15.75" customHeight="1" x14ac:dyDescent="0.2">
      <c r="D261" s="35"/>
      <c r="E261" s="12" t="s">
        <v>38</v>
      </c>
      <c r="F261" s="12">
        <f t="shared" si="50"/>
        <v>24</v>
      </c>
      <c r="G261" s="12">
        <f>F261*3</f>
        <v>72</v>
      </c>
      <c r="H261" s="34"/>
    </row>
    <row r="262" spans="4:8" ht="15.75" customHeight="1" x14ac:dyDescent="0.2">
      <c r="D262" s="35"/>
      <c r="E262" s="12" t="s">
        <v>54</v>
      </c>
      <c r="F262" s="12">
        <f>COUNTIF(BF$2:BF$33,E262)+1</f>
        <v>7</v>
      </c>
      <c r="G262" s="12">
        <f>F262*4</f>
        <v>28</v>
      </c>
      <c r="H262" s="34"/>
    </row>
    <row r="263" spans="4:8" ht="15.75" customHeight="1" x14ac:dyDescent="0.2">
      <c r="D263" s="36" t="s">
        <v>121</v>
      </c>
      <c r="E263" s="11" t="s">
        <v>72</v>
      </c>
      <c r="F263" s="11">
        <f>COUNTIF(BG$2:BG$33,E263)</f>
        <v>0</v>
      </c>
      <c r="G263" s="11">
        <f>F263*1</f>
        <v>0</v>
      </c>
      <c r="H263" s="30">
        <f>(G263+G264+G266+G265)/32</f>
        <v>3.3125</v>
      </c>
    </row>
    <row r="264" spans="4:8" ht="15.75" customHeight="1" x14ac:dyDescent="0.2">
      <c r="D264" s="37"/>
      <c r="E264" s="11" t="s">
        <v>50</v>
      </c>
      <c r="F264" s="11">
        <f t="shared" ref="F264:F265" si="51">COUNTIF(BG$2:BG$33,E264)</f>
        <v>3</v>
      </c>
      <c r="G264" s="11">
        <f>F264*2</f>
        <v>6</v>
      </c>
      <c r="H264" s="30"/>
    </row>
    <row r="265" spans="4:8" ht="15.75" customHeight="1" x14ac:dyDescent="0.2">
      <c r="D265" s="37"/>
      <c r="E265" s="10" t="s">
        <v>38</v>
      </c>
      <c r="F265" s="11">
        <f t="shared" si="51"/>
        <v>16</v>
      </c>
      <c r="G265" s="11">
        <f>F265*3</f>
        <v>48</v>
      </c>
      <c r="H265" s="30"/>
    </row>
    <row r="266" spans="4:8" ht="15.75" customHeight="1" x14ac:dyDescent="0.2">
      <c r="D266" s="38"/>
      <c r="E266" s="10" t="s">
        <v>54</v>
      </c>
      <c r="F266" s="11">
        <f>COUNTIF(BG$2:BG$33,E266)+1</f>
        <v>13</v>
      </c>
      <c r="G266" s="11">
        <f>F266*4</f>
        <v>52</v>
      </c>
      <c r="H266" s="30"/>
    </row>
    <row r="267" spans="4:8" ht="15.75" customHeight="1" x14ac:dyDescent="0.2">
      <c r="D267" s="31" t="s">
        <v>122</v>
      </c>
      <c r="E267" s="12" t="s">
        <v>94</v>
      </c>
      <c r="F267" s="12">
        <f>COUNTIF(BH$2:BH$33,E267)</f>
        <v>1</v>
      </c>
      <c r="G267" s="12">
        <f>F267*1</f>
        <v>1</v>
      </c>
      <c r="H267" s="34">
        <f>(G267+G268+G270+G269)/32</f>
        <v>3.0625</v>
      </c>
    </row>
    <row r="268" spans="4:8" ht="15.75" customHeight="1" x14ac:dyDescent="0.2">
      <c r="D268" s="32"/>
      <c r="E268" s="12" t="s">
        <v>39</v>
      </c>
      <c r="F268" s="12">
        <f t="shared" ref="F268:F269" si="52">COUNTIF(BH$2:BH$33,E268)</f>
        <v>3</v>
      </c>
      <c r="G268" s="12">
        <f>F268*2</f>
        <v>6</v>
      </c>
      <c r="H268" s="34"/>
    </row>
    <row r="269" spans="4:8" ht="15.75" customHeight="1" x14ac:dyDescent="0.2">
      <c r="D269" s="32"/>
      <c r="E269" s="12" t="s">
        <v>44</v>
      </c>
      <c r="F269" s="12">
        <f t="shared" si="52"/>
        <v>21</v>
      </c>
      <c r="G269" s="12">
        <f>F269*3</f>
        <v>63</v>
      </c>
      <c r="H269" s="34"/>
    </row>
    <row r="270" spans="4:8" ht="15.75" customHeight="1" x14ac:dyDescent="0.2">
      <c r="D270" s="33"/>
      <c r="E270" s="12" t="s">
        <v>55</v>
      </c>
      <c r="F270" s="12">
        <f>COUNTIF(BH$2:BH$33,E270)+1</f>
        <v>7</v>
      </c>
      <c r="G270" s="12">
        <f>F270*4</f>
        <v>28</v>
      </c>
      <c r="H270" s="34"/>
    </row>
    <row r="271" spans="4:8" ht="15.75" customHeight="1" x14ac:dyDescent="0.2">
      <c r="D271" s="29" t="s">
        <v>123</v>
      </c>
      <c r="E271" s="11" t="s">
        <v>66</v>
      </c>
      <c r="F271" s="11">
        <f>COUNTIF(BI$2:BI$33,E271)</f>
        <v>1</v>
      </c>
      <c r="G271" s="11">
        <f>F271*1</f>
        <v>1</v>
      </c>
      <c r="H271" s="30">
        <f>(G271+G272+G274+G273)/32</f>
        <v>3</v>
      </c>
    </row>
    <row r="272" spans="4:8" ht="15.75" customHeight="1" x14ac:dyDescent="0.2">
      <c r="D272" s="29"/>
      <c r="E272" s="11" t="s">
        <v>40</v>
      </c>
      <c r="F272" s="11">
        <f t="shared" ref="F272:F273" si="53">COUNTIF(BI$2:BI$33,E272)</f>
        <v>5</v>
      </c>
      <c r="G272" s="11">
        <f>F272*2</f>
        <v>10</v>
      </c>
      <c r="H272" s="30"/>
    </row>
    <row r="273" spans="4:8" ht="15.75" customHeight="1" x14ac:dyDescent="0.2">
      <c r="D273" s="29"/>
      <c r="E273" s="11" t="s">
        <v>45</v>
      </c>
      <c r="F273" s="11">
        <f t="shared" si="53"/>
        <v>19</v>
      </c>
      <c r="G273" s="11">
        <f>F273*3</f>
        <v>57</v>
      </c>
      <c r="H273" s="30"/>
    </row>
    <row r="274" spans="4:8" ht="15.75" customHeight="1" x14ac:dyDescent="0.2">
      <c r="D274" s="29"/>
      <c r="E274" s="11" t="s">
        <v>56</v>
      </c>
      <c r="F274" s="11">
        <f>COUNTIF(BI$2:BI$33,E274)+1</f>
        <v>7</v>
      </c>
      <c r="G274" s="11">
        <f>F274*4</f>
        <v>28</v>
      </c>
      <c r="H274" s="30"/>
    </row>
    <row r="275" spans="4:8" ht="15.75" customHeight="1" x14ac:dyDescent="0.2">
      <c r="D275" s="31" t="s">
        <v>124</v>
      </c>
      <c r="E275" s="12" t="s">
        <v>78</v>
      </c>
      <c r="F275" s="12">
        <f>COUNTIF(BJ$2:BJ$33,E275)</f>
        <v>1</v>
      </c>
      <c r="G275" s="12">
        <f>F275*1</f>
        <v>1</v>
      </c>
      <c r="H275" s="34">
        <f>(G275+G276+G278+G277)/32</f>
        <v>3.03125</v>
      </c>
    </row>
    <row r="276" spans="4:8" ht="15.75" customHeight="1" x14ac:dyDescent="0.2">
      <c r="D276" s="32"/>
      <c r="E276" s="12" t="s">
        <v>41</v>
      </c>
      <c r="F276" s="12">
        <f t="shared" ref="F276:F277" si="54">COUNTIF(BJ$2:BJ$33,E276)</f>
        <v>5</v>
      </c>
      <c r="G276" s="12">
        <f>F276*2</f>
        <v>10</v>
      </c>
      <c r="H276" s="34"/>
    </row>
    <row r="277" spans="4:8" ht="15.75" customHeight="1" x14ac:dyDescent="0.2">
      <c r="D277" s="32"/>
      <c r="E277" s="12" t="s">
        <v>48</v>
      </c>
      <c r="F277" s="12">
        <f t="shared" si="54"/>
        <v>18</v>
      </c>
      <c r="G277" s="12">
        <f>F277*3</f>
        <v>54</v>
      </c>
      <c r="H277" s="34"/>
    </row>
    <row r="278" spans="4:8" ht="15.75" customHeight="1" x14ac:dyDescent="0.2">
      <c r="D278" s="33"/>
      <c r="E278" s="12" t="s">
        <v>65</v>
      </c>
      <c r="F278" s="12">
        <f>COUNTIF(BJ$2:BJ$33,E278)+1</f>
        <v>8</v>
      </c>
      <c r="G278" s="12">
        <f>F278*4</f>
        <v>32</v>
      </c>
      <c r="H278" s="34"/>
    </row>
    <row r="279" spans="4:8" ht="15.75" customHeight="1" x14ac:dyDescent="0.2">
      <c r="D279" s="29" t="s">
        <v>125</v>
      </c>
      <c r="E279" s="11" t="s">
        <v>79</v>
      </c>
      <c r="F279" s="11">
        <f>COUNTIF(BK$2:BK$33,E279)</f>
        <v>0</v>
      </c>
      <c r="G279" s="11">
        <f>F279*0</f>
        <v>0</v>
      </c>
      <c r="H279" s="30">
        <f>(G279+G280+G281+G282+G283)/32</f>
        <v>2.96875</v>
      </c>
    </row>
    <row r="280" spans="4:8" ht="15.75" customHeight="1" x14ac:dyDescent="0.2">
      <c r="D280" s="29"/>
      <c r="E280" s="11" t="s">
        <v>42</v>
      </c>
      <c r="F280" s="11">
        <f t="shared" ref="F280:F282" si="55">COUNTIF(BK$2:BK$33,E280)</f>
        <v>1</v>
      </c>
      <c r="G280" s="11">
        <f>F280*1</f>
        <v>1</v>
      </c>
      <c r="H280" s="30"/>
    </row>
    <row r="281" spans="4:8" ht="15.75" customHeight="1" x14ac:dyDescent="0.2">
      <c r="D281" s="29"/>
      <c r="E281" s="11" t="s">
        <v>46</v>
      </c>
      <c r="F281" s="11">
        <f t="shared" si="55"/>
        <v>6</v>
      </c>
      <c r="G281" s="11">
        <f>F281*2</f>
        <v>12</v>
      </c>
      <c r="H281" s="30"/>
    </row>
    <row r="282" spans="4:8" ht="15.75" customHeight="1" x14ac:dyDescent="0.2">
      <c r="D282" s="29"/>
      <c r="E282" s="11" t="s">
        <v>49</v>
      </c>
      <c r="F282" s="11">
        <f t="shared" si="55"/>
        <v>18</v>
      </c>
      <c r="G282" s="11">
        <f>F282*3</f>
        <v>54</v>
      </c>
      <c r="H282" s="30"/>
    </row>
    <row r="283" spans="4:8" ht="15.75" customHeight="1" x14ac:dyDescent="0.2">
      <c r="D283" s="29"/>
      <c r="E283" s="11" t="s">
        <v>57</v>
      </c>
      <c r="F283" s="11">
        <f>COUNTIF(BK$2:BK$33,E283)+1</f>
        <v>7</v>
      </c>
      <c r="G283" s="11">
        <f>F283*4</f>
        <v>28</v>
      </c>
      <c r="H283" s="30"/>
    </row>
    <row r="285" spans="4:8" ht="15.75" customHeight="1" x14ac:dyDescent="0.2">
      <c r="D285" s="10" t="s">
        <v>133</v>
      </c>
      <c r="E285" s="11"/>
      <c r="F285" s="11"/>
      <c r="G285" s="10" t="s">
        <v>117</v>
      </c>
      <c r="H285" s="10" t="s">
        <v>118</v>
      </c>
    </row>
    <row r="286" spans="4:8" ht="15.75" customHeight="1" x14ac:dyDescent="0.2">
      <c r="D286" s="39" t="s">
        <v>119</v>
      </c>
      <c r="E286" s="10" t="s">
        <v>71</v>
      </c>
      <c r="F286" s="11">
        <f>COUNTIF(BL$2:BL$33,E286)</f>
        <v>1</v>
      </c>
      <c r="G286" s="11">
        <f>F286*1</f>
        <v>1</v>
      </c>
      <c r="H286" s="30">
        <f>(G286+G287+G289+G288)/32</f>
        <v>3.3125</v>
      </c>
    </row>
    <row r="287" spans="4:8" ht="15.75" customHeight="1" x14ac:dyDescent="0.2">
      <c r="D287" s="39"/>
      <c r="E287" s="10" t="s">
        <v>37</v>
      </c>
      <c r="F287" s="11">
        <f t="shared" ref="F287:F288" si="56">COUNTIF(BL$2:BL$33,E287)</f>
        <v>2</v>
      </c>
      <c r="G287" s="11">
        <f>F287*2</f>
        <v>4</v>
      </c>
      <c r="H287" s="30"/>
    </row>
    <row r="288" spans="4:8" ht="15.75" customHeight="1" x14ac:dyDescent="0.2">
      <c r="D288" s="39"/>
      <c r="E288" s="11" t="s">
        <v>43</v>
      </c>
      <c r="F288" s="11">
        <f t="shared" si="56"/>
        <v>15</v>
      </c>
      <c r="G288" s="11">
        <f>F288*3</f>
        <v>45</v>
      </c>
      <c r="H288" s="30"/>
    </row>
    <row r="289" spans="4:8" ht="15.75" customHeight="1" x14ac:dyDescent="0.2">
      <c r="D289" s="39"/>
      <c r="E289" s="11" t="s">
        <v>47</v>
      </c>
      <c r="F289" s="11">
        <f>COUNTIF(BL$2:BL$33,E289)+1</f>
        <v>14</v>
      </c>
      <c r="G289" s="11">
        <f>F289*4</f>
        <v>56</v>
      </c>
      <c r="H289" s="30"/>
    </row>
    <row r="290" spans="4:8" ht="15.75" customHeight="1" x14ac:dyDescent="0.2">
      <c r="D290" s="35" t="s">
        <v>120</v>
      </c>
      <c r="E290" s="12" t="s">
        <v>72</v>
      </c>
      <c r="F290" s="12">
        <f>COUNTIF(BM$2:BM$33,E290)</f>
        <v>1</v>
      </c>
      <c r="G290" s="12">
        <f>F290*1</f>
        <v>1</v>
      </c>
      <c r="H290" s="34">
        <f>(G290+G291+G293+G292)/32</f>
        <v>3.15625</v>
      </c>
    </row>
    <row r="291" spans="4:8" ht="15.75" customHeight="1" x14ac:dyDescent="0.2">
      <c r="D291" s="35"/>
      <c r="E291" s="12" t="s">
        <v>50</v>
      </c>
      <c r="F291" s="12">
        <f t="shared" ref="F291:F292" si="57">COUNTIF(BM$2:BM$33,E291)</f>
        <v>3</v>
      </c>
      <c r="G291" s="12">
        <f>F291*2</f>
        <v>6</v>
      </c>
      <c r="H291" s="34"/>
    </row>
    <row r="292" spans="4:8" ht="15.75" customHeight="1" x14ac:dyDescent="0.2">
      <c r="D292" s="35"/>
      <c r="E292" s="12" t="s">
        <v>38</v>
      </c>
      <c r="F292" s="12">
        <f t="shared" si="57"/>
        <v>18</v>
      </c>
      <c r="G292" s="12">
        <f>F292*3</f>
        <v>54</v>
      </c>
      <c r="H292" s="34"/>
    </row>
    <row r="293" spans="4:8" ht="15.75" customHeight="1" x14ac:dyDescent="0.2">
      <c r="D293" s="35"/>
      <c r="E293" s="12" t="s">
        <v>54</v>
      </c>
      <c r="F293" s="12">
        <f>COUNTIF(BM$2:BM$33,E293)+1</f>
        <v>10</v>
      </c>
      <c r="G293" s="12">
        <f>F293*4</f>
        <v>40</v>
      </c>
      <c r="H293" s="34"/>
    </row>
    <row r="294" spans="4:8" ht="15.75" customHeight="1" x14ac:dyDescent="0.2">
      <c r="D294" s="36" t="s">
        <v>121</v>
      </c>
      <c r="E294" s="11" t="s">
        <v>72</v>
      </c>
      <c r="F294" s="11">
        <f>COUNTIF(BN$2:BN$33,E294)</f>
        <v>1</v>
      </c>
      <c r="G294" s="11">
        <f>F294*1</f>
        <v>1</v>
      </c>
      <c r="H294" s="30">
        <f>(G294+G295+G297+G296)/32</f>
        <v>3.21875</v>
      </c>
    </row>
    <row r="295" spans="4:8" ht="15.75" customHeight="1" x14ac:dyDescent="0.2">
      <c r="D295" s="37"/>
      <c r="E295" s="11" t="s">
        <v>50</v>
      </c>
      <c r="F295" s="11">
        <f t="shared" ref="F295:F296" si="58">COUNTIF(BN$2:BN$33,E295)</f>
        <v>2</v>
      </c>
      <c r="G295" s="11">
        <f>F295*2</f>
        <v>4</v>
      </c>
      <c r="H295" s="30"/>
    </row>
    <row r="296" spans="4:8" ht="15.75" customHeight="1" x14ac:dyDescent="0.2">
      <c r="D296" s="37"/>
      <c r="E296" s="10" t="s">
        <v>38</v>
      </c>
      <c r="F296" s="11">
        <f t="shared" si="58"/>
        <v>18</v>
      </c>
      <c r="G296" s="11">
        <f>F296*3</f>
        <v>54</v>
      </c>
      <c r="H296" s="30"/>
    </row>
    <row r="297" spans="4:8" ht="15.75" customHeight="1" x14ac:dyDescent="0.2">
      <c r="D297" s="38"/>
      <c r="E297" s="10" t="s">
        <v>54</v>
      </c>
      <c r="F297" s="11">
        <f>COUNTIF(BN$2:BN$33,E297)+1</f>
        <v>11</v>
      </c>
      <c r="G297" s="11">
        <f>F297*4</f>
        <v>44</v>
      </c>
      <c r="H297" s="30"/>
    </row>
    <row r="298" spans="4:8" ht="15.75" customHeight="1" x14ac:dyDescent="0.2">
      <c r="D298" s="31" t="s">
        <v>122</v>
      </c>
      <c r="E298" s="12" t="s">
        <v>94</v>
      </c>
      <c r="F298" s="12">
        <f>COUNTIF(BO$2:BO$33,E298)</f>
        <v>0</v>
      </c>
      <c r="G298" s="12">
        <f>F298*1</f>
        <v>0</v>
      </c>
      <c r="H298" s="34">
        <f>(G298+G299+G301+G300)/32</f>
        <v>3.34375</v>
      </c>
    </row>
    <row r="299" spans="4:8" ht="15.75" customHeight="1" x14ac:dyDescent="0.2">
      <c r="D299" s="32"/>
      <c r="E299" s="12" t="s">
        <v>39</v>
      </c>
      <c r="F299" s="12">
        <f t="shared" ref="F299:F300" si="59">COUNTIF(BO$2:BO$33,E299)</f>
        <v>3</v>
      </c>
      <c r="G299" s="12">
        <f>F299*2</f>
        <v>6</v>
      </c>
      <c r="H299" s="34"/>
    </row>
    <row r="300" spans="4:8" ht="15.75" customHeight="1" x14ac:dyDescent="0.2">
      <c r="D300" s="32"/>
      <c r="E300" s="12" t="s">
        <v>44</v>
      </c>
      <c r="F300" s="12">
        <f t="shared" si="59"/>
        <v>15</v>
      </c>
      <c r="G300" s="12">
        <f>F300*3</f>
        <v>45</v>
      </c>
      <c r="H300" s="34"/>
    </row>
    <row r="301" spans="4:8" ht="15.75" customHeight="1" x14ac:dyDescent="0.2">
      <c r="D301" s="33"/>
      <c r="E301" s="12" t="s">
        <v>55</v>
      </c>
      <c r="F301" s="12">
        <f>COUNTIF(BO$2:BO$33,E301)+1</f>
        <v>14</v>
      </c>
      <c r="G301" s="12">
        <f>F301*4</f>
        <v>56</v>
      </c>
      <c r="H301" s="34"/>
    </row>
    <row r="302" spans="4:8" ht="15.75" customHeight="1" x14ac:dyDescent="0.2">
      <c r="D302" s="29" t="s">
        <v>123</v>
      </c>
      <c r="E302" s="11" t="s">
        <v>66</v>
      </c>
      <c r="F302" s="11">
        <f>COUNTIF(BP$2:BP$33,E302)</f>
        <v>0</v>
      </c>
      <c r="G302" s="11">
        <f>F302*1</f>
        <v>0</v>
      </c>
      <c r="H302" s="30">
        <f>(G302+G303+G305+G304)/32</f>
        <v>3.125</v>
      </c>
    </row>
    <row r="303" spans="4:8" ht="15.75" customHeight="1" x14ac:dyDescent="0.2">
      <c r="D303" s="29"/>
      <c r="E303" s="11" t="s">
        <v>40</v>
      </c>
      <c r="F303" s="11">
        <f t="shared" ref="F303:F304" si="60">COUNTIF(BP$2:BP$33,E303)</f>
        <v>5</v>
      </c>
      <c r="G303" s="11">
        <f>F303*2</f>
        <v>10</v>
      </c>
      <c r="H303" s="30"/>
    </row>
    <row r="304" spans="4:8" ht="15.75" customHeight="1" x14ac:dyDescent="0.2">
      <c r="D304" s="29"/>
      <c r="E304" s="11" t="s">
        <v>45</v>
      </c>
      <c r="F304" s="11">
        <f t="shared" si="60"/>
        <v>18</v>
      </c>
      <c r="G304" s="11">
        <f>F304*3</f>
        <v>54</v>
      </c>
      <c r="H304" s="30"/>
    </row>
    <row r="305" spans="4:8" ht="15.75" customHeight="1" x14ac:dyDescent="0.2">
      <c r="D305" s="29"/>
      <c r="E305" s="11" t="s">
        <v>56</v>
      </c>
      <c r="F305" s="11">
        <f>COUNTIF(BP$2:BP$33,E305)+1</f>
        <v>9</v>
      </c>
      <c r="G305" s="11">
        <f>F305*4</f>
        <v>36</v>
      </c>
      <c r="H305" s="30"/>
    </row>
    <row r="306" spans="4:8" ht="15.75" customHeight="1" x14ac:dyDescent="0.2">
      <c r="D306" s="31" t="s">
        <v>124</v>
      </c>
      <c r="E306" s="12" t="s">
        <v>78</v>
      </c>
      <c r="F306" s="12">
        <f>COUNTIF(BQ$2:BQ$33,E306)</f>
        <v>1</v>
      </c>
      <c r="G306" s="12">
        <f>F306*1</f>
        <v>1</v>
      </c>
      <c r="H306" s="34">
        <f>(G306+G307+G309+G308)/32</f>
        <v>2.96875</v>
      </c>
    </row>
    <row r="307" spans="4:8" ht="15.75" customHeight="1" x14ac:dyDescent="0.2">
      <c r="D307" s="32"/>
      <c r="E307" s="12" t="s">
        <v>41</v>
      </c>
      <c r="F307" s="12">
        <f>COUNTIF(BQ$2:BQ$33,E307)</f>
        <v>7</v>
      </c>
      <c r="G307" s="12">
        <f>F307*2</f>
        <v>14</v>
      </c>
      <c r="H307" s="34"/>
    </row>
    <row r="308" spans="4:8" ht="15.75" customHeight="1" x14ac:dyDescent="0.2">
      <c r="D308" s="32"/>
      <c r="E308" s="12" t="s">
        <v>48</v>
      </c>
      <c r="F308" s="12">
        <f>COUNTIF(BQ$2:BQ$33,E308)</f>
        <v>16</v>
      </c>
      <c r="G308" s="12">
        <f>F308*3</f>
        <v>48</v>
      </c>
      <c r="H308" s="34"/>
    </row>
    <row r="309" spans="4:8" ht="15.75" customHeight="1" x14ac:dyDescent="0.2">
      <c r="D309" s="33"/>
      <c r="E309" s="12" t="s">
        <v>65</v>
      </c>
      <c r="F309" s="12">
        <f t="shared" ref="F309" si="61">COUNTIF(BQ$2:BQ$33,E309)+1</f>
        <v>8</v>
      </c>
      <c r="G309" s="12">
        <f>F309*4</f>
        <v>32</v>
      </c>
      <c r="H309" s="34"/>
    </row>
    <row r="310" spans="4:8" ht="15.75" customHeight="1" x14ac:dyDescent="0.2">
      <c r="D310" s="29" t="s">
        <v>125</v>
      </c>
      <c r="E310" s="11" t="s">
        <v>79</v>
      </c>
      <c r="F310" s="11">
        <f>COUNTIF(BR$2:BR$33,E310)</f>
        <v>0</v>
      </c>
      <c r="G310" s="11">
        <f>F310*0</f>
        <v>0</v>
      </c>
      <c r="H310" s="30">
        <f>(G310+G311+G312+G313+G314)/32</f>
        <v>2.90625</v>
      </c>
    </row>
    <row r="311" spans="4:8" ht="15.75" customHeight="1" x14ac:dyDescent="0.2">
      <c r="D311" s="29"/>
      <c r="E311" s="11" t="s">
        <v>42</v>
      </c>
      <c r="F311" s="11">
        <f t="shared" ref="F311:F313" si="62">COUNTIF(BR$2:BR$33,E311)</f>
        <v>2</v>
      </c>
      <c r="G311" s="11">
        <f>F311*1</f>
        <v>2</v>
      </c>
      <c r="H311" s="30"/>
    </row>
    <row r="312" spans="4:8" ht="15.75" customHeight="1" x14ac:dyDescent="0.2">
      <c r="D312" s="29"/>
      <c r="E312" s="11" t="s">
        <v>46</v>
      </c>
      <c r="F312" s="11">
        <f t="shared" si="62"/>
        <v>8</v>
      </c>
      <c r="G312" s="11">
        <f>F312*2</f>
        <v>16</v>
      </c>
      <c r="H312" s="30"/>
    </row>
    <row r="313" spans="4:8" ht="15.75" customHeight="1" x14ac:dyDescent="0.2">
      <c r="D313" s="29"/>
      <c r="E313" s="11" t="s">
        <v>49</v>
      </c>
      <c r="F313" s="11">
        <f t="shared" si="62"/>
        <v>13</v>
      </c>
      <c r="G313" s="11">
        <f>F313*3</f>
        <v>39</v>
      </c>
      <c r="H313" s="30"/>
    </row>
    <row r="314" spans="4:8" ht="15.75" customHeight="1" x14ac:dyDescent="0.2">
      <c r="D314" s="29"/>
      <c r="E314" s="11" t="s">
        <v>57</v>
      </c>
      <c r="F314" s="11">
        <f>COUNTIF(BR$2:BR$33,E314)+1</f>
        <v>9</v>
      </c>
      <c r="G314" s="11">
        <f>F314*4</f>
        <v>36</v>
      </c>
      <c r="H314" s="30"/>
    </row>
  </sheetData>
  <mergeCells count="126">
    <mergeCell ref="D36:D39"/>
    <mergeCell ref="H36:H39"/>
    <mergeCell ref="H40:H43"/>
    <mergeCell ref="D40:D43"/>
    <mergeCell ref="H44:H47"/>
    <mergeCell ref="D44:D47"/>
    <mergeCell ref="H60:H64"/>
    <mergeCell ref="D60:D64"/>
    <mergeCell ref="D67:D70"/>
    <mergeCell ref="H67:H70"/>
    <mergeCell ref="D71:D74"/>
    <mergeCell ref="H71:H74"/>
    <mergeCell ref="H48:H51"/>
    <mergeCell ref="D48:D51"/>
    <mergeCell ref="H52:H55"/>
    <mergeCell ref="D52:D55"/>
    <mergeCell ref="H56:H59"/>
    <mergeCell ref="D56:D59"/>
    <mergeCell ref="D87:D90"/>
    <mergeCell ref="H87:H90"/>
    <mergeCell ref="D91:D95"/>
    <mergeCell ref="H91:H95"/>
    <mergeCell ref="D98:D101"/>
    <mergeCell ref="H98:H101"/>
    <mergeCell ref="D75:D78"/>
    <mergeCell ref="H75:H78"/>
    <mergeCell ref="D79:D82"/>
    <mergeCell ref="H79:H82"/>
    <mergeCell ref="D83:D86"/>
    <mergeCell ref="H83:H86"/>
    <mergeCell ref="D114:D117"/>
    <mergeCell ref="H114:H117"/>
    <mergeCell ref="D118:D121"/>
    <mergeCell ref="H118:H121"/>
    <mergeCell ref="D122:D126"/>
    <mergeCell ref="H122:H126"/>
    <mergeCell ref="D102:D105"/>
    <mergeCell ref="H102:H105"/>
    <mergeCell ref="D106:D109"/>
    <mergeCell ref="H106:H109"/>
    <mergeCell ref="D110:D113"/>
    <mergeCell ref="H110:H113"/>
    <mergeCell ref="D142:D145"/>
    <mergeCell ref="H142:H145"/>
    <mergeCell ref="D146:D149"/>
    <mergeCell ref="H146:H149"/>
    <mergeCell ref="D150:D153"/>
    <mergeCell ref="H150:H153"/>
    <mergeCell ref="D130:D133"/>
    <mergeCell ref="H130:H133"/>
    <mergeCell ref="D134:D137"/>
    <mergeCell ref="H134:H137"/>
    <mergeCell ref="D138:D141"/>
    <mergeCell ref="H138:H141"/>
    <mergeCell ref="D169:D172"/>
    <mergeCell ref="H169:H172"/>
    <mergeCell ref="D173:D176"/>
    <mergeCell ref="H173:H176"/>
    <mergeCell ref="D177:D180"/>
    <mergeCell ref="H177:H180"/>
    <mergeCell ref="D154:D158"/>
    <mergeCell ref="H154:H158"/>
    <mergeCell ref="D161:D164"/>
    <mergeCell ref="H161:H164"/>
    <mergeCell ref="D165:D168"/>
    <mergeCell ref="H165:H168"/>
    <mergeCell ref="D196:D199"/>
    <mergeCell ref="H196:H199"/>
    <mergeCell ref="D200:D203"/>
    <mergeCell ref="H200:H203"/>
    <mergeCell ref="D204:D207"/>
    <mergeCell ref="H204:H207"/>
    <mergeCell ref="D181:D184"/>
    <mergeCell ref="H181:H184"/>
    <mergeCell ref="D185:D189"/>
    <mergeCell ref="H185:H189"/>
    <mergeCell ref="D192:D195"/>
    <mergeCell ref="H192:H195"/>
    <mergeCell ref="D224:D227"/>
    <mergeCell ref="H224:H227"/>
    <mergeCell ref="D228:D231"/>
    <mergeCell ref="H228:H231"/>
    <mergeCell ref="D232:D235"/>
    <mergeCell ref="H232:H235"/>
    <mergeCell ref="D208:D211"/>
    <mergeCell ref="H208:H211"/>
    <mergeCell ref="D212:D215"/>
    <mergeCell ref="H212:H215"/>
    <mergeCell ref="D216:D220"/>
    <mergeCell ref="H216:H220"/>
    <mergeCell ref="D248:D252"/>
    <mergeCell ref="H248:H252"/>
    <mergeCell ref="D255:D258"/>
    <mergeCell ref="H255:H258"/>
    <mergeCell ref="D259:D262"/>
    <mergeCell ref="H259:H262"/>
    <mergeCell ref="D236:D239"/>
    <mergeCell ref="H236:H239"/>
    <mergeCell ref="D240:D243"/>
    <mergeCell ref="H240:H243"/>
    <mergeCell ref="D244:D247"/>
    <mergeCell ref="H244:H247"/>
    <mergeCell ref="D275:D278"/>
    <mergeCell ref="H275:H278"/>
    <mergeCell ref="D279:D283"/>
    <mergeCell ref="H279:H283"/>
    <mergeCell ref="D286:D289"/>
    <mergeCell ref="H286:H289"/>
    <mergeCell ref="D263:D266"/>
    <mergeCell ref="H263:H266"/>
    <mergeCell ref="D267:D270"/>
    <mergeCell ref="H267:H270"/>
    <mergeCell ref="D271:D274"/>
    <mergeCell ref="H271:H274"/>
    <mergeCell ref="D302:D305"/>
    <mergeCell ref="H302:H305"/>
    <mergeCell ref="D306:D309"/>
    <mergeCell ref="H306:H309"/>
    <mergeCell ref="D310:D314"/>
    <mergeCell ref="H310:H314"/>
    <mergeCell ref="D290:D293"/>
    <mergeCell ref="H290:H293"/>
    <mergeCell ref="D294:D297"/>
    <mergeCell ref="H294:H297"/>
    <mergeCell ref="D298:D301"/>
    <mergeCell ref="H298:H301"/>
  </mergeCells>
  <pageMargins left="0.7" right="0.7" top="0.75" bottom="0.75" header="0.3" footer="0.3"/>
  <ignoredErrors>
    <ignoredError sqref="F58 K43:M43" formula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471C-72B0-42BE-AC9F-DC595096564D}">
  <dimension ref="B3:T7"/>
  <sheetViews>
    <sheetView zoomScale="85" zoomScaleNormal="85" workbookViewId="0">
      <selection activeCell="D5" sqref="D5"/>
    </sheetView>
  </sheetViews>
  <sheetFormatPr defaultRowHeight="12.75" x14ac:dyDescent="0.2"/>
  <cols>
    <col min="2" max="2" width="17.28515625" bestFit="1" customWidth="1"/>
    <col min="3" max="8" width="5.7109375" customWidth="1"/>
    <col min="9" max="9" width="17" bestFit="1" customWidth="1"/>
    <col min="11" max="11" width="15.140625" bestFit="1" customWidth="1"/>
    <col min="12" max="12" width="5" bestFit="1" customWidth="1"/>
    <col min="13" max="13" width="17.28515625" bestFit="1" customWidth="1"/>
    <col min="14" max="14" width="9.28515625" bestFit="1" customWidth="1"/>
    <col min="17" max="17" width="15.140625" bestFit="1" customWidth="1"/>
    <col min="19" max="19" width="17.28515625" bestFit="1" customWidth="1"/>
  </cols>
  <sheetData>
    <row r="3" spans="2:20" x14ac:dyDescent="0.2">
      <c r="B3" s="11" t="s">
        <v>134</v>
      </c>
      <c r="C3" s="11" t="s">
        <v>138</v>
      </c>
      <c r="D3" s="11" t="s">
        <v>139</v>
      </c>
      <c r="E3" s="11" t="s">
        <v>140</v>
      </c>
      <c r="F3" s="11" t="s">
        <v>141</v>
      </c>
      <c r="G3" s="11" t="s">
        <v>142</v>
      </c>
      <c r="H3" s="11" t="s">
        <v>143</v>
      </c>
      <c r="I3" s="11" t="s">
        <v>144</v>
      </c>
      <c r="K3" s="11" t="s">
        <v>145</v>
      </c>
      <c r="L3" s="11" t="s">
        <v>135</v>
      </c>
      <c r="M3" s="11" t="s">
        <v>136</v>
      </c>
      <c r="N3" s="11" t="s">
        <v>137</v>
      </c>
      <c r="Q3" t="s">
        <v>145</v>
      </c>
      <c r="R3" t="s">
        <v>135</v>
      </c>
      <c r="S3" t="s">
        <v>136</v>
      </c>
      <c r="T3" t="s">
        <v>137</v>
      </c>
    </row>
    <row r="4" spans="2:20" x14ac:dyDescent="0.2">
      <c r="B4" s="11" t="s">
        <v>135</v>
      </c>
      <c r="C4" s="28">
        <v>3.3541666666666665</v>
      </c>
      <c r="D4" s="28">
        <v>2.96875</v>
      </c>
      <c r="E4" s="28">
        <v>2.9479166666666665</v>
      </c>
      <c r="F4" s="27">
        <v>3.1979166666666665</v>
      </c>
      <c r="G4" s="28">
        <v>2.9270833333333335</v>
      </c>
      <c r="H4" s="28">
        <v>2.8541666666666665</v>
      </c>
      <c r="I4" s="11">
        <v>2.625</v>
      </c>
      <c r="K4" s="11" t="s">
        <v>146</v>
      </c>
      <c r="L4" s="11">
        <v>7</v>
      </c>
      <c r="M4" s="11">
        <v>1</v>
      </c>
      <c r="N4" s="11">
        <v>24</v>
      </c>
      <c r="Q4" t="s">
        <v>149</v>
      </c>
      <c r="R4">
        <v>15</v>
      </c>
      <c r="S4">
        <v>21</v>
      </c>
      <c r="T4">
        <v>60</v>
      </c>
    </row>
    <row r="5" spans="2:20" x14ac:dyDescent="0.2">
      <c r="B5" s="10" t="s">
        <v>136</v>
      </c>
      <c r="C5" s="27">
        <v>3.5104166666666665</v>
      </c>
      <c r="D5" s="27">
        <v>3.15625</v>
      </c>
      <c r="E5" s="27">
        <v>3.3020833333333335</v>
      </c>
      <c r="F5" s="28">
        <v>3.03125</v>
      </c>
      <c r="G5" s="27">
        <v>2.9895833333333335</v>
      </c>
      <c r="H5" s="27">
        <v>2.875</v>
      </c>
      <c r="I5" s="11">
        <v>2.8020833333333335</v>
      </c>
      <c r="K5" s="11" t="s">
        <v>147</v>
      </c>
      <c r="L5" s="11">
        <v>4</v>
      </c>
      <c r="M5" s="11">
        <v>10</v>
      </c>
      <c r="N5" s="11">
        <v>18</v>
      </c>
    </row>
    <row r="6" spans="2:20" x14ac:dyDescent="0.2">
      <c r="B6" s="11" t="s">
        <v>137</v>
      </c>
      <c r="C6" s="26">
        <v>3.5416666666666665</v>
      </c>
      <c r="D6" s="26">
        <v>3.3229166666666665</v>
      </c>
      <c r="E6" s="26">
        <v>3.3541666666666665</v>
      </c>
      <c r="F6" s="26">
        <v>3.40625</v>
      </c>
      <c r="G6" s="26">
        <v>3.21875</v>
      </c>
      <c r="H6" s="26">
        <v>2.9479166666666665</v>
      </c>
      <c r="I6" s="11">
        <v>3.1458333333333335</v>
      </c>
      <c r="K6" s="11" t="s">
        <v>148</v>
      </c>
      <c r="L6" s="11">
        <v>4</v>
      </c>
      <c r="M6" s="11">
        <v>10</v>
      </c>
      <c r="N6" s="11">
        <v>18</v>
      </c>
      <c r="R6">
        <v>0.15625</v>
      </c>
      <c r="S6">
        <v>0.21875</v>
      </c>
      <c r="T6">
        <v>0.625</v>
      </c>
    </row>
    <row r="7" spans="2:20" x14ac:dyDescent="0.2">
      <c r="K7" s="11" t="s">
        <v>149</v>
      </c>
      <c r="L7" s="11">
        <v>15</v>
      </c>
      <c r="M7" s="11">
        <v>21</v>
      </c>
      <c r="N7" s="11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FINAL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Fathan Askar</cp:lastModifiedBy>
  <dcterms:modified xsi:type="dcterms:W3CDTF">2025-01-30T20:36:02Z</dcterms:modified>
</cp:coreProperties>
</file>