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-Statistika\Asprak\MPC 56\responsi 09\"/>
    </mc:Choice>
  </mc:AlternateContent>
  <bookViews>
    <workbookView xWindow="0" yWindow="0" windowWidth="20490" windowHeight="7755" activeTab="2"/>
  </bookViews>
  <sheets>
    <sheet name="1" sheetId="3" r:id="rId1"/>
    <sheet name="2" sheetId="2" r:id="rId2"/>
    <sheet name="3" sheetId="1" r:id="rId3"/>
  </sheets>
  <calcPr calcId="152511"/>
</workbook>
</file>

<file path=xl/calcChain.xml><?xml version="1.0" encoding="utf-8"?>
<calcChain xmlns="http://schemas.openxmlformats.org/spreadsheetml/2006/main">
  <c r="F15" i="2" l="1"/>
  <c r="E15" i="2"/>
  <c r="D12" i="2"/>
  <c r="D3" i="2"/>
  <c r="D4" i="2"/>
  <c r="D5" i="2"/>
  <c r="D6" i="2"/>
  <c r="D7" i="2"/>
  <c r="D8" i="2"/>
  <c r="D9" i="2"/>
  <c r="D10" i="2"/>
  <c r="D11" i="2"/>
  <c r="D2" i="2"/>
  <c r="D15" i="2"/>
  <c r="D34" i="3"/>
  <c r="E34" i="3"/>
  <c r="E28" i="3"/>
  <c r="C34" i="3"/>
  <c r="G31" i="3"/>
  <c r="D3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E31" i="3"/>
  <c r="C31" i="3"/>
  <c r="F27" i="3" l="1"/>
  <c r="F28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  <c r="D27" i="3"/>
  <c r="F34" i="3"/>
  <c r="D22" i="1"/>
  <c r="E2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" i="3"/>
  <c r="E2" i="1"/>
  <c r="C28" i="3"/>
  <c r="B28" i="3"/>
  <c r="C27" i="3"/>
  <c r="B27" i="3"/>
  <c r="F23" i="1" l="1"/>
  <c r="F22" i="1"/>
  <c r="B18" i="1"/>
  <c r="E22" i="1"/>
  <c r="C13" i="2"/>
  <c r="B12" i="2" l="1"/>
  <c r="C12" i="2"/>
  <c r="C18" i="1" l="1"/>
  <c r="C17" i="1"/>
  <c r="C22" i="1" s="1"/>
  <c r="B17" i="1"/>
  <c r="D6" i="1" l="1"/>
  <c r="E6" i="1" s="1"/>
  <c r="D10" i="1"/>
  <c r="E10" i="1" s="1"/>
  <c r="D14" i="1"/>
  <c r="E14" i="1" s="1"/>
  <c r="D12" i="1"/>
  <c r="E12" i="1" s="1"/>
  <c r="D13" i="1"/>
  <c r="E13" i="1" s="1"/>
  <c r="D3" i="1"/>
  <c r="E3" i="1" s="1"/>
  <c r="D7" i="1"/>
  <c r="E7" i="1" s="1"/>
  <c r="D11" i="1"/>
  <c r="E11" i="1" s="1"/>
  <c r="D15" i="1"/>
  <c r="E15" i="1" s="1"/>
  <c r="D5" i="1"/>
  <c r="E5" i="1" s="1"/>
  <c r="D4" i="1"/>
  <c r="E4" i="1" s="1"/>
  <c r="D8" i="1"/>
  <c r="E8" i="1" s="1"/>
  <c r="D16" i="1"/>
  <c r="E16" i="1" s="1"/>
  <c r="D9" i="1"/>
  <c r="E9" i="1" s="1"/>
  <c r="D2" i="1"/>
  <c r="E17" i="1" l="1"/>
  <c r="G22" i="1" s="1"/>
</calcChain>
</file>

<file path=xl/sharedStrings.xml><?xml version="1.0" encoding="utf-8"?>
<sst xmlns="http://schemas.openxmlformats.org/spreadsheetml/2006/main" count="44" uniqueCount="29">
  <si>
    <t>mi</t>
  </si>
  <si>
    <t>ai</t>
  </si>
  <si>
    <t>N</t>
  </si>
  <si>
    <t>n</t>
  </si>
  <si>
    <t xml:space="preserve">Jumlah </t>
  </si>
  <si>
    <t>rata2</t>
  </si>
  <si>
    <t>p duga</t>
  </si>
  <si>
    <t>ai - pduga*mi</t>
  </si>
  <si>
    <t>(ai - pduga*mi)^2</t>
  </si>
  <si>
    <t>s^2</t>
  </si>
  <si>
    <t>Mbar di duga mbar</t>
  </si>
  <si>
    <t>v duga</t>
  </si>
  <si>
    <t>BoE</t>
  </si>
  <si>
    <t>boe</t>
  </si>
  <si>
    <t>v duga bagi tau duga</t>
  </si>
  <si>
    <t>tau duga</t>
  </si>
  <si>
    <t>M tidak diketahui</t>
  </si>
  <si>
    <t>jumlah</t>
  </si>
  <si>
    <t>yi</t>
  </si>
  <si>
    <t>cluster</t>
  </si>
  <si>
    <t>y bar</t>
  </si>
  <si>
    <t>v duga y bar</t>
  </si>
  <si>
    <t>m bar</t>
  </si>
  <si>
    <t>sr</t>
  </si>
  <si>
    <t>(yi - y bar*mi)^2</t>
  </si>
  <si>
    <t>(mi-mbar)^2</t>
  </si>
  <si>
    <t>v duga tau duga</t>
  </si>
  <si>
    <t>(yi-ybar)^2</t>
  </si>
  <si>
    <t>(yi -ybar t)^2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</si>
</sst>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0" xfId="0" applyFont="1" applyFill="1"/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209550</xdr:colOff>
      <xdr:row>0</xdr:row>
      <xdr:rowOff>0</xdr:rowOff>
    </xdr:from>
    <xdr:to>
      <xdr:col>15</xdr:col>
      <xdr:colOff>195544</xdr:colOff>
      <xdr:row>19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0"/>
          <a:ext cx="4862794" cy="3733800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257174</xdr:colOff>
      <xdr:row>19</xdr:row>
      <xdr:rowOff>104774</xdr:rowOff>
    </xdr:from>
    <xdr:to>
      <xdr:col>17</xdr:col>
      <xdr:colOff>32942</xdr:colOff>
      <xdr:row>22</xdr:row>
      <xdr:rowOff>57149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24374" y="3724274"/>
          <a:ext cx="5871769" cy="523875"/>
        </a:xfrm>
        <a:prstGeom prst="rect">
          <a:avLst/>
        </a:prstGeom>
      </xdr:spPr>
    </xdr:pic>
    <xdr:clientData/>
  </xdr:twoCellAnchor>
  <xdr:twoCellAnchor editAs="oneCell">
    <xdr:from>
      <xdr:col>7</xdr:col>
      <xdr:colOff>282950</xdr:colOff>
      <xdr:row>31</xdr:row>
      <xdr:rowOff>117102</xdr:rowOff>
    </xdr:from>
    <xdr:to>
      <xdr:col>17</xdr:col>
      <xdr:colOff>178173</xdr:colOff>
      <xdr:row>34</xdr:row>
      <xdr:rowOff>143976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81626" y="6022602"/>
          <a:ext cx="5946399" cy="598374"/>
        </a:xfrm>
        <a:prstGeom prst="rect">
          <a:avLst/>
        </a:prstGeom>
      </xdr:spPr>
    </xdr:pic>
    <xdr:clientData/>
  </xdr:twoCellAnchor>
  <xdr:twoCellAnchor editAs="oneCell">
    <xdr:from>
      <xdr:col>7</xdr:col>
      <xdr:colOff>180121</xdr:colOff>
      <xdr:row>36</xdr:row>
      <xdr:rowOff>95734</xdr:rowOff>
    </xdr:from>
    <xdr:to>
      <xdr:col>11</xdr:col>
      <xdr:colOff>331306</xdr:colOff>
      <xdr:row>49</xdr:row>
      <xdr:rowOff>99389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15338" y="6953734"/>
          <a:ext cx="2602837" cy="2480155"/>
        </a:xfrm>
        <a:prstGeom prst="rect">
          <a:avLst/>
        </a:prstGeom>
      </xdr:spPr>
    </xdr:pic>
    <xdr:clientData/>
  </xdr:twoCellAnchor>
  <xdr:twoCellAnchor>
    <xdr:from>
      <xdr:col>7</xdr:col>
      <xdr:colOff>291352</xdr:colOff>
      <xdr:row>16</xdr:row>
      <xdr:rowOff>100853</xdr:rowOff>
    </xdr:from>
    <xdr:to>
      <xdr:col>10</xdr:col>
      <xdr:colOff>235324</xdr:colOff>
      <xdr:row>18</xdr:row>
      <xdr:rowOff>89648</xdr:rowOff>
    </xdr:to>
    <xdr:sp macro="" textlink="">
      <xdr:nvSpPr>
        <xdr:cNvPr id="6" name="TextBox 5"/>
        <xdr:cNvSpPr txBox="1"/>
      </xdr:nvSpPr>
      <xdr:spPr>
        <a:xfrm>
          <a:off x="4527176" y="3148853"/>
          <a:ext cx="1759324" cy="369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Diketahui</a:t>
          </a:r>
          <a:r>
            <a:rPr lang="id-ID" sz="1100" baseline="0"/>
            <a:t> N = 415 block</a:t>
          </a:r>
          <a:endParaRPr lang="id-ID" sz="1100"/>
        </a:p>
      </xdr:txBody>
    </xdr:sp>
    <xdr:clientData/>
  </xdr:twoCellAnchor>
  <xdr:twoCellAnchor editAs="oneCell">
    <xdr:from>
      <xdr:col>7</xdr:col>
      <xdr:colOff>272864</xdr:colOff>
      <xdr:row>22</xdr:row>
      <xdr:rowOff>104221</xdr:rowOff>
    </xdr:from>
    <xdr:to>
      <xdr:col>15</xdr:col>
      <xdr:colOff>520515</xdr:colOff>
      <xdr:row>31</xdr:row>
      <xdr:rowOff>66934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71540" y="4295221"/>
          <a:ext cx="5088592" cy="1677213"/>
        </a:xfrm>
        <a:prstGeom prst="rect">
          <a:avLst/>
        </a:prstGeom>
      </xdr:spPr>
    </xdr:pic>
    <xdr:clientData/>
  </xdr:twoCellAnchor>
  <xdr:twoCellAnchor editAs="oneCell">
    <xdr:from>
      <xdr:col>7</xdr:col>
      <xdr:colOff>225093</xdr:colOff>
      <xdr:row>14</xdr:row>
      <xdr:rowOff>48236</xdr:rowOff>
    </xdr:from>
    <xdr:to>
      <xdr:col>11</xdr:col>
      <xdr:colOff>275762</xdr:colOff>
      <xdr:row>33</xdr:row>
      <xdr:rowOff>91826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36681" y="2715236"/>
          <a:ext cx="2471140" cy="36630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9420</xdr:colOff>
      <xdr:row>0</xdr:row>
      <xdr:rowOff>0</xdr:rowOff>
    </xdr:from>
    <xdr:to>
      <xdr:col>21</xdr:col>
      <xdr:colOff>39355</xdr:colOff>
      <xdr:row>24</xdr:row>
      <xdr:rowOff>66095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3802" y="0"/>
          <a:ext cx="6686229" cy="46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99983</xdr:colOff>
      <xdr:row>0</xdr:row>
      <xdr:rowOff>9525</xdr:rowOff>
    </xdr:from>
    <xdr:to>
      <xdr:col>9</xdr:col>
      <xdr:colOff>286930</xdr:colOff>
      <xdr:row>15</xdr:row>
      <xdr:rowOff>158611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9583" y="9525"/>
          <a:ext cx="2015748" cy="30065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276225</xdr:colOff>
      <xdr:row>0</xdr:row>
      <xdr:rowOff>57151</xdr:rowOff>
    </xdr:from>
    <xdr:to>
      <xdr:col>16</xdr:col>
      <xdr:colOff>437982</xdr:colOff>
      <xdr:row>10</xdr:row>
      <xdr:rowOff>57151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0" y="57151"/>
          <a:ext cx="5648157" cy="1905000"/>
        </a:xfrm>
        <a:prstGeom prst="rect">
          <a:avLst/>
        </a:prstGeom>
      </xdr:spPr>
    </xdr:pic>
    <xdr:clientData/>
  </xdr:twoCellAnchor>
  <xdr:twoCellAnchor editAs="oneCell">
    <xdr:from>
      <xdr:col>8</xdr:col>
      <xdr:colOff>533400</xdr:colOff>
      <xdr:row>11</xdr:row>
      <xdr:rowOff>104775</xdr:rowOff>
    </xdr:from>
    <xdr:to>
      <xdr:col>15</xdr:col>
      <xdr:colOff>199533</xdr:colOff>
      <xdr:row>32</xdr:row>
      <xdr:rowOff>104275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3929" y="2200275"/>
          <a:ext cx="3901957" cy="4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238124</xdr:colOff>
      <xdr:row>23</xdr:row>
      <xdr:rowOff>84842</xdr:rowOff>
    </xdr:from>
    <xdr:to>
      <xdr:col>4</xdr:col>
      <xdr:colOff>952499</xdr:colOff>
      <xdr:row>35</xdr:row>
      <xdr:rowOff>173155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24" y="4466342"/>
          <a:ext cx="3381375" cy="2374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C12" zoomScale="85" zoomScaleNormal="85" workbookViewId="0">
      <selection activeCell="F35" sqref="F35"/>
    </sheetView>
  </sheetViews>
  <sheetFormatPr defaultRowHeight="15" x14ac:dyDescent="0.25"/>
  <cols>
    <col min="3" max="3" width="12.28515625" customWidth="1"/>
    <col min="4" max="4" width="15.28515625" bestFit="1" customWidth="1"/>
    <col min="5" max="5" width="12" bestFit="1" customWidth="1"/>
    <col min="6" max="6" width="12.85546875" bestFit="1" customWidth="1"/>
  </cols>
  <sheetData>
    <row r="1" spans="1:6" x14ac:dyDescent="0.25">
      <c r="A1" t="s">
        <v>19</v>
      </c>
      <c r="B1" s="2" t="s">
        <v>0</v>
      </c>
      <c r="C1" s="2" t="s">
        <v>18</v>
      </c>
      <c r="D1" s="10" t="s">
        <v>24</v>
      </c>
      <c r="E1" s="2" t="s">
        <v>27</v>
      </c>
      <c r="F1" s="11" t="s">
        <v>25</v>
      </c>
    </row>
    <row r="2" spans="1:6" x14ac:dyDescent="0.25">
      <c r="A2">
        <v>1</v>
      </c>
      <c r="B2">
        <v>8</v>
      </c>
      <c r="C2">
        <v>96000</v>
      </c>
      <c r="D2">
        <f>(C2-($C$28*B2))^2</f>
        <v>108425318400</v>
      </c>
      <c r="E2">
        <f>(C2-$C$28)^2</f>
        <v>1835265600</v>
      </c>
      <c r="F2">
        <f>(B2-$B$28)^2</f>
        <v>3.8415999999999997</v>
      </c>
    </row>
    <row r="3" spans="1:6" x14ac:dyDescent="0.25">
      <c r="A3">
        <v>2</v>
      </c>
      <c r="B3">
        <v>12</v>
      </c>
      <c r="C3">
        <v>121000</v>
      </c>
      <c r="D3">
        <f t="shared" ref="D3:D26" si="0">(C3-($C$28*B3))^2</f>
        <v>267206286400</v>
      </c>
      <c r="E3">
        <f t="shared" ref="E3:E26" si="1">(C3-$C$28)^2</f>
        <v>4602265600</v>
      </c>
      <c r="F3">
        <f t="shared" ref="F3:F26" si="2">(B3-$B$28)^2</f>
        <v>35.521599999999999</v>
      </c>
    </row>
    <row r="4" spans="1:6" x14ac:dyDescent="0.25">
      <c r="A4">
        <v>3</v>
      </c>
      <c r="B4">
        <v>4</v>
      </c>
      <c r="C4">
        <v>42000</v>
      </c>
      <c r="D4">
        <f t="shared" si="0"/>
        <v>29118009600</v>
      </c>
      <c r="E4">
        <f t="shared" si="1"/>
        <v>124545600</v>
      </c>
      <c r="F4">
        <f t="shared" si="2"/>
        <v>4.1616</v>
      </c>
    </row>
    <row r="5" spans="1:6" x14ac:dyDescent="0.25">
      <c r="A5">
        <v>4</v>
      </c>
      <c r="B5">
        <v>5</v>
      </c>
      <c r="C5">
        <v>65000</v>
      </c>
      <c r="D5">
        <f t="shared" si="0"/>
        <v>40320640000</v>
      </c>
      <c r="E5">
        <f t="shared" si="1"/>
        <v>140185600</v>
      </c>
      <c r="F5">
        <f t="shared" si="2"/>
        <v>1.0816000000000001</v>
      </c>
    </row>
    <row r="6" spans="1:6" x14ac:dyDescent="0.25">
      <c r="A6">
        <v>5</v>
      </c>
      <c r="B6">
        <v>6</v>
      </c>
      <c r="C6">
        <v>52000</v>
      </c>
      <c r="D6">
        <f t="shared" si="0"/>
        <v>71267641600</v>
      </c>
      <c r="E6">
        <f t="shared" si="1"/>
        <v>1345600</v>
      </c>
      <c r="F6">
        <f t="shared" si="2"/>
        <v>1.6000000000000029E-3</v>
      </c>
    </row>
    <row r="7" spans="1:6" x14ac:dyDescent="0.25">
      <c r="A7">
        <v>6</v>
      </c>
      <c r="B7">
        <v>6</v>
      </c>
      <c r="C7">
        <v>40000</v>
      </c>
      <c r="D7">
        <f t="shared" si="0"/>
        <v>77818681600</v>
      </c>
      <c r="E7">
        <f t="shared" si="1"/>
        <v>173185600</v>
      </c>
      <c r="F7">
        <f t="shared" si="2"/>
        <v>1.6000000000000029E-3</v>
      </c>
    </row>
    <row r="8" spans="1:6" x14ac:dyDescent="0.25">
      <c r="A8">
        <v>7</v>
      </c>
      <c r="B8">
        <v>7</v>
      </c>
      <c r="C8">
        <v>75000</v>
      </c>
      <c r="D8">
        <f t="shared" si="0"/>
        <v>88280294400</v>
      </c>
      <c r="E8">
        <f t="shared" si="1"/>
        <v>476985600</v>
      </c>
      <c r="F8">
        <f t="shared" si="2"/>
        <v>0.92159999999999997</v>
      </c>
    </row>
    <row r="9" spans="1:6" x14ac:dyDescent="0.25">
      <c r="A9">
        <v>8</v>
      </c>
      <c r="B9">
        <v>5</v>
      </c>
      <c r="C9">
        <v>65000</v>
      </c>
      <c r="D9">
        <f t="shared" si="0"/>
        <v>40320640000</v>
      </c>
      <c r="E9">
        <f t="shared" si="1"/>
        <v>140185600</v>
      </c>
      <c r="F9">
        <f t="shared" si="2"/>
        <v>1.0816000000000001</v>
      </c>
    </row>
    <row r="10" spans="1:6" x14ac:dyDescent="0.25">
      <c r="A10">
        <v>9</v>
      </c>
      <c r="B10">
        <v>8</v>
      </c>
      <c r="C10">
        <v>45000</v>
      </c>
      <c r="D10">
        <f t="shared" si="0"/>
        <v>144612878400</v>
      </c>
      <c r="E10">
        <f t="shared" si="1"/>
        <v>66585600</v>
      </c>
      <c r="F10">
        <f t="shared" si="2"/>
        <v>3.8415999999999997</v>
      </c>
    </row>
    <row r="11" spans="1:6" x14ac:dyDescent="0.25">
      <c r="A11">
        <v>10</v>
      </c>
      <c r="B11">
        <v>3</v>
      </c>
      <c r="C11">
        <v>50000</v>
      </c>
      <c r="D11">
        <f t="shared" si="0"/>
        <v>11985870400</v>
      </c>
      <c r="E11">
        <f t="shared" si="1"/>
        <v>9985600</v>
      </c>
      <c r="F11">
        <f t="shared" si="2"/>
        <v>9.2416</v>
      </c>
    </row>
    <row r="12" spans="1:6" x14ac:dyDescent="0.25">
      <c r="A12">
        <v>11</v>
      </c>
      <c r="B12">
        <v>2</v>
      </c>
      <c r="C12">
        <v>85000</v>
      </c>
      <c r="D12">
        <f t="shared" si="0"/>
        <v>454542400</v>
      </c>
      <c r="E12">
        <f t="shared" si="1"/>
        <v>1013785600</v>
      </c>
      <c r="F12">
        <f t="shared" si="2"/>
        <v>16.3216</v>
      </c>
    </row>
    <row r="13" spans="1:6" x14ac:dyDescent="0.25">
      <c r="A13">
        <v>12</v>
      </c>
      <c r="B13">
        <v>6</v>
      </c>
      <c r="C13">
        <v>43000</v>
      </c>
      <c r="D13">
        <f t="shared" si="0"/>
        <v>76153921600</v>
      </c>
      <c r="E13">
        <f t="shared" si="1"/>
        <v>103225600</v>
      </c>
      <c r="F13">
        <f t="shared" si="2"/>
        <v>1.6000000000000029E-3</v>
      </c>
    </row>
    <row r="14" spans="1:6" x14ac:dyDescent="0.25">
      <c r="A14">
        <v>13</v>
      </c>
      <c r="B14">
        <v>5</v>
      </c>
      <c r="C14">
        <v>54000</v>
      </c>
      <c r="D14">
        <f t="shared" si="0"/>
        <v>44859240000</v>
      </c>
      <c r="E14">
        <f t="shared" si="1"/>
        <v>705600</v>
      </c>
      <c r="F14">
        <f t="shared" si="2"/>
        <v>1.0816000000000001</v>
      </c>
    </row>
    <row r="15" spans="1:6" x14ac:dyDescent="0.25">
      <c r="A15">
        <v>14</v>
      </c>
      <c r="B15">
        <v>10</v>
      </c>
      <c r="C15">
        <v>49000</v>
      </c>
      <c r="D15">
        <f t="shared" si="0"/>
        <v>232902760000</v>
      </c>
      <c r="E15">
        <f t="shared" si="1"/>
        <v>17305600</v>
      </c>
      <c r="F15">
        <f t="shared" si="2"/>
        <v>15.6816</v>
      </c>
    </row>
    <row r="16" spans="1:6" x14ac:dyDescent="0.25">
      <c r="A16">
        <v>15</v>
      </c>
      <c r="B16">
        <v>9</v>
      </c>
      <c r="C16">
        <v>53000</v>
      </c>
      <c r="D16">
        <f t="shared" si="0"/>
        <v>180999193600</v>
      </c>
      <c r="E16">
        <f t="shared" si="1"/>
        <v>25600</v>
      </c>
      <c r="F16">
        <f t="shared" si="2"/>
        <v>8.7615999999999996</v>
      </c>
    </row>
    <row r="17" spans="1:7" x14ac:dyDescent="0.25">
      <c r="A17">
        <v>16</v>
      </c>
      <c r="B17">
        <v>3</v>
      </c>
      <c r="C17">
        <v>50000</v>
      </c>
      <c r="D17">
        <f t="shared" si="0"/>
        <v>11985870400</v>
      </c>
      <c r="E17">
        <f t="shared" si="1"/>
        <v>9985600</v>
      </c>
      <c r="F17">
        <f t="shared" si="2"/>
        <v>9.2416</v>
      </c>
    </row>
    <row r="18" spans="1:7" x14ac:dyDescent="0.25">
      <c r="A18">
        <v>17</v>
      </c>
      <c r="B18">
        <v>6</v>
      </c>
      <c r="C18">
        <v>32000</v>
      </c>
      <c r="D18">
        <f t="shared" si="0"/>
        <v>82346041600</v>
      </c>
      <c r="E18">
        <f t="shared" si="1"/>
        <v>447745600</v>
      </c>
      <c r="F18">
        <f t="shared" si="2"/>
        <v>1.6000000000000029E-3</v>
      </c>
    </row>
    <row r="19" spans="1:7" x14ac:dyDescent="0.25">
      <c r="A19">
        <v>18</v>
      </c>
      <c r="B19">
        <v>5</v>
      </c>
      <c r="C19">
        <v>22000</v>
      </c>
      <c r="D19">
        <f t="shared" si="0"/>
        <v>59438440000</v>
      </c>
      <c r="E19">
        <f t="shared" si="1"/>
        <v>970945600</v>
      </c>
      <c r="F19">
        <f t="shared" si="2"/>
        <v>1.0816000000000001</v>
      </c>
    </row>
    <row r="20" spans="1:7" x14ac:dyDescent="0.25">
      <c r="A20">
        <v>19</v>
      </c>
      <c r="B20">
        <v>5</v>
      </c>
      <c r="C20">
        <v>45000</v>
      </c>
      <c r="D20">
        <f t="shared" si="0"/>
        <v>48752640000</v>
      </c>
      <c r="E20">
        <f t="shared" si="1"/>
        <v>66585600</v>
      </c>
      <c r="F20">
        <f t="shared" si="2"/>
        <v>1.0816000000000001</v>
      </c>
    </row>
    <row r="21" spans="1:7" x14ac:dyDescent="0.25">
      <c r="A21">
        <v>20</v>
      </c>
      <c r="B21">
        <v>4</v>
      </c>
      <c r="C21">
        <v>37000</v>
      </c>
      <c r="D21">
        <f t="shared" si="0"/>
        <v>30849409600</v>
      </c>
      <c r="E21">
        <f t="shared" si="1"/>
        <v>261145600</v>
      </c>
      <c r="F21">
        <f t="shared" si="2"/>
        <v>4.1616</v>
      </c>
    </row>
    <row r="22" spans="1:7" x14ac:dyDescent="0.25">
      <c r="A22">
        <v>21</v>
      </c>
      <c r="B22">
        <v>6</v>
      </c>
      <c r="C22">
        <v>51000</v>
      </c>
      <c r="D22">
        <f t="shared" si="0"/>
        <v>71802561600</v>
      </c>
      <c r="E22">
        <f t="shared" si="1"/>
        <v>4665600</v>
      </c>
      <c r="F22">
        <f t="shared" si="2"/>
        <v>1.6000000000000029E-3</v>
      </c>
    </row>
    <row r="23" spans="1:7" x14ac:dyDescent="0.25">
      <c r="A23">
        <v>22</v>
      </c>
      <c r="B23">
        <v>8</v>
      </c>
      <c r="C23">
        <v>30000</v>
      </c>
      <c r="D23">
        <f t="shared" si="0"/>
        <v>156246278400</v>
      </c>
      <c r="E23">
        <f t="shared" si="1"/>
        <v>536385600</v>
      </c>
      <c r="F23">
        <f t="shared" si="2"/>
        <v>3.8415999999999997</v>
      </c>
    </row>
    <row r="24" spans="1:7" x14ac:dyDescent="0.25">
      <c r="A24">
        <v>23</v>
      </c>
      <c r="B24">
        <v>7</v>
      </c>
      <c r="C24">
        <v>39000</v>
      </c>
      <c r="D24">
        <f t="shared" si="0"/>
        <v>110968934400</v>
      </c>
      <c r="E24">
        <f t="shared" si="1"/>
        <v>200505600</v>
      </c>
      <c r="F24">
        <f t="shared" si="2"/>
        <v>0.92159999999999997</v>
      </c>
    </row>
    <row r="25" spans="1:7" x14ac:dyDescent="0.25">
      <c r="A25">
        <v>24</v>
      </c>
      <c r="B25">
        <v>3</v>
      </c>
      <c r="C25">
        <v>47000</v>
      </c>
      <c r="D25">
        <f t="shared" si="0"/>
        <v>12651750400</v>
      </c>
      <c r="E25">
        <f t="shared" si="1"/>
        <v>37945600</v>
      </c>
      <c r="F25">
        <f t="shared" si="2"/>
        <v>9.2416</v>
      </c>
    </row>
    <row r="26" spans="1:7" x14ac:dyDescent="0.25">
      <c r="A26">
        <v>25</v>
      </c>
      <c r="B26">
        <v>8</v>
      </c>
      <c r="C26">
        <v>41000</v>
      </c>
      <c r="D26">
        <f t="shared" si="0"/>
        <v>147671118400</v>
      </c>
      <c r="E26">
        <f t="shared" si="1"/>
        <v>147865600</v>
      </c>
      <c r="F26">
        <f t="shared" si="2"/>
        <v>3.8415999999999997</v>
      </c>
    </row>
    <row r="27" spans="1:7" x14ac:dyDescent="0.25">
      <c r="A27" s="1" t="s">
        <v>17</v>
      </c>
      <c r="B27">
        <f>SUM(B2:B26)</f>
        <v>151</v>
      </c>
      <c r="C27">
        <f>SUM(C2:C26)</f>
        <v>1329000</v>
      </c>
      <c r="D27" s="12">
        <f>SUM(D2:D26)</f>
        <v>2147438963200</v>
      </c>
      <c r="E27">
        <f>SUM(E2:E26)</f>
        <v>11389360000</v>
      </c>
      <c r="F27">
        <f>SUM(F2:F26)</f>
        <v>134.95999999999998</v>
      </c>
    </row>
    <row r="28" spans="1:7" x14ac:dyDescent="0.25">
      <c r="A28" s="1" t="s">
        <v>5</v>
      </c>
      <c r="B28">
        <f>AVERAGE(B2:B26)</f>
        <v>6.04</v>
      </c>
      <c r="C28">
        <f>AVERAGE(C2:C26)</f>
        <v>53160</v>
      </c>
      <c r="E28">
        <f>SQRT(E27/24)</f>
        <v>21784.321579215331</v>
      </c>
      <c r="F28">
        <f>SQRT(F27/24)</f>
        <v>2.3713568549109878</v>
      </c>
    </row>
    <row r="30" spans="1:7" x14ac:dyDescent="0.25">
      <c r="A30" s="3" t="s">
        <v>2</v>
      </c>
      <c r="B30" s="3" t="s">
        <v>3</v>
      </c>
      <c r="C30" s="3" t="s">
        <v>20</v>
      </c>
      <c r="D30" s="3" t="s">
        <v>21</v>
      </c>
      <c r="E30" s="3" t="s">
        <v>22</v>
      </c>
      <c r="F30" s="3" t="s">
        <v>23</v>
      </c>
      <c r="G30" s="3" t="s">
        <v>13</v>
      </c>
    </row>
    <row r="31" spans="1:7" x14ac:dyDescent="0.25">
      <c r="A31" s="5">
        <v>415</v>
      </c>
      <c r="B31" s="5">
        <v>25</v>
      </c>
      <c r="C31" s="5">
        <f>C27/B27</f>
        <v>8801.324503311258</v>
      </c>
      <c r="D31" s="13">
        <f>((A31-B31)/(A31*B31*E31^2))*(F31^2)</f>
        <v>653769.23118992348</v>
      </c>
      <c r="E31" s="5">
        <f>B28</f>
        <v>6.04</v>
      </c>
      <c r="F31" s="13">
        <v>25189</v>
      </c>
      <c r="G31" s="5">
        <f>2*SQRT(D31)</f>
        <v>1617.119947548633</v>
      </c>
    </row>
    <row r="33" spans="3:6" x14ac:dyDescent="0.25">
      <c r="C33" s="4" t="s">
        <v>15</v>
      </c>
      <c r="D33" s="4" t="s">
        <v>26</v>
      </c>
      <c r="E33" s="4" t="s">
        <v>9</v>
      </c>
      <c r="F33" s="4" t="s">
        <v>13</v>
      </c>
    </row>
    <row r="34" spans="3:6" x14ac:dyDescent="0.25">
      <c r="C34" s="5">
        <f>A31*(C27/B31)</f>
        <v>22061400</v>
      </c>
      <c r="D34" s="5">
        <f>(A31^2)*((A31-B31)/(A31*B31))*E34</f>
        <v>3072279860000.0005</v>
      </c>
      <c r="E34" s="5">
        <f>(E27/24)</f>
        <v>474556666.66666669</v>
      </c>
      <c r="F34" s="5">
        <f>2*SQRT(D34)</f>
        <v>3505584.0369330761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45" zoomScaleNormal="145" workbookViewId="0">
      <selection activeCell="D11" sqref="D11"/>
    </sheetView>
  </sheetViews>
  <sheetFormatPr defaultRowHeight="15" x14ac:dyDescent="0.25"/>
  <cols>
    <col min="3" max="3" width="17.140625" customWidth="1"/>
    <col min="4" max="4" width="12.85546875" customWidth="1"/>
    <col min="5" max="5" width="11.28515625" customWidth="1"/>
  </cols>
  <sheetData>
    <row r="1" spans="1:6" x14ac:dyDescent="0.25">
      <c r="A1" s="3" t="s">
        <v>19</v>
      </c>
      <c r="B1" s="4" t="s">
        <v>0</v>
      </c>
      <c r="C1" s="4" t="s">
        <v>18</v>
      </c>
      <c r="D1" s="3" t="s">
        <v>28</v>
      </c>
    </row>
    <row r="2" spans="1:6" x14ac:dyDescent="0.25">
      <c r="A2" s="5">
        <v>1</v>
      </c>
      <c r="B2" s="5">
        <v>42</v>
      </c>
      <c r="C2" s="5">
        <v>83</v>
      </c>
      <c r="D2" s="5">
        <f>(C2-$C$13)^2</f>
        <v>88.360000000000113</v>
      </c>
    </row>
    <row r="3" spans="1:6" x14ac:dyDescent="0.25">
      <c r="A3" s="5">
        <v>2</v>
      </c>
      <c r="B3" s="5">
        <v>27</v>
      </c>
      <c r="C3" s="5">
        <v>62</v>
      </c>
      <c r="D3" s="5">
        <f t="shared" ref="D3:D11" si="0">(C3-$C$13)^2</f>
        <v>134.55999999999986</v>
      </c>
    </row>
    <row r="4" spans="1:6" x14ac:dyDescent="0.25">
      <c r="A4" s="5">
        <v>3</v>
      </c>
      <c r="B4" s="5">
        <v>38</v>
      </c>
      <c r="C4" s="5">
        <v>45</v>
      </c>
      <c r="D4" s="5">
        <f t="shared" si="0"/>
        <v>817.9599999999997</v>
      </c>
    </row>
    <row r="5" spans="1:6" x14ac:dyDescent="0.25">
      <c r="A5" s="5">
        <v>4</v>
      </c>
      <c r="B5" s="5">
        <v>63</v>
      </c>
      <c r="C5" s="5">
        <v>112</v>
      </c>
      <c r="D5" s="5">
        <f t="shared" si="0"/>
        <v>1474.5600000000004</v>
      </c>
    </row>
    <row r="6" spans="1:6" x14ac:dyDescent="0.25">
      <c r="A6" s="5">
        <v>5</v>
      </c>
      <c r="B6" s="5">
        <v>72</v>
      </c>
      <c r="C6" s="5">
        <v>96</v>
      </c>
      <c r="D6" s="5">
        <f t="shared" si="0"/>
        <v>501.76000000000028</v>
      </c>
    </row>
    <row r="7" spans="1:6" x14ac:dyDescent="0.25">
      <c r="A7" s="5">
        <v>6</v>
      </c>
      <c r="B7" s="5">
        <v>12</v>
      </c>
      <c r="C7" s="5">
        <v>58</v>
      </c>
      <c r="D7" s="5">
        <f t="shared" si="0"/>
        <v>243.35999999999981</v>
      </c>
    </row>
    <row r="8" spans="1:6" x14ac:dyDescent="0.25">
      <c r="A8" s="5">
        <v>7</v>
      </c>
      <c r="B8" s="5">
        <v>24</v>
      </c>
      <c r="C8" s="5">
        <v>75</v>
      </c>
      <c r="D8" s="5">
        <f t="shared" si="0"/>
        <v>1.960000000000016</v>
      </c>
    </row>
    <row r="9" spans="1:6" x14ac:dyDescent="0.25">
      <c r="A9" s="5">
        <v>8</v>
      </c>
      <c r="B9" s="5">
        <v>14</v>
      </c>
      <c r="C9" s="5">
        <v>58</v>
      </c>
      <c r="D9" s="5">
        <f t="shared" si="0"/>
        <v>243.35999999999981</v>
      </c>
    </row>
    <row r="10" spans="1:6" x14ac:dyDescent="0.25">
      <c r="A10" s="5">
        <v>9</v>
      </c>
      <c r="B10" s="5">
        <v>32</v>
      </c>
      <c r="C10" s="5">
        <v>67</v>
      </c>
      <c r="D10" s="5">
        <f t="shared" si="0"/>
        <v>43.559999999999924</v>
      </c>
    </row>
    <row r="11" spans="1:6" x14ac:dyDescent="0.25">
      <c r="A11" s="5">
        <v>10</v>
      </c>
      <c r="B11" s="5">
        <v>41</v>
      </c>
      <c r="C11" s="5">
        <v>80</v>
      </c>
      <c r="D11" s="5">
        <f t="shared" si="0"/>
        <v>40.960000000000072</v>
      </c>
    </row>
    <row r="12" spans="1:6" x14ac:dyDescent="0.25">
      <c r="A12" s="3" t="s">
        <v>17</v>
      </c>
      <c r="B12" s="5">
        <f>SUM(B2:B11)</f>
        <v>365</v>
      </c>
      <c r="C12" s="5">
        <f>SUM(C2:C11)</f>
        <v>736</v>
      </c>
      <c r="D12" s="5">
        <f>SUM(D2:D11)</f>
        <v>3590.3999999999996</v>
      </c>
    </row>
    <row r="13" spans="1:6" x14ac:dyDescent="0.25">
      <c r="A13" s="6" t="s">
        <v>5</v>
      </c>
      <c r="B13" s="7"/>
      <c r="C13" s="7">
        <f>AVERAGE(C2:C11)</f>
        <v>73.599999999999994</v>
      </c>
      <c r="D13" s="7"/>
    </row>
    <row r="14" spans="1:6" x14ac:dyDescent="0.25">
      <c r="A14" s="4" t="s">
        <v>2</v>
      </c>
      <c r="B14" s="4" t="s">
        <v>3</v>
      </c>
      <c r="C14" s="4" t="s">
        <v>16</v>
      </c>
      <c r="D14" s="8" t="s">
        <v>15</v>
      </c>
      <c r="E14" s="8" t="s">
        <v>14</v>
      </c>
      <c r="F14" s="8" t="s">
        <v>13</v>
      </c>
    </row>
    <row r="15" spans="1:6" x14ac:dyDescent="0.25">
      <c r="A15" s="5">
        <v>48</v>
      </c>
      <c r="B15" s="5">
        <v>10</v>
      </c>
      <c r="C15" s="5"/>
      <c r="D15" s="5">
        <f>A15/B15*(C12)</f>
        <v>3532.7999999999997</v>
      </c>
      <c r="E15" s="5">
        <f>A15^2*((A15-B15)/(A15*B15))*(D12/(B15-1))</f>
        <v>72765.439999999988</v>
      </c>
      <c r="F15" s="5">
        <f>2*SQRT(E15)</f>
        <v>539.50139944211446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12" zoomScaleNormal="100" workbookViewId="0">
      <selection activeCell="H36" sqref="H36"/>
    </sheetView>
  </sheetViews>
  <sheetFormatPr defaultRowHeight="15" x14ac:dyDescent="0.25"/>
  <cols>
    <col min="4" max="4" width="12.5703125" customWidth="1"/>
    <col min="5" max="5" width="16.7109375" customWidth="1"/>
  </cols>
  <sheetData>
    <row r="1" spans="1:5" x14ac:dyDescent="0.25">
      <c r="A1" s="5"/>
      <c r="B1" s="9" t="s">
        <v>0</v>
      </c>
      <c r="C1" s="9" t="s">
        <v>1</v>
      </c>
      <c r="D1" s="3" t="s">
        <v>7</v>
      </c>
      <c r="E1" s="3" t="s">
        <v>8</v>
      </c>
    </row>
    <row r="2" spans="1:5" x14ac:dyDescent="0.25">
      <c r="A2" s="5">
        <v>1</v>
      </c>
      <c r="B2" s="5">
        <v>51</v>
      </c>
      <c r="C2" s="5">
        <v>42</v>
      </c>
      <c r="D2" s="5">
        <f>C2-$C$22*B2</f>
        <v>5.8353457738748631</v>
      </c>
      <c r="E2" s="5">
        <f>D2^2</f>
        <v>34.051260300679225</v>
      </c>
    </row>
    <row r="3" spans="1:5" x14ac:dyDescent="0.25">
      <c r="A3" s="5">
        <v>2</v>
      </c>
      <c r="B3" s="5">
        <v>62</v>
      </c>
      <c r="C3" s="5">
        <v>53</v>
      </c>
      <c r="D3" s="5">
        <f t="shared" ref="D3:D16" si="0">C3-$C$22*B3</f>
        <v>9.0351262349066985</v>
      </c>
      <c r="E3" s="5">
        <f t="shared" ref="E3:E16" si="1">D3^2</f>
        <v>81.633506080699291</v>
      </c>
    </row>
    <row r="4" spans="1:5" x14ac:dyDescent="0.25">
      <c r="A4" s="5">
        <v>3</v>
      </c>
      <c r="B4" s="5">
        <v>49</v>
      </c>
      <c r="C4" s="5">
        <v>40</v>
      </c>
      <c r="D4" s="5">
        <f t="shared" si="0"/>
        <v>5.2535675082327131</v>
      </c>
      <c r="E4" s="5">
        <f t="shared" si="1"/>
        <v>27.59997156355848</v>
      </c>
    </row>
    <row r="5" spans="1:5" x14ac:dyDescent="0.25">
      <c r="A5" s="5">
        <v>4</v>
      </c>
      <c r="B5" s="5">
        <v>73</v>
      </c>
      <c r="C5" s="5">
        <v>45</v>
      </c>
      <c r="D5" s="5">
        <f t="shared" si="0"/>
        <v>-6.7650933040614731</v>
      </c>
      <c r="E5" s="5">
        <f t="shared" si="1"/>
        <v>45.766487412657376</v>
      </c>
    </row>
    <row r="6" spans="1:5" x14ac:dyDescent="0.25">
      <c r="A6" s="5">
        <v>5</v>
      </c>
      <c r="B6" s="5">
        <v>101</v>
      </c>
      <c r="C6" s="5">
        <v>63</v>
      </c>
      <c r="D6" s="5">
        <f t="shared" si="0"/>
        <v>-8.6201975850713524</v>
      </c>
      <c r="E6" s="5">
        <f t="shared" si="1"/>
        <v>74.307806405669979</v>
      </c>
    </row>
    <row r="7" spans="1:5" x14ac:dyDescent="0.25">
      <c r="A7" s="5">
        <v>6</v>
      </c>
      <c r="B7" s="5">
        <v>48</v>
      </c>
      <c r="C7" s="5">
        <v>31</v>
      </c>
      <c r="D7" s="5">
        <f t="shared" si="0"/>
        <v>-3.0373216245883654</v>
      </c>
      <c r="E7" s="5">
        <f t="shared" si="1"/>
        <v>9.2253226511921067</v>
      </c>
    </row>
    <row r="8" spans="1:5" x14ac:dyDescent="0.25">
      <c r="A8" s="5">
        <v>7</v>
      </c>
      <c r="B8" s="5">
        <v>65</v>
      </c>
      <c r="C8" s="5">
        <v>38</v>
      </c>
      <c r="D8" s="5">
        <f t="shared" si="0"/>
        <v>-8.092206366630073</v>
      </c>
      <c r="E8" s="5">
        <f t="shared" si="1"/>
        <v>65.483803880128292</v>
      </c>
    </row>
    <row r="9" spans="1:5" x14ac:dyDescent="0.25">
      <c r="A9" s="5">
        <v>8</v>
      </c>
      <c r="B9" s="5">
        <v>49</v>
      </c>
      <c r="C9" s="5">
        <v>30</v>
      </c>
      <c r="D9" s="5">
        <f t="shared" si="0"/>
        <v>-4.7464324917672869</v>
      </c>
      <c r="E9" s="5">
        <f t="shared" si="1"/>
        <v>22.528621398904217</v>
      </c>
    </row>
    <row r="10" spans="1:5" x14ac:dyDescent="0.25">
      <c r="A10" s="5">
        <v>9</v>
      </c>
      <c r="B10" s="5">
        <v>73</v>
      </c>
      <c r="C10" s="5">
        <v>54</v>
      </c>
      <c r="D10" s="5">
        <f t="shared" si="0"/>
        <v>2.2349066959385269</v>
      </c>
      <c r="E10" s="5">
        <f t="shared" si="1"/>
        <v>4.9948079395508627</v>
      </c>
    </row>
    <row r="11" spans="1:5" x14ac:dyDescent="0.25">
      <c r="A11" s="5">
        <v>10</v>
      </c>
      <c r="B11" s="5">
        <v>61</v>
      </c>
      <c r="C11" s="5">
        <v>45</v>
      </c>
      <c r="D11" s="5">
        <f t="shared" si="0"/>
        <v>1.74423710208562</v>
      </c>
      <c r="E11" s="5">
        <f t="shared" si="1"/>
        <v>3.0423630682920417</v>
      </c>
    </row>
    <row r="12" spans="1:5" x14ac:dyDescent="0.25">
      <c r="A12" s="5">
        <v>11</v>
      </c>
      <c r="B12" s="5">
        <v>58</v>
      </c>
      <c r="C12" s="5">
        <v>51</v>
      </c>
      <c r="D12" s="5">
        <f t="shared" si="0"/>
        <v>9.8715697036223915</v>
      </c>
      <c r="E12" s="5">
        <f t="shared" si="1"/>
        <v>97.447888413475468</v>
      </c>
    </row>
    <row r="13" spans="1:5" x14ac:dyDescent="0.25">
      <c r="A13" s="5">
        <v>12</v>
      </c>
      <c r="B13" s="5">
        <v>52</v>
      </c>
      <c r="C13" s="5">
        <v>29</v>
      </c>
      <c r="D13" s="5">
        <f t="shared" si="0"/>
        <v>-7.8737650933040584</v>
      </c>
      <c r="E13" s="5">
        <f t="shared" si="1"/>
        <v>61.996176744533464</v>
      </c>
    </row>
    <row r="14" spans="1:5" x14ac:dyDescent="0.25">
      <c r="A14" s="5">
        <v>13</v>
      </c>
      <c r="B14" s="5">
        <v>65</v>
      </c>
      <c r="C14" s="5">
        <v>46</v>
      </c>
      <c r="D14" s="5">
        <f t="shared" si="0"/>
        <v>-9.2206366630072978E-2</v>
      </c>
      <c r="E14" s="5">
        <f t="shared" si="1"/>
        <v>8.5020140471194355E-3</v>
      </c>
    </row>
    <row r="15" spans="1:5" x14ac:dyDescent="0.25">
      <c r="A15" s="5">
        <v>14</v>
      </c>
      <c r="B15" s="5">
        <v>49</v>
      </c>
      <c r="C15" s="5">
        <v>37</v>
      </c>
      <c r="D15" s="5">
        <f t="shared" si="0"/>
        <v>2.2535675082327131</v>
      </c>
      <c r="E15" s="5">
        <f t="shared" si="1"/>
        <v>5.0785665141621994</v>
      </c>
    </row>
    <row r="16" spans="1:5" x14ac:dyDescent="0.25">
      <c r="A16" s="5">
        <v>15</v>
      </c>
      <c r="B16" s="5">
        <v>55</v>
      </c>
      <c r="C16" s="5">
        <v>42</v>
      </c>
      <c r="D16" s="5">
        <f t="shared" si="0"/>
        <v>2.9989023051591701</v>
      </c>
      <c r="E16" s="5">
        <f t="shared" si="1"/>
        <v>8.9934150358889848</v>
      </c>
    </row>
    <row r="17" spans="1:7" x14ac:dyDescent="0.25">
      <c r="A17" s="3" t="s">
        <v>4</v>
      </c>
      <c r="B17" s="5">
        <f>SUM(B2:B16)</f>
        <v>911</v>
      </c>
      <c r="C17" s="5">
        <f>SUM(C2:C16)</f>
        <v>646</v>
      </c>
      <c r="D17" s="5"/>
      <c r="E17" s="5">
        <f>SUM(E2:E16)</f>
        <v>542.15849942343914</v>
      </c>
    </row>
    <row r="18" spans="1:7" x14ac:dyDescent="0.25">
      <c r="A18" s="3" t="s">
        <v>5</v>
      </c>
      <c r="B18" s="5">
        <f>AVERAGE(B2:B16)</f>
        <v>60.733333333333334</v>
      </c>
      <c r="C18" s="5">
        <f>AVERAGE(C2:C16)</f>
        <v>43.06666666666667</v>
      </c>
      <c r="D18" s="5"/>
      <c r="E18" s="5"/>
    </row>
    <row r="21" spans="1:7" x14ac:dyDescent="0.25">
      <c r="A21" s="4" t="s">
        <v>2</v>
      </c>
      <c r="B21" s="4" t="s">
        <v>3</v>
      </c>
      <c r="C21" s="8" t="s">
        <v>6</v>
      </c>
      <c r="D21" s="3" t="s">
        <v>9</v>
      </c>
      <c r="E21" s="3" t="s">
        <v>10</v>
      </c>
      <c r="F21" s="8" t="s">
        <v>11</v>
      </c>
      <c r="G21" s="8" t="s">
        <v>12</v>
      </c>
    </row>
    <row r="22" spans="1:7" x14ac:dyDescent="0.25">
      <c r="A22" s="5">
        <v>87</v>
      </c>
      <c r="B22" s="5">
        <v>15</v>
      </c>
      <c r="C22" s="5">
        <f>C17/B17</f>
        <v>0.70911086717892424</v>
      </c>
      <c r="D22" s="5">
        <f>E17/(B22-1)</f>
        <v>38.725607101674221</v>
      </c>
      <c r="E22" s="5">
        <f>B18</f>
        <v>60.733333333333334</v>
      </c>
      <c r="F22" s="5">
        <f>(1-B22/A22)*(D22/(B22*E22^2))</f>
        <v>5.7924992181859595E-4</v>
      </c>
      <c r="G22" s="5">
        <f>2*SQRT(F22)</f>
        <v>4.81352229378278E-2</v>
      </c>
    </row>
    <row r="23" spans="1:7" x14ac:dyDescent="0.25">
      <c r="F23">
        <f>((A22-B22)/(A22*B22*E22^2))*(D22)</f>
        <v>5.7924992181859595E-4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Ulfa Afilia S</dc:creator>
  <cp:lastModifiedBy>Windows User</cp:lastModifiedBy>
  <dcterms:created xsi:type="dcterms:W3CDTF">2020-04-19T14:39:21Z</dcterms:created>
  <dcterms:modified xsi:type="dcterms:W3CDTF">2021-04-19T06:57:23Z</dcterms:modified>
</cp:coreProperties>
</file>