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athan\Documents\[Kuliah]\[semester 3]\02 MPD\Kuliah\10 Rancanan Acak Kelompok (RAK)\Prak 10\Kuis 2_MPD Praktikum\"/>
    </mc:Choice>
  </mc:AlternateContent>
  <xr:revisionPtr revIDLastSave="0" documentId="13_ncr:1_{54736D38-9155-4439-A9F9-E280780D219E}" xr6:coauthVersionLast="47" xr6:coauthVersionMax="47" xr10:uidLastSave="{00000000-0000-0000-0000-000000000000}"/>
  <bookViews>
    <workbookView xWindow="3120" yWindow="3120" windowWidth="21600" windowHeight="12645" activeTab="4" xr2:uid="{00000000-000D-0000-FFFF-FFFF00000000}"/>
  </bookViews>
  <sheets>
    <sheet name="5-6, 12" sheetId="1" r:id="rId1"/>
    <sheet name="14" sheetId="2" r:id="rId2"/>
    <sheet name="17-24" sheetId="3" r:id="rId3"/>
    <sheet name="28" sheetId="4" r:id="rId4"/>
    <sheet name="29 LS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9" i="5"/>
  <c r="D2" i="5"/>
  <c r="E2" i="5" s="1"/>
  <c r="B5" i="4"/>
  <c r="B6" i="4" s="1"/>
  <c r="B4" i="4"/>
  <c r="B3" i="4"/>
  <c r="B7" i="3"/>
  <c r="B6" i="3" s="1"/>
  <c r="C6" i="3" s="1"/>
  <c r="C5" i="3" s="1"/>
  <c r="D5" i="3" s="1"/>
  <c r="E5" i="3" s="1"/>
  <c r="F5" i="3"/>
  <c r="B5" i="3"/>
  <c r="B4" i="2"/>
  <c r="B7" i="2" s="1"/>
  <c r="B3" i="2"/>
  <c r="B5" i="2" s="1"/>
  <c r="B6" i="2" s="1"/>
  <c r="E2" i="2"/>
  <c r="B17" i="1"/>
  <c r="B16" i="1"/>
  <c r="B15" i="1"/>
  <c r="B14" i="1"/>
  <c r="B5" i="1"/>
  <c r="B6" i="1" s="1"/>
  <c r="E3" i="1"/>
  <c r="F2" i="5" l="1"/>
  <c r="E1" i="2"/>
  <c r="E3" i="2" s="1"/>
</calcChain>
</file>

<file path=xl/sharedStrings.xml><?xml version="1.0" encoding="utf-8"?>
<sst xmlns="http://schemas.openxmlformats.org/spreadsheetml/2006/main" count="62" uniqueCount="46">
  <si>
    <t>No.5</t>
  </si>
  <si>
    <t>No.12</t>
  </si>
  <si>
    <t>KTG</t>
  </si>
  <si>
    <t>t</t>
  </si>
  <si>
    <t>P</t>
  </si>
  <si>
    <t>n</t>
  </si>
  <si>
    <t>r</t>
  </si>
  <si>
    <t>DBG</t>
  </si>
  <si>
    <t>JKG</t>
  </si>
  <si>
    <t>No.6</t>
  </si>
  <si>
    <t>JKP</t>
  </si>
  <si>
    <t>JKB</t>
  </si>
  <si>
    <t>JKT</t>
  </si>
  <si>
    <t>r/kel</t>
  </si>
  <si>
    <t>DBK</t>
  </si>
  <si>
    <t>sigma (σ)</t>
  </si>
  <si>
    <t>(Z(aplha/2) + Z(beta) )^2</t>
  </si>
  <si>
    <t>selisih</t>
  </si>
  <si>
    <t>(sigma (σ) / selisih)^2</t>
  </si>
  <si>
    <t>alpha</t>
  </si>
  <si>
    <t>beta</t>
  </si>
  <si>
    <t>(dibulatkan ke-atas) -&gt;</t>
  </si>
  <si>
    <t>100%-alpha/2</t>
  </si>
  <si>
    <t>Z(aplha/2)</t>
  </si>
  <si>
    <t>Z(beta)</t>
  </si>
  <si>
    <t>SK</t>
  </si>
  <si>
    <t>db</t>
  </si>
  <si>
    <t>JK</t>
  </si>
  <si>
    <t>KT</t>
  </si>
  <si>
    <t>F hit</t>
  </si>
  <si>
    <t>F tab</t>
  </si>
  <si>
    <t>Perlakuan</t>
  </si>
  <si>
    <t>Galat</t>
  </si>
  <si>
    <t>Total</t>
  </si>
  <si>
    <t>DBP</t>
  </si>
  <si>
    <t>DBT</t>
  </si>
  <si>
    <t>Alpha</t>
  </si>
  <si>
    <t>2*KTG/n</t>
  </si>
  <si>
    <t>sd</t>
  </si>
  <si>
    <t>LSD</t>
  </si>
  <si>
    <t xml:space="preserve">Perlakuan </t>
  </si>
  <si>
    <t>F-Hit</t>
  </si>
  <si>
    <t>F-Tab</t>
  </si>
  <si>
    <t>(6,8)</t>
  </si>
  <si>
    <t>t-table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</si>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</sst>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6" borderId="5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3" borderId="6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6" borderId="7" xfId="0" applyFont="1" applyFill="1" applyBorder="1"/>
    <xf numFmtId="0" fontId="1" fillId="3" borderId="8" xfId="0" applyFont="1" applyFill="1" applyBorder="1"/>
    <xf numFmtId="0" fontId="1" fillId="2" borderId="8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34637</xdr:colOff>
      <xdr:row>3</xdr:row>
      <xdr:rowOff>43294</xdr:rowOff>
    </xdr:from>
    <xdr:to>
      <xdr:col>6</xdr:col>
      <xdr:colOff>69274</xdr:colOff>
      <xdr:row>7</xdr:row>
      <xdr:rowOff>51503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E4A60-B628-495B-8792-147DA2B99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812" y="614794"/>
          <a:ext cx="1863437" cy="7702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397330</xdr:colOff>
      <xdr:row>5</xdr:row>
      <xdr:rowOff>5442</xdr:rowOff>
    </xdr:from>
    <xdr:to>
      <xdr:col>4</xdr:col>
      <xdr:colOff>555172</xdr:colOff>
      <xdr:row>8</xdr:row>
      <xdr:rowOff>181154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430AA-A7AA-4E30-86FC-2619CF821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3230" y="957942"/>
          <a:ext cx="2329542" cy="747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6DD36-65F6-4A53-98A9-92E5F9773B1B}" name="Table1" displayName="Table1" ref="A4:F7" totalsRowShown="0" headerRowDxfId="10" dataDxfId="9" headerRowBorderDxfId="7" tableBorderDxfId="8" totalsRowBorderDxfId="6">
  <tableColumns count="6">
    <tableColumn id="1" xr3:uid="{91F3496E-0146-418D-ACD0-730DCE8E2BA4}" name="SK" dataDxfId="5"/>
    <tableColumn id="2" xr3:uid="{2D3326B5-1BF8-4747-B48C-98112053698F}" name="db" dataDxfId="4"/>
    <tableColumn id="3" xr3:uid="{7C72CDA9-9FC6-4151-AA6E-599797EDECE2}" name="JK" dataDxfId="3"/>
    <tableColumn id="4" xr3:uid="{9E9747B7-2A29-4890-B596-0985E41ADBFF}" name="KT" dataDxfId="2"/>
    <tableColumn id="5" xr3:uid="{3A8A7575-BF02-4D0F-88A9-D730F3E1D2D9}" name="F hit" dataDxfId="1"/>
    <tableColumn id="6" xr3:uid="{9B5DDF70-7F70-4DF4-9F25-8F6964D9B008}" name="F tab" dataDxfId="0">
      <calculatedColumnFormula>_xlfn.F.INV.RT(0.05, 4, 15)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220" zoomScaleNormal="220" workbookViewId="0">
      <selection activeCell="E14" sqref="E14"/>
    </sheetView>
  </sheetViews>
  <sheetFormatPr defaultRowHeight="15" x14ac:dyDescent="0.25"/>
  <cols>
    <col min="3" max="3" width="2.7109375" customWidth="1"/>
  </cols>
  <sheetData>
    <row r="1" spans="1:5" x14ac:dyDescent="0.25">
      <c r="A1" s="1" t="s">
        <v>0</v>
      </c>
      <c r="B1" s="1"/>
      <c r="D1" s="1" t="s">
        <v>1</v>
      </c>
      <c r="E1" s="1"/>
    </row>
    <row r="2" spans="1:5" x14ac:dyDescent="0.25">
      <c r="A2" s="2" t="s">
        <v>2</v>
      </c>
      <c r="B2" s="2">
        <v>5</v>
      </c>
      <c r="D2" s="2" t="s">
        <v>3</v>
      </c>
      <c r="E2" s="2">
        <v>3</v>
      </c>
    </row>
    <row r="3" spans="1:5" x14ac:dyDescent="0.25">
      <c r="A3" s="3" t="s">
        <v>4</v>
      </c>
      <c r="B3" s="3">
        <v>4</v>
      </c>
      <c r="D3" s="3" t="s">
        <v>5</v>
      </c>
      <c r="E3" s="4">
        <f>(15/E2)+1</f>
        <v>6</v>
      </c>
    </row>
    <row r="4" spans="1:5" x14ac:dyDescent="0.25">
      <c r="A4" s="2" t="s">
        <v>6</v>
      </c>
      <c r="B4" s="2">
        <v>5</v>
      </c>
    </row>
    <row r="5" spans="1:5" x14ac:dyDescent="0.25">
      <c r="A5" s="5" t="s">
        <v>7</v>
      </c>
      <c r="B5" s="5">
        <f>(B3*(B4-1))</f>
        <v>16</v>
      </c>
    </row>
    <row r="6" spans="1:5" x14ac:dyDescent="0.25">
      <c r="A6" s="3" t="s">
        <v>8</v>
      </c>
      <c r="B6" s="4">
        <f>(B4*B5)</f>
        <v>80</v>
      </c>
    </row>
    <row r="8" spans="1:5" x14ac:dyDescent="0.25">
      <c r="A8" s="1" t="s">
        <v>9</v>
      </c>
      <c r="B8" s="1"/>
    </row>
    <row r="9" spans="1:5" x14ac:dyDescent="0.25">
      <c r="A9" s="2" t="s">
        <v>10</v>
      </c>
      <c r="B9" s="2">
        <v>0.79</v>
      </c>
    </row>
    <row r="10" spans="1:5" x14ac:dyDescent="0.25">
      <c r="A10" s="3" t="s">
        <v>11</v>
      </c>
      <c r="B10" s="3">
        <v>0.21199999999999999</v>
      </c>
    </row>
    <row r="11" spans="1:5" x14ac:dyDescent="0.25">
      <c r="A11" s="2" t="s">
        <v>12</v>
      </c>
      <c r="B11" s="2">
        <v>1.0569999999999999</v>
      </c>
    </row>
    <row r="12" spans="1:5" x14ac:dyDescent="0.25">
      <c r="A12" s="3" t="s">
        <v>4</v>
      </c>
      <c r="B12" s="3">
        <v>4</v>
      </c>
    </row>
    <row r="13" spans="1:5" x14ac:dyDescent="0.25">
      <c r="A13" s="2" t="s">
        <v>13</v>
      </c>
      <c r="B13" s="2">
        <v>3</v>
      </c>
    </row>
    <row r="14" spans="1:5" x14ac:dyDescent="0.25">
      <c r="A14" s="5" t="s">
        <v>8</v>
      </c>
      <c r="B14" s="5">
        <f>(B11-(B10+B9))</f>
        <v>5.4999999999999938E-2</v>
      </c>
    </row>
    <row r="15" spans="1:5" x14ac:dyDescent="0.25">
      <c r="A15" s="3" t="s">
        <v>14</v>
      </c>
      <c r="B15" s="3">
        <f>(B13-1)</f>
        <v>2</v>
      </c>
    </row>
    <row r="16" spans="1:5" x14ac:dyDescent="0.25">
      <c r="A16" s="5" t="s">
        <v>7</v>
      </c>
      <c r="B16" s="5">
        <f>(B12*(B13-1)-B15)</f>
        <v>6</v>
      </c>
    </row>
    <row r="17" spans="1:2" x14ac:dyDescent="0.25">
      <c r="A17" s="3" t="s">
        <v>2</v>
      </c>
      <c r="B17" s="4">
        <f>(B14/B16)</f>
        <v>9.1666666666666563E-3</v>
      </c>
    </row>
  </sheetData>
  <mergeCells count="3">
    <mergeCell ref="A1:B1"/>
    <mergeCell ref="D1:E1"/>
    <mergeCell ref="A8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9A1A-17BD-4E7B-B8A6-EBC87E81A4D4}">
  <dimension ref="A1:E7"/>
  <sheetViews>
    <sheetView zoomScale="190" zoomScaleNormal="190" workbookViewId="0">
      <selection activeCell="D16" sqref="D16"/>
    </sheetView>
  </sheetViews>
  <sheetFormatPr defaultRowHeight="15" x14ac:dyDescent="0.25"/>
  <cols>
    <col min="1" max="1" width="13.140625" customWidth="1"/>
    <col min="4" max="4" width="23.42578125" customWidth="1"/>
  </cols>
  <sheetData>
    <row r="1" spans="1:5" x14ac:dyDescent="0.25">
      <c r="A1" s="2" t="s">
        <v>15</v>
      </c>
      <c r="B1" s="2">
        <v>1</v>
      </c>
      <c r="D1" s="6" t="s">
        <v>16</v>
      </c>
      <c r="E1" s="6">
        <f>(B6+B7)^2</f>
        <v>10.507423061440617</v>
      </c>
    </row>
    <row r="2" spans="1:5" x14ac:dyDescent="0.25">
      <c r="A2" s="3" t="s">
        <v>17</v>
      </c>
      <c r="B2" s="3">
        <v>2</v>
      </c>
      <c r="D2" s="3" t="s">
        <v>18</v>
      </c>
      <c r="E2" s="3">
        <f>(B1/B2)^2</f>
        <v>0.25</v>
      </c>
    </row>
    <row r="3" spans="1:5" x14ac:dyDescent="0.25">
      <c r="A3" s="2" t="s">
        <v>19</v>
      </c>
      <c r="B3" s="2">
        <f>5%</f>
        <v>0.05</v>
      </c>
      <c r="D3" s="6" t="s">
        <v>6</v>
      </c>
      <c r="E3" s="6">
        <f>(2*E1*E2)</f>
        <v>5.2537115307203086</v>
      </c>
    </row>
    <row r="4" spans="1:5" x14ac:dyDescent="0.25">
      <c r="A4" s="3" t="s">
        <v>20</v>
      </c>
      <c r="B4" s="3">
        <f>10%</f>
        <v>0.1</v>
      </c>
      <c r="D4" t="s">
        <v>21</v>
      </c>
      <c r="E4" s="7">
        <v>6</v>
      </c>
    </row>
    <row r="5" spans="1:5" x14ac:dyDescent="0.25">
      <c r="A5" s="5" t="s">
        <v>22</v>
      </c>
      <c r="B5" s="5">
        <f>(1-B3/2)</f>
        <v>0.97499999999999998</v>
      </c>
    </row>
    <row r="6" spans="1:5" x14ac:dyDescent="0.25">
      <c r="A6" s="3" t="s">
        <v>23</v>
      </c>
      <c r="B6" s="3">
        <f>ABS(NORMSINV(B5))</f>
        <v>1.9599639845400536</v>
      </c>
    </row>
    <row r="7" spans="1:5" x14ac:dyDescent="0.25">
      <c r="A7" s="5" t="s">
        <v>24</v>
      </c>
      <c r="B7" s="5">
        <f>ABS(NORMSINV(B4))</f>
        <v>1.2815515655446006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185A-3E90-400E-82E1-3367ABD143DB}">
  <dimension ref="A1:F7"/>
  <sheetViews>
    <sheetView zoomScale="220" zoomScaleNormal="220" workbookViewId="0">
      <selection activeCell="B10" sqref="B10"/>
    </sheetView>
  </sheetViews>
  <sheetFormatPr defaultRowHeight="15" x14ac:dyDescent="0.25"/>
  <cols>
    <col min="1" max="1" width="10.85546875" customWidth="1"/>
  </cols>
  <sheetData>
    <row r="1" spans="1:6" x14ac:dyDescent="0.25">
      <c r="A1" s="2" t="s">
        <v>4</v>
      </c>
      <c r="B1" s="2">
        <v>5</v>
      </c>
    </row>
    <row r="2" spans="1:6" x14ac:dyDescent="0.25">
      <c r="A2" s="3" t="s">
        <v>6</v>
      </c>
      <c r="B2" s="3">
        <v>4</v>
      </c>
    </row>
    <row r="4" spans="1:6" x14ac:dyDescent="0.25">
      <c r="A4" s="8" t="s">
        <v>25</v>
      </c>
      <c r="B4" s="9" t="s">
        <v>26</v>
      </c>
      <c r="C4" s="9" t="s">
        <v>27</v>
      </c>
      <c r="D4" s="9" t="s">
        <v>28</v>
      </c>
      <c r="E4" s="9" t="s">
        <v>29</v>
      </c>
      <c r="F4" s="10" t="s">
        <v>30</v>
      </c>
    </row>
    <row r="5" spans="1:6" x14ac:dyDescent="0.25">
      <c r="A5" s="11" t="s">
        <v>31</v>
      </c>
      <c r="B5" s="12">
        <f>(B1-1)</f>
        <v>4</v>
      </c>
      <c r="C5" s="13">
        <f>C7-C6</f>
        <v>3998.3996500000003</v>
      </c>
      <c r="D5" s="13">
        <f>C5/B5</f>
        <v>999.59991250000007</v>
      </c>
      <c r="E5" s="12">
        <f>D5/D6</f>
        <v>112.454976099378</v>
      </c>
      <c r="F5" s="14">
        <f t="shared" ref="F5:F7" si="0">_xlfn.F.INV.RT(0.05, 4, 15)</f>
        <v>3.055568275906595</v>
      </c>
    </row>
    <row r="6" spans="1:6" x14ac:dyDescent="0.25">
      <c r="A6" s="15" t="s">
        <v>32</v>
      </c>
      <c r="B6" s="12">
        <f>B7-B5</f>
        <v>15</v>
      </c>
      <c r="C6" s="12">
        <f>D6*B6</f>
        <v>133.33335</v>
      </c>
      <c r="D6" s="16">
        <v>8.88889</v>
      </c>
      <c r="E6" s="16"/>
      <c r="F6" s="17"/>
    </row>
    <row r="7" spans="1:6" x14ac:dyDescent="0.25">
      <c r="A7" s="18" t="s">
        <v>33</v>
      </c>
      <c r="B7" s="19">
        <f>(B1*B2)-1</f>
        <v>19</v>
      </c>
      <c r="C7" s="20">
        <v>4131.7330000000002</v>
      </c>
      <c r="D7" s="21"/>
      <c r="E7" s="21"/>
      <c r="F7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28C3-376A-4966-A676-465F202CCD50}">
  <dimension ref="A1:B6"/>
  <sheetViews>
    <sheetView zoomScale="295" zoomScaleNormal="295" workbookViewId="0">
      <selection activeCell="C3" sqref="C3"/>
    </sheetView>
  </sheetViews>
  <sheetFormatPr defaultRowHeight="15" x14ac:dyDescent="0.25"/>
  <sheetData>
    <row r="1" spans="1:2" x14ac:dyDescent="0.25">
      <c r="A1" s="2" t="s">
        <v>4</v>
      </c>
      <c r="B1" s="2">
        <v>6</v>
      </c>
    </row>
    <row r="2" spans="1:2" x14ac:dyDescent="0.25">
      <c r="A2" s="3" t="s">
        <v>13</v>
      </c>
      <c r="B2" s="3">
        <v>3</v>
      </c>
    </row>
    <row r="3" spans="1:2" x14ac:dyDescent="0.25">
      <c r="A3" s="5" t="s">
        <v>34</v>
      </c>
      <c r="B3" s="5">
        <f>(B1-1)</f>
        <v>5</v>
      </c>
    </row>
    <row r="4" spans="1:2" x14ac:dyDescent="0.25">
      <c r="A4" s="3" t="s">
        <v>14</v>
      </c>
      <c r="B4" s="3">
        <f>(B2-1)</f>
        <v>2</v>
      </c>
    </row>
    <row r="5" spans="1:2" x14ac:dyDescent="0.25">
      <c r="A5" s="5" t="s">
        <v>35</v>
      </c>
      <c r="B5" s="5">
        <f>(B1*B2)-1</f>
        <v>17</v>
      </c>
    </row>
    <row r="6" spans="1:2" x14ac:dyDescent="0.25">
      <c r="A6" s="3" t="s">
        <v>7</v>
      </c>
      <c r="B6" s="4">
        <f>(B5-(B4+B3))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BA37-BC31-41B4-9618-A5456DDE503B}">
  <dimension ref="A1:F11"/>
  <sheetViews>
    <sheetView tabSelected="1" zoomScale="220" zoomScaleNormal="220" workbookViewId="0">
      <selection activeCell="E5" sqref="E5"/>
    </sheetView>
  </sheetViews>
  <sheetFormatPr defaultRowHeight="15" x14ac:dyDescent="0.25"/>
  <sheetData>
    <row r="1" spans="1:6" x14ac:dyDescent="0.25">
      <c r="A1" s="2" t="s">
        <v>36</v>
      </c>
      <c r="B1" s="2">
        <v>0.05</v>
      </c>
      <c r="D1" s="6" t="s">
        <v>37</v>
      </c>
      <c r="E1" s="6" t="s">
        <v>38</v>
      </c>
      <c r="F1" s="6" t="s">
        <v>39</v>
      </c>
    </row>
    <row r="2" spans="1:6" x14ac:dyDescent="0.25">
      <c r="A2" s="3" t="s">
        <v>40</v>
      </c>
      <c r="B2" s="3">
        <v>7</v>
      </c>
      <c r="D2" s="3">
        <f>2*B11/B10</f>
        <v>1.9230769230769231</v>
      </c>
      <c r="E2" s="3">
        <f>SQRT(D2)</f>
        <v>1.3867504905630728</v>
      </c>
      <c r="F2" s="4">
        <f>(B9*E2)</f>
        <v>3.1978523657348532</v>
      </c>
    </row>
    <row r="3" spans="1:6" x14ac:dyDescent="0.25">
      <c r="A3" s="2" t="s">
        <v>8</v>
      </c>
      <c r="B3" s="2">
        <v>100</v>
      </c>
    </row>
    <row r="4" spans="1:6" x14ac:dyDescent="0.25">
      <c r="A4" s="3" t="s">
        <v>41</v>
      </c>
      <c r="B4" s="3">
        <v>10.72</v>
      </c>
    </row>
    <row r="5" spans="1:6" x14ac:dyDescent="0.25">
      <c r="A5" s="2" t="s">
        <v>42</v>
      </c>
      <c r="B5" s="2">
        <v>3.58</v>
      </c>
    </row>
    <row r="6" spans="1:6" x14ac:dyDescent="0.25">
      <c r="A6" s="3"/>
      <c r="B6" s="3" t="s">
        <v>43</v>
      </c>
    </row>
    <row r="7" spans="1:6" x14ac:dyDescent="0.25">
      <c r="A7" s="5" t="s">
        <v>34</v>
      </c>
      <c r="B7" s="5">
        <v>6</v>
      </c>
    </row>
    <row r="8" spans="1:6" x14ac:dyDescent="0.25">
      <c r="A8" s="3" t="s">
        <v>7</v>
      </c>
      <c r="B8" s="3">
        <v>8</v>
      </c>
    </row>
    <row r="9" spans="1:6" x14ac:dyDescent="0.25">
      <c r="A9" s="5" t="s">
        <v>44</v>
      </c>
      <c r="B9" s="5">
        <f>_xlfn.T.INV.2T(B1,B8)</f>
        <v>2.3060041352041671</v>
      </c>
    </row>
    <row r="10" spans="1:6" x14ac:dyDescent="0.25">
      <c r="A10" s="3" t="s">
        <v>5</v>
      </c>
      <c r="B10" s="3">
        <v>13</v>
      </c>
      <c r="C10" t="s">
        <v>45</v>
      </c>
    </row>
    <row r="11" spans="1:6" x14ac:dyDescent="0.25">
      <c r="A11" s="5" t="s">
        <v>2</v>
      </c>
      <c r="B11" s="5">
        <f>B3/B8</f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5-6, 12</vt:lpstr>
      <vt:lpstr>14</vt:lpstr>
      <vt:lpstr>17-24</vt:lpstr>
      <vt:lpstr>28</vt:lpstr>
      <vt:lpstr>29 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Fathan</cp:lastModifiedBy>
  <dcterms:created xsi:type="dcterms:W3CDTF">2015-06-05T18:17:20Z</dcterms:created>
  <dcterms:modified xsi:type="dcterms:W3CDTF">2022-11-20T15:01:45Z</dcterms:modified>
</cp:coreProperties>
</file>