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cdb9c43d9ecbc0e5/Documents/Kuliah/Semester 6/PSB - Pengantar Statistika Bayes/"/>
    </mc:Choice>
  </mc:AlternateContent>
  <xr:revisionPtr revIDLastSave="185" documentId="11_F25DC773A252ABDACC1048A3E9DC4C405BDE58EF" xr6:coauthVersionLast="47" xr6:coauthVersionMax="47" xr10:uidLastSave="{77E7E141-0545-48BB-AB03-F1750CF56E0C}"/>
  <bookViews>
    <workbookView xWindow="-98" yWindow="-98" windowWidth="19396" windowHeight="10276" activeTab="1" xr2:uid="{00000000-000D-0000-FFFF-FFFF00000000}"/>
  </bookViews>
  <sheets>
    <sheet name="No 4 Pak Kusman" sheetId="1" r:id="rId1"/>
    <sheet name="No 14" sheetId="2" r:id="rId2"/>
    <sheet name="No 1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D2" i="3" s="1"/>
  <c r="J29" i="2"/>
  <c r="J30" i="2"/>
  <c r="J31" i="2"/>
  <c r="J32" i="2"/>
  <c r="J33" i="2"/>
  <c r="J28" i="2"/>
  <c r="I33" i="2"/>
  <c r="I32" i="2"/>
  <c r="I31" i="2"/>
  <c r="K31" i="2" s="1"/>
  <c r="L31" i="2" s="1"/>
  <c r="K30" i="2"/>
  <c r="L30" i="2" s="1"/>
  <c r="I30" i="2"/>
  <c r="I29" i="2"/>
  <c r="K29" i="2" s="1"/>
  <c r="I28" i="2"/>
  <c r="K28" i="2" s="1"/>
  <c r="C33" i="2"/>
  <c r="C32" i="2"/>
  <c r="C31" i="2"/>
  <c r="C30" i="2"/>
  <c r="C29" i="2"/>
  <c r="C28" i="2"/>
  <c r="B33" i="2"/>
  <c r="B32" i="2"/>
  <c r="B31" i="2"/>
  <c r="B30" i="2"/>
  <c r="B29" i="2"/>
  <c r="B28" i="2"/>
  <c r="J17" i="2"/>
  <c r="J18" i="2"/>
  <c r="J19" i="2"/>
  <c r="J20" i="2"/>
  <c r="J21" i="2"/>
  <c r="J16" i="2"/>
  <c r="I21" i="2"/>
  <c r="I20" i="2"/>
  <c r="I19" i="2"/>
  <c r="K19" i="2" s="1"/>
  <c r="L19" i="2" s="1"/>
  <c r="K18" i="2"/>
  <c r="L18" i="2" s="1"/>
  <c r="I18" i="2"/>
  <c r="I17" i="2"/>
  <c r="K17" i="2" s="1"/>
  <c r="I16" i="2"/>
  <c r="K16" i="2" s="1"/>
  <c r="C16" i="2"/>
  <c r="E6" i="1"/>
  <c r="B4" i="2"/>
  <c r="C4" i="2"/>
  <c r="B16" i="2"/>
  <c r="C17" i="2"/>
  <c r="C18" i="2"/>
  <c r="C19" i="2"/>
  <c r="C20" i="2"/>
  <c r="C21" i="2"/>
  <c r="B21" i="2"/>
  <c r="B20" i="2"/>
  <c r="B19" i="2"/>
  <c r="D19" i="2" s="1"/>
  <c r="B18" i="2"/>
  <c r="D18" i="2" s="1"/>
  <c r="B17" i="2"/>
  <c r="D17" i="2" s="1"/>
  <c r="J5" i="2"/>
  <c r="J6" i="2"/>
  <c r="K6" i="2" s="1"/>
  <c r="J7" i="2"/>
  <c r="J8" i="2"/>
  <c r="J9" i="2"/>
  <c r="J4" i="2"/>
  <c r="I9" i="2"/>
  <c r="I8" i="2"/>
  <c r="I7" i="2"/>
  <c r="I6" i="2"/>
  <c r="I5" i="2"/>
  <c r="I4" i="2"/>
  <c r="K4" i="2" s="1"/>
  <c r="B5" i="2"/>
  <c r="B6" i="2"/>
  <c r="B7" i="2"/>
  <c r="B8" i="2"/>
  <c r="B9" i="2"/>
  <c r="C5" i="2"/>
  <c r="C6" i="2"/>
  <c r="C7" i="2"/>
  <c r="C8" i="2"/>
  <c r="C9" i="2"/>
  <c r="D5" i="2"/>
  <c r="E3" i="1"/>
  <c r="E4" i="1"/>
  <c r="E5" i="1"/>
  <c r="E2" i="1"/>
  <c r="D6" i="1"/>
  <c r="D3" i="1"/>
  <c r="D4" i="1"/>
  <c r="D5" i="1"/>
  <c r="D2" i="1"/>
  <c r="C3" i="1"/>
  <c r="C4" i="1"/>
  <c r="C5" i="1"/>
  <c r="C2" i="1"/>
  <c r="B3" i="1"/>
  <c r="B4" i="1"/>
  <c r="B5" i="1"/>
  <c r="B2" i="1"/>
  <c r="L28" i="2" l="1"/>
  <c r="K32" i="2"/>
  <c r="L32" i="2" s="1"/>
  <c r="L29" i="2"/>
  <c r="D31" i="2"/>
  <c r="E31" i="2" s="1"/>
  <c r="D29" i="2"/>
  <c r="E29" i="2" s="1"/>
  <c r="D28" i="2"/>
  <c r="E28" i="2" s="1"/>
  <c r="D30" i="2"/>
  <c r="E30" i="2" s="1"/>
  <c r="L16" i="2"/>
  <c r="K20" i="2"/>
  <c r="L20" i="2" s="1"/>
  <c r="L17" i="2"/>
  <c r="K21" i="2"/>
  <c r="L21" i="2" s="1"/>
  <c r="D16" i="2"/>
  <c r="D20" i="2" s="1"/>
  <c r="K5" i="2"/>
  <c r="K7" i="2"/>
  <c r="K8" i="2"/>
  <c r="D7" i="2"/>
  <c r="D6" i="2"/>
  <c r="D4" i="2"/>
  <c r="K33" i="2" l="1"/>
  <c r="L33" i="2" s="1"/>
  <c r="K34" i="2"/>
  <c r="D32" i="2"/>
  <c r="E32" i="2" s="1"/>
  <c r="K22" i="2"/>
  <c r="D21" i="2"/>
  <c r="D22" i="2" s="1"/>
  <c r="K9" i="2"/>
  <c r="D8" i="2"/>
  <c r="D33" i="2" l="1"/>
  <c r="E33" i="2" s="1"/>
  <c r="K10" i="2"/>
  <c r="D9" i="2"/>
  <c r="D10" i="2" s="1"/>
  <c r="D34" i="2" l="1"/>
  <c r="E19" i="2"/>
  <c r="L6" i="2"/>
  <c r="E18" i="2"/>
  <c r="E17" i="2"/>
  <c r="L4" i="2"/>
  <c r="L5" i="2"/>
  <c r="L8" i="2"/>
  <c r="L7" i="2"/>
  <c r="E20" i="2"/>
  <c r="E16" i="2"/>
  <c r="E21" i="2"/>
  <c r="L9" i="2"/>
  <c r="E6" i="2"/>
  <c r="E4" i="2"/>
  <c r="E5" i="2"/>
  <c r="E7" i="2"/>
  <c r="E8" i="2"/>
  <c r="E9" i="2"/>
</calcChain>
</file>

<file path=xl/sharedStrings.xml><?xml version="1.0" encoding="utf-8"?>
<sst xmlns="http://schemas.openxmlformats.org/spreadsheetml/2006/main" count="46" uniqueCount="16">
  <si>
    <t>pi</t>
  </si>
  <si>
    <t>prior</t>
  </si>
  <si>
    <t>likelihood</t>
  </si>
  <si>
    <t>prior * likelihood</t>
  </si>
  <si>
    <t>posterior</t>
  </si>
  <si>
    <t>Total</t>
  </si>
  <si>
    <t>Y=0, theta=0.2</t>
  </si>
  <si>
    <t>n</t>
  </si>
  <si>
    <t>Y=0, theta=0.5</t>
  </si>
  <si>
    <t>Y=5, theta=0.2</t>
  </si>
  <si>
    <t>Y=5, theta=0.5</t>
  </si>
  <si>
    <t>Prior</t>
  </si>
  <si>
    <t>Likelihood</t>
  </si>
  <si>
    <t>Posterior</t>
  </si>
  <si>
    <t>Prior*Likelihood</t>
  </si>
  <si>
    <t>Y=10, theta=0.2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</si>
</sst>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7" sqref="E7"/>
    </sheetView>
  </sheetViews>
  <sheetFormatPr defaultRowHeight="14.25" x14ac:dyDescent="0.45"/>
  <cols>
    <col min="3" max="3" width="12.46484375" bestFit="1" customWidth="1"/>
    <col min="4" max="4" width="15.6640625" bestFit="1" customWidth="1"/>
    <col min="5" max="5" width="12.46484375" bestFit="1" customWidth="1"/>
  </cols>
  <sheetData>
    <row r="1" spans="1:5" ht="15.4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4" x14ac:dyDescent="0.45">
      <c r="A2" s="1">
        <v>0.2</v>
      </c>
      <c r="B2" s="1">
        <f>1/4</f>
        <v>0.25</v>
      </c>
      <c r="C2" s="1">
        <f>_xlfn.BINOM.DIST(7,10,A2,FALSE)</f>
        <v>7.8643199999999956E-4</v>
      </c>
      <c r="D2" s="1">
        <f>B2*C2</f>
        <v>1.9660799999999989E-4</v>
      </c>
      <c r="E2" s="1">
        <f>D2/$D$6</f>
        <v>1.7112299465240634E-3</v>
      </c>
    </row>
    <row r="3" spans="1:5" ht="15.4" x14ac:dyDescent="0.45">
      <c r="A3" s="1">
        <v>0.4</v>
      </c>
      <c r="B3" s="1">
        <f t="shared" ref="B3:B5" si="0">1/4</f>
        <v>0.25</v>
      </c>
      <c r="C3" s="1">
        <f t="shared" ref="C3:C5" si="1">_xlfn.BINOM.DIST(7,10,A3,FALSE)</f>
        <v>4.2467328000000006E-2</v>
      </c>
      <c r="D3" s="1">
        <f t="shared" ref="D3:D5" si="2">B3*C3</f>
        <v>1.0616832000000001E-2</v>
      </c>
      <c r="E3" s="1">
        <f t="shared" ref="E3:E5" si="3">D3/$D$6</f>
        <v>9.240641711229948E-2</v>
      </c>
    </row>
    <row r="4" spans="1:5" ht="15.4" x14ac:dyDescent="0.45">
      <c r="A4" s="1">
        <v>0.6</v>
      </c>
      <c r="B4" s="1">
        <f t="shared" si="0"/>
        <v>0.25</v>
      </c>
      <c r="C4" s="1">
        <f t="shared" si="1"/>
        <v>0.21499084800000007</v>
      </c>
      <c r="D4" s="1">
        <f t="shared" si="2"/>
        <v>5.3747712000000017E-2</v>
      </c>
      <c r="E4" s="1">
        <f t="shared" si="3"/>
        <v>0.46780748663101623</v>
      </c>
    </row>
    <row r="5" spans="1:5" ht="15.4" x14ac:dyDescent="0.45">
      <c r="A5" s="1">
        <v>0.8</v>
      </c>
      <c r="B5" s="1">
        <f t="shared" si="0"/>
        <v>0.25</v>
      </c>
      <c r="C5" s="1">
        <f t="shared" si="1"/>
        <v>0.20132659199999994</v>
      </c>
      <c r="D5" s="1">
        <f t="shared" si="2"/>
        <v>5.0331647999999986E-2</v>
      </c>
      <c r="E5" s="1">
        <f t="shared" si="3"/>
        <v>0.43807486631016035</v>
      </c>
    </row>
    <row r="6" spans="1:5" ht="15.4" x14ac:dyDescent="0.45">
      <c r="A6" s="1" t="s">
        <v>5</v>
      </c>
      <c r="B6" s="1"/>
      <c r="C6" s="1"/>
      <c r="D6" s="1">
        <f>SUM(D2:D5)</f>
        <v>0.11489279999999999</v>
      </c>
      <c r="E6" s="1">
        <f>SUM(E2:E5)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D8BEC-B96A-40A9-B1B9-687D64322E4D}">
  <dimension ref="A1:L34"/>
  <sheetViews>
    <sheetView tabSelected="1" topLeftCell="A25" workbookViewId="0">
      <selection activeCell="J43" sqref="J43"/>
    </sheetView>
  </sheetViews>
  <sheetFormatPr defaultRowHeight="14.25" x14ac:dyDescent="0.45"/>
  <cols>
    <col min="3" max="3" width="12.9296875" bestFit="1" customWidth="1"/>
    <col min="4" max="4" width="15.6640625" bestFit="1" customWidth="1"/>
    <col min="11" max="11" width="15.6640625" bestFit="1" customWidth="1"/>
  </cols>
  <sheetData>
    <row r="1" spans="1:12" x14ac:dyDescent="0.45">
      <c r="A1" t="s">
        <v>6</v>
      </c>
      <c r="H1" t="s">
        <v>8</v>
      </c>
    </row>
    <row r="3" spans="1:12" ht="15.4" x14ac:dyDescent="0.45">
      <c r="A3" s="1" t="s">
        <v>7</v>
      </c>
      <c r="B3" s="1" t="s">
        <v>1</v>
      </c>
      <c r="C3" s="1" t="s">
        <v>2</v>
      </c>
      <c r="D3" s="1" t="s">
        <v>3</v>
      </c>
      <c r="E3" s="1" t="s">
        <v>4</v>
      </c>
      <c r="H3" s="1" t="s">
        <v>7</v>
      </c>
      <c r="I3" s="1" t="s">
        <v>1</v>
      </c>
      <c r="J3" s="1" t="s">
        <v>2</v>
      </c>
      <c r="K3" s="1" t="s">
        <v>3</v>
      </c>
      <c r="L3" s="1" t="s">
        <v>4</v>
      </c>
    </row>
    <row r="4" spans="1:12" ht="15.4" x14ac:dyDescent="0.45">
      <c r="A4" s="1">
        <v>0</v>
      </c>
      <c r="B4" s="1">
        <f>_xlfn.POISSON.DIST(A4,5,FALSE)</f>
        <v>6.737946999085467E-3</v>
      </c>
      <c r="C4" s="1">
        <f>_xlfn.BINOM.DIST(0,A4,0.2,FALSE)</f>
        <v>1</v>
      </c>
      <c r="D4" s="1">
        <f>B4*C4</f>
        <v>6.737946999085467E-3</v>
      </c>
      <c r="E4" s="1">
        <f>D4/$D$10</f>
        <v>1.0676156583629894E-2</v>
      </c>
      <c r="H4" s="1">
        <v>0</v>
      </c>
      <c r="I4" s="1">
        <f>_xlfn.POISSON.DIST(H4,5,FALSE)</f>
        <v>6.737946999085467E-3</v>
      </c>
      <c r="J4" s="1">
        <f>_xlfn.BINOM.DIST(0,H4,0.5,FALSE)</f>
        <v>1</v>
      </c>
      <c r="K4" s="1">
        <f>I4*J4</f>
        <v>6.737946999085467E-3</v>
      </c>
      <c r="L4" s="1">
        <f>K4/$D$10</f>
        <v>1.0676156583629894E-2</v>
      </c>
    </row>
    <row r="5" spans="1:12" ht="15.4" x14ac:dyDescent="0.45">
      <c r="A5" s="1">
        <v>1</v>
      </c>
      <c r="B5" s="1">
        <f t="shared" ref="B5:B9" si="0">_xlfn.POISSON.DIST(A5,5,FALSE)</f>
        <v>3.368973499542733E-2</v>
      </c>
      <c r="C5" s="1">
        <f>_xlfn.BINOM.DIST(0,A5,0.2,FALSE)</f>
        <v>0.8</v>
      </c>
      <c r="D5" s="1">
        <f t="shared" ref="D5:D7" si="1">B5*C5</f>
        <v>2.6951787996341865E-2</v>
      </c>
      <c r="E5" s="1">
        <f t="shared" ref="E5:E9" si="2">D5/$D$10</f>
        <v>4.2704626334519567E-2</v>
      </c>
      <c r="H5" s="1">
        <v>1</v>
      </c>
      <c r="I5" s="1">
        <f t="shared" ref="I5:I9" si="3">_xlfn.POISSON.DIST(H5,5,FALSE)</f>
        <v>3.368973499542733E-2</v>
      </c>
      <c r="J5" s="1">
        <f t="shared" ref="J5:J9" si="4">_xlfn.BINOM.DIST(0,H5,0.5,FALSE)</f>
        <v>0.5</v>
      </c>
      <c r="K5" s="1">
        <f t="shared" ref="K5:K7" si="5">I5*J5</f>
        <v>1.6844867497713665E-2</v>
      </c>
      <c r="L5" s="1">
        <f t="shared" ref="L5:L9" si="6">K5/$D$10</f>
        <v>2.669039145907473E-2</v>
      </c>
    </row>
    <row r="6" spans="1:12" ht="15.4" x14ac:dyDescent="0.45">
      <c r="A6" s="1">
        <v>2</v>
      </c>
      <c r="B6" s="1">
        <f t="shared" si="0"/>
        <v>8.4224337488568335E-2</v>
      </c>
      <c r="C6" s="1">
        <f t="shared" ref="C5:C9" si="7">_xlfn.BINOM.DIST(0,A6,0.2,FALSE)</f>
        <v>0.64</v>
      </c>
      <c r="D6" s="1">
        <f t="shared" si="1"/>
        <v>5.3903575992683736E-2</v>
      </c>
      <c r="E6" s="1">
        <f t="shared" si="2"/>
        <v>8.5409252669039148E-2</v>
      </c>
      <c r="H6" s="1">
        <v>2</v>
      </c>
      <c r="I6" s="1">
        <f t="shared" si="3"/>
        <v>8.4224337488568335E-2</v>
      </c>
      <c r="J6" s="1">
        <f t="shared" si="4"/>
        <v>0.25</v>
      </c>
      <c r="K6" s="1">
        <f t="shared" si="5"/>
        <v>2.1056084372142084E-2</v>
      </c>
      <c r="L6" s="1">
        <f t="shared" si="6"/>
        <v>3.3362989323843413E-2</v>
      </c>
    </row>
    <row r="7" spans="1:12" ht="15.4" x14ac:dyDescent="0.45">
      <c r="A7" s="1">
        <v>3</v>
      </c>
      <c r="B7" s="1">
        <f t="shared" si="0"/>
        <v>0.14037389581428059</v>
      </c>
      <c r="C7" s="1">
        <f t="shared" si="7"/>
        <v>0.51200000000000001</v>
      </c>
      <c r="D7" s="1">
        <f t="shared" si="1"/>
        <v>7.1871434656911662E-2</v>
      </c>
      <c r="E7" s="1">
        <f t="shared" si="2"/>
        <v>0.11387900355871888</v>
      </c>
      <c r="H7" s="1">
        <v>3</v>
      </c>
      <c r="I7" s="1">
        <f t="shared" si="3"/>
        <v>0.14037389581428059</v>
      </c>
      <c r="J7" s="1">
        <f t="shared" si="4"/>
        <v>0.12500000000000003</v>
      </c>
      <c r="K7" s="1">
        <f t="shared" si="5"/>
        <v>1.7546736976785077E-2</v>
      </c>
      <c r="L7" s="1">
        <f t="shared" si="6"/>
        <v>2.7802491103202858E-2</v>
      </c>
    </row>
    <row r="8" spans="1:12" ht="15.4" x14ac:dyDescent="0.45">
      <c r="A8" s="1">
        <v>4</v>
      </c>
      <c r="B8" s="1">
        <f t="shared" si="0"/>
        <v>0.17546736976785074</v>
      </c>
      <c r="C8" s="1">
        <f t="shared" si="7"/>
        <v>0.40959999999999996</v>
      </c>
      <c r="D8" s="1">
        <f>SUM(D4:D7)</f>
        <v>0.15946474564502272</v>
      </c>
      <c r="E8" s="1">
        <f t="shared" si="2"/>
        <v>0.25266903914590749</v>
      </c>
      <c r="H8" s="1">
        <v>4</v>
      </c>
      <c r="I8" s="1">
        <f t="shared" si="3"/>
        <v>0.17546736976785074</v>
      </c>
      <c r="J8" s="1">
        <f t="shared" si="4"/>
        <v>6.25E-2</v>
      </c>
      <c r="K8" s="1">
        <f>SUM(K4:K7)</f>
        <v>6.2185635845726291E-2</v>
      </c>
      <c r="L8" s="1">
        <f t="shared" si="6"/>
        <v>9.8532028469750899E-2</v>
      </c>
    </row>
    <row r="9" spans="1:12" ht="15.4" x14ac:dyDescent="0.45">
      <c r="A9" s="2">
        <v>5</v>
      </c>
      <c r="B9" s="1">
        <f t="shared" si="0"/>
        <v>0.17546736976785071</v>
      </c>
      <c r="C9" s="1">
        <f t="shared" si="7"/>
        <v>0.32768000000000003</v>
      </c>
      <c r="D9" s="1">
        <f>SUM(D5:D8)</f>
        <v>0.31219154429095997</v>
      </c>
      <c r="E9" s="1">
        <f t="shared" si="2"/>
        <v>0.49466192170818507</v>
      </c>
      <c r="H9" s="2">
        <v>5</v>
      </c>
      <c r="I9" s="1">
        <f t="shared" si="3"/>
        <v>0.17546736976785071</v>
      </c>
      <c r="J9" s="1">
        <f t="shared" si="4"/>
        <v>3.125E-2</v>
      </c>
      <c r="K9" s="1">
        <f>SUM(K5:K8)</f>
        <v>0.11763332469236712</v>
      </c>
      <c r="L9" s="1">
        <f t="shared" si="6"/>
        <v>0.18638790035587191</v>
      </c>
    </row>
    <row r="10" spans="1:12" ht="15.4" x14ac:dyDescent="0.45">
      <c r="D10" s="3">
        <f>SUM(D4:D9)</f>
        <v>0.63112103558100541</v>
      </c>
      <c r="E10" s="2"/>
      <c r="K10" s="3">
        <f>SUM(K4:K9)</f>
        <v>0.24200459638381971</v>
      </c>
    </row>
    <row r="13" spans="1:12" x14ac:dyDescent="0.45">
      <c r="A13" t="s">
        <v>9</v>
      </c>
      <c r="H13" t="s">
        <v>10</v>
      </c>
    </row>
    <row r="15" spans="1:12" ht="15.4" x14ac:dyDescent="0.45">
      <c r="A15" s="1" t="s">
        <v>7</v>
      </c>
      <c r="B15" s="1" t="s">
        <v>1</v>
      </c>
      <c r="C15" s="1" t="s">
        <v>2</v>
      </c>
      <c r="D15" s="1" t="s">
        <v>3</v>
      </c>
      <c r="E15" s="1" t="s">
        <v>4</v>
      </c>
      <c r="H15" s="1" t="s">
        <v>7</v>
      </c>
      <c r="I15" s="1" t="s">
        <v>1</v>
      </c>
      <c r="J15" s="1" t="s">
        <v>2</v>
      </c>
      <c r="K15" s="1" t="s">
        <v>3</v>
      </c>
      <c r="L15" s="1" t="s">
        <v>4</v>
      </c>
    </row>
    <row r="16" spans="1:12" ht="15.4" x14ac:dyDescent="0.45">
      <c r="A16" s="1">
        <v>5</v>
      </c>
      <c r="B16" s="1">
        <f>_xlfn.POISSON.DIST(A16,5,FALSE)</f>
        <v>0.17546736976785071</v>
      </c>
      <c r="C16" s="1">
        <f>_xlfn.BINOM.DIST(5,A16,0.2,FALSE)</f>
        <v>3.2000000000000008E-4</v>
      </c>
      <c r="D16" s="1">
        <f>B16*C16</f>
        <v>5.6149558325712243E-5</v>
      </c>
      <c r="E16" s="1">
        <f>D16/$D$10</f>
        <v>8.8967971530249144E-5</v>
      </c>
      <c r="H16" s="1">
        <v>5</v>
      </c>
      <c r="I16" s="1">
        <f>_xlfn.POISSON.DIST(H16,5,FALSE)</f>
        <v>0.17546736976785071</v>
      </c>
      <c r="J16" s="1">
        <f>_xlfn.BINOM.DIST(5,H16,0.5,FALSE)</f>
        <v>3.125E-2</v>
      </c>
      <c r="K16" s="1">
        <f>I16*J16</f>
        <v>5.4833553052453347E-3</v>
      </c>
      <c r="L16" s="1">
        <f>K16/$D$10</f>
        <v>8.6882784697508899E-3</v>
      </c>
    </row>
    <row r="17" spans="1:12" ht="15.4" x14ac:dyDescent="0.45">
      <c r="A17" s="1">
        <v>6</v>
      </c>
      <c r="B17" s="1">
        <f t="shared" ref="B17:B21" si="8">_xlfn.POISSON.DIST(A17,5,FALSE)</f>
        <v>0.14622280813987559</v>
      </c>
      <c r="C17" s="1">
        <f t="shared" ref="C17:C21" si="9">_xlfn.BINOM.DIST(5,A17,0.2,FALSE)</f>
        <v>1.536E-3</v>
      </c>
      <c r="D17" s="1">
        <f t="shared" ref="D17:D19" si="10">B17*C17</f>
        <v>2.2459823330284892E-4</v>
      </c>
      <c r="E17" s="1">
        <f t="shared" ref="E17:E21" si="11">D17/$D$10</f>
        <v>3.5587188612099647E-4</v>
      </c>
      <c r="H17" s="1">
        <v>6</v>
      </c>
      <c r="I17" s="1">
        <f t="shared" ref="I17:I21" si="12">_xlfn.POISSON.DIST(H17,5,FALSE)</f>
        <v>0.14622280813987559</v>
      </c>
      <c r="J17" s="1">
        <f t="shared" ref="J17:J21" si="13">_xlfn.BINOM.DIST(5,H17,0.5,FALSE)</f>
        <v>9.375E-2</v>
      </c>
      <c r="K17" s="1">
        <f t="shared" ref="K17:K19" si="14">I17*J17</f>
        <v>1.3708388263113337E-2</v>
      </c>
      <c r="L17" s="1">
        <f t="shared" ref="L17:L21" si="15">K17/$D$10</f>
        <v>2.1720696174377226E-2</v>
      </c>
    </row>
    <row r="18" spans="1:12" ht="15.4" x14ac:dyDescent="0.45">
      <c r="A18" s="1">
        <v>7</v>
      </c>
      <c r="B18" s="1">
        <f t="shared" si="8"/>
        <v>0.104444862957054</v>
      </c>
      <c r="C18" s="1">
        <f t="shared" si="9"/>
        <v>4.3007999999999996E-3</v>
      </c>
      <c r="D18" s="1">
        <f t="shared" si="10"/>
        <v>4.4919646660569783E-4</v>
      </c>
      <c r="E18" s="1">
        <f t="shared" si="11"/>
        <v>7.1174377224199293E-4</v>
      </c>
      <c r="H18" s="1">
        <v>7</v>
      </c>
      <c r="I18" s="1">
        <f t="shared" si="12"/>
        <v>0.104444862957054</v>
      </c>
      <c r="J18" s="1">
        <f t="shared" si="13"/>
        <v>0.16406250000000008</v>
      </c>
      <c r="K18" s="1">
        <f t="shared" si="14"/>
        <v>1.713548532889168E-2</v>
      </c>
      <c r="L18" s="1">
        <f t="shared" si="15"/>
        <v>2.7150870217971548E-2</v>
      </c>
    </row>
    <row r="19" spans="1:12" ht="15.4" x14ac:dyDescent="0.45">
      <c r="A19" s="1">
        <v>8</v>
      </c>
      <c r="B19" s="1">
        <f t="shared" si="8"/>
        <v>6.5278039348158706E-2</v>
      </c>
      <c r="C19" s="1">
        <f t="shared" si="9"/>
        <v>9.1750399999999989E-3</v>
      </c>
      <c r="D19" s="1">
        <f t="shared" si="10"/>
        <v>5.9892862214093001E-4</v>
      </c>
      <c r="E19" s="1">
        <f t="shared" si="11"/>
        <v>9.4899169632265659E-4</v>
      </c>
      <c r="H19" s="1">
        <v>8</v>
      </c>
      <c r="I19" s="1">
        <f t="shared" si="12"/>
        <v>6.5278039348158706E-2</v>
      </c>
      <c r="J19" s="1">
        <f t="shared" si="13"/>
        <v>0.21875</v>
      </c>
      <c r="K19" s="1">
        <f t="shared" si="14"/>
        <v>1.4279571107409718E-2</v>
      </c>
      <c r="L19" s="1">
        <f t="shared" si="15"/>
        <v>2.2625725181642929E-2</v>
      </c>
    </row>
    <row r="20" spans="1:12" ht="15.4" x14ac:dyDescent="0.45">
      <c r="A20" s="1">
        <v>9</v>
      </c>
      <c r="B20" s="1">
        <f t="shared" si="8"/>
        <v>3.6265577415643749E-2</v>
      </c>
      <c r="C20" s="1">
        <f t="shared" si="9"/>
        <v>1.651507200000002E-2</v>
      </c>
      <c r="D20" s="1">
        <f>SUM(D16:D19)</f>
        <v>1.328872880375189E-3</v>
      </c>
      <c r="E20" s="1">
        <f t="shared" si="11"/>
        <v>2.1055753262158952E-3</v>
      </c>
      <c r="H20" s="1">
        <v>9</v>
      </c>
      <c r="I20" s="1">
        <f t="shared" si="12"/>
        <v>3.6265577415643749E-2</v>
      </c>
      <c r="J20" s="1">
        <f t="shared" si="13"/>
        <v>0.24609375000000008</v>
      </c>
      <c r="K20" s="1">
        <f>SUM(K16:K19)</f>
        <v>5.0606800004660064E-2</v>
      </c>
      <c r="L20" s="1">
        <f t="shared" si="15"/>
        <v>8.0185570043742577E-2</v>
      </c>
    </row>
    <row r="21" spans="1:12" ht="15.4" x14ac:dyDescent="0.45">
      <c r="A21" s="2">
        <v>10</v>
      </c>
      <c r="B21" s="1">
        <f t="shared" si="8"/>
        <v>1.8132788707821874E-2</v>
      </c>
      <c r="C21" s="1">
        <f t="shared" si="9"/>
        <v>2.6424115200000015E-2</v>
      </c>
      <c r="D21" s="1">
        <f>SUM(D17:D20)</f>
        <v>2.6015962024246659E-3</v>
      </c>
      <c r="E21" s="1">
        <f t="shared" si="11"/>
        <v>4.1221826809015412E-3</v>
      </c>
      <c r="H21" s="2">
        <v>10</v>
      </c>
      <c r="I21" s="1">
        <f t="shared" si="12"/>
        <v>1.8132788707821874E-2</v>
      </c>
      <c r="J21" s="1">
        <f t="shared" si="13"/>
        <v>0.24609375000000008</v>
      </c>
      <c r="K21" s="1">
        <f>SUM(K17:K20)</f>
        <v>9.5730244704074791E-2</v>
      </c>
      <c r="L21" s="1">
        <f t="shared" si="15"/>
        <v>0.15168286161773428</v>
      </c>
    </row>
    <row r="22" spans="1:12" ht="15.4" x14ac:dyDescent="0.45">
      <c r="D22" s="3">
        <f>SUM(D16:D21)</f>
        <v>5.2593419631750439E-3</v>
      </c>
      <c r="K22" s="3">
        <f>SUM(K16:K21)</f>
        <v>0.19694384471339493</v>
      </c>
    </row>
    <row r="25" spans="1:12" x14ac:dyDescent="0.45">
      <c r="A25" t="s">
        <v>15</v>
      </c>
      <c r="H25" t="s">
        <v>15</v>
      </c>
    </row>
    <row r="27" spans="1:12" ht="15.4" x14ac:dyDescent="0.45">
      <c r="A27" s="1" t="s">
        <v>7</v>
      </c>
      <c r="B27" s="1" t="s">
        <v>1</v>
      </c>
      <c r="C27" s="1" t="s">
        <v>2</v>
      </c>
      <c r="D27" s="1" t="s">
        <v>3</v>
      </c>
      <c r="E27" s="1" t="s">
        <v>4</v>
      </c>
      <c r="H27" s="1" t="s">
        <v>7</v>
      </c>
      <c r="I27" s="1" t="s">
        <v>1</v>
      </c>
      <c r="J27" s="1" t="s">
        <v>2</v>
      </c>
      <c r="K27" s="1" t="s">
        <v>3</v>
      </c>
      <c r="L27" s="1" t="s">
        <v>4</v>
      </c>
    </row>
    <row r="28" spans="1:12" ht="15.4" x14ac:dyDescent="0.45">
      <c r="A28" s="1">
        <v>10</v>
      </c>
      <c r="B28" s="1">
        <f>_xlfn.POISSON.DIST(A28,5,FALSE)</f>
        <v>1.8132788707821874E-2</v>
      </c>
      <c r="C28" s="1">
        <f>_xlfn.BINOM.DIST(10,A28,0.2,FALSE)</f>
        <v>1.0240000000000004E-7</v>
      </c>
      <c r="D28" s="1">
        <f>B28*C28</f>
        <v>1.8567975636809607E-9</v>
      </c>
      <c r="E28" s="1">
        <f>D28/$D$10</f>
        <v>2.9420625506034771E-9</v>
      </c>
      <c r="H28" s="1">
        <v>10</v>
      </c>
      <c r="I28" s="1">
        <f>_xlfn.POISSON.DIST(H28,5,FALSE)</f>
        <v>1.8132788707821874E-2</v>
      </c>
      <c r="J28" s="1">
        <f>_xlfn.BINOM.DIST(10,H28,0.5,FALSE)</f>
        <v>9.765625E-4</v>
      </c>
      <c r="K28" s="1">
        <f>I28*J28</f>
        <v>1.7707801472482299E-5</v>
      </c>
      <c r="L28" s="1">
        <f>K28/$D$10</f>
        <v>2.8057694917711983E-5</v>
      </c>
    </row>
    <row r="29" spans="1:12" ht="15.4" x14ac:dyDescent="0.45">
      <c r="A29" s="1">
        <v>11</v>
      </c>
      <c r="B29" s="1">
        <f t="shared" ref="B29:B33" si="16">_xlfn.POISSON.DIST(A29,5,FALSE)</f>
        <v>8.2421766853735742E-3</v>
      </c>
      <c r="C29" s="1">
        <f>_xlfn.BINOM.DIST(10,A29,0.2,FALSE)</f>
        <v>9.0111999999999879E-7</v>
      </c>
      <c r="D29" s="1">
        <f t="shared" ref="D29:D31" si="17">B29*C29</f>
        <v>7.4271902547238254E-9</v>
      </c>
      <c r="E29" s="1">
        <f t="shared" ref="E29:E33" si="18">D29/$D$10</f>
        <v>1.1768250202413882E-8</v>
      </c>
      <c r="H29" s="1">
        <v>11</v>
      </c>
      <c r="I29" s="1">
        <f t="shared" ref="I29:I33" si="19">_xlfn.POISSON.DIST(H29,5,FALSE)</f>
        <v>8.2421766853735742E-3</v>
      </c>
      <c r="J29" s="1">
        <f t="shared" ref="J29:J33" si="20">_xlfn.BINOM.DIST(10,H29,0.5,FALSE)</f>
        <v>5.3710937499999991E-3</v>
      </c>
      <c r="K29" s="1">
        <f t="shared" ref="K29:K31" si="21">I29*J29</f>
        <v>4.4269503681205711E-5</v>
      </c>
      <c r="L29" s="1">
        <f t="shared" ref="L29:L33" si="22">K29/$D$10</f>
        <v>7.01442372942799E-5</v>
      </c>
    </row>
    <row r="30" spans="1:12" ht="15.4" x14ac:dyDescent="0.45">
      <c r="A30" s="1">
        <v>12</v>
      </c>
      <c r="B30" s="1">
        <f t="shared" si="16"/>
        <v>3.4342402855723282E-3</v>
      </c>
      <c r="C30" s="1">
        <f>_xlfn.BINOM.DIST(10,A30,0.2,FALSE)</f>
        <v>4.325376000000002E-6</v>
      </c>
      <c r="D30" s="1">
        <f t="shared" si="17"/>
        <v>1.4854380509447702E-8</v>
      </c>
      <c r="E30" s="1">
        <f t="shared" si="18"/>
        <v>2.3536500404827843E-8</v>
      </c>
      <c r="H30" s="1">
        <v>12</v>
      </c>
      <c r="I30" s="1">
        <f t="shared" si="19"/>
        <v>3.4342402855723282E-3</v>
      </c>
      <c r="J30" s="1">
        <f t="shared" si="20"/>
        <v>1.6113281250000003E-2</v>
      </c>
      <c r="K30" s="1">
        <f t="shared" si="21"/>
        <v>5.5336879601507252E-5</v>
      </c>
      <c r="L30" s="1">
        <f t="shared" si="22"/>
        <v>8.7680296617850061E-5</v>
      </c>
    </row>
    <row r="31" spans="1:12" ht="15.4" x14ac:dyDescent="0.45">
      <c r="A31" s="1">
        <v>13</v>
      </c>
      <c r="B31" s="1">
        <f t="shared" si="16"/>
        <v>1.3208616482970471E-3</v>
      </c>
      <c r="C31" s="1">
        <f>_xlfn.BINOM.DIST(10,A31,0.2,FALSE)</f>
        <v>1.4994636800000029E-5</v>
      </c>
      <c r="D31" s="1">
        <f t="shared" si="17"/>
        <v>1.9805840679263597E-8</v>
      </c>
      <c r="E31" s="1">
        <f t="shared" si="18"/>
        <v>3.1382000539770451E-8</v>
      </c>
      <c r="H31" s="1">
        <v>13</v>
      </c>
      <c r="I31" s="1">
        <f t="shared" si="19"/>
        <v>1.3208616482970471E-3</v>
      </c>
      <c r="J31" s="1">
        <f t="shared" si="20"/>
        <v>3.4912109374999979E-2</v>
      </c>
      <c r="K31" s="1">
        <f t="shared" si="21"/>
        <v>4.6114066334589263E-5</v>
      </c>
      <c r="L31" s="1">
        <f t="shared" si="22"/>
        <v>7.3066913848208201E-5</v>
      </c>
    </row>
    <row r="32" spans="1:12" ht="15.4" x14ac:dyDescent="0.45">
      <c r="A32" s="1">
        <v>14</v>
      </c>
      <c r="B32" s="1">
        <f t="shared" si="16"/>
        <v>4.7173630296323246E-4</v>
      </c>
      <c r="C32" s="1">
        <f>_xlfn.BINOM.DIST(10,A32,0.2,FALSE)</f>
        <v>4.1984983039999937E-5</v>
      </c>
      <c r="D32" s="1">
        <f>SUM(D28:D31)</f>
        <v>4.3944209007116086E-8</v>
      </c>
      <c r="E32" s="1">
        <f t="shared" si="18"/>
        <v>6.9628813697615651E-8</v>
      </c>
      <c r="H32" s="1">
        <v>14</v>
      </c>
      <c r="I32" s="1">
        <f t="shared" si="19"/>
        <v>4.7173630296323246E-4</v>
      </c>
      <c r="J32" s="1">
        <f t="shared" si="20"/>
        <v>6.1096191406250021E-2</v>
      </c>
      <c r="K32" s="1">
        <f>SUM(K28:K31)</f>
        <v>1.6342825108978451E-4</v>
      </c>
      <c r="L32" s="1">
        <f t="shared" si="22"/>
        <v>2.5894914267805011E-4</v>
      </c>
    </row>
    <row r="33" spans="1:12" ht="15.4" x14ac:dyDescent="0.45">
      <c r="A33" s="2">
        <v>15</v>
      </c>
      <c r="B33" s="1">
        <f t="shared" si="16"/>
        <v>1.5724543432107704E-4</v>
      </c>
      <c r="C33" s="1">
        <f>_xlfn.BINOM.DIST(10,A33,0.2,FALSE)</f>
        <v>1.0076395929599992E-4</v>
      </c>
      <c r="D33" s="1">
        <f>SUM(D29:D32)</f>
        <v>8.6031620450551208E-8</v>
      </c>
      <c r="E33" s="1">
        <f t="shared" si="18"/>
        <v>1.3631556484462782E-7</v>
      </c>
      <c r="H33" s="2">
        <v>15</v>
      </c>
      <c r="I33" s="1">
        <f t="shared" si="19"/>
        <v>1.5724543432107704E-4</v>
      </c>
      <c r="J33" s="1">
        <f t="shared" si="20"/>
        <v>9.1644287109375042E-2</v>
      </c>
      <c r="K33" s="1">
        <f>SUM(K29:K32)</f>
        <v>3.0914870070708673E-4</v>
      </c>
      <c r="L33" s="1">
        <f t="shared" si="22"/>
        <v>4.8984059043838824E-4</v>
      </c>
    </row>
    <row r="34" spans="1:12" ht="15.4" x14ac:dyDescent="0.45">
      <c r="D34" s="3">
        <f>SUM(D28:D33)</f>
        <v>1.7392003846478338E-7</v>
      </c>
      <c r="K34" s="3">
        <f>SUM(K28:K33)</f>
        <v>6.3600520288665575E-4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63100-F13C-45E2-9364-20559F017C79}">
  <dimension ref="B1:E2"/>
  <sheetViews>
    <sheetView workbookViewId="0">
      <selection activeCell="F2" sqref="F2"/>
    </sheetView>
  </sheetViews>
  <sheetFormatPr defaultRowHeight="14.25" x14ac:dyDescent="0.45"/>
  <cols>
    <col min="4" max="4" width="13.53125" bestFit="1" customWidth="1"/>
  </cols>
  <sheetData>
    <row r="1" spans="2:5" x14ac:dyDescent="0.45">
      <c r="B1" t="s">
        <v>11</v>
      </c>
      <c r="C1" t="s">
        <v>12</v>
      </c>
      <c r="D1" t="s">
        <v>14</v>
      </c>
      <c r="E1" t="s">
        <v>13</v>
      </c>
    </row>
    <row r="2" spans="2:5" x14ac:dyDescent="0.45">
      <c r="B2">
        <v>1</v>
      </c>
      <c r="C2">
        <f>_xlfn.BINOM.DIST(2,10,B2,FALSE)</f>
        <v>0</v>
      </c>
      <c r="D2">
        <f>B2*C2</f>
        <v>0</v>
      </c>
      <c r="E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 4 Pak Kusman</vt:lpstr>
      <vt:lpstr>No 14</vt:lpstr>
      <vt:lpstr>No 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Nabil Naufal</dc:creator>
  <cp:lastModifiedBy>Nabil Naufal</cp:lastModifiedBy>
  <dcterms:created xsi:type="dcterms:W3CDTF">2015-06-05T18:17:20Z</dcterms:created>
  <dcterms:modified xsi:type="dcterms:W3CDTF">2024-02-01T10:40:14Z</dcterms:modified>
</cp:coreProperties>
</file>