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6 BISMILLAH\APG\"/>
    </mc:Choice>
  </mc:AlternateContent>
  <xr:revisionPtr revIDLastSave="0" documentId="13_ncr:1_{D83FBBC2-819A-4706-8477-6D4223E8C548}" xr6:coauthVersionLast="45" xr6:coauthVersionMax="45" xr10:uidLastSave="{00000000-0000-0000-0000-000000000000}"/>
  <bookViews>
    <workbookView minimized="1" xWindow="8376" yWindow="2112" windowWidth="14664" windowHeight="8964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chart.v1.0" hidden="1">Sheet1!$M$12:$M$26</definedName>
    <definedName name="_xlchart.v1.1" hidden="1">Sheet1!$N$12:$N$26</definedName>
    <definedName name="_xlchart.v1.2" hidden="1">Sheet1!$M$12:$M$26</definedName>
    <definedName name="_xlchart.v1.3" hidden="1">Sheet1!$N$12:$N$26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G2" i="2"/>
  <c r="G3" i="2"/>
  <c r="F2" i="2"/>
  <c r="C13" i="2"/>
  <c r="B13" i="2"/>
  <c r="C12" i="2"/>
  <c r="B12" i="2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12" i="1"/>
  <c r="G7" i="1"/>
  <c r="G8" i="1"/>
  <c r="F7" i="1"/>
  <c r="C23" i="1"/>
  <c r="C24" i="1"/>
  <c r="C31" i="1"/>
  <c r="C32" i="1"/>
  <c r="B28" i="1"/>
  <c r="C17" i="1"/>
  <c r="C21" i="1" s="1"/>
  <c r="B17" i="1"/>
  <c r="B21" i="1" s="1"/>
  <c r="B24" i="1" l="1"/>
  <c r="B34" i="1"/>
  <c r="C28" i="1"/>
  <c r="B20" i="1"/>
  <c r="B32" i="1"/>
  <c r="C20" i="1"/>
  <c r="C27" i="1"/>
  <c r="L7" i="1" a="1"/>
  <c r="M7" i="1" s="1"/>
  <c r="B31" i="1"/>
  <c r="B27" i="1"/>
  <c r="B23" i="1"/>
  <c r="B30" i="1"/>
  <c r="B26" i="1"/>
  <c r="B22" i="1"/>
  <c r="C34" i="1"/>
  <c r="C30" i="1"/>
  <c r="C26" i="1"/>
  <c r="C22" i="1"/>
  <c r="B33" i="1"/>
  <c r="B29" i="1"/>
  <c r="B25" i="1"/>
  <c r="C33" i="1"/>
  <c r="C29" i="1"/>
  <c r="C25" i="1"/>
  <c r="I3" i="2"/>
  <c r="J2" i="2"/>
  <c r="J3" i="2"/>
  <c r="L8" i="1"/>
  <c r="F12" i="1" l="1" a="1"/>
  <c r="F17" i="1" s="1"/>
  <c r="M8" i="1"/>
  <c r="L7" i="1"/>
  <c r="G18" i="1" l="1"/>
  <c r="G13" i="1"/>
  <c r="H13" i="1" s="1"/>
  <c r="G24" i="1"/>
  <c r="F26" i="1"/>
  <c r="F13" i="1"/>
  <c r="F23" i="1"/>
  <c r="G23" i="1"/>
  <c r="F25" i="1"/>
  <c r="G19" i="1"/>
  <c r="F14" i="1"/>
  <c r="G17" i="1"/>
  <c r="H17" i="1" s="1"/>
  <c r="F19" i="1"/>
  <c r="G20" i="1"/>
  <c r="G14" i="1"/>
  <c r="F16" i="1"/>
  <c r="H16" i="1" s="1"/>
  <c r="G12" i="1"/>
  <c r="F20" i="1"/>
  <c r="H20" i="1" s="1"/>
  <c r="F15" i="1"/>
  <c r="H15" i="1" s="1"/>
  <c r="G25" i="1"/>
  <c r="H25" i="1" s="1"/>
  <c r="G26" i="1"/>
  <c r="G21" i="1"/>
  <c r="G22" i="1"/>
  <c r="F24" i="1"/>
  <c r="H24" i="1" s="1"/>
  <c r="F21" i="1"/>
  <c r="G16" i="1"/>
  <c r="F18" i="1"/>
  <c r="H18" i="1" s="1"/>
  <c r="F12" i="1"/>
  <c r="H12" i="1" s="1"/>
  <c r="F22" i="1"/>
  <c r="G15" i="1"/>
  <c r="H22" i="1"/>
  <c r="H26" i="1"/>
  <c r="H21" i="1"/>
  <c r="H19" i="1"/>
  <c r="H23" i="1" l="1"/>
  <c r="H14" i="1"/>
</calcChain>
</file>

<file path=xl/sharedStrings.xml><?xml version="1.0" encoding="utf-8"?>
<sst xmlns="http://schemas.openxmlformats.org/spreadsheetml/2006/main" count="18" uniqueCount="17">
  <si>
    <t>Rata-rata</t>
  </si>
  <si>
    <t>Transpose Xi-Xbar</t>
  </si>
  <si>
    <t>Xi-Xbar</t>
  </si>
  <si>
    <t xml:space="preserve">Matriks kovarian </t>
  </si>
  <si>
    <t xml:space="preserve">Invers matriks varians </t>
  </si>
  <si>
    <t>(Xi-Xbar)*Sinvers</t>
  </si>
  <si>
    <t>di^2</t>
  </si>
  <si>
    <t>i</t>
  </si>
  <si>
    <t>pi</t>
  </si>
  <si>
    <t>di^2 urut</t>
  </si>
  <si>
    <t>X^2</t>
  </si>
  <si>
    <t>X^2 diurutkan</t>
  </si>
  <si>
    <t xml:space="preserve">Produksi kacang (kg) </t>
  </si>
  <si>
    <t>Produksi jeruk (kg)</t>
  </si>
  <si>
    <t>Ragam</t>
  </si>
  <si>
    <t>Matriks kovarian</t>
  </si>
  <si>
    <t>Inverse matriks kovarian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</si>
</sst>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AF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E4"/>
      <color rgb="FFFFCCFF"/>
      <color rgb="FFFFDDF4"/>
      <color rgb="FFFF8FDA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Scatter Plot di^2 vs Chi square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Sheet1!$M$12:$M$26</c:f>
              <c:numCache>
                <c:formatCode>General</c:formatCode>
                <c:ptCount val="15"/>
                <c:pt idx="0">
                  <c:v>6.7803103351362692E-2</c:v>
                </c:pt>
                <c:pt idx="1">
                  <c:v>0.21072103131565262</c:v>
                </c:pt>
                <c:pt idx="2">
                  <c:v>0.36464311358790924</c:v>
                </c:pt>
                <c:pt idx="3">
                  <c:v>0.53140633146601135</c:v>
                </c:pt>
                <c:pt idx="4">
                  <c:v>0.71334988787746478</c:v>
                </c:pt>
                <c:pt idx="5">
                  <c:v>0.91351680499142984</c:v>
                </c:pt>
                <c:pt idx="6">
                  <c:v>1.1359680752118786</c:v>
                </c:pt>
                <c:pt idx="7">
                  <c:v>1.3862943611198906</c:v>
                </c:pt>
                <c:pt idx="8">
                  <c:v>1.6724960484012372</c:v>
                </c:pt>
                <c:pt idx="9">
                  <c:v>2.0066042177275696</c:v>
                </c:pt>
                <c:pt idx="10">
                  <c:v>2.4079456086518718</c:v>
                </c:pt>
                <c:pt idx="11">
                  <c:v>2.9105744652136845</c:v>
                </c:pt>
                <c:pt idx="12">
                  <c:v>3.5835189384561104</c:v>
                </c:pt>
                <c:pt idx="13">
                  <c:v>4.6051701859880918</c:v>
                </c:pt>
                <c:pt idx="14">
                  <c:v>6.8023947633243109</c:v>
                </c:pt>
              </c:numCache>
            </c:numRef>
          </c:xVal>
          <c:yVal>
            <c:numRef>
              <c:f>Sheet1!$N$12:$N$26</c:f>
              <c:numCache>
                <c:formatCode>General</c:formatCode>
                <c:ptCount val="15"/>
                <c:pt idx="0">
                  <c:v>7.9557950022004817E-2</c:v>
                </c:pt>
                <c:pt idx="1">
                  <c:v>0.11637955742678971</c:v>
                </c:pt>
                <c:pt idx="2">
                  <c:v>0.19593181002943466</c:v>
                </c:pt>
                <c:pt idx="3">
                  <c:v>0.32986186083529861</c:v>
                </c:pt>
                <c:pt idx="4">
                  <c:v>0.5475643241552538</c:v>
                </c:pt>
                <c:pt idx="5">
                  <c:v>0.86666457373710337</c:v>
                </c:pt>
                <c:pt idx="6">
                  <c:v>1.9010554760048504</c:v>
                </c:pt>
                <c:pt idx="7">
                  <c:v>2.2178726882575495</c:v>
                </c:pt>
                <c:pt idx="8">
                  <c:v>2.2584545924397474</c:v>
                </c:pt>
                <c:pt idx="9">
                  <c:v>2.4236268492631408</c:v>
                </c:pt>
                <c:pt idx="10">
                  <c:v>2.4290109105580671</c:v>
                </c:pt>
                <c:pt idx="11">
                  <c:v>2.9178739091331263</c:v>
                </c:pt>
                <c:pt idx="12">
                  <c:v>3.2199999186082788</c:v>
                </c:pt>
                <c:pt idx="13">
                  <c:v>4.0592582773910628</c:v>
                </c:pt>
                <c:pt idx="14">
                  <c:v>4.4368873021382118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88-48DE-BE7D-1F423F3CC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00879"/>
        <c:axId val="401452143"/>
      </c:scatterChart>
      <c:valAx>
        <c:axId val="40100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52143"/>
        <c:crosses val="autoZero"/>
        <c:crossBetween val="midCat"/>
      </c:valAx>
      <c:valAx>
        <c:axId val="40145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00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27</xdr:row>
      <xdr:rowOff>156210</xdr:rowOff>
    </xdr:from>
    <xdr:to>
      <xdr:col>14</xdr:col>
      <xdr:colOff>358140</xdr:colOff>
      <xdr:row>42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E2144-FDB7-4BCF-9ECC-7B201A7BD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3.2</v>
          </cell>
          <cell r="B2">
            <v>89</v>
          </cell>
        </row>
        <row r="3">
          <cell r="A3">
            <v>1.8</v>
          </cell>
          <cell r="B3">
            <v>75</v>
          </cell>
        </row>
        <row r="4">
          <cell r="A4">
            <v>2.6</v>
          </cell>
          <cell r="B4">
            <v>92</v>
          </cell>
        </row>
        <row r="5">
          <cell r="A5">
            <v>4</v>
          </cell>
          <cell r="B5">
            <v>90</v>
          </cell>
        </row>
        <row r="6">
          <cell r="A6">
            <v>1.2</v>
          </cell>
          <cell r="B6">
            <v>70</v>
          </cell>
        </row>
        <row r="7">
          <cell r="A7">
            <v>1.6</v>
          </cell>
          <cell r="B7">
            <v>75</v>
          </cell>
        </row>
        <row r="8">
          <cell r="A8">
            <v>2.4</v>
          </cell>
          <cell r="B8">
            <v>82</v>
          </cell>
        </row>
        <row r="9">
          <cell r="A9">
            <v>2.8</v>
          </cell>
          <cell r="B9">
            <v>83</v>
          </cell>
        </row>
        <row r="10">
          <cell r="A10">
            <v>2.9</v>
          </cell>
          <cell r="B10">
            <v>90</v>
          </cell>
        </row>
        <row r="11">
          <cell r="A11">
            <v>3</v>
          </cell>
          <cell r="B11">
            <v>85</v>
          </cell>
        </row>
        <row r="12">
          <cell r="A12">
            <v>3.3</v>
          </cell>
          <cell r="B12">
            <v>100</v>
          </cell>
        </row>
        <row r="13">
          <cell r="A13">
            <v>3.4</v>
          </cell>
          <cell r="B13">
            <v>80</v>
          </cell>
        </row>
        <row r="14">
          <cell r="A14">
            <v>3.5</v>
          </cell>
          <cell r="B14">
            <v>98</v>
          </cell>
        </row>
        <row r="15">
          <cell r="A15">
            <v>3.6</v>
          </cell>
          <cell r="B15">
            <v>89</v>
          </cell>
        </row>
        <row r="16">
          <cell r="A16">
            <v>3.8</v>
          </cell>
          <cell r="B16">
            <v>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selection activeCell="B4" sqref="B4"/>
    </sheetView>
  </sheetViews>
  <sheetFormatPr defaultRowHeight="14.4" x14ac:dyDescent="0.3"/>
  <cols>
    <col min="1" max="1" width="10.33203125" customWidth="1"/>
    <col min="2" max="2" width="16.6640625" customWidth="1"/>
    <col min="3" max="3" width="13.44140625" customWidth="1"/>
    <col min="9" max="9" width="13.44140625" customWidth="1"/>
    <col min="13" max="13" width="11.77734375" customWidth="1"/>
  </cols>
  <sheetData>
    <row r="1" spans="1:20" x14ac:dyDescent="0.3">
      <c r="A1" s="4"/>
    </row>
    <row r="2" spans="1:20" x14ac:dyDescent="0.3">
      <c r="A2" s="2">
        <v>1</v>
      </c>
      <c r="F2" t="s">
        <v>2</v>
      </c>
    </row>
    <row r="3" spans="1:20" x14ac:dyDescent="0.3">
      <c r="A3" s="2">
        <v>2</v>
      </c>
      <c r="F3">
        <v>0.3266666666666671</v>
      </c>
      <c r="G3">
        <v>-1.073333333333333</v>
      </c>
      <c r="H3">
        <v>-0.27333333333333298</v>
      </c>
      <c r="I3">
        <v>1.1266666666666669</v>
      </c>
      <c r="J3">
        <v>-1.6733333333333331</v>
      </c>
      <c r="K3">
        <v>-1.273333333333333</v>
      </c>
      <c r="L3">
        <v>-0.47333333333333316</v>
      </c>
      <c r="M3">
        <v>-7.333333333333325E-2</v>
      </c>
      <c r="N3">
        <v>2.6666666666666838E-2</v>
      </c>
      <c r="O3">
        <v>0.12666666666666693</v>
      </c>
      <c r="P3">
        <v>0.42666666666666675</v>
      </c>
      <c r="Q3">
        <v>0.52666666666666684</v>
      </c>
      <c r="R3">
        <v>0.62666666666666693</v>
      </c>
      <c r="S3">
        <v>0.72666666666666702</v>
      </c>
      <c r="T3">
        <v>0.92666666666666675</v>
      </c>
    </row>
    <row r="4" spans="1:20" x14ac:dyDescent="0.3">
      <c r="A4" s="2">
        <v>3</v>
      </c>
      <c r="F4">
        <v>3.5333333333333314</v>
      </c>
      <c r="G4">
        <v>-10.466666666666669</v>
      </c>
      <c r="H4">
        <v>6.5333333333333314</v>
      </c>
      <c r="I4">
        <v>4.5333333333333314</v>
      </c>
      <c r="J4">
        <v>-15.466666666666669</v>
      </c>
      <c r="K4">
        <v>-10.466666666666669</v>
      </c>
      <c r="L4">
        <v>-3.4666666666666686</v>
      </c>
      <c r="M4">
        <v>-2.4666666666666686</v>
      </c>
      <c r="N4">
        <v>4.5333333333333314</v>
      </c>
      <c r="O4">
        <v>-0.46666666666666856</v>
      </c>
      <c r="P4">
        <v>14.533333333333331</v>
      </c>
      <c r="Q4">
        <v>-5.4666666666666686</v>
      </c>
      <c r="R4">
        <v>12.533333333333331</v>
      </c>
      <c r="S4">
        <v>3.5333333333333314</v>
      </c>
      <c r="T4">
        <v>-1.4666666666666686</v>
      </c>
    </row>
    <row r="5" spans="1:20" x14ac:dyDescent="0.3">
      <c r="A5" s="2">
        <v>4</v>
      </c>
    </row>
    <row r="6" spans="1:20" x14ac:dyDescent="0.3">
      <c r="A6" s="2">
        <v>5</v>
      </c>
      <c r="F6" s="7" t="s">
        <v>3</v>
      </c>
      <c r="G6" s="7"/>
      <c r="I6" t="s">
        <v>4</v>
      </c>
    </row>
    <row r="7" spans="1:20" x14ac:dyDescent="0.3">
      <c r="A7" s="2">
        <v>6</v>
      </c>
      <c r="F7" s="3">
        <f>_xlfn.VAR.S([1]Sheet1!A2:A16)</f>
        <v>0.67923809523809708</v>
      </c>
      <c r="G7" s="3">
        <f>_xlfn.COVARIANCE.S([1]Sheet1!A2:A16,[1]Sheet1!B2:B16)</f>
        <v>4.9419047619047616</v>
      </c>
      <c r="I7">
        <v>3.0086443804550447</v>
      </c>
      <c r="J7">
        <v>-0.2111707789825677</v>
      </c>
      <c r="L7">
        <f t="array" ref="L7:M8">MINVERSE(F7:G8)</f>
        <v>3.0086443804550447</v>
      </c>
      <c r="M7">
        <v>-0.2111707789825677</v>
      </c>
    </row>
    <row r="8" spans="1:20" x14ac:dyDescent="0.3">
      <c r="A8" s="2">
        <v>7</v>
      </c>
      <c r="F8" s="3">
        <v>4.9419047619047616</v>
      </c>
      <c r="G8" s="3">
        <f>_xlfn.VAR.S([1]Sheet1!B2:B16)</f>
        <v>70.409523809523805</v>
      </c>
      <c r="I8">
        <v>-0.21117077898256767</v>
      </c>
      <c r="J8">
        <v>2.9024282052489431E-2</v>
      </c>
      <c r="L8">
        <v>-0.21117077898256767</v>
      </c>
      <c r="M8">
        <v>2.9024282052489431E-2</v>
      </c>
    </row>
    <row r="9" spans="1:20" x14ac:dyDescent="0.3">
      <c r="A9" s="2">
        <v>8</v>
      </c>
    </row>
    <row r="10" spans="1:20" x14ac:dyDescent="0.3">
      <c r="A10" s="2">
        <v>9</v>
      </c>
    </row>
    <row r="11" spans="1:20" x14ac:dyDescent="0.3">
      <c r="A11" s="2">
        <v>10</v>
      </c>
      <c r="F11" s="8" t="s">
        <v>5</v>
      </c>
      <c r="G11" s="8"/>
      <c r="H11" s="4" t="s">
        <v>6</v>
      </c>
      <c r="I11" s="10" t="s">
        <v>9</v>
      </c>
      <c r="J11" s="10" t="s">
        <v>7</v>
      </c>
      <c r="K11" s="10" t="s">
        <v>8</v>
      </c>
      <c r="L11" s="10" t="s">
        <v>10</v>
      </c>
      <c r="M11" s="10" t="s">
        <v>11</v>
      </c>
      <c r="N11" s="10"/>
    </row>
    <row r="12" spans="1:20" x14ac:dyDescent="0.3">
      <c r="A12" s="2">
        <v>11</v>
      </c>
      <c r="F12" s="2">
        <f t="array" ref="F12:G26">MMULT(B20:C34,I7:J8)</f>
        <v>0.23668707854357718</v>
      </c>
      <c r="G12" s="2">
        <v>3.3570008784490402E-2</v>
      </c>
      <c r="H12" s="2">
        <f>MMULT(F12:G12,F3:F4)</f>
        <v>0.19593181002943466</v>
      </c>
      <c r="I12" s="3">
        <v>7.9557950022004817E-2</v>
      </c>
      <c r="J12" s="3">
        <v>1</v>
      </c>
      <c r="K12" s="3">
        <f>(J12-0.5)/15</f>
        <v>3.3333333333333333E-2</v>
      </c>
      <c r="L12" s="3">
        <f>_xlfn.CHISQ.INV(K12,2)</f>
        <v>6.7803103351362692E-2</v>
      </c>
      <c r="M12" s="3">
        <v>6.7803103351362692E-2</v>
      </c>
      <c r="N12" s="3">
        <v>7.9557950022004817E-2</v>
      </c>
    </row>
    <row r="13" spans="1:20" x14ac:dyDescent="0.3">
      <c r="A13" s="2">
        <v>12</v>
      </c>
      <c r="F13" s="2">
        <v>-1.0190241483375382</v>
      </c>
      <c r="G13" s="2">
        <v>-7.713084937476683E-2</v>
      </c>
      <c r="H13" s="2">
        <f>MMULT(F13:G13,G3:G4)</f>
        <v>1.9010554760048504</v>
      </c>
      <c r="I13" s="3">
        <v>0.11637955742678971</v>
      </c>
      <c r="J13" s="3">
        <v>2</v>
      </c>
      <c r="K13" s="3">
        <f t="shared" ref="K13:K26" si="0">(J13-0.5)/15</f>
        <v>0.1</v>
      </c>
      <c r="L13" s="3">
        <f t="shared" ref="L13:L26" si="1">_xlfn.CHISQ.INV(K13,2)</f>
        <v>0.21072103131565262</v>
      </c>
      <c r="M13" s="3">
        <v>0.21072103131565262</v>
      </c>
      <c r="N13" s="3">
        <v>0.11637955742678971</v>
      </c>
    </row>
    <row r="14" spans="1:20" x14ac:dyDescent="0.3">
      <c r="A14" s="2">
        <v>13</v>
      </c>
      <c r="F14" s="2">
        <v>-2.2020118866771528</v>
      </c>
      <c r="G14" s="2">
        <v>0.24734532233149933</v>
      </c>
      <c r="H14" s="2">
        <f>MMULT(F14:G14,H3:H4)</f>
        <v>2.2178726882575495</v>
      </c>
      <c r="I14" s="3">
        <v>0.19593181002943466</v>
      </c>
      <c r="J14" s="3">
        <v>3</v>
      </c>
      <c r="K14" s="3">
        <f t="shared" si="0"/>
        <v>0.16666666666666666</v>
      </c>
      <c r="L14" s="3">
        <f t="shared" si="1"/>
        <v>0.36464311358790924</v>
      </c>
      <c r="M14" s="3">
        <v>0.36464311358790924</v>
      </c>
      <c r="N14" s="3">
        <v>0.19593181002943466</v>
      </c>
    </row>
    <row r="15" spans="1:20" x14ac:dyDescent="0.3">
      <c r="A15" s="2">
        <v>14</v>
      </c>
      <c r="F15" s="2">
        <v>2.4324318039250445</v>
      </c>
      <c r="G15" s="2">
        <v>-0.10634233234907428</v>
      </c>
      <c r="H15" s="2">
        <f>MMULT(F15:G15,I3:I4)</f>
        <v>2.2584545924397474</v>
      </c>
      <c r="I15" s="3">
        <v>0.32986186083529861</v>
      </c>
      <c r="J15" s="3">
        <v>4</v>
      </c>
      <c r="K15" s="3">
        <f t="shared" si="0"/>
        <v>0.23333333333333334</v>
      </c>
      <c r="L15" s="3">
        <f t="shared" si="1"/>
        <v>0.53140633146601135</v>
      </c>
      <c r="M15" s="3">
        <v>0.53140633146601135</v>
      </c>
      <c r="N15" s="3">
        <v>0.32986186083529861</v>
      </c>
    </row>
    <row r="16" spans="1:20" x14ac:dyDescent="0.3">
      <c r="A16" s="2">
        <v>15</v>
      </c>
      <c r="F16" s="2">
        <v>-1.7683568816977275</v>
      </c>
      <c r="G16" s="2">
        <v>-9.5549792247673349E-2</v>
      </c>
      <c r="H16" s="2">
        <f>MMULT(F16:G16,J3:J4)</f>
        <v>4.4368873021382118</v>
      </c>
      <c r="I16" s="3">
        <v>0.5475643241552538</v>
      </c>
      <c r="J16" s="3">
        <v>5</v>
      </c>
      <c r="K16" s="3">
        <f t="shared" si="0"/>
        <v>0.3</v>
      </c>
      <c r="L16" s="3">
        <f t="shared" si="1"/>
        <v>0.71334988787746478</v>
      </c>
      <c r="M16" s="3">
        <v>0.71334988787746478</v>
      </c>
      <c r="N16" s="3">
        <v>0.5475643241552538</v>
      </c>
    </row>
    <row r="17" spans="1:14" ht="19.8" customHeight="1" x14ac:dyDescent="0.3">
      <c r="A17" s="5" t="s">
        <v>0</v>
      </c>
      <c r="B17" s="5">
        <f>AVERAGE([1]Sheet1!A2:A16)</f>
        <v>2.8733333333333331</v>
      </c>
      <c r="C17" s="5">
        <f>AVERAGE([1]Sheet1!B2:B16)</f>
        <v>85.466666666666669</v>
      </c>
      <c r="D17" s="6"/>
      <c r="F17" s="2">
        <v>-1.6207530244285469</v>
      </c>
      <c r="G17" s="2">
        <v>-3.4896693578253313E-2</v>
      </c>
      <c r="H17" s="2">
        <f>MMULT(F17:G17,K3:K4)</f>
        <v>2.4290109105580671</v>
      </c>
      <c r="I17" s="3">
        <v>0.86666457373710337</v>
      </c>
      <c r="J17" s="3">
        <v>6</v>
      </c>
      <c r="K17" s="3">
        <f t="shared" si="0"/>
        <v>0.36666666666666664</v>
      </c>
      <c r="L17" s="3">
        <f t="shared" si="1"/>
        <v>0.91351680499142984</v>
      </c>
      <c r="M17" s="3">
        <v>0.91351680499142984</v>
      </c>
      <c r="N17" s="3">
        <v>0.86666457373710337</v>
      </c>
    </row>
    <row r="18" spans="1:14" x14ac:dyDescent="0.3">
      <c r="F18" s="2">
        <v>-0.69203297294248556</v>
      </c>
      <c r="G18" s="2">
        <v>-6.6334239688141394E-4</v>
      </c>
      <c r="H18" s="2">
        <f>MMULT(F18:G18,L3:L4)</f>
        <v>0.32986186083529861</v>
      </c>
      <c r="I18" s="3">
        <v>1.9010554760048504</v>
      </c>
      <c r="J18" s="3">
        <v>7</v>
      </c>
      <c r="K18" s="3">
        <f t="shared" si="0"/>
        <v>0.43333333333333335</v>
      </c>
      <c r="L18" s="3">
        <f t="shared" si="1"/>
        <v>1.1359680752118786</v>
      </c>
      <c r="M18" s="3">
        <v>1.1359680752118786</v>
      </c>
      <c r="N18" s="3">
        <v>1.9010554760048504</v>
      </c>
    </row>
    <row r="19" spans="1:14" x14ac:dyDescent="0.3">
      <c r="B19" s="8" t="s">
        <v>1</v>
      </c>
      <c r="C19" s="8"/>
      <c r="F19" s="2">
        <v>0.30025400025696436</v>
      </c>
      <c r="G19" s="2">
        <v>-5.6107371937419041E-2</v>
      </c>
      <c r="H19" s="2">
        <f>MMULT(F19:G19,M3:M4)</f>
        <v>0.11637955742678971</v>
      </c>
      <c r="I19" s="3">
        <v>2.2178726882575495</v>
      </c>
      <c r="J19" s="3">
        <v>8</v>
      </c>
      <c r="K19" s="3">
        <f t="shared" si="0"/>
        <v>0.5</v>
      </c>
      <c r="L19" s="3">
        <f t="shared" si="1"/>
        <v>1.3862943611198906</v>
      </c>
      <c r="M19" s="3">
        <v>1.3862943611198906</v>
      </c>
      <c r="N19" s="3">
        <v>2.2178726882575495</v>
      </c>
    </row>
    <row r="20" spans="1:14" x14ac:dyDescent="0.3">
      <c r="B20" s="2">
        <f>[1]Sheet1!A2-$B$17</f>
        <v>0.3266666666666671</v>
      </c>
      <c r="C20" s="2">
        <f>[1]Sheet1!B2-$C$17</f>
        <v>3.5333333333333314</v>
      </c>
      <c r="F20" s="2">
        <v>-0.87707701457550469</v>
      </c>
      <c r="G20" s="2">
        <v>0.1259455245317502</v>
      </c>
      <c r="H20" s="2">
        <f>MMULT(F20:G20,N3:N4)</f>
        <v>0.5475643241552538</v>
      </c>
      <c r="I20" s="3">
        <v>2.2584545924397474</v>
      </c>
      <c r="J20" s="3">
        <v>9</v>
      </c>
      <c r="K20" s="3">
        <f t="shared" si="0"/>
        <v>0.56666666666666665</v>
      </c>
      <c r="L20" s="3">
        <f t="shared" si="1"/>
        <v>1.6724960484012372</v>
      </c>
      <c r="M20" s="3">
        <v>1.6724960484012372</v>
      </c>
      <c r="N20" s="3">
        <v>2.2584545924397474</v>
      </c>
    </row>
    <row r="21" spans="1:14" x14ac:dyDescent="0.3">
      <c r="B21" s="2">
        <f>[1]Sheet1!A3-$B$17</f>
        <v>-1.073333333333333</v>
      </c>
      <c r="C21" s="2">
        <f>[1]Sheet1!B3-$C$17</f>
        <v>-10.466666666666669</v>
      </c>
      <c r="F21" s="2">
        <v>0.47964131838283841</v>
      </c>
      <c r="G21" s="2">
        <v>-4.0292963628953751E-2</v>
      </c>
      <c r="H21" s="2">
        <f>MMULT(F21:G21,O3:O4)</f>
        <v>7.9557950022004817E-2</v>
      </c>
      <c r="I21" s="3">
        <v>2.4236268492631408</v>
      </c>
      <c r="J21" s="3">
        <v>10</v>
      </c>
      <c r="K21" s="3">
        <f t="shared" si="0"/>
        <v>0.6333333333333333</v>
      </c>
      <c r="L21" s="3">
        <f t="shared" si="1"/>
        <v>2.0066042177275696</v>
      </c>
      <c r="M21" s="3">
        <v>2.0066042177275696</v>
      </c>
      <c r="N21" s="3">
        <v>2.4236268492631408</v>
      </c>
    </row>
    <row r="22" spans="1:14" x14ac:dyDescent="0.3">
      <c r="B22" s="2">
        <f>[1]Sheet1!A4-$B$17</f>
        <v>-0.27333333333333298</v>
      </c>
      <c r="C22" s="2">
        <f>[1]Sheet1!B4-$C$17</f>
        <v>6.5333333333333314</v>
      </c>
      <c r="F22" s="2">
        <v>-1.7853270522191635</v>
      </c>
      <c r="G22" s="2">
        <v>0.33172003346361745</v>
      </c>
      <c r="H22" s="2">
        <f>MMULT(F22:G22,P3:P4)</f>
        <v>4.0592582773910628</v>
      </c>
      <c r="I22" s="3">
        <v>2.4290109105580671</v>
      </c>
      <c r="J22" s="3">
        <v>11</v>
      </c>
      <c r="K22" s="3">
        <f t="shared" si="0"/>
        <v>0.7</v>
      </c>
      <c r="L22" s="3">
        <f t="shared" si="1"/>
        <v>2.4079456086518718</v>
      </c>
      <c r="M22" s="3">
        <v>2.4079456086518718</v>
      </c>
      <c r="N22" s="3">
        <v>2.4290109105580671</v>
      </c>
    </row>
    <row r="23" spans="1:14" x14ac:dyDescent="0.3">
      <c r="B23" s="2">
        <f>[1]Sheet1!A5-$B$17</f>
        <v>1.1266666666666669</v>
      </c>
      <c r="C23" s="2">
        <f>[1]Sheet1!B5-$C$17</f>
        <v>4.5333333333333314</v>
      </c>
      <c r="F23" s="2">
        <v>2.7389529654776945</v>
      </c>
      <c r="G23" s="2">
        <v>-0.26988268548442795</v>
      </c>
      <c r="H23" s="2">
        <f>MMULT(F23:G23,Q3:Q4)</f>
        <v>2.9178739091331263</v>
      </c>
      <c r="I23" s="3">
        <v>2.9178739091331263</v>
      </c>
      <c r="J23" s="3">
        <v>12</v>
      </c>
      <c r="K23" s="3">
        <f t="shared" si="0"/>
        <v>0.76666666666666672</v>
      </c>
      <c r="L23" s="3">
        <f t="shared" si="1"/>
        <v>2.9105744652136845</v>
      </c>
      <c r="M23" s="3">
        <v>2.9105744652136845</v>
      </c>
      <c r="N23" s="3">
        <v>2.9178739091331263</v>
      </c>
    </row>
    <row r="24" spans="1:14" x14ac:dyDescent="0.3">
      <c r="B24" s="2">
        <f>[1]Sheet1!A6-$B$17</f>
        <v>-1.6733333333333331</v>
      </c>
      <c r="C24" s="2">
        <f>[1]Sheet1!B6-$C$17</f>
        <v>-15.466666666666669</v>
      </c>
      <c r="F24" s="2">
        <v>-0.76125661816301893</v>
      </c>
      <c r="G24" s="2">
        <v>0.23143731356212499</v>
      </c>
      <c r="H24" s="2">
        <f>MMULT(F24:G24,R3:R4)</f>
        <v>2.4236268492631408</v>
      </c>
      <c r="I24" s="3">
        <v>3.2199999186082788</v>
      </c>
      <c r="J24" s="3">
        <v>13</v>
      </c>
      <c r="K24" s="3">
        <f t="shared" si="0"/>
        <v>0.83333333333333337</v>
      </c>
      <c r="L24" s="3">
        <f t="shared" si="1"/>
        <v>3.5835189384561104</v>
      </c>
      <c r="M24" s="3">
        <v>3.5835189384561104</v>
      </c>
      <c r="N24" s="3">
        <v>3.2199999186082788</v>
      </c>
    </row>
    <row r="25" spans="1:14" x14ac:dyDescent="0.3">
      <c r="B25" s="2">
        <f>[1]Sheet1!A7-$B$17</f>
        <v>-1.273333333333333</v>
      </c>
      <c r="C25" s="2">
        <f>[1]Sheet1!B7-$C$17</f>
        <v>-10.466666666666669</v>
      </c>
      <c r="F25" s="2">
        <v>1.4401448307255951</v>
      </c>
      <c r="G25" s="2">
        <v>-5.0898302808536661E-2</v>
      </c>
      <c r="H25" s="2">
        <f>MMULT(F25:G25,S3:S4)</f>
        <v>0.86666457373710337</v>
      </c>
      <c r="I25" s="3">
        <v>4.0592582773910628</v>
      </c>
      <c r="J25" s="3">
        <v>14</v>
      </c>
      <c r="K25" s="3">
        <f t="shared" si="0"/>
        <v>0.9</v>
      </c>
      <c r="L25" s="3">
        <f t="shared" si="1"/>
        <v>4.6051701859880918</v>
      </c>
      <c r="M25" s="3">
        <v>4.6051701859880918</v>
      </c>
      <c r="N25" s="3">
        <v>4.0592582773910628</v>
      </c>
    </row>
    <row r="26" spans="1:14" x14ac:dyDescent="0.3">
      <c r="B26" s="2">
        <f>[1]Sheet1!A8-$B$17</f>
        <v>-0.47333333333333316</v>
      </c>
      <c r="C26" s="2">
        <f>[1]Sheet1!B8-$C$17</f>
        <v>-3.4666666666666686</v>
      </c>
      <c r="F26" s="2">
        <v>3.0977276017294413</v>
      </c>
      <c r="G26" s="2">
        <v>-0.2382538688674973</v>
      </c>
      <c r="H26" s="2">
        <f>MMULT(F26:G26,T3:T4)</f>
        <v>3.2199999186082788</v>
      </c>
      <c r="I26" s="3">
        <v>4.4368873021382118</v>
      </c>
      <c r="J26" s="3">
        <v>15</v>
      </c>
      <c r="K26" s="3">
        <f t="shared" si="0"/>
        <v>0.96666666666666667</v>
      </c>
      <c r="L26" s="3">
        <f t="shared" si="1"/>
        <v>6.8023947633243109</v>
      </c>
      <c r="M26" s="3">
        <v>6.8023947633243109</v>
      </c>
      <c r="N26" s="3">
        <v>4.4368873021382118</v>
      </c>
    </row>
    <row r="27" spans="1:14" x14ac:dyDescent="0.3">
      <c r="B27" s="2">
        <f>[1]Sheet1!A9-$B$17</f>
        <v>-7.333333333333325E-2</v>
      </c>
      <c r="C27" s="2">
        <f>[1]Sheet1!B9-$C$17</f>
        <v>-2.4666666666666686</v>
      </c>
    </row>
    <row r="28" spans="1:14" x14ac:dyDescent="0.3">
      <c r="B28" s="2">
        <f>[1]Sheet1!A10-$B$17</f>
        <v>2.6666666666666838E-2</v>
      </c>
      <c r="C28" s="2">
        <f>[1]Sheet1!B10-$C$17</f>
        <v>4.5333333333333314</v>
      </c>
    </row>
    <row r="29" spans="1:14" x14ac:dyDescent="0.3">
      <c r="B29" s="2">
        <f>[1]Sheet1!A11-$B$17</f>
        <v>0.12666666666666693</v>
      </c>
      <c r="C29" s="2">
        <f>[1]Sheet1!B11-$C$17</f>
        <v>-0.46666666666666856</v>
      </c>
    </row>
    <row r="30" spans="1:14" x14ac:dyDescent="0.3">
      <c r="B30" s="2">
        <f>[1]Sheet1!A12-$B$17</f>
        <v>0.42666666666666675</v>
      </c>
      <c r="C30" s="2">
        <f>[1]Sheet1!B12-$C$17</f>
        <v>14.533333333333331</v>
      </c>
    </row>
    <row r="31" spans="1:14" x14ac:dyDescent="0.3">
      <c r="B31" s="2">
        <f>[1]Sheet1!A13-$B$17</f>
        <v>0.52666666666666684</v>
      </c>
      <c r="C31" s="2">
        <f>[1]Sheet1!B13-$C$17</f>
        <v>-5.4666666666666686</v>
      </c>
    </row>
    <row r="32" spans="1:14" x14ac:dyDescent="0.3">
      <c r="B32" s="2">
        <f>[1]Sheet1!A14-$B$17</f>
        <v>0.62666666666666693</v>
      </c>
      <c r="C32" s="2">
        <f>[1]Sheet1!B14-$C$17</f>
        <v>12.533333333333331</v>
      </c>
    </row>
    <row r="33" spans="2:3" x14ac:dyDescent="0.3">
      <c r="B33" s="2">
        <f>[1]Sheet1!A15-$B$17</f>
        <v>0.72666666666666702</v>
      </c>
      <c r="C33" s="2">
        <f>[1]Sheet1!B15-$C$17</f>
        <v>3.5333333333333314</v>
      </c>
    </row>
    <row r="34" spans="2:3" x14ac:dyDescent="0.3">
      <c r="B34" s="2">
        <f>[1]Sheet1!A16-$B$17</f>
        <v>0.92666666666666675</v>
      </c>
      <c r="C34" s="2">
        <f>[1]Sheet1!B16-$C$17</f>
        <v>-1.4666666666666686</v>
      </c>
    </row>
    <row r="36" spans="2:3" x14ac:dyDescent="0.3">
      <c r="B36">
        <v>0.3266666666666671</v>
      </c>
      <c r="C36">
        <v>3.5333333333333314</v>
      </c>
    </row>
    <row r="37" spans="2:3" x14ac:dyDescent="0.3">
      <c r="B37">
        <v>-1.073333333333333</v>
      </c>
      <c r="C37">
        <v>-10.466666666666669</v>
      </c>
    </row>
    <row r="38" spans="2:3" x14ac:dyDescent="0.3">
      <c r="B38">
        <v>-0.27333333333333298</v>
      </c>
      <c r="C38">
        <v>6.5333333333333314</v>
      </c>
    </row>
    <row r="39" spans="2:3" x14ac:dyDescent="0.3">
      <c r="B39">
        <v>1.1266666666666669</v>
      </c>
      <c r="C39">
        <v>4.5333333333333314</v>
      </c>
    </row>
    <row r="40" spans="2:3" x14ac:dyDescent="0.3">
      <c r="B40">
        <v>-1.6733333333333331</v>
      </c>
      <c r="C40">
        <v>-15.466666666666669</v>
      </c>
    </row>
    <row r="41" spans="2:3" x14ac:dyDescent="0.3">
      <c r="B41">
        <v>-1.273333333333333</v>
      </c>
      <c r="C41">
        <v>-10.466666666666669</v>
      </c>
    </row>
    <row r="42" spans="2:3" x14ac:dyDescent="0.3">
      <c r="B42">
        <v>-0.47333333333333316</v>
      </c>
      <c r="C42">
        <v>-3.4666666666666686</v>
      </c>
    </row>
    <row r="43" spans="2:3" x14ac:dyDescent="0.3">
      <c r="B43">
        <v>-7.333333333333325E-2</v>
      </c>
      <c r="C43">
        <v>-2.4666666666666686</v>
      </c>
    </row>
    <row r="44" spans="2:3" x14ac:dyDescent="0.3">
      <c r="B44">
        <v>2.6666666666666838E-2</v>
      </c>
      <c r="C44">
        <v>4.5333333333333314</v>
      </c>
    </row>
    <row r="45" spans="2:3" x14ac:dyDescent="0.3">
      <c r="B45">
        <v>0.12666666666666693</v>
      </c>
      <c r="C45">
        <v>-0.46666666666666856</v>
      </c>
    </row>
    <row r="46" spans="2:3" x14ac:dyDescent="0.3">
      <c r="B46">
        <v>0.42666666666666675</v>
      </c>
      <c r="C46">
        <v>14.533333333333331</v>
      </c>
    </row>
    <row r="47" spans="2:3" x14ac:dyDescent="0.3">
      <c r="B47">
        <v>0.52666666666666684</v>
      </c>
      <c r="C47">
        <v>-5.4666666666666686</v>
      </c>
    </row>
    <row r="48" spans="2:3" x14ac:dyDescent="0.3">
      <c r="B48">
        <v>0.62666666666666693</v>
      </c>
      <c r="C48">
        <v>12.533333333333331</v>
      </c>
    </row>
    <row r="49" spans="2:3" x14ac:dyDescent="0.3">
      <c r="B49">
        <v>0.72666666666666702</v>
      </c>
      <c r="C49">
        <v>3.5333333333333314</v>
      </c>
    </row>
    <row r="50" spans="2:3" x14ac:dyDescent="0.3">
      <c r="B50">
        <v>0.92666666666666675</v>
      </c>
      <c r="C50">
        <v>-1.4666666666666686</v>
      </c>
    </row>
  </sheetData>
  <sortState xmlns:xlrd2="http://schemas.microsoft.com/office/spreadsheetml/2017/richdata2" ref="M12:M26">
    <sortCondition ref="M12"/>
  </sortState>
  <mergeCells count="3">
    <mergeCell ref="B19:C19"/>
    <mergeCell ref="F6:G6"/>
    <mergeCell ref="F11:G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9635-25EE-4A2E-AE49-070D994AF1D7}">
  <dimension ref="A1:J13"/>
  <sheetViews>
    <sheetView workbookViewId="0">
      <selection activeCell="I4" sqref="I4:J6"/>
    </sheetView>
  </sheetViews>
  <sheetFormatPr defaultRowHeight="14.4" x14ac:dyDescent="0.3"/>
  <cols>
    <col min="1" max="1" width="11" customWidth="1"/>
    <col min="2" max="2" width="16" customWidth="1"/>
    <col min="3" max="3" width="17.5546875" customWidth="1"/>
    <col min="9" max="9" width="16.88671875" customWidth="1"/>
    <col min="10" max="10" width="16.5546875" customWidth="1"/>
  </cols>
  <sheetData>
    <row r="1" spans="1:10" ht="31.2" x14ac:dyDescent="0.3">
      <c r="A1" s="11"/>
      <c r="B1" s="1" t="s">
        <v>12</v>
      </c>
      <c r="C1" s="1" t="s">
        <v>13</v>
      </c>
      <c r="F1" s="9" t="s">
        <v>15</v>
      </c>
      <c r="G1" s="9"/>
    </row>
    <row r="2" spans="1:10" ht="15.6" x14ac:dyDescent="0.3">
      <c r="A2" s="1">
        <v>1</v>
      </c>
      <c r="B2" s="1">
        <v>1500</v>
      </c>
      <c r="C2" s="1">
        <v>1790</v>
      </c>
      <c r="F2" s="3">
        <f>_xlfn.VAR.S(B2:B11)</f>
        <v>777645.5555555555</v>
      </c>
      <c r="G2" s="3">
        <f>_xlfn.COVARIANCE.S(B2:B11,C2:C11)</f>
        <v>739655.5555555555</v>
      </c>
      <c r="I2">
        <f t="array" ref="I2:J3">MINVERSE(F2:G3)</f>
        <v>1.59272435052325E-5</v>
      </c>
      <c r="J2">
        <v>-1.5393313872351439E-5</v>
      </c>
    </row>
    <row r="3" spans="1:10" ht="15.6" x14ac:dyDescent="0.3">
      <c r="A3" s="1">
        <v>2</v>
      </c>
      <c r="B3" s="1">
        <v>2300</v>
      </c>
      <c r="C3" s="1">
        <v>2390</v>
      </c>
      <c r="F3" s="3">
        <v>739655.5555555555</v>
      </c>
      <c r="G3" s="3">
        <f>_xlfn.VAR.S(C2:C11)</f>
        <v>765311.11111111112</v>
      </c>
      <c r="I3">
        <v>-1.5393313872351436E-5</v>
      </c>
      <c r="J3">
        <v>1.6183941333496368E-5</v>
      </c>
    </row>
    <row r="4" spans="1:10" ht="15.6" x14ac:dyDescent="0.3">
      <c r="A4" s="1">
        <v>3</v>
      </c>
      <c r="B4" s="1">
        <v>1870</v>
      </c>
      <c r="C4" s="1">
        <v>2150</v>
      </c>
      <c r="I4" s="12" t="s">
        <v>16</v>
      </c>
      <c r="J4" s="12"/>
    </row>
    <row r="5" spans="1:10" ht="15.6" x14ac:dyDescent="0.3">
      <c r="A5" s="1">
        <v>4</v>
      </c>
      <c r="B5" s="1">
        <v>1680</v>
      </c>
      <c r="C5" s="1">
        <v>2400</v>
      </c>
      <c r="I5" s="3">
        <v>1.5926999999999998E-5</v>
      </c>
      <c r="J5" s="3">
        <v>-1.5393E-5</v>
      </c>
    </row>
    <row r="6" spans="1:10" ht="15.6" x14ac:dyDescent="0.3">
      <c r="A6" s="1">
        <v>5</v>
      </c>
      <c r="B6" s="1">
        <v>1720</v>
      </c>
      <c r="C6" s="1">
        <v>1500</v>
      </c>
      <c r="I6" s="3">
        <v>-1.5393E-5</v>
      </c>
      <c r="J6" s="3">
        <v>1.6184E-5</v>
      </c>
    </row>
    <row r="7" spans="1:10" ht="15.6" x14ac:dyDescent="0.3">
      <c r="A7" s="1">
        <v>6</v>
      </c>
      <c r="B7" s="1">
        <v>3960</v>
      </c>
      <c r="C7" s="1">
        <v>4130</v>
      </c>
    </row>
    <row r="8" spans="1:10" ht="15.6" x14ac:dyDescent="0.3">
      <c r="A8" s="1">
        <v>7</v>
      </c>
      <c r="B8" s="1">
        <v>2340</v>
      </c>
      <c r="C8" s="1">
        <v>2690</v>
      </c>
    </row>
    <row r="9" spans="1:10" ht="15.6" x14ac:dyDescent="0.3">
      <c r="A9" s="1">
        <v>8</v>
      </c>
      <c r="B9" s="1">
        <v>1980</v>
      </c>
      <c r="C9" s="1">
        <v>2530</v>
      </c>
    </row>
    <row r="10" spans="1:10" ht="15.6" x14ac:dyDescent="0.3">
      <c r="A10" s="1">
        <v>9</v>
      </c>
      <c r="B10" s="1">
        <v>3840</v>
      </c>
      <c r="C10" s="1">
        <v>4060</v>
      </c>
    </row>
    <row r="11" spans="1:10" ht="15.6" x14ac:dyDescent="0.3">
      <c r="A11" s="1">
        <v>10</v>
      </c>
      <c r="B11" s="1">
        <v>2880</v>
      </c>
      <c r="C11" s="1">
        <v>3160</v>
      </c>
    </row>
    <row r="12" spans="1:10" ht="15.6" x14ac:dyDescent="0.3">
      <c r="A12" s="11" t="s">
        <v>0</v>
      </c>
      <c r="B12" s="11">
        <f>AVERAGE(B2:B11)</f>
        <v>2407</v>
      </c>
      <c r="C12" s="11">
        <f>AVERAGE(C2:C11)</f>
        <v>2680</v>
      </c>
    </row>
    <row r="13" spans="1:10" ht="15.6" x14ac:dyDescent="0.3">
      <c r="A13" s="11" t="s">
        <v>14</v>
      </c>
      <c r="B13" s="11">
        <f>_xlfn.VAR.S(B2:B11)</f>
        <v>777645.5555555555</v>
      </c>
      <c r="C13" s="11">
        <f>_xlfn.VAR.S(C2:C11)</f>
        <v>765311.11111111112</v>
      </c>
    </row>
  </sheetData>
  <mergeCells count="2">
    <mergeCell ref="F1:G1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2022-02-28T17:20:12Z</dcterms:modified>
</cp:coreProperties>
</file>