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ea\S2 IPB\Asisten Dosen\STA1342\Pertemuan 8\"/>
    </mc:Choice>
  </mc:AlternateContent>
  <xr:revisionPtr revIDLastSave="0" documentId="13_ncr:1_{3B3ADBF7-B2B4-43AB-A9F5-93DBB47E47A2}" xr6:coauthVersionLast="47" xr6:coauthVersionMax="47" xr10:uidLastSave="{00000000-0000-0000-0000-000000000000}"/>
  <bookViews>
    <workbookView xWindow="-110" yWindow="-110" windowWidth="19420" windowHeight="10300" xr2:uid="{8D0D88F4-FA9D-4D44-A6A9-2D40F99F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1" i="1" l="1" a="1"/>
  <c r="B161" i="1" s="1"/>
  <c r="B144" i="1" a="1"/>
  <c r="B144" i="1" s="1"/>
  <c r="B129" i="1"/>
  <c r="B121" i="1"/>
  <c r="B107" i="1"/>
  <c r="B88" i="1" a="1"/>
  <c r="B88" i="1" s="1"/>
  <c r="B82" i="1"/>
  <c r="B61" i="1"/>
  <c r="C59" i="1"/>
  <c r="B55" i="1"/>
  <c r="C41" i="1"/>
  <c r="B45" i="1"/>
  <c r="B59" i="1" s="1"/>
  <c r="B43" i="1"/>
  <c r="B57" i="1" s="1"/>
  <c r="B41" i="1"/>
  <c r="K3" i="1"/>
  <c r="H2" i="1"/>
  <c r="I3" i="1"/>
  <c r="J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L2" i="1"/>
  <c r="K2" i="1"/>
  <c r="J2" i="1"/>
  <c r="I2" i="1"/>
  <c r="H31" i="1"/>
  <c r="H26" i="1"/>
  <c r="H27" i="1"/>
  <c r="H28" i="1"/>
  <c r="H29" i="1"/>
  <c r="H3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F85" i="1"/>
  <c r="E85" i="1"/>
  <c r="E84" i="1"/>
  <c r="F84" i="1"/>
  <c r="D84" i="1"/>
  <c r="D83" i="1"/>
  <c r="E83" i="1"/>
  <c r="F83" i="1"/>
  <c r="C83" i="1"/>
  <c r="F82" i="1"/>
  <c r="E82" i="1"/>
  <c r="D82" i="1"/>
  <c r="C82" i="1"/>
  <c r="C58" i="1"/>
  <c r="C55" i="1"/>
  <c r="C42" i="1"/>
  <c r="C56" i="1" s="1"/>
  <c r="C43" i="1"/>
  <c r="C57" i="1" s="1"/>
  <c r="C44" i="1"/>
  <c r="C45" i="1"/>
  <c r="B42" i="1"/>
  <c r="B56" i="1" s="1"/>
  <c r="B62" i="1" s="1"/>
  <c r="B44" i="1"/>
  <c r="B58" i="1" s="1"/>
  <c r="B64" i="1" s="1"/>
  <c r="B65" i="1" l="1"/>
  <c r="E86" i="1"/>
  <c r="C84" i="1" a="1"/>
  <c r="B83" i="1" a="1"/>
  <c r="D85" i="1" a="1"/>
  <c r="B63" i="1"/>
  <c r="D108" i="1"/>
  <c r="D115" i="1" s="1"/>
  <c r="D85" i="1" l="1"/>
  <c r="D110" i="1" s="1"/>
  <c r="D117" i="1" s="1"/>
  <c r="D111" i="1"/>
  <c r="D118" i="1" s="1"/>
  <c r="F110" i="1"/>
  <c r="F117" i="1" s="1"/>
  <c r="F108" i="1"/>
  <c r="F115" i="1" s="1"/>
  <c r="E111" i="1"/>
  <c r="E118" i="1" s="1"/>
  <c r="E109" i="1"/>
  <c r="E116" i="1" s="1"/>
  <c r="C107" i="1"/>
  <c r="C114" i="1" s="1"/>
  <c r="E107" i="1"/>
  <c r="E114" i="1" s="1"/>
  <c r="F107" i="1"/>
  <c r="F114" i="1" s="1"/>
  <c r="F109" i="1"/>
  <c r="F116" i="1" s="1"/>
  <c r="B83" i="1"/>
  <c r="B109" i="1"/>
  <c r="B116" i="1" s="1"/>
  <c r="B111" i="1"/>
  <c r="B118" i="1" s="1"/>
  <c r="B110" i="1"/>
  <c r="B117" i="1" s="1"/>
  <c r="D107" i="1"/>
  <c r="D114" i="1" s="1"/>
  <c r="C84" i="1"/>
  <c r="C109" i="1" s="1"/>
  <c r="C116" i="1" s="1"/>
  <c r="C110" i="1"/>
  <c r="C117" i="1" s="1"/>
  <c r="C111" i="1"/>
  <c r="C118" i="1" s="1"/>
  <c r="E108" i="1"/>
  <c r="E115" i="1" s="1"/>
  <c r="F99" i="1"/>
  <c r="F111" i="1" s="1"/>
  <c r="F118" i="1" s="1"/>
  <c r="C96" i="1"/>
  <c r="C108" i="1" s="1"/>
  <c r="C115" i="1" s="1"/>
  <c r="E98" i="1"/>
  <c r="E110" i="1" s="1"/>
  <c r="E117" i="1" s="1"/>
  <c r="D97" i="1"/>
  <c r="D109" i="1" s="1"/>
  <c r="D116" i="1" s="1"/>
  <c r="B95" i="1" l="1"/>
  <c r="B114" i="1" s="1"/>
  <c r="B108" i="1"/>
  <c r="B115" i="1" s="1"/>
  <c r="B147" i="1" a="1"/>
  <c r="B147" i="1" s="1"/>
  <c r="B153" i="1" s="1" a="1"/>
  <c r="B15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<sst xmlns="http://schemas.openxmlformats.org/spreadsheetml/2006/main" count="33" uniqueCount="32">
  <si>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 xml:space="preserve">Lama belajar </t>
  </si>
  <si>
    <t xml:space="preserve">Konsumsi susu </t>
  </si>
  <si>
    <t xml:space="preserve">Lama tidur </t>
  </si>
  <si>
    <t xml:space="preserve">Rata-rata buku dibaca </t>
  </si>
  <si>
    <t xml:space="preserve">Jarak rumah sekolah </t>
  </si>
  <si>
    <t>Penduga Faktor Loading</t>
  </si>
  <si>
    <t>Nilai Komunalitas dan Ragam Spesifik</t>
  </si>
  <si>
    <t>Ragam spesifik</t>
  </si>
  <si>
    <t>R =</t>
  </si>
  <si>
    <t>LL' =</t>
  </si>
  <si>
    <t xml:space="preserve">komunalitas = </t>
  </si>
  <si>
    <t>h^2 =</t>
  </si>
  <si>
    <t>L =</t>
  </si>
  <si>
    <t>akar ciri =</t>
  </si>
  <si>
    <t>vektor ciri (t) =</t>
  </si>
  <si>
    <t xml:space="preserve">Residual = </t>
  </si>
  <si>
    <t>Residual^2 =</t>
  </si>
  <si>
    <t>Residual</t>
  </si>
  <si>
    <t xml:space="preserve">RMS Overall = </t>
  </si>
  <si>
    <t xml:space="preserve">RMS Overall </t>
  </si>
  <si>
    <t>Menghitung Skor Faktor</t>
  </si>
  <si>
    <t xml:space="preserve">L (t) = </t>
  </si>
  <si>
    <t xml:space="preserve">R ^ -1 = </t>
  </si>
  <si>
    <t xml:space="preserve">L (t) * R ^ -1 = </t>
  </si>
  <si>
    <t>Responden</t>
  </si>
  <si>
    <t>Skor 1</t>
  </si>
  <si>
    <t>Skor 2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</si>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</sst>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2" fillId="2" borderId="6" xfId="0" applyFont="1" applyFill="1" applyBorder="1"/>
    <xf numFmtId="0" fontId="1" fillId="2" borderId="8" xfId="0" applyFont="1" applyFill="1" applyBorder="1"/>
    <xf numFmtId="0" fontId="2" fillId="2" borderId="9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0" xfId="0" applyFont="1" applyFill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534736</xdr:colOff>
      <xdr:row>38</xdr:row>
      <xdr:rowOff>106851</xdr:rowOff>
    </xdr:from>
    <xdr:to>
      <xdr:col>6</xdr:col>
      <xdr:colOff>534736</xdr:colOff>
      <xdr:row>47</xdr:row>
      <xdr:rowOff>57767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87DA27-B417-D7A8-C651-385E2F2D0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0964" y="7726851"/>
          <a:ext cx="3732017" cy="1755653"/>
        </a:xfrm>
        <a:prstGeom prst="rect">
          <a:avLst/>
        </a:prstGeom>
      </xdr:spPr>
    </xdr:pic>
    <xdr:clientData/>
  </xdr:twoCellAnchor>
  <xdr:twoCellAnchor editAs="oneCell">
    <xdr:from>
      <xdr:col>0</xdr:col>
      <xdr:colOff>55702</xdr:colOff>
      <xdr:row>48</xdr:row>
      <xdr:rowOff>55702</xdr:rowOff>
    </xdr:from>
    <xdr:to>
      <xdr:col>4</xdr:col>
      <xdr:colOff>932902</xdr:colOff>
      <xdr:row>52</xdr:row>
      <xdr:rowOff>11141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A15E4F-6957-F2B7-F5C0-4C58C553E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02" y="9680965"/>
          <a:ext cx="4910007" cy="757544"/>
        </a:xfrm>
        <a:prstGeom prst="rect">
          <a:avLst/>
        </a:prstGeom>
      </xdr:spPr>
    </xdr:pic>
    <xdr:clientData/>
  </xdr:twoCellAnchor>
  <xdr:twoCellAnchor editAs="oneCell">
    <xdr:from>
      <xdr:col>2</xdr:col>
      <xdr:colOff>200526</xdr:colOff>
      <xdr:row>59</xdr:row>
      <xdr:rowOff>100263</xdr:rowOff>
    </xdr:from>
    <xdr:to>
      <xdr:col>5</xdr:col>
      <xdr:colOff>178246</xdr:colOff>
      <xdr:row>75</xdr:row>
      <xdr:rowOff>44175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E6F8E4-4824-F8C2-AAE0-3C4549C23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0701" y="11931316"/>
          <a:ext cx="3330966" cy="3152333"/>
        </a:xfrm>
        <a:prstGeom prst="rect">
          <a:avLst/>
        </a:prstGeom>
      </xdr:spPr>
    </xdr:pic>
    <xdr:clientData/>
  </xdr:twoCellAnchor>
  <xdr:twoCellAnchor editAs="oneCell">
    <xdr:from>
      <xdr:col>0</xdr:col>
      <xdr:colOff>467895</xdr:colOff>
      <xdr:row>78</xdr:row>
      <xdr:rowOff>89124</xdr:rowOff>
    </xdr:from>
    <xdr:to>
      <xdr:col>4</xdr:col>
      <xdr:colOff>657280</xdr:colOff>
      <xdr:row>80</xdr:row>
      <xdr:rowOff>141859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47C95D-893D-BF51-845F-41B126EAB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895" y="15730177"/>
          <a:ext cx="4222192" cy="453787"/>
        </a:xfrm>
        <a:prstGeom prst="rect">
          <a:avLst/>
        </a:prstGeom>
      </xdr:spPr>
    </xdr:pic>
    <xdr:clientData/>
  </xdr:twoCellAnchor>
  <xdr:twoCellAnchor editAs="oneCell">
    <xdr:from>
      <xdr:col>0</xdr:col>
      <xdr:colOff>178247</xdr:colOff>
      <xdr:row>95</xdr:row>
      <xdr:rowOff>111403</xdr:rowOff>
    </xdr:from>
    <xdr:to>
      <xdr:col>0</xdr:col>
      <xdr:colOff>584647</xdr:colOff>
      <xdr:row>97</xdr:row>
      <xdr:rowOff>78650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9B1536D-7E2B-CED3-65B0-B58800A71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247" y="19161403"/>
          <a:ext cx="406400" cy="368300"/>
        </a:xfrm>
        <a:prstGeom prst="rect">
          <a:avLst/>
        </a:prstGeom>
      </xdr:spPr>
    </xdr:pic>
    <xdr:clientData/>
  </xdr:twoCellAnchor>
  <xdr:twoCellAnchor editAs="oneCell">
    <xdr:from>
      <xdr:col>0</xdr:col>
      <xdr:colOff>256228</xdr:colOff>
      <xdr:row>102</xdr:row>
      <xdr:rowOff>77983</xdr:rowOff>
    </xdr:from>
    <xdr:to>
      <xdr:col>1</xdr:col>
      <xdr:colOff>846666</xdr:colOff>
      <xdr:row>104</xdr:row>
      <xdr:rowOff>11140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C7D746-506A-A4FB-9C76-29F0044805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7839" b="9256"/>
        <a:stretch/>
      </xdr:blipFill>
      <xdr:spPr>
        <a:xfrm>
          <a:off x="256228" y="20531667"/>
          <a:ext cx="1849298" cy="3342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1004658</xdr:colOff>
      <xdr:row>120</xdr:row>
      <xdr:rowOff>178246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24F088F-82C2-3A36-3126-32664A204D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5122" b="13538"/>
        <a:stretch/>
      </xdr:blipFill>
      <xdr:spPr>
        <a:xfrm>
          <a:off x="0" y="24063158"/>
          <a:ext cx="1004658" cy="178246"/>
        </a:xfrm>
        <a:prstGeom prst="rect">
          <a:avLst/>
        </a:prstGeom>
      </xdr:spPr>
    </xdr:pic>
    <xdr:clientData/>
  </xdr:twoCellAnchor>
  <xdr:twoCellAnchor editAs="oneCell">
    <xdr:from>
      <xdr:col>0</xdr:col>
      <xdr:colOff>89123</xdr:colOff>
      <xdr:row>123</xdr:row>
      <xdr:rowOff>144824</xdr:rowOff>
    </xdr:from>
    <xdr:to>
      <xdr:col>4</xdr:col>
      <xdr:colOff>1106000</xdr:colOff>
      <xdr:row>127</xdr:row>
      <xdr:rowOff>55702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420CA41-6BC3-55ED-0A5C-C838D7D2E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123" y="24809561"/>
          <a:ext cx="5049684" cy="712983"/>
        </a:xfrm>
        <a:prstGeom prst="rect">
          <a:avLst/>
        </a:prstGeom>
      </xdr:spPr>
    </xdr:pic>
    <xdr:clientData/>
  </xdr:twoCellAnchor>
  <xdr:twoCellAnchor editAs="oneCell">
    <xdr:from>
      <xdr:col>0</xdr:col>
      <xdr:colOff>311929</xdr:colOff>
      <xdr:row>130</xdr:row>
      <xdr:rowOff>0</xdr:rowOff>
    </xdr:from>
    <xdr:to>
      <xdr:col>5</xdr:col>
      <xdr:colOff>22280</xdr:colOff>
      <xdr:row>134</xdr:row>
      <xdr:rowOff>180204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77DF4C-0945-51C2-E778-4A2A76EF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1929" y="26068421"/>
          <a:ext cx="5258246" cy="982309"/>
        </a:xfrm>
        <a:prstGeom prst="rect">
          <a:avLst/>
        </a:prstGeom>
      </xdr:spPr>
    </xdr:pic>
    <xdr:clientData/>
  </xdr:twoCellAnchor>
  <xdr:twoCellAnchor editAs="oneCell">
    <xdr:from>
      <xdr:col>0</xdr:col>
      <xdr:colOff>133683</xdr:colOff>
      <xdr:row>137</xdr:row>
      <xdr:rowOff>144824</xdr:rowOff>
    </xdr:from>
    <xdr:to>
      <xdr:col>4</xdr:col>
      <xdr:colOff>623859</xdr:colOff>
      <xdr:row>141</xdr:row>
      <xdr:rowOff>124558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07B47BD-0768-E705-1508-F0325397F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3683" y="27616929"/>
          <a:ext cx="4522983" cy="781840"/>
        </a:xfrm>
        <a:prstGeom prst="rect">
          <a:avLst/>
        </a:prstGeom>
      </xdr:spPr>
    </xdr:pic>
    <xdr:clientData/>
  </xdr:twoCellAnchor>
  <xdr:twoCellAnchor editAs="oneCell">
    <xdr:from>
      <xdr:col>0</xdr:col>
      <xdr:colOff>467894</xdr:colOff>
      <xdr:row>154</xdr:row>
      <xdr:rowOff>189609</xdr:rowOff>
    </xdr:from>
    <xdr:to>
      <xdr:col>5</xdr:col>
      <xdr:colOff>456754</xdr:colOff>
      <xdr:row>157</xdr:row>
      <xdr:rowOff>134366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C37A4CB-2156-875E-DBCD-E75122E3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7894" y="31070662"/>
          <a:ext cx="5536755" cy="546336"/>
        </a:xfrm>
        <a:prstGeom prst="rect">
          <a:avLst/>
        </a:prstGeom>
      </xdr:spPr>
    </xdr:pic>
    <xdr:clientData/>
  </xdr:twoCellAnchor>
  <xdr:twoCellAnchor editAs="oneCell">
    <xdr:from>
      <xdr:col>7</xdr:col>
      <xdr:colOff>15876</xdr:colOff>
      <xdr:row>38</xdr:row>
      <xdr:rowOff>111125</xdr:rowOff>
    </xdr:from>
    <xdr:to>
      <xdr:col>12</xdr:col>
      <xdr:colOff>447394</xdr:colOff>
      <xdr:row>41</xdr:row>
      <xdr:rowOff>87312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B4172-C679-F738-3176-BD5EB42CB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94626" y="7651750"/>
          <a:ext cx="4559018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0775-5EFA-B547-A9A7-57B7C8662591}">
  <dimension ref="A1:L190"/>
  <sheetViews>
    <sheetView tabSelected="1" zoomScale="80" zoomScaleNormal="80" workbookViewId="0">
      <selection activeCell="E163" sqref="E163"/>
    </sheetView>
  </sheetViews>
  <sheetFormatPr defaultColWidth="10.83203125" defaultRowHeight="15.5"/>
  <cols>
    <col min="1" max="1" width="16.5" style="1" customWidth="1"/>
    <col min="2" max="2" width="12.33203125" style="1" bestFit="1" customWidth="1"/>
    <col min="3" max="3" width="13.6640625" style="1" bestFit="1" customWidth="1"/>
    <col min="4" max="4" width="10.5" style="1" bestFit="1" customWidth="1"/>
    <col min="5" max="5" width="19.83203125" style="1" bestFit="1" customWidth="1"/>
    <col min="6" max="6" width="18.5" style="1" bestFit="1" customWidth="1"/>
    <col min="7" max="16384" width="10.83203125" style="1"/>
  </cols>
  <sheetData>
    <row r="1" spans="1:1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>
        <v>1</v>
      </c>
      <c r="B2" s="1">
        <v>7</v>
      </c>
      <c r="C2" s="1">
        <v>3</v>
      </c>
      <c r="D2" s="1">
        <v>6</v>
      </c>
      <c r="E2" s="1">
        <v>4</v>
      </c>
      <c r="F2" s="1">
        <v>2</v>
      </c>
      <c r="H2" s="1">
        <f>STANDARDIZE(B2, AVERAGE($B$2:$B$31), _xlfn.STDEV.S($B$2:$B$31))</f>
        <v>1.5476304569326635</v>
      </c>
      <c r="I2" s="1">
        <f>STANDARDIZE(C2,AVERAGE($C$2:$C$31),_xlfn.STDEV.S($C$2:$C$31))</f>
        <v>-0.67791064420766767</v>
      </c>
      <c r="J2" s="1">
        <f>STANDARDIZE(D2,AVERAGE($D$2:$D$31),_xlfn.STDEV.S($D$2:$D$31))</f>
        <v>1.0212254031580303</v>
      </c>
      <c r="K2" s="1">
        <f>STANDARDIZE(E2,AVERAGE($E$2:$E$31),_xlfn.STDEV.S($E$2:$E$31))</f>
        <v>-7.2812398245136606E-2</v>
      </c>
      <c r="L2" s="1">
        <f>STANDARDIZE(F2,AVERAGE($F$2:$F$31),_xlfn.STDEV.S($F$2:$F$31))</f>
        <v>-0.78643716361974847</v>
      </c>
    </row>
    <row r="3" spans="1:12">
      <c r="A3" s="1">
        <v>2</v>
      </c>
      <c r="B3" s="1">
        <v>1</v>
      </c>
      <c r="C3" s="1">
        <v>3</v>
      </c>
      <c r="D3" s="1">
        <v>2</v>
      </c>
      <c r="E3" s="1">
        <v>4</v>
      </c>
      <c r="F3" s="1">
        <v>5</v>
      </c>
      <c r="H3" s="1">
        <f t="shared" ref="H3:H30" si="0">STANDARDIZE(B3, AVERAGE($B$2:$B$31), _xlfn.STDEV.S($B$2:$B$31))</f>
        <v>-1.4803421761964606</v>
      </c>
      <c r="I3" s="1">
        <f t="shared" ref="I3:I31" si="1">STANDARDIZE(C3,AVERAGE($C$2:$C$31),_xlfn.STDEV.S($C$2:$C$31))</f>
        <v>-0.67791064420766767</v>
      </c>
      <c r="J3" s="1">
        <f t="shared" ref="J3:J31" si="2">STANDARDIZE(D3,AVERAGE($D$2:$D$31),_xlfn.STDEV.S($D$2:$D$31))</f>
        <v>-0.98774260305448858</v>
      </c>
      <c r="K3" s="1">
        <f>STANDARDIZE(E3,AVERAGE($E$2:$E$31),_xlfn.STDEV.S($E$2:$E$31))</f>
        <v>-7.2812398245136606E-2</v>
      </c>
      <c r="L3" s="1">
        <f t="shared" ref="L3:L31" si="3">STANDARDIZE(F3,AVERAGE($F$2:$F$31),_xlfn.STDEV.S($F$2:$F$31))</f>
        <v>0.78643716361974847</v>
      </c>
    </row>
    <row r="4" spans="1:12">
      <c r="A4" s="1">
        <v>3</v>
      </c>
      <c r="B4" s="1">
        <v>6</v>
      </c>
      <c r="C4" s="1">
        <v>2</v>
      </c>
      <c r="D4" s="1">
        <v>3</v>
      </c>
      <c r="E4" s="1">
        <v>4</v>
      </c>
      <c r="F4" s="1">
        <v>1</v>
      </c>
      <c r="H4" s="1">
        <f t="shared" si="0"/>
        <v>1.042968351411143</v>
      </c>
      <c r="I4" s="1">
        <f t="shared" si="1"/>
        <v>-1.3791975175259445</v>
      </c>
      <c r="J4" s="1">
        <f t="shared" si="2"/>
        <v>-0.48550060150135882</v>
      </c>
      <c r="K4" s="1">
        <f t="shared" ref="K3:K31" si="4">STANDARDIZE(E4,AVERAGE($E$2:$E$31),_xlfn.STDEV.S($E$2:$E$31))</f>
        <v>-7.2812398245136606E-2</v>
      </c>
      <c r="L4" s="1">
        <f t="shared" si="3"/>
        <v>-1.310728606032914</v>
      </c>
    </row>
    <row r="5" spans="1:12">
      <c r="A5" s="1">
        <v>4</v>
      </c>
      <c r="B5" s="1">
        <v>4</v>
      </c>
      <c r="C5" s="1">
        <v>5</v>
      </c>
      <c r="D5" s="1">
        <v>4</v>
      </c>
      <c r="E5" s="1">
        <v>6</v>
      </c>
      <c r="F5" s="1">
        <v>2</v>
      </c>
      <c r="H5" s="1">
        <f t="shared" si="0"/>
        <v>3.3644140368101483E-2</v>
      </c>
      <c r="I5" s="1">
        <f t="shared" si="1"/>
        <v>0.72466310242888599</v>
      </c>
      <c r="J5" s="1">
        <f t="shared" si="2"/>
        <v>1.6741400051770931E-2</v>
      </c>
      <c r="K5" s="1">
        <f t="shared" si="4"/>
        <v>1.3834355666576008</v>
      </c>
      <c r="L5" s="1">
        <f t="shared" si="3"/>
        <v>-0.78643716361974847</v>
      </c>
    </row>
    <row r="6" spans="1:12">
      <c r="A6" s="1">
        <v>5</v>
      </c>
      <c r="B6" s="1">
        <v>1</v>
      </c>
      <c r="C6" s="1">
        <v>2</v>
      </c>
      <c r="D6" s="1">
        <v>2</v>
      </c>
      <c r="E6" s="1">
        <v>3</v>
      </c>
      <c r="F6" s="1">
        <v>6</v>
      </c>
      <c r="H6" s="1">
        <f t="shared" si="0"/>
        <v>-1.4803421761964606</v>
      </c>
      <c r="I6" s="1">
        <f t="shared" si="1"/>
        <v>-1.3791975175259445</v>
      </c>
      <c r="J6" s="1">
        <f t="shared" si="2"/>
        <v>-0.98774260305448858</v>
      </c>
      <c r="K6" s="1">
        <f t="shared" si="4"/>
        <v>-0.8009363806965053</v>
      </c>
      <c r="L6" s="1">
        <f t="shared" si="3"/>
        <v>1.310728606032914</v>
      </c>
    </row>
    <row r="7" spans="1:12">
      <c r="A7" s="1">
        <v>6</v>
      </c>
      <c r="B7" s="1">
        <v>6</v>
      </c>
      <c r="C7" s="1">
        <v>3</v>
      </c>
      <c r="D7" s="1">
        <v>6</v>
      </c>
      <c r="E7" s="1">
        <v>4</v>
      </c>
      <c r="F7" s="1">
        <v>2</v>
      </c>
      <c r="H7" s="1">
        <f t="shared" si="0"/>
        <v>1.042968351411143</v>
      </c>
      <c r="I7" s="1">
        <f t="shared" si="1"/>
        <v>-0.67791064420766767</v>
      </c>
      <c r="J7" s="1">
        <f t="shared" si="2"/>
        <v>1.0212254031580303</v>
      </c>
      <c r="K7" s="1">
        <f t="shared" si="4"/>
        <v>-7.2812398245136606E-2</v>
      </c>
      <c r="L7" s="1">
        <f t="shared" si="3"/>
        <v>-0.78643716361974847</v>
      </c>
    </row>
    <row r="8" spans="1:12">
      <c r="A8" s="1">
        <v>7</v>
      </c>
      <c r="B8" s="1">
        <v>5</v>
      </c>
      <c r="C8" s="1">
        <v>3</v>
      </c>
      <c r="D8" s="1">
        <v>6</v>
      </c>
      <c r="E8" s="1">
        <v>3</v>
      </c>
      <c r="F8" s="1">
        <v>4</v>
      </c>
      <c r="H8" s="1">
        <f t="shared" si="0"/>
        <v>0.53830624588962217</v>
      </c>
      <c r="I8" s="1">
        <f t="shared" si="1"/>
        <v>-0.67791064420766767</v>
      </c>
      <c r="J8" s="1">
        <f t="shared" si="2"/>
        <v>1.0212254031580303</v>
      </c>
      <c r="K8" s="1">
        <f t="shared" si="4"/>
        <v>-0.8009363806965053</v>
      </c>
      <c r="L8" s="1">
        <f t="shared" si="3"/>
        <v>0.2621457212065828</v>
      </c>
    </row>
    <row r="9" spans="1:12">
      <c r="A9" s="1">
        <v>8</v>
      </c>
      <c r="B9" s="1">
        <v>6</v>
      </c>
      <c r="C9" s="1">
        <v>6</v>
      </c>
      <c r="D9" s="1">
        <v>7</v>
      </c>
      <c r="E9" s="1">
        <v>4</v>
      </c>
      <c r="F9" s="1">
        <v>1</v>
      </c>
      <c r="H9" s="1">
        <f t="shared" si="0"/>
        <v>1.042968351411143</v>
      </c>
      <c r="I9" s="1">
        <f t="shared" si="1"/>
        <v>1.4259499757471628</v>
      </c>
      <c r="J9" s="1">
        <f t="shared" si="2"/>
        <v>1.52346740471116</v>
      </c>
      <c r="K9" s="1">
        <f t="shared" si="4"/>
        <v>-7.2812398245136606E-2</v>
      </c>
      <c r="L9" s="1">
        <f t="shared" si="3"/>
        <v>-1.310728606032914</v>
      </c>
    </row>
    <row r="10" spans="1:12">
      <c r="A10" s="1">
        <v>9</v>
      </c>
      <c r="B10" s="1">
        <v>3</v>
      </c>
      <c r="C10" s="1">
        <v>4</v>
      </c>
      <c r="D10" s="1">
        <v>2</v>
      </c>
      <c r="E10" s="1">
        <v>3</v>
      </c>
      <c r="F10" s="1">
        <v>6</v>
      </c>
      <c r="H10" s="1">
        <f t="shared" si="0"/>
        <v>-0.47101796515341926</v>
      </c>
      <c r="I10" s="1">
        <f t="shared" si="1"/>
        <v>2.3376229110609145E-2</v>
      </c>
      <c r="J10" s="1">
        <f t="shared" si="2"/>
        <v>-0.98774260305448858</v>
      </c>
      <c r="K10" s="1">
        <f t="shared" si="4"/>
        <v>-0.8009363806965053</v>
      </c>
      <c r="L10" s="1">
        <f t="shared" si="3"/>
        <v>1.310728606032914</v>
      </c>
    </row>
    <row r="11" spans="1:12">
      <c r="A11" s="1">
        <v>10</v>
      </c>
      <c r="B11" s="1">
        <v>2</v>
      </c>
      <c r="C11" s="1">
        <v>6</v>
      </c>
      <c r="D11" s="1">
        <v>2</v>
      </c>
      <c r="E11" s="1">
        <v>6</v>
      </c>
      <c r="F11" s="1">
        <v>7</v>
      </c>
      <c r="H11" s="1">
        <f t="shared" si="0"/>
        <v>-0.97568007067494</v>
      </c>
      <c r="I11" s="1">
        <f t="shared" si="1"/>
        <v>1.4259499757471628</v>
      </c>
      <c r="J11" s="1">
        <f t="shared" si="2"/>
        <v>-0.98774260305448858</v>
      </c>
      <c r="K11" s="1">
        <f t="shared" si="4"/>
        <v>1.3834355666576008</v>
      </c>
      <c r="L11" s="1">
        <f t="shared" si="3"/>
        <v>1.8350200484460797</v>
      </c>
    </row>
    <row r="12" spans="1:12">
      <c r="A12" s="1">
        <v>11</v>
      </c>
      <c r="B12" s="1">
        <v>6</v>
      </c>
      <c r="C12" s="1">
        <v>4</v>
      </c>
      <c r="D12" s="1">
        <v>7</v>
      </c>
      <c r="E12" s="1">
        <v>3</v>
      </c>
      <c r="F12" s="1">
        <v>2</v>
      </c>
      <c r="H12" s="1">
        <f t="shared" si="0"/>
        <v>1.042968351411143</v>
      </c>
      <c r="I12" s="1">
        <f t="shared" si="1"/>
        <v>2.3376229110609145E-2</v>
      </c>
      <c r="J12" s="1">
        <f t="shared" si="2"/>
        <v>1.52346740471116</v>
      </c>
      <c r="K12" s="1">
        <f t="shared" si="4"/>
        <v>-0.8009363806965053</v>
      </c>
      <c r="L12" s="1">
        <f t="shared" si="3"/>
        <v>-0.78643716361974847</v>
      </c>
    </row>
    <row r="13" spans="1:12">
      <c r="A13" s="1">
        <v>12</v>
      </c>
      <c r="B13" s="1">
        <v>2</v>
      </c>
      <c r="C13" s="1">
        <v>3</v>
      </c>
      <c r="D13" s="1">
        <v>1</v>
      </c>
      <c r="E13" s="1">
        <v>4</v>
      </c>
      <c r="F13" s="1">
        <v>5</v>
      </c>
      <c r="H13" s="1">
        <f t="shared" si="0"/>
        <v>-0.97568007067494</v>
      </c>
      <c r="I13" s="1">
        <f t="shared" si="1"/>
        <v>-0.67791064420766767</v>
      </c>
      <c r="J13" s="1">
        <f t="shared" si="2"/>
        <v>-1.4899846046076182</v>
      </c>
      <c r="K13" s="1">
        <f t="shared" si="4"/>
        <v>-7.2812398245136606E-2</v>
      </c>
      <c r="L13" s="1">
        <f t="shared" si="3"/>
        <v>0.78643716361974847</v>
      </c>
    </row>
    <row r="14" spans="1:12">
      <c r="A14" s="1">
        <v>13</v>
      </c>
      <c r="B14" s="1">
        <v>7</v>
      </c>
      <c r="C14" s="1">
        <v>2</v>
      </c>
      <c r="D14" s="1">
        <v>6</v>
      </c>
      <c r="E14" s="1">
        <v>4</v>
      </c>
      <c r="F14" s="1">
        <v>1</v>
      </c>
      <c r="H14" s="1">
        <f t="shared" si="0"/>
        <v>1.5476304569326635</v>
      </c>
      <c r="I14" s="1">
        <f t="shared" si="1"/>
        <v>-1.3791975175259445</v>
      </c>
      <c r="J14" s="1">
        <f t="shared" si="2"/>
        <v>1.0212254031580303</v>
      </c>
      <c r="K14" s="1">
        <f t="shared" si="4"/>
        <v>-7.2812398245136606E-2</v>
      </c>
      <c r="L14" s="1">
        <f t="shared" si="3"/>
        <v>-1.310728606032914</v>
      </c>
    </row>
    <row r="15" spans="1:12">
      <c r="A15" s="1">
        <v>14</v>
      </c>
      <c r="B15" s="1">
        <v>4</v>
      </c>
      <c r="C15" s="1">
        <v>6</v>
      </c>
      <c r="D15" s="1">
        <v>4</v>
      </c>
      <c r="E15" s="1">
        <v>5</v>
      </c>
      <c r="F15" s="1">
        <v>3</v>
      </c>
      <c r="H15" s="1">
        <f t="shared" si="0"/>
        <v>3.3644140368101483E-2</v>
      </c>
      <c r="I15" s="1">
        <f t="shared" si="1"/>
        <v>1.4259499757471628</v>
      </c>
      <c r="J15" s="1">
        <f t="shared" si="2"/>
        <v>1.6741400051770931E-2</v>
      </c>
      <c r="K15" s="1">
        <f t="shared" si="4"/>
        <v>0.65531158420623203</v>
      </c>
      <c r="L15" s="1">
        <f t="shared" si="3"/>
        <v>-0.2621457212065828</v>
      </c>
    </row>
    <row r="16" spans="1:12">
      <c r="A16" s="1">
        <v>15</v>
      </c>
      <c r="B16" s="1">
        <v>1</v>
      </c>
      <c r="C16" s="1">
        <v>3</v>
      </c>
      <c r="D16" s="1">
        <v>2</v>
      </c>
      <c r="E16" s="1">
        <v>2</v>
      </c>
      <c r="F16" s="1">
        <v>6</v>
      </c>
      <c r="H16" s="1">
        <f t="shared" si="0"/>
        <v>-1.4803421761964606</v>
      </c>
      <c r="I16" s="1">
        <f t="shared" si="1"/>
        <v>-0.67791064420766767</v>
      </c>
      <c r="J16" s="1">
        <f t="shared" si="2"/>
        <v>-0.98774260305448858</v>
      </c>
      <c r="K16" s="1">
        <f t="shared" si="4"/>
        <v>-1.5290603631478741</v>
      </c>
      <c r="L16" s="1">
        <f t="shared" si="3"/>
        <v>1.310728606032914</v>
      </c>
    </row>
    <row r="17" spans="1:12">
      <c r="A17" s="1">
        <v>16</v>
      </c>
      <c r="B17" s="1">
        <v>6</v>
      </c>
      <c r="C17" s="1">
        <v>4</v>
      </c>
      <c r="D17" s="1">
        <v>6</v>
      </c>
      <c r="E17" s="1">
        <v>3</v>
      </c>
      <c r="F17" s="1">
        <v>3</v>
      </c>
      <c r="H17" s="1">
        <f t="shared" si="0"/>
        <v>1.042968351411143</v>
      </c>
      <c r="I17" s="1">
        <f t="shared" si="1"/>
        <v>2.3376229110609145E-2</v>
      </c>
      <c r="J17" s="1">
        <f t="shared" si="2"/>
        <v>1.0212254031580303</v>
      </c>
      <c r="K17" s="1">
        <f t="shared" si="4"/>
        <v>-0.8009363806965053</v>
      </c>
      <c r="L17" s="1">
        <f t="shared" si="3"/>
        <v>-0.2621457212065828</v>
      </c>
    </row>
    <row r="18" spans="1:12">
      <c r="A18" s="1">
        <v>17</v>
      </c>
      <c r="B18" s="1">
        <v>5</v>
      </c>
      <c r="C18" s="1">
        <v>3</v>
      </c>
      <c r="D18" s="1">
        <v>6</v>
      </c>
      <c r="E18" s="1">
        <v>3</v>
      </c>
      <c r="F18" s="1">
        <v>3</v>
      </c>
      <c r="H18" s="1">
        <f t="shared" si="0"/>
        <v>0.53830624588962217</v>
      </c>
      <c r="I18" s="1">
        <f t="shared" si="1"/>
        <v>-0.67791064420766767</v>
      </c>
      <c r="J18" s="1">
        <f t="shared" si="2"/>
        <v>1.0212254031580303</v>
      </c>
      <c r="K18" s="1">
        <f t="shared" si="4"/>
        <v>-0.8009363806965053</v>
      </c>
      <c r="L18" s="1">
        <f t="shared" si="3"/>
        <v>-0.2621457212065828</v>
      </c>
    </row>
    <row r="19" spans="1:12">
      <c r="A19" s="1">
        <v>18</v>
      </c>
      <c r="B19" s="1">
        <v>7</v>
      </c>
      <c r="C19" s="1">
        <v>3</v>
      </c>
      <c r="D19" s="1">
        <v>7</v>
      </c>
      <c r="E19" s="1">
        <v>4</v>
      </c>
      <c r="F19" s="1">
        <v>1</v>
      </c>
      <c r="H19" s="1">
        <f t="shared" si="0"/>
        <v>1.5476304569326635</v>
      </c>
      <c r="I19" s="1">
        <f t="shared" si="1"/>
        <v>-0.67791064420766767</v>
      </c>
      <c r="J19" s="1">
        <f t="shared" si="2"/>
        <v>1.52346740471116</v>
      </c>
      <c r="K19" s="1">
        <f t="shared" si="4"/>
        <v>-7.2812398245136606E-2</v>
      </c>
      <c r="L19" s="1">
        <f t="shared" si="3"/>
        <v>-1.310728606032914</v>
      </c>
    </row>
    <row r="20" spans="1:12">
      <c r="A20" s="1">
        <v>19</v>
      </c>
      <c r="B20" s="1">
        <v>2</v>
      </c>
      <c r="C20" s="1">
        <v>4</v>
      </c>
      <c r="D20" s="1">
        <v>3</v>
      </c>
      <c r="E20" s="1">
        <v>3</v>
      </c>
      <c r="F20" s="1">
        <v>6</v>
      </c>
      <c r="H20" s="1">
        <f t="shared" si="0"/>
        <v>-0.97568007067494</v>
      </c>
      <c r="I20" s="1">
        <f t="shared" si="1"/>
        <v>2.3376229110609145E-2</v>
      </c>
      <c r="J20" s="1">
        <f t="shared" si="2"/>
        <v>-0.48550060150135882</v>
      </c>
      <c r="K20" s="1">
        <f t="shared" si="4"/>
        <v>-0.8009363806965053</v>
      </c>
      <c r="L20" s="1">
        <f t="shared" si="3"/>
        <v>1.310728606032914</v>
      </c>
    </row>
    <row r="21" spans="1:12">
      <c r="A21" s="1">
        <v>20</v>
      </c>
      <c r="B21" s="1">
        <v>3</v>
      </c>
      <c r="C21" s="1">
        <v>5</v>
      </c>
      <c r="D21" s="1">
        <v>3</v>
      </c>
      <c r="E21" s="1">
        <v>6</v>
      </c>
      <c r="F21" s="1">
        <v>4</v>
      </c>
      <c r="H21" s="1">
        <f t="shared" si="0"/>
        <v>-0.47101796515341926</v>
      </c>
      <c r="I21" s="1">
        <f t="shared" si="1"/>
        <v>0.72466310242888599</v>
      </c>
      <c r="J21" s="1">
        <f t="shared" si="2"/>
        <v>-0.48550060150135882</v>
      </c>
      <c r="K21" s="1">
        <f t="shared" si="4"/>
        <v>1.3834355666576008</v>
      </c>
      <c r="L21" s="1">
        <f t="shared" si="3"/>
        <v>0.2621457212065828</v>
      </c>
    </row>
    <row r="22" spans="1:12">
      <c r="A22" s="1">
        <v>21</v>
      </c>
      <c r="B22" s="1">
        <v>1</v>
      </c>
      <c r="C22" s="1">
        <v>3</v>
      </c>
      <c r="D22" s="1">
        <v>2</v>
      </c>
      <c r="E22" s="1">
        <v>3</v>
      </c>
      <c r="F22" s="1">
        <v>5</v>
      </c>
      <c r="H22" s="1">
        <f t="shared" si="0"/>
        <v>-1.4803421761964606</v>
      </c>
      <c r="I22" s="1">
        <f t="shared" si="1"/>
        <v>-0.67791064420766767</v>
      </c>
      <c r="J22" s="1">
        <f t="shared" si="2"/>
        <v>-0.98774260305448858</v>
      </c>
      <c r="K22" s="1">
        <f t="shared" si="4"/>
        <v>-0.8009363806965053</v>
      </c>
      <c r="L22" s="1">
        <f t="shared" si="3"/>
        <v>0.78643716361974847</v>
      </c>
    </row>
    <row r="23" spans="1:12">
      <c r="A23" s="1">
        <v>22</v>
      </c>
      <c r="B23" s="1">
        <v>5</v>
      </c>
      <c r="C23" s="1">
        <v>4</v>
      </c>
      <c r="D23" s="1">
        <v>5</v>
      </c>
      <c r="E23" s="1">
        <v>4</v>
      </c>
      <c r="F23" s="1">
        <v>2</v>
      </c>
      <c r="H23" s="1">
        <f t="shared" si="0"/>
        <v>0.53830624588962217</v>
      </c>
      <c r="I23" s="1">
        <f t="shared" si="1"/>
        <v>2.3376229110609145E-2</v>
      </c>
      <c r="J23" s="1">
        <f t="shared" si="2"/>
        <v>0.51898340160490064</v>
      </c>
      <c r="K23" s="1">
        <f t="shared" si="4"/>
        <v>-7.2812398245136606E-2</v>
      </c>
      <c r="L23" s="1">
        <f t="shared" si="3"/>
        <v>-0.78643716361974847</v>
      </c>
    </row>
    <row r="24" spans="1:12">
      <c r="A24" s="1">
        <v>23</v>
      </c>
      <c r="B24" s="1">
        <v>2</v>
      </c>
      <c r="C24" s="1">
        <v>2</v>
      </c>
      <c r="D24" s="1">
        <v>1</v>
      </c>
      <c r="E24" s="1">
        <v>5</v>
      </c>
      <c r="F24" s="1">
        <v>4</v>
      </c>
      <c r="H24" s="1">
        <f t="shared" si="0"/>
        <v>-0.97568007067494</v>
      </c>
      <c r="I24" s="1">
        <f t="shared" si="1"/>
        <v>-1.3791975175259445</v>
      </c>
      <c r="J24" s="1">
        <f t="shared" si="2"/>
        <v>-1.4899846046076182</v>
      </c>
      <c r="K24" s="1">
        <f t="shared" si="4"/>
        <v>0.65531158420623203</v>
      </c>
      <c r="L24" s="1">
        <f t="shared" si="3"/>
        <v>0.2621457212065828</v>
      </c>
    </row>
    <row r="25" spans="1:12">
      <c r="A25" s="1">
        <v>24</v>
      </c>
      <c r="B25" s="1">
        <v>4</v>
      </c>
      <c r="C25" s="1">
        <v>6</v>
      </c>
      <c r="D25" s="1">
        <v>4</v>
      </c>
      <c r="E25" s="1">
        <v>6</v>
      </c>
      <c r="F25" s="1">
        <v>4</v>
      </c>
      <c r="H25" s="1">
        <f t="shared" si="0"/>
        <v>3.3644140368101483E-2</v>
      </c>
      <c r="I25" s="1">
        <f t="shared" si="1"/>
        <v>1.4259499757471628</v>
      </c>
      <c r="J25" s="1">
        <f t="shared" si="2"/>
        <v>1.6741400051770931E-2</v>
      </c>
      <c r="K25" s="1">
        <f t="shared" si="4"/>
        <v>1.3834355666576008</v>
      </c>
      <c r="L25" s="1">
        <f t="shared" si="3"/>
        <v>0.2621457212065828</v>
      </c>
    </row>
    <row r="26" spans="1:12">
      <c r="A26" s="1">
        <v>25</v>
      </c>
      <c r="B26" s="1">
        <v>6</v>
      </c>
      <c r="C26" s="1">
        <v>5</v>
      </c>
      <c r="D26" s="1">
        <v>4</v>
      </c>
      <c r="E26" s="1">
        <v>2</v>
      </c>
      <c r="F26" s="1">
        <v>1</v>
      </c>
      <c r="H26" s="1">
        <f>STANDARDIZE(B26, AVERAGE($B$2:$B$31), _xlfn.STDEV.S($B$2:$B$31))</f>
        <v>1.042968351411143</v>
      </c>
      <c r="I26" s="1">
        <f t="shared" si="1"/>
        <v>0.72466310242888599</v>
      </c>
      <c r="J26" s="1">
        <f t="shared" si="2"/>
        <v>1.6741400051770931E-2</v>
      </c>
      <c r="K26" s="1">
        <f t="shared" si="4"/>
        <v>-1.5290603631478741</v>
      </c>
      <c r="L26" s="1">
        <f t="shared" si="3"/>
        <v>-1.310728606032914</v>
      </c>
    </row>
    <row r="27" spans="1:12">
      <c r="A27" s="1">
        <v>26</v>
      </c>
      <c r="B27" s="1">
        <v>3</v>
      </c>
      <c r="C27" s="1">
        <v>5</v>
      </c>
      <c r="D27" s="1">
        <v>4</v>
      </c>
      <c r="E27" s="1">
        <v>6</v>
      </c>
      <c r="F27" s="1">
        <v>4</v>
      </c>
      <c r="H27" s="1">
        <f t="shared" si="0"/>
        <v>-0.47101796515341926</v>
      </c>
      <c r="I27" s="1">
        <f t="shared" si="1"/>
        <v>0.72466310242888599</v>
      </c>
      <c r="J27" s="1">
        <f t="shared" si="2"/>
        <v>1.6741400051770931E-2</v>
      </c>
      <c r="K27" s="1">
        <f t="shared" si="4"/>
        <v>1.3834355666576008</v>
      </c>
      <c r="L27" s="1">
        <f t="shared" si="3"/>
        <v>0.2621457212065828</v>
      </c>
    </row>
    <row r="28" spans="1:12">
      <c r="A28" s="1">
        <v>27</v>
      </c>
      <c r="B28" s="1">
        <v>4</v>
      </c>
      <c r="C28" s="1">
        <v>4</v>
      </c>
      <c r="D28" s="1">
        <v>7</v>
      </c>
      <c r="E28" s="1">
        <v>2</v>
      </c>
      <c r="F28" s="1">
        <v>2</v>
      </c>
      <c r="H28" s="1">
        <f t="shared" si="0"/>
        <v>3.3644140368101483E-2</v>
      </c>
      <c r="I28" s="1">
        <f t="shared" si="1"/>
        <v>2.3376229110609145E-2</v>
      </c>
      <c r="J28" s="1">
        <f t="shared" si="2"/>
        <v>1.52346740471116</v>
      </c>
      <c r="K28" s="1">
        <f t="shared" si="4"/>
        <v>-1.5290603631478741</v>
      </c>
      <c r="L28" s="1">
        <f t="shared" si="3"/>
        <v>-0.78643716361974847</v>
      </c>
    </row>
    <row r="29" spans="1:12">
      <c r="A29" s="1">
        <v>28</v>
      </c>
      <c r="B29" s="1">
        <v>3</v>
      </c>
      <c r="C29" s="1">
        <v>7</v>
      </c>
      <c r="D29" s="1">
        <v>2</v>
      </c>
      <c r="E29" s="1">
        <v>6</v>
      </c>
      <c r="F29" s="1">
        <v>4</v>
      </c>
      <c r="H29" s="1">
        <f t="shared" si="0"/>
        <v>-0.47101796515341926</v>
      </c>
      <c r="I29" s="1">
        <f t="shared" si="1"/>
        <v>2.1272368490654396</v>
      </c>
      <c r="J29" s="1">
        <f t="shared" si="2"/>
        <v>-0.98774260305448858</v>
      </c>
      <c r="K29" s="1">
        <f t="shared" si="4"/>
        <v>1.3834355666576008</v>
      </c>
      <c r="L29" s="1">
        <f t="shared" si="3"/>
        <v>0.2621457212065828</v>
      </c>
    </row>
    <row r="30" spans="1:12">
      <c r="A30" s="1">
        <v>29</v>
      </c>
      <c r="B30" s="1">
        <v>4</v>
      </c>
      <c r="C30" s="1">
        <v>6</v>
      </c>
      <c r="D30" s="1">
        <v>3</v>
      </c>
      <c r="E30" s="1">
        <v>7</v>
      </c>
      <c r="F30" s="1">
        <v>2</v>
      </c>
      <c r="H30" s="1">
        <f t="shared" si="0"/>
        <v>3.3644140368101483E-2</v>
      </c>
      <c r="I30" s="1">
        <f t="shared" si="1"/>
        <v>1.4259499757471628</v>
      </c>
      <c r="J30" s="1">
        <f t="shared" si="2"/>
        <v>-0.48550060150135882</v>
      </c>
      <c r="K30" s="1">
        <f t="shared" si="4"/>
        <v>2.1115595491089696</v>
      </c>
      <c r="L30" s="1">
        <f t="shared" si="3"/>
        <v>-0.78643716361974847</v>
      </c>
    </row>
    <row r="31" spans="1:12">
      <c r="A31" s="1">
        <v>30</v>
      </c>
      <c r="B31" s="1">
        <v>2</v>
      </c>
      <c r="C31" s="1">
        <v>3</v>
      </c>
      <c r="D31" s="1">
        <v>2</v>
      </c>
      <c r="E31" s="1">
        <v>4</v>
      </c>
      <c r="F31" s="1">
        <v>7</v>
      </c>
      <c r="H31" s="1">
        <f>STANDARDIZE(B31, AVERAGE($B$2:$B$31), _xlfn.STDEV.S($B$2:$B$31))</f>
        <v>-0.97568007067494</v>
      </c>
      <c r="I31" s="1">
        <f t="shared" si="1"/>
        <v>-0.67791064420766767</v>
      </c>
      <c r="J31" s="1">
        <f t="shared" si="2"/>
        <v>-0.98774260305448858</v>
      </c>
      <c r="K31" s="1">
        <f t="shared" si="4"/>
        <v>-7.2812398245136606E-2</v>
      </c>
      <c r="L31" s="1">
        <f t="shared" si="3"/>
        <v>1.8350200484460797</v>
      </c>
    </row>
    <row r="33" spans="1:6">
      <c r="A33" s="14" t="s">
        <v>13</v>
      </c>
      <c r="B33" s="32">
        <v>2.6246619999999998</v>
      </c>
      <c r="C33" s="33">
        <v>1.5525800000000001</v>
      </c>
      <c r="D33" s="1">
        <v>0.502355</v>
      </c>
      <c r="E33" s="1">
        <v>0.21437999999999999</v>
      </c>
      <c r="F33" s="1">
        <v>0.10602300000000001</v>
      </c>
    </row>
    <row r="34" spans="1:6">
      <c r="A34" s="27" t="s">
        <v>14</v>
      </c>
      <c r="B34" s="31">
        <v>-0.59140999999999999</v>
      </c>
      <c r="C34" s="31">
        <v>6.6850000000000007E-2</v>
      </c>
      <c r="D34" s="1">
        <v>-1.25071E-2</v>
      </c>
      <c r="E34" s="1">
        <v>5.9108000000000001E-2</v>
      </c>
      <c r="F34" s="1">
        <v>-0.79159900000000005</v>
      </c>
    </row>
    <row r="35" spans="1:6">
      <c r="A35" s="28"/>
      <c r="B35" s="31">
        <v>2.2813E-2</v>
      </c>
      <c r="C35" s="31">
        <v>0.70067900000000005</v>
      </c>
      <c r="D35" s="1">
        <v>0.66692300000000004</v>
      </c>
      <c r="E35" s="1">
        <v>-0.239094</v>
      </c>
      <c r="F35" s="1">
        <v>-8.1097000000000002E-2</v>
      </c>
    </row>
    <row r="36" spans="1:6">
      <c r="B36" s="31">
        <v>-0.56660900000000003</v>
      </c>
      <c r="C36" s="31">
        <v>-2.4188999999999999E-2</v>
      </c>
      <c r="D36" s="1">
        <v>0.32233699999999998</v>
      </c>
      <c r="E36" s="1">
        <v>0.63253199999999998</v>
      </c>
      <c r="F36" s="1">
        <v>0.417578</v>
      </c>
    </row>
    <row r="37" spans="1:6">
      <c r="B37" s="31">
        <v>0.124304</v>
      </c>
      <c r="C37" s="31">
        <v>0.69655800000000001</v>
      </c>
      <c r="D37" s="1">
        <v>-0.58904500000000004</v>
      </c>
      <c r="E37" s="1">
        <v>0.38044299999999998</v>
      </c>
      <c r="F37" s="1">
        <v>8.7430999999999995E-2</v>
      </c>
    </row>
    <row r="38" spans="1:6">
      <c r="B38" s="7">
        <v>0.55965699999999996</v>
      </c>
      <c r="C38" s="7">
        <v>-0.13711799999999999</v>
      </c>
      <c r="D38" s="1">
        <v>0.297819</v>
      </c>
      <c r="E38" s="1">
        <v>0.62809800000000005</v>
      </c>
      <c r="F38" s="1">
        <v>-0.42986000000000002</v>
      </c>
    </row>
    <row r="40" spans="1:6">
      <c r="A40" s="30" t="s">
        <v>5</v>
      </c>
      <c r="B40" s="30"/>
      <c r="C40" s="30"/>
    </row>
    <row r="41" spans="1:6">
      <c r="A41" s="27" t="s">
        <v>12</v>
      </c>
      <c r="B41" s="5">
        <f>SQRT($B$33)*B34</f>
        <v>-0.95813202270152842</v>
      </c>
      <c r="C41" s="9">
        <f>SQRT($C$33)*C34</f>
        <v>8.329681683623931E-2</v>
      </c>
    </row>
    <row r="42" spans="1:6">
      <c r="A42" s="29"/>
      <c r="B42" s="3">
        <f t="shared" ref="B42:B45" si="5">SQRT($B$33)*B35</f>
        <v>3.6958904708899017E-2</v>
      </c>
      <c r="C42" s="15">
        <f t="shared" ref="C42:C45" si="6">SQRT($C$33)*C35</f>
        <v>0.87306402878084255</v>
      </c>
    </row>
    <row r="43" spans="1:6">
      <c r="A43" s="29"/>
      <c r="B43" s="16">
        <f>SQRT($B$33)*B36</f>
        <v>-0.91795239723861677</v>
      </c>
      <c r="C43" s="11">
        <f t="shared" si="6"/>
        <v>-3.01401152199221E-2</v>
      </c>
    </row>
    <row r="44" spans="1:6">
      <c r="A44" s="29"/>
      <c r="B44" s="3">
        <f t="shared" si="5"/>
        <v>0.20138253149235014</v>
      </c>
      <c r="C44" s="15">
        <f t="shared" si="6"/>
        <v>0.86792915694565709</v>
      </c>
    </row>
    <row r="45" spans="1:6">
      <c r="A45" s="28"/>
      <c r="B45" s="7">
        <f>SQRT($B$33)*B38</f>
        <v>0.90668959508474534</v>
      </c>
      <c r="C45" s="13">
        <f t="shared" si="6"/>
        <v>-0.17085254945327538</v>
      </c>
    </row>
    <row r="48" spans="1:6">
      <c r="A48" s="21" t="s">
        <v>6</v>
      </c>
      <c r="B48" s="22"/>
      <c r="C48" s="23"/>
      <c r="D48" s="2"/>
    </row>
    <row r="55" spans="1:3">
      <c r="A55" s="27" t="s">
        <v>11</v>
      </c>
      <c r="B55" s="8">
        <f>B41^2</f>
        <v>0.91801697292612217</v>
      </c>
      <c r="C55" s="9">
        <f>C41^2</f>
        <v>6.9383596950500009E-3</v>
      </c>
    </row>
    <row r="56" spans="1:3">
      <c r="A56" s="29"/>
      <c r="B56" s="3">
        <f t="shared" ref="B56:C56" si="7">B42^2</f>
        <v>1.3659606372814779E-3</v>
      </c>
      <c r="C56" s="11">
        <f t="shared" si="7"/>
        <v>0.76224079835103586</v>
      </c>
    </row>
    <row r="57" spans="1:3">
      <c r="A57" s="29"/>
      <c r="B57" s="3">
        <f t="shared" ref="B57:C57" si="8">B43^2</f>
        <v>0.84263660359612325</v>
      </c>
      <c r="C57" s="11">
        <f t="shared" si="8"/>
        <v>9.0842654547017981E-4</v>
      </c>
    </row>
    <row r="58" spans="1:3">
      <c r="A58" s="29"/>
      <c r="B58" s="3">
        <f t="shared" ref="B58:C58" si="9">B44^2</f>
        <v>4.0554923990267396E-2</v>
      </c>
      <c r="C58" s="11">
        <f t="shared" si="9"/>
        <v>0.7533010214763991</v>
      </c>
    </row>
    <row r="59" spans="1:3">
      <c r="A59" s="28"/>
      <c r="B59" s="12">
        <f t="shared" ref="B59:C59" si="10">B45^2</f>
        <v>0.82208602183493951</v>
      </c>
      <c r="C59" s="13">
        <f>C45^2</f>
        <v>2.9190593654683909E-2</v>
      </c>
    </row>
    <row r="61" spans="1:3">
      <c r="A61" s="27" t="s">
        <v>10</v>
      </c>
      <c r="B61" s="9">
        <f>SUM(B55:C55)</f>
        <v>0.92495533262117213</v>
      </c>
    </row>
    <row r="62" spans="1:3">
      <c r="A62" s="29"/>
      <c r="B62" s="11">
        <f t="shared" ref="B62:B65" si="11">SUM(B56:C56)</f>
        <v>0.76360675898831731</v>
      </c>
    </row>
    <row r="63" spans="1:3">
      <c r="A63" s="29"/>
      <c r="B63" s="11">
        <f t="shared" si="11"/>
        <v>0.84354503014159343</v>
      </c>
    </row>
    <row r="64" spans="1:3">
      <c r="A64" s="29"/>
      <c r="B64" s="11">
        <f t="shared" si="11"/>
        <v>0.79385594546666649</v>
      </c>
    </row>
    <row r="65" spans="1:3">
      <c r="A65" s="28"/>
      <c r="B65" s="13">
        <f t="shared" si="11"/>
        <v>0.85127661548962341</v>
      </c>
    </row>
    <row r="78" spans="1:3">
      <c r="A78" s="24" t="s">
        <v>7</v>
      </c>
      <c r="B78" s="25"/>
      <c r="C78" s="26"/>
    </row>
    <row r="82" spans="1:6">
      <c r="A82" s="27" t="s">
        <v>8</v>
      </c>
      <c r="B82" s="8">
        <f>CORREL(B2:B31,B2:B31)</f>
        <v>0.99999999999999989</v>
      </c>
      <c r="C82" s="8">
        <f>CORREL(B2:B31,C2:C31)</f>
        <v>-8.1359289669747574E-4</v>
      </c>
      <c r="D82" s="8">
        <f>CORREL(B2:B31,D2:D31)</f>
        <v>0.82972553683413097</v>
      </c>
      <c r="E82" s="8">
        <f>CORREL(B2:B31,E2:E31)</f>
        <v>-8.6162233035842528E-2</v>
      </c>
      <c r="F82" s="9">
        <f>CORREL(B2:B31,F2:F31)</f>
        <v>-0.85763662703805055</v>
      </c>
    </row>
    <row r="83" spans="1:6">
      <c r="A83" s="29"/>
      <c r="B83" s="3" cm="1">
        <f t="array" ref="B83:B86">TRANSPOSE(C82:F82)</f>
        <v>-8.1359289669747574E-4</v>
      </c>
      <c r="C83" s="3">
        <f>CORREL($C$2:$C$31,C2:C31)</f>
        <v>1.0000000000000002</v>
      </c>
      <c r="D83" s="3">
        <f>CORREL($C$2:$C$31,D2:D31)</f>
        <v>1.1740524097276958E-2</v>
      </c>
      <c r="E83" s="3">
        <f>CORREL($C$2:$C$31,E2:E31)</f>
        <v>0.5475999965995404</v>
      </c>
      <c r="F83" s="11">
        <f>CORREL($C$2:$C$31,F2:F31)</f>
        <v>-4.4375016284520827E-2</v>
      </c>
    </row>
    <row r="84" spans="1:6">
      <c r="A84" s="29"/>
      <c r="B84" s="3">
        <v>0.82972553683413097</v>
      </c>
      <c r="C84" s="3" cm="1">
        <f t="array" ref="C84:C86">TRANSPOSE(D83:F83)</f>
        <v>1.1740524097276958E-2</v>
      </c>
      <c r="D84" s="3">
        <f>CORREL($D$2:$D$31,D2:D31)</f>
        <v>1</v>
      </c>
      <c r="E84" s="3">
        <f>CORREL($D$2:$D$31,E2:E31)</f>
        <v>-0.25094205109902429</v>
      </c>
      <c r="F84" s="11">
        <f>CORREL($D$2:$D$31,F2:F31)</f>
        <v>-0.71278320343548651</v>
      </c>
    </row>
    <row r="85" spans="1:6">
      <c r="A85" s="29"/>
      <c r="B85" s="3">
        <v>-8.6162233035842528E-2</v>
      </c>
      <c r="C85" s="3">
        <v>0.5475999965995404</v>
      </c>
      <c r="D85" s="3" cm="1">
        <f t="array" ref="D85:D86">TRANSPOSE(E84:F84)</f>
        <v>-0.25094205109902429</v>
      </c>
      <c r="E85" s="3">
        <f>CORREL($E$2:$E$31,E2:E31)</f>
        <v>1</v>
      </c>
      <c r="F85" s="11">
        <f>CORREL($E$2:$E$31,F2:F31)</f>
        <v>-6.581882293362859E-3</v>
      </c>
    </row>
    <row r="86" spans="1:6">
      <c r="A86" s="28"/>
      <c r="B86" s="12">
        <v>-0.85763662703805055</v>
      </c>
      <c r="C86" s="12">
        <v>-4.4375016284520827E-2</v>
      </c>
      <c r="D86" s="12">
        <v>-0.71278320343548651</v>
      </c>
      <c r="E86" s="12">
        <f>F85</f>
        <v>-6.581882293362859E-3</v>
      </c>
      <c r="F86" s="13">
        <v>1</v>
      </c>
    </row>
    <row r="88" spans="1:6">
      <c r="A88" s="27" t="s">
        <v>9</v>
      </c>
      <c r="B88" s="8" cm="1">
        <f t="array" ref="B88:F92">MMULT(B41:C45, TRANSPOSE(B41:C45))</f>
        <v>0.92495533262117213</v>
      </c>
      <c r="C88" s="8">
        <v>3.7311944366096549E-2</v>
      </c>
      <c r="D88" s="8">
        <v>0.87700901145305576</v>
      </c>
      <c r="E88" s="8">
        <v>-0.12065531622258567</v>
      </c>
      <c r="F88" s="9">
        <v>-0.8829598092187908</v>
      </c>
    </row>
    <row r="89" spans="1:6">
      <c r="A89" s="29"/>
      <c r="B89" s="3">
        <v>3.7311944366096549E-2</v>
      </c>
      <c r="C89" s="3">
        <v>0.76360675898831731</v>
      </c>
      <c r="D89" s="3">
        <v>-6.0240765598671434E-2</v>
      </c>
      <c r="E89" s="3">
        <v>0.76520060425079817</v>
      </c>
      <c r="F89" s="11">
        <v>-0.11565496080786741</v>
      </c>
    </row>
    <row r="90" spans="1:6">
      <c r="A90" s="29"/>
      <c r="B90" s="3">
        <v>0.87700901145305576</v>
      </c>
      <c r="C90" s="3">
        <v>-6.0240765598671434E-2</v>
      </c>
      <c r="D90" s="3">
        <v>0.84354503014159343</v>
      </c>
      <c r="E90" s="3">
        <v>-0.21101906233845599</v>
      </c>
      <c r="F90" s="11">
        <v>-0.82714837183321355</v>
      </c>
    </row>
    <row r="91" spans="1:6">
      <c r="A91" s="29"/>
      <c r="B91" s="3">
        <v>-0.12065531622258567</v>
      </c>
      <c r="C91" s="3">
        <v>0.76520060425079817</v>
      </c>
      <c r="D91" s="3">
        <v>-0.21101906233845599</v>
      </c>
      <c r="E91" s="3">
        <v>0.79385594546666649</v>
      </c>
      <c r="F91" s="11">
        <v>3.4303536726942446E-2</v>
      </c>
    </row>
    <row r="92" spans="1:6">
      <c r="A92" s="28"/>
      <c r="B92" s="12">
        <v>-0.8829598092187908</v>
      </c>
      <c r="C92" s="12">
        <v>-0.11565496080786741</v>
      </c>
      <c r="D92" s="12">
        <v>-0.82714837183321355</v>
      </c>
      <c r="E92" s="12">
        <v>3.4303536726942446E-2</v>
      </c>
      <c r="F92" s="13">
        <v>0.85127661548962341</v>
      </c>
    </row>
    <row r="95" spans="1:6">
      <c r="A95" s="4"/>
      <c r="B95" s="8">
        <f>B82-B88</f>
        <v>7.5044667378827756E-2</v>
      </c>
      <c r="C95" s="8"/>
      <c r="D95" s="8"/>
      <c r="E95" s="8"/>
      <c r="F95" s="9"/>
    </row>
    <row r="96" spans="1:6">
      <c r="A96" s="10"/>
      <c r="B96" s="3"/>
      <c r="C96" s="3">
        <f>C83-C89</f>
        <v>0.23639324101168291</v>
      </c>
      <c r="D96" s="3"/>
      <c r="E96" s="3"/>
      <c r="F96" s="11"/>
    </row>
    <row r="97" spans="1:6">
      <c r="A97" s="10"/>
      <c r="B97" s="3"/>
      <c r="C97" s="3"/>
      <c r="D97" s="3">
        <f>D84-D90</f>
        <v>0.15645496985840657</v>
      </c>
      <c r="E97" s="3"/>
      <c r="F97" s="11"/>
    </row>
    <row r="98" spans="1:6">
      <c r="A98" s="10"/>
      <c r="B98" s="3"/>
      <c r="C98" s="3"/>
      <c r="D98" s="3"/>
      <c r="E98" s="3">
        <f>E85-E91</f>
        <v>0.20614405453333351</v>
      </c>
      <c r="F98" s="11"/>
    </row>
    <row r="99" spans="1:6">
      <c r="A99" s="6"/>
      <c r="B99" s="12"/>
      <c r="C99" s="12"/>
      <c r="D99" s="12"/>
      <c r="E99" s="12"/>
      <c r="F99" s="13">
        <f>F86-F92</f>
        <v>0.14872338451037659</v>
      </c>
    </row>
    <row r="102" spans="1:6">
      <c r="A102" s="21" t="s">
        <v>17</v>
      </c>
      <c r="B102" s="22"/>
      <c r="C102" s="23"/>
    </row>
    <row r="107" spans="1:6">
      <c r="A107" s="27" t="s">
        <v>15</v>
      </c>
      <c r="B107" s="8">
        <f>B82-(B88+B95)</f>
        <v>0</v>
      </c>
      <c r="C107" s="8">
        <f t="shared" ref="C107:F107" si="12">C82-(C88+C95)</f>
        <v>-3.8125537262794024E-2</v>
      </c>
      <c r="D107" s="8">
        <f t="shared" si="12"/>
        <v>-4.7283474618924792E-2</v>
      </c>
      <c r="E107" s="8">
        <f t="shared" si="12"/>
        <v>3.4493083186743143E-2</v>
      </c>
      <c r="F107" s="9">
        <f t="shared" si="12"/>
        <v>2.5323182180740256E-2</v>
      </c>
    </row>
    <row r="108" spans="1:6">
      <c r="A108" s="29"/>
      <c r="B108" s="3">
        <f t="shared" ref="B108:F108" si="13">B83-(B89+B96)</f>
        <v>-3.8125537262794024E-2</v>
      </c>
      <c r="C108" s="3">
        <f t="shared" si="13"/>
        <v>0</v>
      </c>
      <c r="D108" s="3">
        <f t="shared" si="13"/>
        <v>7.1981289695948386E-2</v>
      </c>
      <c r="E108" s="3">
        <f t="shared" si="13"/>
        <v>-0.21760060765125777</v>
      </c>
      <c r="F108" s="11">
        <f t="shared" si="13"/>
        <v>7.1279944523346586E-2</v>
      </c>
    </row>
    <row r="109" spans="1:6">
      <c r="A109" s="29"/>
      <c r="B109" s="3">
        <f t="shared" ref="B109:F109" si="14">B84-(B90+B97)</f>
        <v>-4.7283474618924792E-2</v>
      </c>
      <c r="C109" s="3">
        <f t="shared" si="14"/>
        <v>7.1981289695948386E-2</v>
      </c>
      <c r="D109" s="3">
        <f t="shared" si="14"/>
        <v>0</v>
      </c>
      <c r="E109" s="3">
        <f t="shared" si="14"/>
        <v>-3.9922988760568295E-2</v>
      </c>
      <c r="F109" s="11">
        <f t="shared" si="14"/>
        <v>0.11436516839772704</v>
      </c>
    </row>
    <row r="110" spans="1:6">
      <c r="A110" s="29"/>
      <c r="B110" s="3">
        <f t="shared" ref="B110:F110" si="15">B85-(B91+B98)</f>
        <v>3.4493083186743143E-2</v>
      </c>
      <c r="C110" s="3">
        <f t="shared" si="15"/>
        <v>-0.21760060765125777</v>
      </c>
      <c r="D110" s="3">
        <f t="shared" si="15"/>
        <v>-3.9922988760568295E-2</v>
      </c>
      <c r="E110" s="3">
        <f t="shared" si="15"/>
        <v>0</v>
      </c>
      <c r="F110" s="11">
        <f t="shared" si="15"/>
        <v>-4.0885419020305305E-2</v>
      </c>
    </row>
    <row r="111" spans="1:6">
      <c r="A111" s="28"/>
      <c r="B111" s="12">
        <f t="shared" ref="B111:F111" si="16">B86-(B92+B99)</f>
        <v>2.5323182180740256E-2</v>
      </c>
      <c r="C111" s="12">
        <f t="shared" si="16"/>
        <v>7.1279944523346586E-2</v>
      </c>
      <c r="D111" s="12">
        <f t="shared" si="16"/>
        <v>0.11436516839772704</v>
      </c>
      <c r="E111" s="12">
        <f t="shared" si="16"/>
        <v>-4.0885419020305305E-2</v>
      </c>
      <c r="F111" s="13">
        <f t="shared" si="16"/>
        <v>0</v>
      </c>
    </row>
    <row r="114" spans="1:6">
      <c r="A114" s="27" t="s">
        <v>16</v>
      </c>
      <c r="B114" s="8">
        <f>B107^2</f>
        <v>0</v>
      </c>
      <c r="C114" s="8">
        <f t="shared" ref="C114:F114" si="17">C107^2</f>
        <v>1.4535565915766956E-3</v>
      </c>
      <c r="D114" s="8">
        <f t="shared" si="17"/>
        <v>2.2357269720385052E-3</v>
      </c>
      <c r="E114" s="8">
        <f t="shared" si="17"/>
        <v>1.1897727877275826E-3</v>
      </c>
      <c r="F114" s="9">
        <f t="shared" si="17"/>
        <v>6.4126355575896087E-4</v>
      </c>
    </row>
    <row r="115" spans="1:6">
      <c r="A115" s="29"/>
      <c r="B115" s="3">
        <f t="shared" ref="B115:F115" si="18">B108^2</f>
        <v>1.4535565915766956E-3</v>
      </c>
      <c r="C115" s="3">
        <f t="shared" si="18"/>
        <v>0</v>
      </c>
      <c r="D115" s="3">
        <f t="shared" si="18"/>
        <v>5.1813060662920449E-3</v>
      </c>
      <c r="E115" s="3">
        <f t="shared" si="18"/>
        <v>4.7350024450196621E-2</v>
      </c>
      <c r="F115" s="11">
        <f t="shared" si="18"/>
        <v>5.0808304912513666E-3</v>
      </c>
    </row>
    <row r="116" spans="1:6">
      <c r="A116" s="29"/>
      <c r="B116" s="3">
        <f t="shared" ref="B116:F116" si="19">B109^2</f>
        <v>2.2357269720385052E-3</v>
      </c>
      <c r="C116" s="3">
        <f t="shared" si="19"/>
        <v>5.1813060662920449E-3</v>
      </c>
      <c r="D116" s="3">
        <f t="shared" si="19"/>
        <v>0</v>
      </c>
      <c r="E116" s="3">
        <f t="shared" si="19"/>
        <v>1.5938450315764623E-3</v>
      </c>
      <c r="F116" s="11">
        <f t="shared" si="19"/>
        <v>1.3079391742640462E-2</v>
      </c>
    </row>
    <row r="117" spans="1:6">
      <c r="A117" s="29"/>
      <c r="B117" s="3">
        <f t="shared" ref="B117:F117" si="20">B110^2</f>
        <v>1.1897727877275826E-3</v>
      </c>
      <c r="C117" s="3">
        <f t="shared" si="20"/>
        <v>4.7350024450196621E-2</v>
      </c>
      <c r="D117" s="3">
        <f t="shared" si="20"/>
        <v>1.5938450315764623E-3</v>
      </c>
      <c r="E117" s="3">
        <f t="shared" si="20"/>
        <v>0</v>
      </c>
      <c r="F117" s="11">
        <f t="shared" si="20"/>
        <v>1.6716174884659428E-3</v>
      </c>
    </row>
    <row r="118" spans="1:6">
      <c r="A118" s="28"/>
      <c r="B118" s="12">
        <f t="shared" ref="B118:F118" si="21">B111^2</f>
        <v>6.4126355575896087E-4</v>
      </c>
      <c r="C118" s="12">
        <f t="shared" si="21"/>
        <v>5.0808304912513666E-3</v>
      </c>
      <c r="D118" s="12">
        <f t="shared" si="21"/>
        <v>1.3079391742640462E-2</v>
      </c>
      <c r="E118" s="12">
        <f t="shared" si="21"/>
        <v>1.6716174884659428E-3</v>
      </c>
      <c r="F118" s="13">
        <f t="shared" si="21"/>
        <v>0</v>
      </c>
    </row>
    <row r="121" spans="1:6">
      <c r="A121" s="17"/>
      <c r="B121" s="18">
        <f>SUM(B114:F118)</f>
        <v>0.15895467035504932</v>
      </c>
    </row>
    <row r="123" spans="1:6">
      <c r="A123" s="21" t="s">
        <v>19</v>
      </c>
      <c r="B123" s="22"/>
      <c r="C123" s="23"/>
    </row>
    <row r="129" spans="1:6">
      <c r="A129" s="19" t="s">
        <v>18</v>
      </c>
      <c r="B129" s="3">
        <f>SQRT((1/(5*(5-1)))*B121)</f>
        <v>8.9150061793318275E-2</v>
      </c>
    </row>
    <row r="137" spans="1:6">
      <c r="A137" s="24" t="s">
        <v>20</v>
      </c>
      <c r="B137" s="25"/>
      <c r="C137" s="26"/>
    </row>
    <row r="144" spans="1:6">
      <c r="A144" s="27" t="s">
        <v>21</v>
      </c>
      <c r="B144" s="8" cm="1">
        <f t="array" ref="B144:F145">TRANSPOSE(B41:C45)</f>
        <v>-0.95813202270152842</v>
      </c>
      <c r="C144" s="8">
        <v>3.6958904708899017E-2</v>
      </c>
      <c r="D144" s="8">
        <v>-0.91795239723861677</v>
      </c>
      <c r="E144" s="8">
        <v>0.20138253149235014</v>
      </c>
      <c r="F144" s="9">
        <v>0.90668959508474534</v>
      </c>
    </row>
    <row r="145" spans="1:6">
      <c r="A145" s="28"/>
      <c r="B145" s="12">
        <v>8.329681683623931E-2</v>
      </c>
      <c r="C145" s="12">
        <v>0.87306402878084255</v>
      </c>
      <c r="D145" s="12">
        <v>-3.01401152199221E-2</v>
      </c>
      <c r="E145" s="12">
        <v>0.86792915694565709</v>
      </c>
      <c r="F145" s="13">
        <v>-0.17085254945327538</v>
      </c>
    </row>
    <row r="147" spans="1:6">
      <c r="A147" s="27" t="s">
        <v>22</v>
      </c>
      <c r="B147" s="8" cm="1">
        <f t="array" ref="B147:F151">MINVERSE(B82:F86)</f>
        <v>6.0938936702145909</v>
      </c>
      <c r="C147" s="8">
        <v>0.39855888390529942</v>
      </c>
      <c r="D147" s="8">
        <v>-2.8969854647633366</v>
      </c>
      <c r="E147" s="8">
        <v>-0.3992556006226915</v>
      </c>
      <c r="F147" s="9">
        <v>3.1764820365666893</v>
      </c>
    </row>
    <row r="148" spans="1:6">
      <c r="A148" s="29"/>
      <c r="B148" s="3">
        <v>0.39855888390529931</v>
      </c>
      <c r="C148" s="3">
        <v>1.5305038453578046</v>
      </c>
      <c r="D148" s="3">
        <v>-0.61276709045811273</v>
      </c>
      <c r="E148" s="3">
        <v>-0.95775164142906744</v>
      </c>
      <c r="F148" s="11">
        <v>-3.3339068336871946E-2</v>
      </c>
    </row>
    <row r="149" spans="1:6">
      <c r="A149" s="29"/>
      <c r="B149" s="3">
        <v>-2.8969854647633366</v>
      </c>
      <c r="C149" s="3">
        <v>-0.61276709045811273</v>
      </c>
      <c r="D149" s="3">
        <v>3.8404807340355296</v>
      </c>
      <c r="E149" s="3">
        <v>1.0512095566787565</v>
      </c>
      <c r="F149" s="11">
        <v>0.23259670571024665</v>
      </c>
    </row>
    <row r="150" spans="1:6">
      <c r="A150" s="29"/>
      <c r="B150" s="3">
        <v>-0.39925560062269161</v>
      </c>
      <c r="C150" s="3">
        <v>-0.95775164142906766</v>
      </c>
      <c r="D150" s="3">
        <v>1.0512095566787567</v>
      </c>
      <c r="E150" s="3">
        <v>1.7563310376761354</v>
      </c>
      <c r="F150" s="11">
        <v>0.37592800812060823</v>
      </c>
    </row>
    <row r="151" spans="1:6">
      <c r="A151" s="28"/>
      <c r="B151" s="12">
        <v>3.1764820365666893</v>
      </c>
      <c r="C151" s="12">
        <v>-3.3339068336871995E-2</v>
      </c>
      <c r="D151" s="12">
        <v>0.23259670571024665</v>
      </c>
      <c r="E151" s="12">
        <v>0.37592800812060828</v>
      </c>
      <c r="F151" s="13">
        <v>3.8910532568925724</v>
      </c>
    </row>
    <row r="153" spans="1:6">
      <c r="A153" s="27" t="s">
        <v>23</v>
      </c>
      <c r="B153" s="8" cm="1">
        <f t="array" ref="B153:F154">MMULT(_xlfn.ANCHORARRAY(B144),_xlfn.ANCHORARRAY(B147))</f>
        <v>-0.36504950845195028</v>
      </c>
      <c r="C153" s="8">
        <v>1.4082099347490981E-2</v>
      </c>
      <c r="D153" s="8">
        <v>-0.34974289919961588</v>
      </c>
      <c r="E153" s="8">
        <v>7.6726195965451882E-2</v>
      </c>
      <c r="F153" s="9">
        <v>0.34544879806232709</v>
      </c>
    </row>
    <row r="154" spans="1:6">
      <c r="A154" s="28"/>
      <c r="B154" s="12">
        <v>5.3649214360310227E-2</v>
      </c>
      <c r="C154" s="12">
        <v>0.56233090046605783</v>
      </c>
      <c r="D154" s="12">
        <v>-1.9411420022653454E-2</v>
      </c>
      <c r="E154" s="12">
        <v>0.55902385381742326</v>
      </c>
      <c r="F154" s="13">
        <v>-0.11004428028255731</v>
      </c>
    </row>
    <row r="160" spans="1:6">
      <c r="A160" s="20" t="s">
        <v>24</v>
      </c>
      <c r="B160" s="20" t="s">
        <v>25</v>
      </c>
      <c r="C160" s="20" t="s">
        <v>26</v>
      </c>
    </row>
    <row r="161" spans="1:3">
      <c r="A161" s="20">
        <v>1</v>
      </c>
      <c r="B161" s="20" cm="1">
        <f t="array" ref="B161:C190">TRANSPOSE(MMULT(_xlfn.ANCHORARRAY(B153), TRANSPOSE(H2:L31)))</f>
        <v>-1.208934867106235</v>
      </c>
      <c r="C161" s="20">
        <v>-0.27216533591149616</v>
      </c>
    </row>
    <row r="162" spans="1:3">
      <c r="A162" s="20">
        <v>2</v>
      </c>
      <c r="B162" s="20">
        <v>1.1423948949635232</v>
      </c>
      <c r="C162" s="20">
        <v>-0.56870259031871162</v>
      </c>
    </row>
    <row r="163" spans="1:3">
      <c r="A163" s="20">
        <v>3</v>
      </c>
      <c r="B163" s="20">
        <v>-0.68873293241939981</v>
      </c>
      <c r="C163" s="20">
        <v>-0.60665237457408006</v>
      </c>
    </row>
    <row r="164" spans="1:3">
      <c r="A164" s="20">
        <v>4</v>
      </c>
      <c r="B164" s="20">
        <v>-0.17346020942360693</v>
      </c>
      <c r="C164" s="20">
        <v>1.2688968559127807</v>
      </c>
    </row>
    <row r="165" spans="1:3">
      <c r="A165" s="20">
        <v>5</v>
      </c>
      <c r="B165" s="20">
        <v>1.2577689687936471</v>
      </c>
      <c r="C165" s="20">
        <v>-1.4277918184423188</v>
      </c>
    </row>
    <row r="166" spans="1:3">
      <c r="A166" s="20">
        <v>6</v>
      </c>
      <c r="B166" s="20">
        <v>-1.0247082135512775</v>
      </c>
      <c r="C166" s="20">
        <v>-0.2992400613901457</v>
      </c>
    </row>
    <row r="167" spans="1:3">
      <c r="A167" s="20">
        <v>7</v>
      </c>
      <c r="B167" s="20">
        <v>-0.53411604612904529</v>
      </c>
      <c r="C167" s="20">
        <v>-0.84874401047297066</v>
      </c>
    </row>
    <row r="168" spans="1:3">
      <c r="A168" s="20">
        <v>8</v>
      </c>
      <c r="B168" s="20">
        <v>-1.3518528616268011</v>
      </c>
      <c r="C168" s="20">
        <v>0.93177181947762733</v>
      </c>
    </row>
    <row r="169" spans="1:3">
      <c r="A169" s="20">
        <v>9</v>
      </c>
      <c r="B169" s="20">
        <v>0.9090668445260508</v>
      </c>
      <c r="C169" s="20">
        <v>-0.58493180956883428</v>
      </c>
    </row>
    <row r="170" spans="1:3">
      <c r="A170" s="20">
        <v>10</v>
      </c>
      <c r="B170" s="20">
        <v>1.4617590796334456</v>
      </c>
      <c r="C170" s="20">
        <v>1.3401247726106031</v>
      </c>
    </row>
    <row r="171" spans="1:3">
      <c r="A171" s="20">
        <v>11</v>
      </c>
      <c r="B171" s="20">
        <v>-1.2463543792178369</v>
      </c>
      <c r="C171" s="20">
        <v>-0.32167268760407286</v>
      </c>
    </row>
    <row r="172" spans="1:3">
      <c r="A172" s="20">
        <v>12</v>
      </c>
      <c r="B172" s="20">
        <v>1.1338238151315756</v>
      </c>
      <c r="C172" s="20">
        <v>-0.53187863439489602</v>
      </c>
    </row>
    <row r="173" spans="1:3">
      <c r="A173" s="20">
        <v>13</v>
      </c>
      <c r="B173" s="20">
        <v>-1.3999263071433861</v>
      </c>
      <c r="C173" s="20">
        <v>-0.6088253404309284</v>
      </c>
    </row>
    <row r="174" spans="1:3">
      <c r="A174" s="20">
        <v>14</v>
      </c>
      <c r="B174" s="20">
        <v>-3.8334952751164761E-2</v>
      </c>
      <c r="C174" s="20">
        <v>1.1985181857053588</v>
      </c>
    </row>
    <row r="175" spans="1:3">
      <c r="A175" s="20">
        <v>15</v>
      </c>
      <c r="B175" s="20">
        <v>1.2117783768500971</v>
      </c>
      <c r="C175" s="20">
        <v>-1.4404752142110802</v>
      </c>
    </row>
    <row r="176" spans="1:3">
      <c r="A176" s="20">
        <v>16</v>
      </c>
      <c r="B176" s="20">
        <v>-0.88958295687883526</v>
      </c>
      <c r="C176" s="20">
        <v>-0.36961873159756758</v>
      </c>
    </row>
    <row r="177" spans="1:3">
      <c r="A177" s="20">
        <v>17</v>
      </c>
      <c r="B177" s="20">
        <v>-0.71523189474503712</v>
      </c>
      <c r="C177" s="20">
        <v>-0.79104873603430992</v>
      </c>
    </row>
    <row r="178" spans="1:3">
      <c r="A178" s="20">
        <v>18</v>
      </c>
      <c r="B178" s="20">
        <v>-1.565706289445236</v>
      </c>
      <c r="C178" s="20">
        <v>-0.2242192919180015</v>
      </c>
    </row>
    <row r="179" spans="1:3">
      <c r="A179" s="20">
        <v>19</v>
      </c>
      <c r="B179" s="20">
        <v>0.91763792435799862</v>
      </c>
      <c r="C179" s="20">
        <v>-0.62175576549264988</v>
      </c>
    </row>
    <row r="180" spans="1:3">
      <c r="A180" s="20">
        <v>20</v>
      </c>
      <c r="B180" s="20">
        <v>0.54865371508634375</v>
      </c>
      <c r="C180" s="20">
        <v>1.1361808120019758</v>
      </c>
    </row>
    <row r="181" spans="1:3">
      <c r="A181" s="20">
        <v>21</v>
      </c>
      <c r="B181" s="20">
        <v>1.0865287115988145</v>
      </c>
      <c r="C181" s="20">
        <v>-0.97574126504556569</v>
      </c>
    </row>
    <row r="182" spans="1:3">
      <c r="A182" s="20">
        <v>22</v>
      </c>
      <c r="B182" s="20">
        <v>-0.65495039485215112</v>
      </c>
      <c r="C182" s="20">
        <v>7.7789722534463479E-2</v>
      </c>
    </row>
    <row r="183" spans="1:3">
      <c r="A183" s="20">
        <v>23</v>
      </c>
      <c r="B183" s="20">
        <v>0.99869855845913336</v>
      </c>
      <c r="C183" s="20">
        <v>-0.4614999641874743</v>
      </c>
    </row>
    <row r="184" spans="1:3">
      <c r="A184" s="20">
        <v>24</v>
      </c>
      <c r="B184" s="20">
        <v>0.19864707922953603</v>
      </c>
      <c r="C184" s="20">
        <v>1.5478615859935523</v>
      </c>
    </row>
    <row r="185" spans="1:3">
      <c r="A185" s="20">
        <v>25</v>
      </c>
      <c r="B185" s="20">
        <v>-0.94649409860834943</v>
      </c>
      <c r="C185" s="20">
        <v>-0.24741311759867551</v>
      </c>
    </row>
    <row r="186" spans="1:3">
      <c r="A186" s="20">
        <v>26</v>
      </c>
      <c r="B186" s="20">
        <v>0.37299814136333415</v>
      </c>
      <c r="C186" s="20">
        <v>1.12643158155681</v>
      </c>
    </row>
    <row r="187" spans="1:3">
      <c r="A187" s="20">
        <v>27</v>
      </c>
      <c r="B187" s="20">
        <v>-0.93376725547263084</v>
      </c>
      <c r="C187" s="20">
        <v>-0.7828608132882261</v>
      </c>
    </row>
    <row r="188" spans="1:3">
      <c r="A188" s="20">
        <v>28</v>
      </c>
      <c r="B188" s="20">
        <v>0.74406047165167188</v>
      </c>
      <c r="C188" s="20">
        <v>1.9346406003633276</v>
      </c>
    </row>
    <row r="189" spans="1:3">
      <c r="A189" s="20">
        <v>29</v>
      </c>
      <c r="B189" s="20">
        <v>6.7937139085270881E-2</v>
      </c>
      <c r="C189" s="20">
        <v>2.0800400400428933</v>
      </c>
    </row>
    <row r="190" spans="1:3">
      <c r="A190" s="20">
        <v>30</v>
      </c>
      <c r="B190" s="20">
        <v>1.3203999386405498</v>
      </c>
      <c r="C190" s="20">
        <v>-0.65701841371738334</v>
      </c>
    </row>
  </sheetData>
  <mergeCells count="17">
    <mergeCell ref="A114:A118"/>
    <mergeCell ref="A40:C40"/>
    <mergeCell ref="A82:A86"/>
    <mergeCell ref="A88:A92"/>
    <mergeCell ref="A55:A59"/>
    <mergeCell ref="A61:A65"/>
    <mergeCell ref="A41:A45"/>
    <mergeCell ref="A34:A35"/>
    <mergeCell ref="A48:C48"/>
    <mergeCell ref="A78:C78"/>
    <mergeCell ref="A102:C102"/>
    <mergeCell ref="A107:A111"/>
    <mergeCell ref="A123:C123"/>
    <mergeCell ref="A137:C137"/>
    <mergeCell ref="A144:A145"/>
    <mergeCell ref="A147:A151"/>
    <mergeCell ref="A153:A154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Dhea Dewanti</cp:lastModifiedBy>
  <dcterms:created xsi:type="dcterms:W3CDTF">2023-10-18T07:05:53Z</dcterms:created>
  <dcterms:modified xsi:type="dcterms:W3CDTF">2023-10-19T02:50:49Z</dcterms:modified>
</cp:coreProperties>
</file>