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4. Teknik Peubah Ganda\02\"/>
    </mc:Choice>
  </mc:AlternateContent>
  <xr:revisionPtr revIDLastSave="0" documentId="13_ncr:1_{D102692E-9D3D-49EB-87A6-870708DD7234}" xr6:coauthVersionLast="47" xr6:coauthVersionMax="47" xr10:uidLastSave="{00000000-0000-0000-0000-000000000000}"/>
  <bookViews>
    <workbookView xWindow="-105" yWindow="0" windowWidth="14610" windowHeight="17385" tabRatio="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1" l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14" i="1"/>
  <c r="M14" i="1" s="1"/>
  <c r="C14" i="1"/>
  <c r="F3" i="1" s="1"/>
  <c r="B14" i="1"/>
  <c r="E5" i="1" s="1"/>
  <c r="F9" i="1" l="1"/>
  <c r="E8" i="1"/>
  <c r="E10" i="1"/>
  <c r="E9" i="1"/>
  <c r="F10" i="1"/>
  <c r="F12" i="1"/>
  <c r="F6" i="1"/>
  <c r="E3" i="1"/>
  <c r="F2" i="1"/>
  <c r="E7" i="1"/>
  <c r="F7" i="1"/>
  <c r="F4" i="1"/>
  <c r="E2" i="1"/>
  <c r="F5" i="1"/>
  <c r="F8" i="1"/>
  <c r="E6" i="1"/>
  <c r="F11" i="1"/>
  <c r="F13" i="1"/>
  <c r="E11" i="1"/>
  <c r="E12" i="1"/>
  <c r="E4" i="1"/>
  <c r="E13" i="1"/>
  <c r="I8" i="1" l="1"/>
  <c r="H2" i="1" a="1"/>
  <c r="H2" i="1" s="1"/>
  <c r="H7" i="1"/>
  <c r="I7" i="1"/>
  <c r="H8" i="1" s="1"/>
  <c r="K7" i="1" l="1" a="1"/>
  <c r="K7" i="1" s="1"/>
  <c r="H14" i="1" s="1" a="1"/>
  <c r="H14" i="1" l="1"/>
  <c r="J14" i="1" s="1"/>
  <c r="J18" i="1"/>
  <c r="J16" i="1"/>
  <c r="J19" i="1"/>
  <c r="J20" i="1"/>
  <c r="J17" i="1"/>
  <c r="J21" i="1"/>
  <c r="J22" i="1"/>
  <c r="J23" i="1"/>
  <c r="J24" i="1"/>
  <c r="J25" i="1"/>
  <c r="J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<sst xmlns="http://schemas.openxmlformats.org/spreadsheetml/2006/main" count="27" uniqueCount="23">
  <si>
    <t>No</t>
  </si>
  <si>
    <t>X1</t>
  </si>
  <si>
    <t>X2</t>
  </si>
  <si>
    <t>(Xi - Xbar)t</t>
  </si>
  <si>
    <t>XBar</t>
  </si>
  <si>
    <t>(Xi-Xbar)</t>
  </si>
  <si>
    <t>Matriks var-cov (S)</t>
  </si>
  <si>
    <t>Inverse S</t>
  </si>
  <si>
    <t>n</t>
  </si>
  <si>
    <t>db</t>
  </si>
  <si>
    <t>(Xi-Xbar)t * S.inv</t>
  </si>
  <si>
    <t>di^2</t>
  </si>
  <si>
    <t>ini jarak</t>
  </si>
  <si>
    <t>i</t>
  </si>
  <si>
    <t>pi</t>
  </si>
  <si>
    <t>qi</t>
  </si>
  <si>
    <t>qi = distribusi peluang chi-square</t>
  </si>
  <si>
    <t>pi = peluang</t>
  </si>
  <si>
    <t>di^2 urut</t>
  </si>
  <si>
    <t>chisq(0.5, db=2)</t>
  </si>
  <si>
    <r>
      <t xml:space="preserve">cmn ada 1 </t>
    </r>
    <r>
      <rPr>
        <b/>
        <sz val="11"/>
        <color theme="1"/>
        <rFont val="Calibri"/>
        <family val="2"/>
        <scheme val="minor"/>
      </rPr>
      <t xml:space="preserve">qi &gt; qi(0.05;2) </t>
    </r>
  </si>
  <si>
    <r>
      <t xml:space="preserve">berarti kurang dari </t>
    </r>
    <r>
      <rPr>
        <b/>
        <sz val="11"/>
        <color theme="1"/>
        <rFont val="Calibri"/>
        <family val="2"/>
        <scheme val="minor"/>
      </rPr>
      <t>50% data</t>
    </r>
    <r>
      <rPr>
        <sz val="11"/>
        <color theme="1"/>
        <rFont val="Calibri"/>
        <family val="2"/>
        <scheme val="minor"/>
      </rPr>
      <t xml:space="preserve"> yang </t>
    </r>
    <r>
      <rPr>
        <b/>
        <sz val="11"/>
        <color theme="1"/>
        <rFont val="Calibri"/>
        <family val="2"/>
        <scheme val="minor"/>
      </rPr>
      <t xml:space="preserve">qi &gt; qi(0.05;2) </t>
    </r>
  </si>
  <si>
    <r>
      <t xml:space="preserve">Maka data </t>
    </r>
    <r>
      <rPr>
        <b/>
        <sz val="11"/>
        <color theme="1"/>
        <rFont val="Calibri"/>
        <family val="2"/>
        <scheme val="minor"/>
      </rPr>
      <t>tidak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menyebar</t>
    </r>
    <r>
      <rPr>
        <sz val="11"/>
        <color theme="1"/>
        <rFont val="Calibri"/>
        <family val="2"/>
        <scheme val="minor"/>
      </rPr>
      <t xml:space="preserve"> secara </t>
    </r>
    <r>
      <rPr>
        <b/>
        <sz val="11"/>
        <color theme="1"/>
        <rFont val="Calibri"/>
        <family val="2"/>
        <scheme val="minor"/>
      </rPr>
      <t>bivariat normal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</si>
</sst>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3" borderId="0" xfId="0" applyFont="1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Chi-Square</a:t>
            </a:r>
            <a:r>
              <a:rPr lang="en-US" baseline="0"/>
              <a:t> QQ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Sheet1!$N$13</c:f>
              <c:strCache>
                <c:ptCount val="1"/>
                <c:pt idx="0">
                  <c:v>di^2 urut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Sheet1!$M$14:$M$25</c:f>
              <c:numCache>
                <c:formatCode>General</c:formatCode>
                <c:ptCount val="12"/>
                <c:pt idx="0">
                  <c:v>8.5119228837591862E-2</c:v>
                </c:pt>
                <c:pt idx="1">
                  <c:v>0.26706278524904525</c:v>
                </c:pt>
                <c:pt idx="2">
                  <c:v>0.46722970236301031</c:v>
                </c:pt>
                <c:pt idx="3">
                  <c:v>0.68968097258345917</c:v>
                </c:pt>
                <c:pt idx="4">
                  <c:v>0.94000725849147115</c:v>
                </c:pt>
                <c:pt idx="5">
                  <c:v>1.2262089457728176</c:v>
                </c:pt>
                <c:pt idx="6">
                  <c:v>1.5603171150991499</c:v>
                </c:pt>
                <c:pt idx="7">
                  <c:v>1.9616585060234524</c:v>
                </c:pt>
                <c:pt idx="8">
                  <c:v>2.464287362585265</c:v>
                </c:pt>
                <c:pt idx="9">
                  <c:v>3.1372318358276901</c:v>
                </c:pt>
                <c:pt idx="10">
                  <c:v>4.1588830833596715</c:v>
                </c:pt>
                <c:pt idx="11">
                  <c:v>6.3561076606958933</c:v>
                </c:pt>
              </c:numCache>
            </c:numRef>
          </c:xVal>
          <c:yVal>
            <c:numRef>
              <c:f>Sheet1!$N$14:$N$25</c:f>
              <c:numCache>
                <c:formatCode>General</c:formatCode>
                <c:ptCount val="12"/>
                <c:pt idx="0">
                  <c:v>0.16442621622885609</c:v>
                </c:pt>
                <c:pt idx="1">
                  <c:v>0.21997034614522465</c:v>
                </c:pt>
                <c:pt idx="2">
                  <c:v>0.4012672100646813</c:v>
                </c:pt>
                <c:pt idx="3">
                  <c:v>0.55256271591605599</c:v>
                </c:pt>
                <c:pt idx="4">
                  <c:v>0.64337684547048779</c:v>
                </c:pt>
                <c:pt idx="5">
                  <c:v>0.9050437128956248</c:v>
                </c:pt>
                <c:pt idx="6">
                  <c:v>0.99408109077709628</c:v>
                </c:pt>
                <c:pt idx="7">
                  <c:v>1.0137289030460004</c:v>
                </c:pt>
                <c:pt idx="8">
                  <c:v>2.0403878463438923</c:v>
                </c:pt>
                <c:pt idx="9">
                  <c:v>2.8426337584783363</c:v>
                </c:pt>
                <c:pt idx="10">
                  <c:v>4.7554554402538614</c:v>
                </c:pt>
                <c:pt idx="11">
                  <c:v>7.4670659143798845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8D-412A-80A5-376BB1083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30224"/>
        <c:axId val="166658143"/>
      </c:scatterChart>
      <c:valAx>
        <c:axId val="8463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66658143"/>
        <c:crosses val="autoZero"/>
        <c:crossBetween val="midCat"/>
      </c:valAx>
      <c:valAx>
        <c:axId val="16665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463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687457</xdr:colOff>
      <xdr:row>27</xdr:row>
      <xdr:rowOff>36443</xdr:rowOff>
    </xdr:from>
    <xdr:to>
      <xdr:col>15</xdr:col>
      <xdr:colOff>41413</xdr:colOff>
      <xdr:row>41</xdr:row>
      <xdr:rowOff>112643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DB7F4C-F6B7-2DD8-D65B-D29BB4BB2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I1" zoomScale="115" zoomScaleNormal="115" workbookViewId="0">
      <selection activeCell="P26" sqref="P26"/>
    </sheetView>
  </sheetViews>
  <sheetFormatPr defaultRowHeight="15" x14ac:dyDescent="0.25"/>
  <cols>
    <col min="8" max="8" width="8.5703125" customWidth="1"/>
    <col min="9" max="9" width="11" customWidth="1"/>
    <col min="11" max="11" width="11.42578125" customWidth="1"/>
    <col min="12" max="12" width="11.85546875" customWidth="1"/>
    <col min="15" max="15" width="16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E1" s="3" t="s">
        <v>3</v>
      </c>
      <c r="F1" s="4"/>
      <c r="H1" s="5" t="s">
        <v>5</v>
      </c>
    </row>
    <row r="2" spans="1:19" x14ac:dyDescent="0.25">
      <c r="A2" s="2">
        <v>1</v>
      </c>
      <c r="B2" s="2">
        <v>8.8000000000000007</v>
      </c>
      <c r="C2" s="2">
        <v>2589</v>
      </c>
      <c r="E2" s="7">
        <f>B2-$B$14</f>
        <v>-0.47499999999999964</v>
      </c>
      <c r="F2" s="7">
        <f>C2-$C$14</f>
        <v>-12538.75</v>
      </c>
      <c r="H2" s="7" cm="1">
        <f t="array" ref="H2:S3">TRANSPOSE(E2:F13)</f>
        <v>-0.47499999999999964</v>
      </c>
      <c r="I2" s="7">
        <v>-0.77500000000000036</v>
      </c>
      <c r="J2" s="7">
        <v>-1.5750000000000002</v>
      </c>
      <c r="K2" s="7">
        <v>-4.375</v>
      </c>
      <c r="L2" s="7">
        <v>0.32499999999999929</v>
      </c>
      <c r="M2" s="7">
        <v>0.72499999999999964</v>
      </c>
      <c r="N2" s="7">
        <v>2.2249999999999996</v>
      </c>
      <c r="O2" s="7">
        <v>2.3249999999999993</v>
      </c>
      <c r="P2" s="7">
        <v>1.9249999999999989</v>
      </c>
      <c r="Q2" s="7">
        <v>1.4249999999999989</v>
      </c>
      <c r="R2" s="7">
        <v>0.72499999999999964</v>
      </c>
      <c r="S2" s="7">
        <v>-2.4750000000000005</v>
      </c>
    </row>
    <row r="3" spans="1:19" x14ac:dyDescent="0.25">
      <c r="A3" s="2">
        <v>2</v>
      </c>
      <c r="B3" s="2">
        <v>8.5</v>
      </c>
      <c r="C3" s="2">
        <v>1186</v>
      </c>
      <c r="E3" s="7">
        <f t="shared" ref="E3:E13" si="0">B3-$B$14</f>
        <v>-0.77500000000000036</v>
      </c>
      <c r="F3" s="7">
        <f t="shared" ref="F3:F13" si="1">C3-$C$14</f>
        <v>-13941.75</v>
      </c>
      <c r="H3" s="7">
        <v>-12538.75</v>
      </c>
      <c r="I3" s="7">
        <v>-13941.75</v>
      </c>
      <c r="J3" s="7">
        <v>-14836.75</v>
      </c>
      <c r="K3" s="7">
        <v>-13851.75</v>
      </c>
      <c r="L3" s="7">
        <v>-8494.75</v>
      </c>
      <c r="M3" s="7">
        <v>-3002.75</v>
      </c>
      <c r="N3" s="7">
        <v>21589.25</v>
      </c>
      <c r="O3" s="7">
        <v>28191.25</v>
      </c>
      <c r="P3" s="7">
        <v>-4597.75</v>
      </c>
      <c r="Q3" s="7">
        <v>-11196.75</v>
      </c>
      <c r="R3" s="7">
        <v>-13591.75</v>
      </c>
      <c r="S3" s="7">
        <v>46272.25</v>
      </c>
    </row>
    <row r="4" spans="1:19" x14ac:dyDescent="0.25">
      <c r="A4" s="2">
        <v>3</v>
      </c>
      <c r="B4" s="2">
        <v>7.7</v>
      </c>
      <c r="C4" s="2">
        <v>291</v>
      </c>
      <c r="E4" s="7">
        <f t="shared" si="0"/>
        <v>-1.5750000000000002</v>
      </c>
      <c r="F4" s="7">
        <f t="shared" si="1"/>
        <v>-14836.75</v>
      </c>
    </row>
    <row r="5" spans="1:19" x14ac:dyDescent="0.25">
      <c r="A5" s="2">
        <v>4</v>
      </c>
      <c r="B5" s="2">
        <v>4.9000000000000004</v>
      </c>
      <c r="C5" s="2">
        <v>1276</v>
      </c>
      <c r="E5" s="7">
        <f t="shared" si="0"/>
        <v>-4.375</v>
      </c>
      <c r="F5" s="7">
        <f t="shared" si="1"/>
        <v>-13851.75</v>
      </c>
      <c r="H5" s="5" t="s">
        <v>6</v>
      </c>
      <c r="I5" s="6"/>
      <c r="K5" s="5" t="s">
        <v>7</v>
      </c>
    </row>
    <row r="6" spans="1:19" x14ac:dyDescent="0.25">
      <c r="A6" s="2">
        <v>5</v>
      </c>
      <c r="B6" s="2">
        <v>9.6</v>
      </c>
      <c r="C6" s="2">
        <v>6633</v>
      </c>
      <c r="E6" s="7">
        <f t="shared" si="0"/>
        <v>0.32499999999999929</v>
      </c>
      <c r="F6" s="7">
        <f t="shared" si="1"/>
        <v>-8494.75</v>
      </c>
    </row>
    <row r="7" spans="1:19" x14ac:dyDescent="0.25">
      <c r="A7" s="2">
        <v>6</v>
      </c>
      <c r="B7" s="2">
        <v>10</v>
      </c>
      <c r="C7" s="2">
        <v>12125</v>
      </c>
      <c r="E7" s="7">
        <f t="shared" si="0"/>
        <v>0.72499999999999964</v>
      </c>
      <c r="F7" s="7">
        <f t="shared" si="1"/>
        <v>-3002.75</v>
      </c>
      <c r="H7" s="7">
        <f>_xlfn.VAR.S(E2:E13)</f>
        <v>4.1656818181818176</v>
      </c>
      <c r="I7" s="7">
        <f>_xlfn.COVARIANCE.S(E2:E13,F2:F13)</f>
        <v>5471.738636363636</v>
      </c>
      <c r="K7" s="7" cm="1">
        <f t="array" ref="K7:L8">MINVERSE(H7:I8)</f>
        <v>0.24427529205630275</v>
      </c>
      <c r="L7" s="7">
        <v>-3.2116195450578544E-6</v>
      </c>
    </row>
    <row r="8" spans="1:19" x14ac:dyDescent="0.25">
      <c r="A8" s="2">
        <v>7</v>
      </c>
      <c r="B8" s="2">
        <v>11.5</v>
      </c>
      <c r="C8" s="2">
        <v>36717</v>
      </c>
      <c r="E8" s="7">
        <f t="shared" si="0"/>
        <v>2.2249999999999996</v>
      </c>
      <c r="F8" s="7">
        <f t="shared" si="1"/>
        <v>21589.25</v>
      </c>
      <c r="H8" s="7">
        <f>I7</f>
        <v>5471.738636363636</v>
      </c>
      <c r="I8" s="7">
        <f>_xlfn.VAR.S(F2:F13)</f>
        <v>416179604.93181819</v>
      </c>
      <c r="K8" s="7">
        <v>-3.2116195450578531E-6</v>
      </c>
      <c r="L8" s="7">
        <v>2.4450336602071132E-9</v>
      </c>
    </row>
    <row r="9" spans="1:19" x14ac:dyDescent="0.25">
      <c r="A9" s="2">
        <v>8</v>
      </c>
      <c r="B9" s="2">
        <v>11.6</v>
      </c>
      <c r="C9" s="2">
        <v>43319</v>
      </c>
      <c r="E9" s="7">
        <f t="shared" si="0"/>
        <v>2.3249999999999993</v>
      </c>
      <c r="F9" s="7">
        <f t="shared" si="1"/>
        <v>28191.25</v>
      </c>
    </row>
    <row r="10" spans="1:19" x14ac:dyDescent="0.25">
      <c r="A10" s="2">
        <v>9</v>
      </c>
      <c r="B10" s="2">
        <v>11.2</v>
      </c>
      <c r="C10" s="2">
        <v>10530</v>
      </c>
      <c r="E10" s="7">
        <f t="shared" si="0"/>
        <v>1.9249999999999989</v>
      </c>
      <c r="F10" s="7">
        <f t="shared" si="1"/>
        <v>-4597.75</v>
      </c>
      <c r="H10" s="8" t="s">
        <v>8</v>
      </c>
      <c r="I10" s="9">
        <v>12</v>
      </c>
    </row>
    <row r="11" spans="1:19" x14ac:dyDescent="0.25">
      <c r="A11" s="2">
        <v>10</v>
      </c>
      <c r="B11" s="2">
        <v>10.7</v>
      </c>
      <c r="C11" s="2">
        <v>3931</v>
      </c>
      <c r="E11" s="7">
        <f t="shared" si="0"/>
        <v>1.4249999999999989</v>
      </c>
      <c r="F11" s="7">
        <f t="shared" si="1"/>
        <v>-11196.75</v>
      </c>
      <c r="H11" s="8" t="s">
        <v>9</v>
      </c>
      <c r="I11" s="9">
        <v>2</v>
      </c>
      <c r="L11" t="s">
        <v>17</v>
      </c>
    </row>
    <row r="12" spans="1:19" x14ac:dyDescent="0.25">
      <c r="A12" s="2">
        <v>11</v>
      </c>
      <c r="B12" s="2">
        <v>10</v>
      </c>
      <c r="C12" s="2">
        <v>1536</v>
      </c>
      <c r="E12" s="7">
        <f t="shared" si="0"/>
        <v>0.72499999999999964</v>
      </c>
      <c r="F12" s="7">
        <f t="shared" si="1"/>
        <v>-13591.75</v>
      </c>
      <c r="J12" t="s">
        <v>12</v>
      </c>
      <c r="M12" t="s">
        <v>16</v>
      </c>
    </row>
    <row r="13" spans="1:19" x14ac:dyDescent="0.25">
      <c r="A13" s="2">
        <v>12</v>
      </c>
      <c r="B13" s="2">
        <v>6.8</v>
      </c>
      <c r="C13" s="2">
        <v>61400</v>
      </c>
      <c r="E13" s="7">
        <f t="shared" si="0"/>
        <v>-2.4750000000000005</v>
      </c>
      <c r="F13" s="7">
        <f t="shared" si="1"/>
        <v>46272.25</v>
      </c>
      <c r="H13" s="10" t="s">
        <v>10</v>
      </c>
      <c r="I13" s="10"/>
      <c r="J13" s="14" t="s">
        <v>11</v>
      </c>
      <c r="K13" s="12" t="s">
        <v>13</v>
      </c>
      <c r="L13" s="12" t="s">
        <v>14</v>
      </c>
      <c r="M13" s="14" t="s">
        <v>15</v>
      </c>
      <c r="N13" s="12" t="s">
        <v>18</v>
      </c>
      <c r="O13" s="11" t="s">
        <v>19</v>
      </c>
    </row>
    <row r="14" spans="1:19" x14ac:dyDescent="0.25">
      <c r="A14" s="8" t="s">
        <v>4</v>
      </c>
      <c r="B14" s="7">
        <f>AVERAGE(B2:B13)</f>
        <v>9.2750000000000004</v>
      </c>
      <c r="C14" s="7">
        <f>AVERAGE(C2:C13)</f>
        <v>15127.75</v>
      </c>
      <c r="E14" s="1" t="s">
        <v>1</v>
      </c>
      <c r="F14" s="1" t="s">
        <v>2</v>
      </c>
      <c r="H14" s="7" cm="1">
        <f t="array" ref="H14:I25">MMULT(E2:F13,_xlfn.ANCHORARRAY(K7))</f>
        <v>-7.5761069156149552E-2</v>
      </c>
      <c r="I14" s="7">
        <v>-2.9132146523019461E-5</v>
      </c>
      <c r="J14" s="13">
        <f>SUMPRODUCT(H14:I14,E2:F2)</f>
        <v>0.4012672100646813</v>
      </c>
      <c r="K14">
        <v>1</v>
      </c>
      <c r="L14" s="7">
        <f>(K14-0.5)/$I$10</f>
        <v>4.1666666666666664E-2</v>
      </c>
      <c r="M14" s="16">
        <f>_xlfn.CHISQ.INV(L14,$I$11)</f>
        <v>8.5119228837591862E-2</v>
      </c>
      <c r="N14" s="7">
        <v>0.16442621622885609</v>
      </c>
      <c r="O14" s="15">
        <f>_xlfn.CHISQ.INV(0.05, I11)</f>
        <v>0.10258658877510107</v>
      </c>
    </row>
    <row r="15" spans="1:19" x14ac:dyDescent="0.25">
      <c r="H15" s="7">
        <v>-0.14453775455132439</v>
      </c>
      <c r="I15" s="7">
        <v>-3.1599042884772678E-5</v>
      </c>
      <c r="J15" s="13">
        <f t="shared" ref="J15:J25" si="2">SUMPRODUCT(H15:I15,E3:F3)</f>
        <v>0.55256271591605599</v>
      </c>
      <c r="K15">
        <v>2</v>
      </c>
      <c r="L15" s="7">
        <f t="shared" ref="L15:L25" si="3">(K15-0.5)/$I$10</f>
        <v>0.125</v>
      </c>
      <c r="M15" s="13">
        <f t="shared" ref="M15:M25" si="4">_xlfn.CHISQ.INV(L15,$I$11)</f>
        <v>0.26706278524904525</v>
      </c>
      <c r="N15" s="7">
        <v>0.21997034614522465</v>
      </c>
      <c r="O15" t="s">
        <v>20</v>
      </c>
    </row>
    <row r="16" spans="1:19" x14ac:dyDescent="0.25">
      <c r="H16" s="7">
        <v>-0.33708358870353977</v>
      </c>
      <c r="I16" s="7">
        <v>-3.1218052374611767E-5</v>
      </c>
      <c r="J16" s="13">
        <f t="shared" si="2"/>
        <v>0.99408109077709628</v>
      </c>
      <c r="K16">
        <v>3</v>
      </c>
      <c r="L16" s="7">
        <f t="shared" si="3"/>
        <v>0.20833333333333334</v>
      </c>
      <c r="M16" s="13">
        <f t="shared" si="4"/>
        <v>0.46722970236301031</v>
      </c>
      <c r="N16" s="7">
        <v>0.4012672100646813</v>
      </c>
      <c r="O16" t="s">
        <v>21</v>
      </c>
    </row>
    <row r="17" spans="8:15" x14ac:dyDescent="0.25">
      <c r="H17" s="7">
        <v>-1.0242178517130696</v>
      </c>
      <c r="I17" s="7">
        <v>-1.9817159493145765E-5</v>
      </c>
      <c r="J17" s="13">
        <f t="shared" si="2"/>
        <v>4.7554554402538614</v>
      </c>
      <c r="K17">
        <v>4</v>
      </c>
      <c r="L17" s="7">
        <f t="shared" si="3"/>
        <v>0.29166666666666669</v>
      </c>
      <c r="M17" s="13">
        <f t="shared" si="4"/>
        <v>0.68968097258345917</v>
      </c>
      <c r="N17" s="7">
        <v>0.55256271591605599</v>
      </c>
    </row>
    <row r="18" spans="8:15" x14ac:dyDescent="0.25">
      <c r="H18" s="7">
        <v>0.10667137504867842</v>
      </c>
      <c r="I18" s="7">
        <v>-2.1813726037188174E-5</v>
      </c>
      <c r="J18" s="13">
        <f t="shared" si="2"/>
        <v>0.21997034614522465</v>
      </c>
      <c r="K18">
        <v>5</v>
      </c>
      <c r="L18" s="7">
        <f t="shared" si="3"/>
        <v>0.375</v>
      </c>
      <c r="M18" s="13">
        <f t="shared" si="4"/>
        <v>0.94000725849147115</v>
      </c>
      <c r="N18" s="7">
        <v>0.64337684547048779</v>
      </c>
      <c r="O18" t="s">
        <v>22</v>
      </c>
    </row>
    <row r="19" spans="8:15" x14ac:dyDescent="0.25">
      <c r="H19" s="7">
        <v>0.18674327732974189</v>
      </c>
      <c r="I19" s="7">
        <v>-9.6702489933538526E-6</v>
      </c>
      <c r="J19" s="13">
        <f t="shared" si="2"/>
        <v>0.16442621622885609</v>
      </c>
      <c r="K19">
        <v>6</v>
      </c>
      <c r="L19" s="7">
        <f t="shared" si="3"/>
        <v>0.45833333333333331</v>
      </c>
      <c r="M19" s="13">
        <f t="shared" si="4"/>
        <v>1.2262089457728176</v>
      </c>
      <c r="N19" s="7">
        <v>0.9050437128956248</v>
      </c>
    </row>
    <row r="20" spans="8:15" x14ac:dyDescent="0.25">
      <c r="H20" s="7">
        <v>0.47417606756213332</v>
      </c>
      <c r="I20" s="7">
        <v>4.5640589460872695E-5</v>
      </c>
      <c r="J20" s="13">
        <f t="shared" si="2"/>
        <v>2.0403878463438923</v>
      </c>
      <c r="K20">
        <v>7</v>
      </c>
      <c r="L20" s="7">
        <f t="shared" si="3"/>
        <v>0.54166666666666663</v>
      </c>
      <c r="M20" s="13">
        <f t="shared" si="4"/>
        <v>1.5603171150991499</v>
      </c>
      <c r="N20" s="7">
        <v>0.99408109077709628</v>
      </c>
    </row>
    <row r="21" spans="8:15" x14ac:dyDescent="0.25">
      <c r="H21" s="7">
        <v>0.47740048453129158</v>
      </c>
      <c r="I21" s="7">
        <v>6.146153973105427E-5</v>
      </c>
      <c r="J21" s="13">
        <f t="shared" si="2"/>
        <v>2.8426337584783363</v>
      </c>
      <c r="K21">
        <v>8</v>
      </c>
      <c r="L21" s="7">
        <f t="shared" si="3"/>
        <v>0.625</v>
      </c>
      <c r="M21" s="13">
        <f t="shared" si="4"/>
        <v>1.9616585060234524</v>
      </c>
      <c r="N21" s="7">
        <v>1.0137289030460004</v>
      </c>
    </row>
    <row r="22" spans="8:15" x14ac:dyDescent="0.25">
      <c r="H22" s="7">
        <v>0.48499616097167225</v>
      </c>
      <c r="I22" s="7">
        <v>-1.7424021135453621E-5</v>
      </c>
      <c r="J22" s="13">
        <f t="shared" si="2"/>
        <v>1.0137289030460004</v>
      </c>
      <c r="K22">
        <v>9</v>
      </c>
      <c r="L22" s="7">
        <f t="shared" si="3"/>
        <v>0.70833333333333337</v>
      </c>
      <c r="M22" s="13">
        <f t="shared" si="4"/>
        <v>2.464287362585265</v>
      </c>
      <c r="N22" s="7">
        <v>2.0403878463438923</v>
      </c>
    </row>
    <row r="23" spans="8:15" x14ac:dyDescent="0.25">
      <c r="H23" s="7">
        <v>0.38405199232135767</v>
      </c>
      <c r="I23" s="7">
        <v>-3.1952988486631437E-5</v>
      </c>
      <c r="J23" s="13">
        <f t="shared" si="2"/>
        <v>0.9050437128956248</v>
      </c>
      <c r="K23">
        <v>10</v>
      </c>
      <c r="L23" s="7">
        <f t="shared" si="3"/>
        <v>0.79166666666666663</v>
      </c>
      <c r="M23" s="13">
        <f t="shared" si="4"/>
        <v>3.1372318358276901</v>
      </c>
      <c r="N23" s="7">
        <v>2.8426337584783363</v>
      </c>
    </row>
    <row r="24" spans="8:15" x14ac:dyDescent="0.25">
      <c r="H24" s="7">
        <v>0.22075111669235947</v>
      </c>
      <c r="I24" s="7">
        <v>-3.5560710421286975E-5</v>
      </c>
      <c r="J24" s="13">
        <f t="shared" si="2"/>
        <v>0.64337684547048779</v>
      </c>
      <c r="K24">
        <v>11</v>
      </c>
      <c r="L24" s="7">
        <f t="shared" si="3"/>
        <v>0.875</v>
      </c>
      <c r="M24" s="13">
        <f t="shared" si="4"/>
        <v>4.1588830833596715</v>
      </c>
      <c r="N24" s="7">
        <v>4.7554554402538614</v>
      </c>
    </row>
    <row r="25" spans="8:15" x14ac:dyDescent="0.25">
      <c r="H25" s="7">
        <v>-0.7531902103331527</v>
      </c>
      <c r="I25" s="7">
        <v>1.2108596715753678E-4</v>
      </c>
      <c r="J25" s="13">
        <f t="shared" si="2"/>
        <v>7.4670659143798845</v>
      </c>
      <c r="K25">
        <v>12</v>
      </c>
      <c r="L25" s="7">
        <f t="shared" si="3"/>
        <v>0.95833333333333337</v>
      </c>
      <c r="M25" s="13">
        <f t="shared" si="4"/>
        <v>6.3561076606958933</v>
      </c>
      <c r="N25" s="7">
        <v>7.4670659143798845</v>
      </c>
    </row>
    <row r="26" spans="8:15" x14ac:dyDescent="0.25">
      <c r="H26" s="1" t="s">
        <v>1</v>
      </c>
      <c r="I26" s="1" t="s">
        <v>2</v>
      </c>
    </row>
  </sheetData>
  <sortState xmlns:xlrd2="http://schemas.microsoft.com/office/spreadsheetml/2017/richdata2" ref="N14:N25">
    <sortCondition ref="N14:N25"/>
  </sortState>
  <mergeCells count="2">
    <mergeCell ref="E1:F1"/>
    <mergeCell ref="H13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Fathan</cp:lastModifiedBy>
  <dcterms:created xsi:type="dcterms:W3CDTF">2015-06-05T18:17:20Z</dcterms:created>
  <dcterms:modified xsi:type="dcterms:W3CDTF">2023-08-23T16:08:21Z</dcterms:modified>
</cp:coreProperties>
</file>