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5. Teknik Peubah Ganda\Tugas\Pertemuan 03 Tugas 2\"/>
    </mc:Choice>
  </mc:AlternateContent>
  <xr:revisionPtr revIDLastSave="0" documentId="13_ncr:1_{568F300C-E6BA-4EFA-8058-0DD2EF87527E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oal 1" sheetId="1" r:id="rId1"/>
    <sheet name="Soa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2" l="1"/>
  <c r="M9" i="2"/>
  <c r="I9" i="2"/>
  <c r="J9" i="2"/>
  <c r="J6" i="2"/>
  <c r="J8" i="2"/>
  <c r="L8" i="2"/>
  <c r="M8" i="2"/>
  <c r="I8" i="2"/>
  <c r="L6" i="2"/>
  <c r="M6" i="2"/>
  <c r="I6" i="2"/>
  <c r="I5" i="2"/>
  <c r="L5" i="2"/>
  <c r="M5" i="2"/>
  <c r="J5" i="2"/>
  <c r="E24" i="1" a="1"/>
  <c r="E24" i="1" s="1"/>
  <c r="C31" i="2"/>
  <c r="A30" i="2"/>
  <c r="F27" i="2"/>
  <c r="A27" i="2" a="1"/>
  <c r="A27" i="2" s="1"/>
  <c r="C24" i="2" a="1"/>
  <c r="C24" i="2" s="1"/>
  <c r="C21" i="2" a="1"/>
  <c r="C21" i="2" s="1"/>
  <c r="A21" i="2" a="1"/>
  <c r="A21" i="2" s="1"/>
  <c r="D16" i="2" a="1"/>
  <c r="D16" i="2" s="1"/>
  <c r="A17" i="2"/>
  <c r="B16" i="2"/>
  <c r="B17" i="2"/>
  <c r="A16" i="2"/>
  <c r="D8" i="2"/>
  <c r="D7" i="2"/>
  <c r="C41" i="1" l="1"/>
  <c r="A40" i="1"/>
  <c r="F37" i="1"/>
  <c r="C33" i="1" a="1"/>
  <c r="C33" i="1" s="1"/>
  <c r="A37" i="1" s="1" a="1"/>
  <c r="A37" i="1" s="1"/>
  <c r="C30" i="1" a="1"/>
  <c r="C30" i="1" s="1"/>
  <c r="A30" i="1" a="1"/>
  <c r="A30" i="1" s="1"/>
  <c r="C24" i="1"/>
  <c r="B24" i="1"/>
  <c r="C25" i="1"/>
  <c r="E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<sst xmlns="http://schemas.openxmlformats.org/spreadsheetml/2006/main" count="50" uniqueCount="29">
  <si>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Uji Hipotesis</t>
  </si>
  <si>
    <t>mu_0</t>
  </si>
  <si>
    <t>xbar</t>
  </si>
  <si>
    <t>Hipotesis</t>
  </si>
  <si>
    <t>n</t>
  </si>
  <si>
    <t>p</t>
  </si>
  <si>
    <t>alpha</t>
  </si>
  <si>
    <t>Matriks S</t>
  </si>
  <si>
    <t>Invers Matriks S</t>
  </si>
  <si>
    <t>Statistik Uji</t>
  </si>
  <si>
    <t>xbar - mu_0</t>
  </si>
  <si>
    <t>n * (xbar - mu_0)'</t>
  </si>
  <si>
    <t>(n * (xbar - mu_0)') * S^{-1}</t>
  </si>
  <si>
    <t>Perhitungan Statistik Uji</t>
  </si>
  <si>
    <t>(n-1)*p / (n-p)</t>
  </si>
  <si>
    <t>((n * (xbar - mu_0)') * S^{-1}) * (xbar - mu_0)</t>
  </si>
  <si>
    <t>F(p, n-p)</t>
  </si>
  <si>
    <t>Titik Kritis</t>
  </si>
  <si>
    <t>tolak H0</t>
  </si>
  <si>
    <t>( (n-1)*p / (n-p) ) * F(p, n-p)</t>
  </si>
  <si>
    <t>x1</t>
  </si>
  <si>
    <t>x2</t>
  </si>
  <si>
    <t>mu0</t>
  </si>
  <si>
    <t>(9  5)</t>
  </si>
  <si>
    <t>terima H0</t>
  </si>
  <si>
    <t>A1 - A2 (1/-3)</t>
  </si>
  <si>
    <t>A2 - A1(3/-4)</t>
  </si>
  <si>
    <t>A1 (1/3)</t>
  </si>
  <si>
    <t>A2 (4/27)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</si>
</sst>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1" xfId="0" applyFill="1" applyBorder="1"/>
    <xf numFmtId="12" fontId="0" fillId="0" borderId="1" xfId="0" applyNumberFormat="1" applyBorder="1"/>
    <xf numFmtId="0" fontId="0" fillId="4" borderId="0" xfId="0" applyFill="1"/>
    <xf numFmtId="2" fontId="0" fillId="0" borderId="1" xfId="0" applyNumberFormat="1" applyBorder="1"/>
    <xf numFmtId="166" fontId="0" fillId="3" borderId="0" xfId="0" applyNumberFormat="1" applyFill="1"/>
    <xf numFmtId="166" fontId="0" fillId="0" borderId="0" xfId="0" applyNumberFormat="1"/>
    <xf numFmtId="166" fontId="0" fillId="0" borderId="1" xfId="0" applyNumberFormat="1" applyBorder="1"/>
    <xf numFmtId="0" fontId="0" fillId="3" borderId="0" xfId="0" applyFill="1" applyBorder="1"/>
    <xf numFmtId="0" fontId="0" fillId="0" borderId="1" xfId="0" applyFill="1" applyBorder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578023</xdr:colOff>
      <xdr:row>12</xdr:row>
      <xdr:rowOff>152046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BC1C8E-F77A-3DEF-23A9-B3F2760D9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8844" cy="2438046"/>
        </a:xfrm>
        <a:prstGeom prst="rect">
          <a:avLst/>
        </a:prstGeom>
      </xdr:spPr>
    </xdr:pic>
    <xdr:clientData/>
  </xdr:twoCellAnchor>
  <xdr:twoCellAnchor editAs="oneCell">
    <xdr:from>
      <xdr:col>5</xdr:col>
      <xdr:colOff>43035</xdr:colOff>
      <xdr:row>14</xdr:row>
      <xdr:rowOff>0</xdr:rowOff>
    </xdr:from>
    <xdr:to>
      <xdr:col>6</xdr:col>
      <xdr:colOff>556765</xdr:colOff>
      <xdr:row>14</xdr:row>
      <xdr:rowOff>172895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96A8FF-33CA-4F07-92B0-7C1447882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4642" y="2667000"/>
          <a:ext cx="1126051" cy="172895"/>
        </a:xfrm>
        <a:prstGeom prst="rect">
          <a:avLst/>
        </a:prstGeom>
      </xdr:spPr>
    </xdr:pic>
    <xdr:clientData/>
  </xdr:twoCellAnchor>
  <xdr:twoCellAnchor editAs="oneCell">
    <xdr:from>
      <xdr:col>5</xdr:col>
      <xdr:colOff>52560</xdr:colOff>
      <xdr:row>15</xdr:row>
      <xdr:rowOff>1421</xdr:rowOff>
    </xdr:from>
    <xdr:to>
      <xdr:col>6</xdr:col>
      <xdr:colOff>585343</xdr:colOff>
      <xdr:row>15</xdr:row>
      <xdr:rowOff>183843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E99C02-05AD-42C7-87B7-DCC67FD66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4167" y="2858921"/>
          <a:ext cx="1145104" cy="1824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9525</xdr:rowOff>
    </xdr:from>
    <xdr:to>
      <xdr:col>4</xdr:col>
      <xdr:colOff>255307</xdr:colOff>
      <xdr:row>15</xdr:row>
      <xdr:rowOff>174293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0663630-5433-4638-8ADD-C0452BF07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6964" y="2676525"/>
          <a:ext cx="867629" cy="35526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108857</xdr:rowOff>
    </xdr:from>
    <xdr:to>
      <xdr:col>7</xdr:col>
      <xdr:colOff>152501</xdr:colOff>
      <xdr:row>48</xdr:row>
      <xdr:rowOff>33084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E0B175C-66EE-4A9D-9F9D-A0AFD21E76A5}"/>
            </a:ext>
          </a:extLst>
        </xdr:cNvPr>
        <xdr:cNvSpPr/>
      </xdr:nvSpPr>
      <xdr:spPr>
        <a:xfrm>
          <a:off x="0" y="7919357"/>
          <a:ext cx="4615644" cy="1257727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Kesimpulan:</a:t>
          </a:r>
          <a:r>
            <a:rPr lang="en-ID" sz="1100"/>
            <a:t> Statistik uji &gt; titik kritis sehingga tolak H0 pada taraf signifikansi 10%.</a:t>
          </a:r>
        </a:p>
        <a:p>
          <a:pPr algn="l"/>
          <a:r>
            <a:rPr lang="en-ID" sz="1100" b="1"/>
            <a:t>Artinya</a:t>
          </a:r>
          <a:r>
            <a:rPr lang="en-ID" sz="1100"/>
            <a:t>: dengan tingkat kepercayaan 90% dapat disimpulkan bahwa minimal ada salah satu dari rata-rata kadar gula, kadar garam, dan kadar potassium wanita yang memiliki nilai rata-rata tidak sama dengan nilai 4 (kadar gula) atau nilai 50 (kadar garam) atau nilai 10 (kadar potassium).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538897</xdr:colOff>
      <xdr:row>4</xdr:row>
      <xdr:rowOff>14012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8A34A-1600-4A5B-B16B-59384B0D6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20027" cy="776012"/>
        </a:xfrm>
        <a:prstGeom prst="rect">
          <a:avLst/>
        </a:prstGeom>
      </xdr:spPr>
    </xdr:pic>
    <xdr:clientData/>
  </xdr:twoCellAnchor>
  <xdr:twoCellAnchor editAs="oneCell">
    <xdr:from>
      <xdr:col>5</xdr:col>
      <xdr:colOff>152110</xdr:colOff>
      <xdr:row>11</xdr:row>
      <xdr:rowOff>0</xdr:rowOff>
    </xdr:from>
    <xdr:to>
      <xdr:col>6</xdr:col>
      <xdr:colOff>29071</xdr:colOff>
      <xdr:row>11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88A3B3-2825-4482-B9F8-D59A2E514F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8871" b="5568"/>
        <a:stretch/>
      </xdr:blipFill>
      <xdr:spPr>
        <a:xfrm>
          <a:off x="3196182" y="2106302"/>
          <a:ext cx="485775" cy="1619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152110</xdr:colOff>
      <xdr:row>12</xdr:row>
      <xdr:rowOff>112</xdr:rowOff>
    </xdr:from>
    <xdr:to>
      <xdr:col>6</xdr:col>
      <xdr:colOff>29071</xdr:colOff>
      <xdr:row>13</xdr:row>
      <xdr:rowOff>9751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17B8C0-D94D-4A31-B561-279A6815FF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1" r="57388" b="-10510"/>
        <a:stretch/>
      </xdr:blipFill>
      <xdr:spPr>
        <a:xfrm>
          <a:off x="3196182" y="2297896"/>
          <a:ext cx="485775" cy="201120"/>
        </a:xfrm>
        <a:prstGeom prst="rect">
          <a:avLst/>
        </a:prstGeom>
      </xdr:spPr>
    </xdr:pic>
    <xdr:clientData/>
  </xdr:twoCellAnchor>
  <xdr:twoCellAnchor editAs="oneCell">
    <xdr:from>
      <xdr:col>2</xdr:col>
      <xdr:colOff>608814</xdr:colOff>
      <xdr:row>11</xdr:row>
      <xdr:rowOff>9525</xdr:rowOff>
    </xdr:from>
    <xdr:to>
      <xdr:col>4</xdr:col>
      <xdr:colOff>258071</xdr:colOff>
      <xdr:row>12</xdr:row>
      <xdr:rowOff>172658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739954-7498-4FAF-AE82-DEEE6C199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6443" y="2115827"/>
          <a:ext cx="866886" cy="3546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79981</xdr:rowOff>
    </xdr:from>
    <xdr:to>
      <xdr:col>7</xdr:col>
      <xdr:colOff>206223</xdr:colOff>
      <xdr:row>36</xdr:row>
      <xdr:rowOff>64151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EE22983-4AC9-4782-8F5B-DC0C2773DB8F}"/>
            </a:ext>
          </a:extLst>
        </xdr:cNvPr>
        <xdr:cNvSpPr/>
      </xdr:nvSpPr>
      <xdr:spPr>
        <a:xfrm>
          <a:off x="0" y="5940401"/>
          <a:ext cx="4605173" cy="9293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Kesimpulan:</a:t>
          </a:r>
          <a:r>
            <a:rPr lang="en-ID" sz="1100"/>
            <a:t> Statistik uji &lt; titik kritis sehingga tidak cukup bukti untuk menolak H0 pada taraf signifikansi 10%.</a:t>
          </a:r>
        </a:p>
        <a:p>
          <a:pPr algn="l"/>
          <a:r>
            <a:rPr lang="en-ID" sz="1100" b="1"/>
            <a:t>Artinya</a:t>
          </a:r>
          <a:r>
            <a:rPr lang="en-ID" sz="1100"/>
            <a:t>: dengan tingkat kepercayaan 90% dapat disimpulkan bahwa sampel</a:t>
          </a:r>
          <a:r>
            <a:rPr lang="en-ID" sz="1100" baseline="0"/>
            <a:t> acak dari </a:t>
          </a:r>
          <a:r>
            <a:rPr lang="en-ID" sz="1100"/>
            <a:t>nilai rata-rata populasi normal bivariate sama dengan nilai (9</a:t>
          </a:r>
          <a:r>
            <a:rPr lang="en-ID" sz="1100" baseline="0"/>
            <a:t>  5).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G41"/>
  <sheetViews>
    <sheetView topLeftCell="E1" zoomScale="160" zoomScaleNormal="160" workbookViewId="0">
      <selection activeCell="O14" sqref="O14"/>
    </sheetView>
  </sheetViews>
  <sheetFormatPr defaultRowHeight="15" x14ac:dyDescent="0.25"/>
  <cols>
    <col min="1" max="1" width="11.85546875" customWidth="1"/>
    <col min="6" max="6" width="9.140625" customWidth="1"/>
  </cols>
  <sheetData>
    <row r="14" spans="1:4" x14ac:dyDescent="0.25">
      <c r="A14" s="3" t="s">
        <v>0</v>
      </c>
      <c r="B14" s="3"/>
      <c r="D14" s="5" t="s">
        <v>3</v>
      </c>
    </row>
    <row r="15" spans="1:4" x14ac:dyDescent="0.25">
      <c r="A15" s="6" t="s">
        <v>1</v>
      </c>
      <c r="B15" s="2">
        <v>4</v>
      </c>
    </row>
    <row r="16" spans="1:4" x14ac:dyDescent="0.25">
      <c r="A16" s="1"/>
      <c r="B16" s="2">
        <v>50</v>
      </c>
    </row>
    <row r="17" spans="1:7" x14ac:dyDescent="0.25">
      <c r="A17" s="1"/>
      <c r="B17" s="2">
        <v>10</v>
      </c>
    </row>
    <row r="19" spans="1:7" x14ac:dyDescent="0.25">
      <c r="A19" s="6" t="s">
        <v>2</v>
      </c>
      <c r="B19" s="2">
        <v>4.6399999999999997</v>
      </c>
      <c r="D19" s="6" t="s">
        <v>4</v>
      </c>
      <c r="E19" s="2">
        <v>20</v>
      </c>
    </row>
    <row r="20" spans="1:7" x14ac:dyDescent="0.25">
      <c r="A20" s="1"/>
      <c r="B20" s="2">
        <v>45.4</v>
      </c>
      <c r="D20" s="6" t="s">
        <v>5</v>
      </c>
      <c r="E20" s="2">
        <v>3</v>
      </c>
    </row>
    <row r="21" spans="1:7" x14ac:dyDescent="0.25">
      <c r="A21" s="1"/>
      <c r="B21" s="2">
        <v>9.9600000000000009</v>
      </c>
      <c r="D21" s="6" t="s">
        <v>6</v>
      </c>
      <c r="E21" s="2">
        <f>10/100</f>
        <v>0.1</v>
      </c>
    </row>
    <row r="23" spans="1:7" x14ac:dyDescent="0.25">
      <c r="A23" s="4"/>
      <c r="B23" s="13" t="s">
        <v>7</v>
      </c>
      <c r="C23" s="4"/>
      <c r="E23" s="10" t="s">
        <v>8</v>
      </c>
      <c r="F23" s="10"/>
      <c r="G23" s="11"/>
    </row>
    <row r="24" spans="1:7" x14ac:dyDescent="0.25">
      <c r="A24" s="2">
        <v>2.88</v>
      </c>
      <c r="B24" s="2">
        <f>A25</f>
        <v>10.01</v>
      </c>
      <c r="C24" s="2">
        <f>A26</f>
        <v>-1.81</v>
      </c>
      <c r="E24" s="12" cm="1">
        <f t="array" ref="E24:G26">MINVERSE(A24:C26)</f>
        <v>0.58606819346012373</v>
      </c>
      <c r="F24" s="12">
        <v>-2.2082651614358798E-2</v>
      </c>
      <c r="G24" s="12">
        <v>0.25791660469912958</v>
      </c>
    </row>
    <row r="25" spans="1:7" x14ac:dyDescent="0.25">
      <c r="A25" s="2">
        <v>10.01</v>
      </c>
      <c r="B25" s="2">
        <v>199.79</v>
      </c>
      <c r="C25" s="2">
        <f>B26</f>
        <v>-5.64</v>
      </c>
      <c r="E25" s="12">
        <v>-2.2082651614358819E-2</v>
      </c>
      <c r="F25" s="12">
        <v>6.0669207277795709E-3</v>
      </c>
      <c r="G25" s="12">
        <v>-1.5846188752927494E-3</v>
      </c>
    </row>
    <row r="26" spans="1:7" x14ac:dyDescent="0.25">
      <c r="A26" s="2">
        <v>-1.81</v>
      </c>
      <c r="B26" s="2">
        <v>-5.64</v>
      </c>
      <c r="C26" s="2">
        <v>3.63</v>
      </c>
      <c r="E26" s="12">
        <v>0.25791660469912953</v>
      </c>
      <c r="F26" s="12">
        <v>-1.5846188752927347E-3</v>
      </c>
      <c r="G26" s="12">
        <v>0.40162308651481365</v>
      </c>
    </row>
    <row r="28" spans="1:7" x14ac:dyDescent="0.25">
      <c r="A28" s="5"/>
      <c r="B28" s="5" t="s">
        <v>13</v>
      </c>
      <c r="C28" s="5"/>
      <c r="D28" s="5"/>
      <c r="E28" s="5"/>
    </row>
    <row r="29" spans="1:7" x14ac:dyDescent="0.25">
      <c r="A29" s="4" t="s">
        <v>10</v>
      </c>
      <c r="C29" s="4" t="s">
        <v>11</v>
      </c>
      <c r="D29" s="4"/>
    </row>
    <row r="30" spans="1:7" x14ac:dyDescent="0.25">
      <c r="A30" s="2" cm="1">
        <f t="array" ref="A30:A32">B19:B21-B15:B17</f>
        <v>0.63999999999999968</v>
      </c>
      <c r="C30" s="2" cm="1">
        <f t="array" ref="C30:E30" xml:space="preserve"> E19*TRANSPOSE(_xlfn.ANCHORARRAY(A30))</f>
        <v>12.799999999999994</v>
      </c>
      <c r="D30" s="2">
        <v>-92.000000000000028</v>
      </c>
      <c r="E30" s="2">
        <v>-0.79999999999998295</v>
      </c>
    </row>
    <row r="31" spans="1:7" x14ac:dyDescent="0.25">
      <c r="A31" s="2">
        <v>-4.6000000000000014</v>
      </c>
    </row>
    <row r="32" spans="1:7" x14ac:dyDescent="0.25">
      <c r="A32" s="2">
        <v>-3.9999999999999147E-2</v>
      </c>
      <c r="C32" s="4" t="s">
        <v>12</v>
      </c>
      <c r="D32" s="4"/>
      <c r="E32" s="4"/>
    </row>
    <row r="33" spans="1:7" x14ac:dyDescent="0.25">
      <c r="C33" s="12" cm="1">
        <f t="array" ref="C33:E33">MMULT(_xlfn.ANCHORARRAY(C30),_xlfn.ANCHORARRAY(E24))</f>
        <v>9.3269435410512926</v>
      </c>
      <c r="D33" s="12">
        <v>-0.83954695251927902</v>
      </c>
      <c r="E33" s="12">
        <v>3.1258190074639458</v>
      </c>
    </row>
    <row r="35" spans="1:7" x14ac:dyDescent="0.25">
      <c r="A35" s="5" t="s">
        <v>9</v>
      </c>
    </row>
    <row r="36" spans="1:7" x14ac:dyDescent="0.25">
      <c r="A36" s="4" t="s">
        <v>15</v>
      </c>
      <c r="B36" s="4"/>
      <c r="C36" s="4"/>
      <c r="D36" s="4"/>
      <c r="F36" s="4" t="s">
        <v>14</v>
      </c>
      <c r="G36" s="4"/>
    </row>
    <row r="37" spans="1:7" x14ac:dyDescent="0.25">
      <c r="A37" s="12" cm="1">
        <f t="array" ref="A37">MMULT(_xlfn.ANCHORARRAY(C33),_xlfn.ANCHORARRAY(A30))</f>
        <v>9.7061270875629546</v>
      </c>
      <c r="F37" s="12">
        <f>(E19-1)*E20/(E19-E20)</f>
        <v>3.3529411764705883</v>
      </c>
    </row>
    <row r="39" spans="1:7" x14ac:dyDescent="0.25">
      <c r="A39" s="5" t="s">
        <v>16</v>
      </c>
      <c r="C39" s="5" t="s">
        <v>17</v>
      </c>
    </row>
    <row r="40" spans="1:7" x14ac:dyDescent="0.25">
      <c r="A40" s="9">
        <f>_xlfn.F.INV(1-E21,E20,E19-E20)</f>
        <v>2.4374339145798425</v>
      </c>
      <c r="C40" s="4" t="s">
        <v>19</v>
      </c>
      <c r="D40" s="4"/>
      <c r="E40" s="4"/>
    </row>
    <row r="41" spans="1:7" x14ac:dyDescent="0.25">
      <c r="C41" s="12">
        <f>F37*A40</f>
        <v>8.172572537120649</v>
      </c>
      <c r="E41" s="8" t="s">
        <v>18</v>
      </c>
    </row>
  </sheetData>
  <mergeCells count="1">
    <mergeCell ref="A14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AAC4-9038-4BF5-9016-B5E463FB8904}">
  <dimension ref="A2:N31"/>
  <sheetViews>
    <sheetView tabSelected="1" zoomScale="175" zoomScaleNormal="175" workbookViewId="0">
      <selection activeCell="N12" sqref="N12"/>
    </sheetView>
  </sheetViews>
  <sheetFormatPr defaultRowHeight="15" x14ac:dyDescent="0.25"/>
  <cols>
    <col min="1" max="1" width="11" customWidth="1"/>
  </cols>
  <sheetData>
    <row r="2" spans="1:14" x14ac:dyDescent="0.25">
      <c r="I2" s="7">
        <v>4</v>
      </c>
      <c r="J2" s="7">
        <v>-3</v>
      </c>
      <c r="K2" s="15"/>
      <c r="L2" s="7">
        <v>1</v>
      </c>
      <c r="M2" s="7">
        <v>0</v>
      </c>
      <c r="N2" t="s">
        <v>25</v>
      </c>
    </row>
    <row r="3" spans="1:14" x14ac:dyDescent="0.25">
      <c r="I3" s="7">
        <v>-3</v>
      </c>
      <c r="J3" s="7">
        <v>9</v>
      </c>
      <c r="K3" s="15"/>
      <c r="L3" s="7">
        <v>0</v>
      </c>
      <c r="M3" s="7">
        <v>1</v>
      </c>
      <c r="N3" t="s">
        <v>26</v>
      </c>
    </row>
    <row r="4" spans="1:14" x14ac:dyDescent="0.25">
      <c r="I4" s="15"/>
      <c r="J4" s="15"/>
      <c r="K4" s="15"/>
      <c r="L4" s="15"/>
      <c r="M4" s="15"/>
    </row>
    <row r="5" spans="1:14" x14ac:dyDescent="0.25">
      <c r="I5" s="7">
        <f>I2 -I3*(1/-3)</f>
        <v>3</v>
      </c>
      <c r="J5" s="7">
        <f>J2 -J3*(1/-3)</f>
        <v>0</v>
      </c>
      <c r="K5" s="15"/>
      <c r="L5" s="7">
        <f t="shared" ref="K5:M5" si="0">L2 -L3*(1/-3)</f>
        <v>1</v>
      </c>
      <c r="M5" s="7">
        <f t="shared" si="0"/>
        <v>0.33333333333333331</v>
      </c>
      <c r="N5" t="s">
        <v>27</v>
      </c>
    </row>
    <row r="6" spans="1:14" x14ac:dyDescent="0.25">
      <c r="A6" s="6" t="s">
        <v>20</v>
      </c>
      <c r="B6" s="6" t="s">
        <v>21</v>
      </c>
      <c r="D6" s="4" t="s">
        <v>2</v>
      </c>
      <c r="F6" s="6" t="s">
        <v>4</v>
      </c>
      <c r="G6" s="2">
        <v>3</v>
      </c>
      <c r="I6" s="7">
        <f>I3+I2*(3/4)</f>
        <v>0</v>
      </c>
      <c r="J6" s="7">
        <f>J3+J2*(3/4)</f>
        <v>6.75</v>
      </c>
      <c r="K6" s="15"/>
      <c r="L6" s="7">
        <f t="shared" ref="J6:M6" si="1">L3+L2*(3/4)</f>
        <v>0.75</v>
      </c>
      <c r="M6" s="7">
        <f t="shared" si="1"/>
        <v>1</v>
      </c>
      <c r="N6" t="s">
        <v>28</v>
      </c>
    </row>
    <row r="7" spans="1:14" x14ac:dyDescent="0.25">
      <c r="A7" s="2">
        <v>6</v>
      </c>
      <c r="B7" s="2">
        <v>9</v>
      </c>
      <c r="D7" s="14">
        <f>AVERAGE(A7:A9)</f>
        <v>8</v>
      </c>
      <c r="E7" s="6" t="s">
        <v>20</v>
      </c>
      <c r="F7" s="6" t="s">
        <v>5</v>
      </c>
      <c r="G7" s="2">
        <v>2</v>
      </c>
      <c r="I7" s="15"/>
      <c r="J7" s="15"/>
      <c r="K7" s="15"/>
      <c r="L7" s="15"/>
      <c r="M7" s="15"/>
    </row>
    <row r="8" spans="1:14" x14ac:dyDescent="0.25">
      <c r="A8" s="2">
        <v>10</v>
      </c>
      <c r="B8" s="2">
        <v>6</v>
      </c>
      <c r="D8" s="14">
        <f>AVERAGE(B7:B9)</f>
        <v>6</v>
      </c>
      <c r="E8" s="6" t="s">
        <v>21</v>
      </c>
      <c r="F8" s="6" t="s">
        <v>6</v>
      </c>
      <c r="G8" s="2">
        <v>0.1</v>
      </c>
      <c r="I8" s="7">
        <f>I5*1/3</f>
        <v>1</v>
      </c>
      <c r="J8" s="7">
        <f t="shared" ref="J8:M8" si="2">J5*1/3</f>
        <v>0</v>
      </c>
      <c r="K8" s="15"/>
      <c r="L8" s="7">
        <f t="shared" si="2"/>
        <v>0.33333333333333331</v>
      </c>
      <c r="M8" s="7">
        <f t="shared" si="2"/>
        <v>0.1111111111111111</v>
      </c>
    </row>
    <row r="9" spans="1:14" x14ac:dyDescent="0.25">
      <c r="A9" s="2">
        <v>8</v>
      </c>
      <c r="B9" s="2">
        <v>3</v>
      </c>
      <c r="I9" s="7">
        <f>I6*(4/27)</f>
        <v>0</v>
      </c>
      <c r="J9" s="7">
        <f>J6*(4/27)</f>
        <v>1</v>
      </c>
      <c r="K9" s="15"/>
      <c r="L9" s="7">
        <f t="shared" ref="K9:M9" si="3">L6*(4/27)</f>
        <v>0.1111111111111111</v>
      </c>
      <c r="M9" s="7">
        <f t="shared" si="3"/>
        <v>0.14814814814814814</v>
      </c>
    </row>
    <row r="10" spans="1:14" x14ac:dyDescent="0.25">
      <c r="I10" s="15"/>
      <c r="J10" s="15"/>
      <c r="K10" s="15"/>
      <c r="L10" s="15"/>
      <c r="M10" s="15"/>
    </row>
    <row r="11" spans="1:14" x14ac:dyDescent="0.25">
      <c r="A11" s="3" t="s">
        <v>0</v>
      </c>
      <c r="B11" s="3"/>
      <c r="D11" s="5" t="s">
        <v>3</v>
      </c>
      <c r="I11" s="15"/>
      <c r="J11" s="15"/>
      <c r="K11" s="15"/>
      <c r="L11" s="15"/>
      <c r="M11" s="15"/>
    </row>
    <row r="12" spans="1:14" x14ac:dyDescent="0.25">
      <c r="A12" s="4" t="s">
        <v>22</v>
      </c>
      <c r="B12" s="2">
        <v>9</v>
      </c>
      <c r="G12" t="s">
        <v>23</v>
      </c>
      <c r="I12" s="15"/>
      <c r="J12" s="15"/>
      <c r="K12" s="15"/>
      <c r="L12" s="15"/>
      <c r="M12" s="15"/>
    </row>
    <row r="13" spans="1:14" x14ac:dyDescent="0.25">
      <c r="A13" s="1"/>
      <c r="B13" s="2">
        <v>5</v>
      </c>
      <c r="G13" t="s">
        <v>23</v>
      </c>
      <c r="I13" s="15"/>
      <c r="J13" s="15"/>
      <c r="K13" s="15"/>
      <c r="L13" s="15"/>
      <c r="M13" s="15"/>
    </row>
    <row r="14" spans="1:14" x14ac:dyDescent="0.25">
      <c r="I14" s="15"/>
      <c r="J14" s="15"/>
      <c r="K14" s="15"/>
      <c r="L14" s="15"/>
      <c r="M14" s="15"/>
    </row>
    <row r="15" spans="1:14" x14ac:dyDescent="0.25">
      <c r="A15" s="13" t="s">
        <v>7</v>
      </c>
      <c r="B15" s="4"/>
      <c r="D15" s="13" t="s">
        <v>8</v>
      </c>
      <c r="E15" s="4"/>
      <c r="I15" s="15"/>
      <c r="J15" s="15"/>
      <c r="K15" s="15"/>
      <c r="L15" s="15"/>
      <c r="M15" s="15"/>
    </row>
    <row r="16" spans="1:14" x14ac:dyDescent="0.25">
      <c r="A16" s="2">
        <f>_xlfn.VAR.S(A7:A9)</f>
        <v>4</v>
      </c>
      <c r="B16" s="2">
        <f>_xlfn.COVARIANCE.S(A7:A9,B7:B9)</f>
        <v>-3</v>
      </c>
      <c r="D16" s="7" cm="1">
        <f t="array" ref="D16:E17">MINVERSE(A16:B17)</f>
        <v>0.33333333333333331</v>
      </c>
      <c r="E16" s="7">
        <v>0.1111111111111111</v>
      </c>
      <c r="I16" s="15"/>
      <c r="J16" s="15"/>
      <c r="K16" s="15"/>
      <c r="L16" s="15"/>
      <c r="M16" s="15"/>
    </row>
    <row r="17" spans="1:13" x14ac:dyDescent="0.25">
      <c r="A17" s="2">
        <f>B16</f>
        <v>-3</v>
      </c>
      <c r="B17" s="2">
        <f>_xlfn.VAR.S(B7:B9)</f>
        <v>9</v>
      </c>
      <c r="D17" s="7">
        <v>0.1111111111111111</v>
      </c>
      <c r="E17" s="7">
        <v>0.14814814814814814</v>
      </c>
      <c r="I17" s="15"/>
      <c r="J17" s="15"/>
      <c r="K17" s="15"/>
      <c r="L17" s="15"/>
      <c r="M17" s="15"/>
    </row>
    <row r="18" spans="1:13" x14ac:dyDescent="0.25">
      <c r="I18" s="15"/>
      <c r="J18" s="15"/>
      <c r="K18" s="15"/>
      <c r="L18" s="15"/>
      <c r="M18" s="15"/>
    </row>
    <row r="19" spans="1:13" x14ac:dyDescent="0.25">
      <c r="A19" s="5"/>
      <c r="B19" s="5" t="s">
        <v>13</v>
      </c>
      <c r="C19" s="5"/>
      <c r="D19" s="5"/>
      <c r="E19" s="5"/>
      <c r="I19" s="15"/>
      <c r="J19" s="15"/>
      <c r="K19" s="15"/>
      <c r="L19" s="15"/>
      <c r="M19" s="15"/>
    </row>
    <row r="20" spans="1:13" x14ac:dyDescent="0.25">
      <c r="A20" s="4" t="s">
        <v>10</v>
      </c>
      <c r="C20" s="4" t="s">
        <v>11</v>
      </c>
      <c r="D20" s="4"/>
      <c r="I20" s="15"/>
      <c r="J20" s="15"/>
      <c r="K20" s="15"/>
      <c r="L20" s="15"/>
      <c r="M20" s="15"/>
    </row>
    <row r="21" spans="1:13" x14ac:dyDescent="0.25">
      <c r="A21" s="2" cm="1">
        <f t="array" ref="A21:A22">D7:D8-B12:B13</f>
        <v>-1</v>
      </c>
      <c r="C21" s="2" cm="1">
        <f t="array" ref="C21:D21">G6*TRANSPOSE(_xlfn.ANCHORARRAY(A21))</f>
        <v>-3</v>
      </c>
      <c r="D21" s="2">
        <v>3</v>
      </c>
      <c r="I21" s="15"/>
      <c r="J21" s="15"/>
      <c r="K21" s="15"/>
      <c r="L21" s="15"/>
      <c r="M21" s="15"/>
    </row>
    <row r="22" spans="1:13" x14ac:dyDescent="0.25">
      <c r="A22" s="2">
        <v>1</v>
      </c>
      <c r="I22" s="15"/>
      <c r="J22" s="15"/>
      <c r="K22" s="15"/>
      <c r="L22" s="15"/>
      <c r="M22" s="15"/>
    </row>
    <row r="23" spans="1:13" x14ac:dyDescent="0.25">
      <c r="C23" s="4" t="s">
        <v>12</v>
      </c>
      <c r="D23" s="4"/>
      <c r="E23" s="4"/>
    </row>
    <row r="24" spans="1:13" x14ac:dyDescent="0.25">
      <c r="C24" s="7" cm="1">
        <f t="array" ref="C24:D24">MMULT(_xlfn.ANCHORARRAY(C21),_xlfn.ANCHORARRAY(D16))</f>
        <v>-0.66666666666666674</v>
      </c>
      <c r="D24" s="7">
        <v>0.1111111111111111</v>
      </c>
    </row>
    <row r="25" spans="1:13" x14ac:dyDescent="0.25">
      <c r="A25" s="5" t="s">
        <v>9</v>
      </c>
    </row>
    <row r="26" spans="1:13" x14ac:dyDescent="0.25">
      <c r="A26" s="4" t="s">
        <v>15</v>
      </c>
      <c r="B26" s="4"/>
      <c r="C26" s="4"/>
      <c r="D26" s="4"/>
      <c r="F26" s="4" t="s">
        <v>14</v>
      </c>
      <c r="G26" s="4"/>
    </row>
    <row r="27" spans="1:13" x14ac:dyDescent="0.25">
      <c r="A27" s="7" cm="1">
        <f t="array" ref="A27">MMULT(_xlfn.ANCHORARRAY(C24),_xlfn.ANCHORARRAY(A21))</f>
        <v>0.7777777777777779</v>
      </c>
      <c r="F27" s="7">
        <f>(G6-1)*G7/(G6-G7)</f>
        <v>4</v>
      </c>
    </row>
    <row r="29" spans="1:13" x14ac:dyDescent="0.25">
      <c r="A29" s="5" t="s">
        <v>16</v>
      </c>
      <c r="C29" s="5" t="s">
        <v>17</v>
      </c>
    </row>
    <row r="30" spans="1:13" x14ac:dyDescent="0.25">
      <c r="A30" s="9">
        <f>_xlfn.F.INV(1-G8,G7,G6-G7)</f>
        <v>49.500000000000021</v>
      </c>
      <c r="C30" s="4" t="s">
        <v>19</v>
      </c>
      <c r="D30" s="4"/>
      <c r="E30" s="4"/>
    </row>
    <row r="31" spans="1:13" x14ac:dyDescent="0.25">
      <c r="C31" s="7">
        <f>F27*A30</f>
        <v>198.00000000000009</v>
      </c>
      <c r="E31" s="8" t="s">
        <v>24</v>
      </c>
    </row>
  </sheetData>
  <mergeCells count="1"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2023-09-05T16:19:47Z</dcterms:modified>
</cp:coreProperties>
</file>