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-r\Desktop\"/>
    </mc:Choice>
  </mc:AlternateContent>
  <bookViews>
    <workbookView xWindow="0" yWindow="0" windowWidth="20490" windowHeight="7755"/>
  </bookViews>
  <sheets>
    <sheet name="Control" sheetId="1" r:id="rId1"/>
    <sheet name="Experiment" sheetId="2" r:id="rId2"/>
  </sheets>
  <calcPr calcId="15251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I52" i="1"/>
  <c r="I51" i="1"/>
  <c r="K47" i="1"/>
  <c r="I50" i="1"/>
  <c r="I49" i="1"/>
  <c r="I48" i="1"/>
  <c r="I47" i="1"/>
  <c r="I46" i="1"/>
  <c r="I45" i="1"/>
  <c r="I42" i="1"/>
  <c r="I41" i="1"/>
  <c r="K38" i="1"/>
  <c r="I40" i="1"/>
  <c r="I37" i="1"/>
  <c r="I36" i="1"/>
  <c r="I39" i="1"/>
  <c r="I38" i="1"/>
  <c r="J39" i="2"/>
  <c r="H39" i="2"/>
  <c r="G42" i="1"/>
  <c r="G41" i="1"/>
  <c r="G40" i="1"/>
  <c r="G39" i="1"/>
  <c r="G38" i="1"/>
  <c r="C40" i="1"/>
  <c r="B40" i="1"/>
  <c r="C39" i="2"/>
  <c r="D39" i="2"/>
  <c r="E39" i="2"/>
  <c r="B39" i="2"/>
  <c r="C39" i="1"/>
  <c r="D39" i="1"/>
  <c r="E39" i="1"/>
  <c r="B39" i="1"/>
</calcChain>
</file>

<file path=xl/sharedStrings.xml><?xml version="1.0" encoding="utf-8"?>
<sst xmlns="http://schemas.openxmlformats.org/spreadsheetml/2006/main" count="112" uniqueCount="68">
  <si>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</si>
  <si>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</si>
  <si>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</si>
  <si>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</si>
  <si>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</si>
  <si>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</si>
  <si>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</si>
  <si>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</si>
  <si>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</si>
  <si>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</si>
  <si>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</si>
  <si>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</si>
  <si>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</si>
  <si>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</si>
  <si>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</si>
  <si>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</si>
  <si>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</si>
  <si>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</si>
  <si>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</si>
  <si>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</si>
  <si>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</si>
  <si>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</si>
  <si>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</si>
  <si>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</si>
  <si>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</si>
  <si>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</si>
  <si>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</si>
  <si>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</si>
  <si>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</si>
  <si>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</si>
  <si>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</si>
  <si>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</si>
  <si>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</si>
  <si>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</si>
  <si>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</si>
  <si>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</si>
  <si>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</si>
  <si>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</si>
  <si>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</si>
  <si>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</si>
  <si>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</si>
  <si>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</si>
  <si>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r>
      <t>C</t>
    </r>
    <r>
      <rPr>
        <sz val="10"/>
        <color rgb="FF000000"/>
        <rFont val="Arial"/>
        <family val="2"/>
      </rPr>
      <t>TR_p</t>
    </r>
    <phoneticPr fontId="3" type="noConversion"/>
  </si>
  <si>
    <r>
      <t>C</t>
    </r>
    <r>
      <rPr>
        <sz val="10"/>
        <color rgb="FF000000"/>
        <rFont val="Arial"/>
        <family val="2"/>
      </rPr>
      <t>TR_SE</t>
    </r>
    <phoneticPr fontId="3" type="noConversion"/>
  </si>
  <si>
    <r>
      <t>C</t>
    </r>
    <r>
      <rPr>
        <sz val="10"/>
        <color rgb="FF000000"/>
        <rFont val="Arial"/>
        <family val="2"/>
      </rPr>
      <t>TR_margin</t>
    </r>
    <phoneticPr fontId="3" type="noConversion"/>
  </si>
  <si>
    <t>CTR_upper</t>
    <phoneticPr fontId="3" type="noConversion"/>
  </si>
  <si>
    <t>CTR_lower</t>
    <phoneticPr fontId="3" type="noConversion"/>
  </si>
  <si>
    <r>
      <t>G</t>
    </r>
    <r>
      <rPr>
        <sz val="10"/>
        <color rgb="FF000000"/>
        <rFont val="Arial"/>
        <family val="2"/>
      </rPr>
      <t>C_P</t>
    </r>
    <phoneticPr fontId="3" type="noConversion"/>
  </si>
  <si>
    <r>
      <t>G</t>
    </r>
    <r>
      <rPr>
        <sz val="10"/>
        <color rgb="FF000000"/>
        <rFont val="Arial"/>
        <family val="2"/>
      </rPr>
      <t>C_P_pool</t>
    </r>
    <phoneticPr fontId="3" type="noConversion"/>
  </si>
  <si>
    <r>
      <t>G</t>
    </r>
    <r>
      <rPr>
        <sz val="10"/>
        <color rgb="FF000000"/>
        <rFont val="Arial"/>
        <family val="2"/>
      </rPr>
      <t>C_N_cont</t>
    </r>
    <phoneticPr fontId="3" type="noConversion"/>
  </si>
  <si>
    <r>
      <t>G</t>
    </r>
    <r>
      <rPr>
        <sz val="10"/>
        <color rgb="FF000000"/>
        <rFont val="Arial"/>
        <family val="2"/>
      </rPr>
      <t>C_N_exp</t>
    </r>
    <phoneticPr fontId="3" type="noConversion"/>
  </si>
  <si>
    <t>GC_SE</t>
    <phoneticPr fontId="3" type="noConversion"/>
  </si>
  <si>
    <t>GC_P_cont</t>
    <phoneticPr fontId="3" type="noConversion"/>
  </si>
  <si>
    <r>
      <t>G</t>
    </r>
    <r>
      <rPr>
        <sz val="10"/>
        <color rgb="FF000000"/>
        <rFont val="Arial"/>
        <family val="2"/>
      </rPr>
      <t>C_P_exp</t>
    </r>
    <phoneticPr fontId="3" type="noConversion"/>
  </si>
  <si>
    <t>GC_d</t>
    <phoneticPr fontId="3" type="noConversion"/>
  </si>
  <si>
    <t>GC_margin</t>
    <phoneticPr fontId="3" type="noConversion"/>
  </si>
  <si>
    <r>
      <t>N</t>
    </r>
    <r>
      <rPr>
        <sz val="10"/>
        <color rgb="FF000000"/>
        <rFont val="Arial"/>
        <family val="2"/>
      </rPr>
      <t>C_N_cont</t>
    </r>
    <phoneticPr fontId="3" type="noConversion"/>
  </si>
  <si>
    <t>NC_N_exp</t>
    <phoneticPr fontId="3" type="noConversion"/>
  </si>
  <si>
    <t>NC_P_cont</t>
    <phoneticPr fontId="3" type="noConversion"/>
  </si>
  <si>
    <t>NC_P_exp</t>
    <phoneticPr fontId="3" type="noConversion"/>
  </si>
  <si>
    <t>NC_P_pool</t>
    <phoneticPr fontId="3" type="noConversion"/>
  </si>
  <si>
    <t>NC_SE</t>
    <phoneticPr fontId="3" type="noConversion"/>
  </si>
  <si>
    <t>NC-d</t>
    <phoneticPr fontId="3" type="noConversion"/>
  </si>
  <si>
    <r>
      <t>N</t>
    </r>
    <r>
      <rPr>
        <sz val="10"/>
        <color rgb="FF000000"/>
        <rFont val="Arial"/>
        <family val="2"/>
      </rPr>
      <t>C_P_exp</t>
    </r>
    <phoneticPr fontId="3" type="noConversion"/>
  </si>
  <si>
    <t>NC_margin</t>
    <phoneticPr fontId="3" type="noConversion"/>
  </si>
  <si>
    <t>GC_p_div</t>
    <phoneticPr fontId="3" type="noConversion"/>
  </si>
  <si>
    <t>NC_p_div</t>
    <phoneticPr fontId="3" type="noConversion"/>
  </si>
  <si>
    <t>GC_p_div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</si>
</sst>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ySplit="1" topLeftCell="A2" activePane="bottomLeft" state="frozen"/>
      <selection pane="bottomLeft" activeCell="J2" sqref="J2:J24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65</v>
      </c>
      <c r="I1" s="4" t="s">
        <v>67</v>
      </c>
    </row>
    <row r="2" spans="1:10" ht="15.75" customHeight="1" x14ac:dyDescent="0.2">
      <c r="A2" s="1" t="s">
        <v>5</v>
      </c>
      <c r="B2" s="2">
        <v>7723</v>
      </c>
      <c r="C2" s="2">
        <v>687</v>
      </c>
      <c r="D2" s="2">
        <v>134</v>
      </c>
      <c r="E2" s="2">
        <v>70</v>
      </c>
      <c r="G2">
        <f t="shared" ref="G2:G24" si="0">D2/C2</f>
        <v>0.1950509461426492</v>
      </c>
      <c r="H2">
        <f>IF(G2&lt;Experiment!G2,1,0)</f>
        <v>0</v>
      </c>
      <c r="I2">
        <f t="shared" ref="I2:I24" si="1">E2/C2</f>
        <v>0.10189228529839883</v>
      </c>
      <c r="J2">
        <f>IF(I2&lt;Experiment!I2,1,0)</f>
        <v>0</v>
      </c>
    </row>
    <row r="3" spans="1:10" ht="15.75" customHeight="1" x14ac:dyDescent="0.2">
      <c r="A3" s="1" t="s">
        <v>6</v>
      </c>
      <c r="B3" s="2">
        <v>9102</v>
      </c>
      <c r="C3" s="2">
        <v>779</v>
      </c>
      <c r="D3" s="2">
        <v>147</v>
      </c>
      <c r="E3" s="2">
        <v>70</v>
      </c>
      <c r="G3">
        <f t="shared" si="0"/>
        <v>0.18870346598202825</v>
      </c>
      <c r="H3">
        <f>IF(G3&lt;Experiment!G3,1,0)</f>
        <v>0</v>
      </c>
      <c r="I3">
        <f t="shared" si="1"/>
        <v>8.9858793324775352E-2</v>
      </c>
      <c r="J3">
        <f>IF(I3&lt;Experiment!I3,1,0)</f>
        <v>1</v>
      </c>
    </row>
    <row r="4" spans="1:10" ht="15.75" customHeight="1" x14ac:dyDescent="0.2">
      <c r="A4" s="1" t="s">
        <v>7</v>
      </c>
      <c r="B4" s="2">
        <v>10511</v>
      </c>
      <c r="C4" s="2">
        <v>909</v>
      </c>
      <c r="D4" s="2">
        <v>167</v>
      </c>
      <c r="E4" s="2">
        <v>95</v>
      </c>
      <c r="G4">
        <f t="shared" si="0"/>
        <v>0.18371837183718373</v>
      </c>
      <c r="H4">
        <f>IF(G4&lt;Experiment!G4,1,0)</f>
        <v>0</v>
      </c>
      <c r="I4">
        <f t="shared" si="1"/>
        <v>0.10451045104510451</v>
      </c>
      <c r="J4">
        <f>IF(I4&lt;Experiment!I4,1,0)</f>
        <v>0</v>
      </c>
    </row>
    <row r="5" spans="1:10" ht="15.75" customHeight="1" x14ac:dyDescent="0.2">
      <c r="A5" s="1" t="s">
        <v>8</v>
      </c>
      <c r="B5" s="2">
        <v>9871</v>
      </c>
      <c r="C5" s="2">
        <v>836</v>
      </c>
      <c r="D5" s="2">
        <v>156</v>
      </c>
      <c r="E5" s="2">
        <v>105</v>
      </c>
      <c r="G5">
        <f t="shared" si="0"/>
        <v>0.18660287081339713</v>
      </c>
      <c r="H5">
        <f>IF(G5&lt;Experiment!G5,1,0)</f>
        <v>0</v>
      </c>
      <c r="I5">
        <f t="shared" si="1"/>
        <v>0.1255980861244019</v>
      </c>
      <c r="J5">
        <f>IF(I5&lt;Experiment!I5,1,0)</f>
        <v>0</v>
      </c>
    </row>
    <row r="6" spans="1:10" ht="15.75" customHeight="1" x14ac:dyDescent="0.2">
      <c r="A6" s="1" t="s">
        <v>9</v>
      </c>
      <c r="B6" s="2">
        <v>10014</v>
      </c>
      <c r="C6" s="2">
        <v>837</v>
      </c>
      <c r="D6" s="2">
        <v>163</v>
      </c>
      <c r="E6" s="2">
        <v>64</v>
      </c>
      <c r="G6">
        <f t="shared" si="0"/>
        <v>0.19474313022700118</v>
      </c>
      <c r="H6">
        <f>IF(G6&lt;Experiment!G6,1,0)</f>
        <v>0</v>
      </c>
      <c r="I6">
        <f t="shared" si="1"/>
        <v>7.6463560334528072E-2</v>
      </c>
      <c r="J6">
        <f>IF(I6&lt;Experiment!I6,1,0)</f>
        <v>1</v>
      </c>
    </row>
    <row r="7" spans="1:10" ht="15.75" customHeight="1" x14ac:dyDescent="0.2">
      <c r="A7" s="1" t="s">
        <v>10</v>
      </c>
      <c r="B7" s="2">
        <v>9670</v>
      </c>
      <c r="C7" s="2">
        <v>823</v>
      </c>
      <c r="D7" s="2">
        <v>138</v>
      </c>
      <c r="E7" s="2">
        <v>82</v>
      </c>
      <c r="G7">
        <f t="shared" si="0"/>
        <v>0.16767922235722965</v>
      </c>
      <c r="H7">
        <f>IF(G7&lt;Experiment!G7,1,0)</f>
        <v>0</v>
      </c>
      <c r="I7">
        <f t="shared" si="1"/>
        <v>9.9635479951397321E-2</v>
      </c>
      <c r="J7">
        <f>IF(I7&lt;Experiment!I7,1,0)</f>
        <v>0</v>
      </c>
    </row>
    <row r="8" spans="1:10" ht="15.75" customHeight="1" x14ac:dyDescent="0.2">
      <c r="A8" s="1" t="s">
        <v>11</v>
      </c>
      <c r="B8" s="2">
        <v>9008</v>
      </c>
      <c r="C8" s="2">
        <v>748</v>
      </c>
      <c r="D8" s="2">
        <v>146</v>
      </c>
      <c r="E8" s="2">
        <v>76</v>
      </c>
      <c r="G8">
        <f t="shared" si="0"/>
        <v>0.19518716577540107</v>
      </c>
      <c r="H8">
        <f>IF(G8&lt;Experiment!G8,1,0)</f>
        <v>0</v>
      </c>
      <c r="I8">
        <f t="shared" si="1"/>
        <v>0.10160427807486631</v>
      </c>
      <c r="J8">
        <f>IF(I8&lt;Experiment!I8,1,0)</f>
        <v>0</v>
      </c>
    </row>
    <row r="9" spans="1:10" ht="15.75" customHeight="1" x14ac:dyDescent="0.2">
      <c r="A9" s="1" t="s">
        <v>12</v>
      </c>
      <c r="B9" s="2">
        <v>7434</v>
      </c>
      <c r="C9" s="2">
        <v>632</v>
      </c>
      <c r="D9" s="2">
        <v>110</v>
      </c>
      <c r="E9" s="2">
        <v>70</v>
      </c>
      <c r="G9">
        <f t="shared" si="0"/>
        <v>0.17405063291139242</v>
      </c>
      <c r="H9">
        <f>IF(G9&lt;Experiment!G9,1,0)</f>
        <v>0</v>
      </c>
      <c r="I9">
        <f t="shared" si="1"/>
        <v>0.11075949367088607</v>
      </c>
      <c r="J9">
        <f>IF(I9&lt;Experiment!I9,1,0)</f>
        <v>0</v>
      </c>
    </row>
    <row r="10" spans="1:10" ht="15.75" customHeight="1" x14ac:dyDescent="0.2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  <c r="G10">
        <f t="shared" si="0"/>
        <v>0.18958031837916064</v>
      </c>
      <c r="H10">
        <f>IF(G10&lt;Experiment!G10,1,0)</f>
        <v>0</v>
      </c>
      <c r="I10">
        <f t="shared" si="1"/>
        <v>8.6830680173661356E-2</v>
      </c>
      <c r="J10">
        <f>IF(I10&lt;Experiment!I10,1,0)</f>
        <v>1</v>
      </c>
    </row>
    <row r="11" spans="1:10" ht="15.75" customHeight="1" x14ac:dyDescent="0.2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  <c r="G11">
        <f t="shared" si="0"/>
        <v>0.19163763066202091</v>
      </c>
      <c r="H11">
        <f>IF(G11&lt;Experiment!G11,1,0)</f>
        <v>0</v>
      </c>
      <c r="I11">
        <f t="shared" si="1"/>
        <v>0.11265969802555169</v>
      </c>
      <c r="J11">
        <f>IF(I11&lt;Experiment!I11,1,0)</f>
        <v>1</v>
      </c>
    </row>
    <row r="12" spans="1:10" ht="15.75" customHeight="1" x14ac:dyDescent="0.2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  <c r="G12">
        <f t="shared" si="0"/>
        <v>0.22606689734717417</v>
      </c>
      <c r="H12">
        <f>IF(G12&lt;Experiment!G12,1,0)</f>
        <v>0</v>
      </c>
      <c r="I12">
        <f t="shared" si="1"/>
        <v>0.12110726643598616</v>
      </c>
      <c r="J12">
        <f>IF(I12&lt;Experiment!I12,1,0)</f>
        <v>0</v>
      </c>
    </row>
    <row r="13" spans="1:10" ht="15.75" customHeight="1" x14ac:dyDescent="0.2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  <c r="G13">
        <f t="shared" si="0"/>
        <v>0.19331742243436753</v>
      </c>
      <c r="H13">
        <f>IF(G13&lt;Experiment!G13,1,0)</f>
        <v>0</v>
      </c>
      <c r="I13">
        <f t="shared" si="1"/>
        <v>0.10978520286396182</v>
      </c>
      <c r="J13">
        <f>IF(I13&lt;Experiment!I13,1,0)</f>
        <v>0</v>
      </c>
    </row>
    <row r="14" spans="1:10" ht="15.75" customHeight="1" x14ac:dyDescent="0.2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  <c r="G14">
        <f t="shared" si="0"/>
        <v>0.19097744360902255</v>
      </c>
      <c r="H14">
        <f>IF(G14&lt;Experiment!G14,1,0)</f>
        <v>0</v>
      </c>
      <c r="I14">
        <f t="shared" si="1"/>
        <v>8.4210526315789472E-2</v>
      </c>
      <c r="J14">
        <f>IF(I14&lt;Experiment!I14,1,0)</f>
        <v>1</v>
      </c>
    </row>
    <row r="15" spans="1:10" ht="15.75" customHeight="1" x14ac:dyDescent="0.2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  <c r="G15">
        <f t="shared" si="0"/>
        <v>0.32689450222882616</v>
      </c>
      <c r="H15">
        <f>IF(G15&lt;Experiment!G15,1,0)</f>
        <v>0</v>
      </c>
      <c r="I15">
        <f t="shared" si="1"/>
        <v>0.1812778603268945</v>
      </c>
      <c r="J15">
        <f>IF(I15&lt;Experiment!I15,1,0)</f>
        <v>0</v>
      </c>
    </row>
    <row r="16" spans="1:10" ht="15.75" customHeight="1" x14ac:dyDescent="0.2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  <c r="G16">
        <f t="shared" si="0"/>
        <v>0.25470332850940663</v>
      </c>
      <c r="H16">
        <f>IF(G16&lt;Experiment!G16,1,0)</f>
        <v>0</v>
      </c>
      <c r="I16">
        <f t="shared" si="1"/>
        <v>0.18523878437047755</v>
      </c>
      <c r="J16">
        <f>IF(I16&lt;Experiment!I16,1,0)</f>
        <v>0</v>
      </c>
    </row>
    <row r="17" spans="1:10" ht="15.75" customHeight="1" x14ac:dyDescent="0.2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  <c r="G17">
        <f t="shared" si="0"/>
        <v>0.22740112994350281</v>
      </c>
      <c r="H17">
        <f>IF(G17&lt;Experiment!G17,1,0)</f>
        <v>0</v>
      </c>
      <c r="I17">
        <f t="shared" si="1"/>
        <v>0.14689265536723164</v>
      </c>
      <c r="J17">
        <f>IF(I17&lt;Experiment!I17,1,0)</f>
        <v>0</v>
      </c>
    </row>
    <row r="18" spans="1:10" ht="15.75" customHeight="1" x14ac:dyDescent="0.2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  <c r="G18">
        <f t="shared" si="0"/>
        <v>0.30698287220026349</v>
      </c>
      <c r="H18">
        <f>IF(G18&lt;Experiment!G18,1,0)</f>
        <v>0</v>
      </c>
      <c r="I18">
        <f t="shared" si="1"/>
        <v>0.16337285902503293</v>
      </c>
      <c r="J18">
        <f>IF(I18&lt;Experiment!I18,1,0)</f>
        <v>0</v>
      </c>
    </row>
    <row r="19" spans="1:10" ht="15.75" customHeight="1" x14ac:dyDescent="0.2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  <c r="G19">
        <f t="shared" si="0"/>
        <v>0.20923913043478262</v>
      </c>
      <c r="H19">
        <f>IF(G19&lt;Experiment!G19,1,0)</f>
        <v>1</v>
      </c>
      <c r="I19">
        <f t="shared" si="1"/>
        <v>0.12364130434782608</v>
      </c>
      <c r="J19">
        <f>IF(I19&lt;Experiment!I19,1,0)</f>
        <v>1</v>
      </c>
    </row>
    <row r="20" spans="1:10" ht="15.75" customHeight="1" x14ac:dyDescent="0.2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  <c r="G20">
        <f t="shared" si="0"/>
        <v>0.26522327469553453</v>
      </c>
      <c r="H20">
        <f>IF(G20&lt;Experiment!G20,1,0)</f>
        <v>1</v>
      </c>
      <c r="I20">
        <f t="shared" si="1"/>
        <v>0.11637347767253045</v>
      </c>
      <c r="J20">
        <f>IF(I20&lt;Experiment!I20,1,0)</f>
        <v>1</v>
      </c>
    </row>
    <row r="21" spans="1:10" ht="15.75" customHeight="1" x14ac:dyDescent="0.2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  <c r="G21">
        <f t="shared" si="0"/>
        <v>0.22752043596730245</v>
      </c>
      <c r="H21">
        <f>IF(G21&lt;Experiment!G21,1,0)</f>
        <v>1</v>
      </c>
      <c r="I21">
        <f t="shared" si="1"/>
        <v>0.10217983651226158</v>
      </c>
      <c r="J21">
        <f>IF(I21&lt;Experiment!I21,1,0)</f>
        <v>0</v>
      </c>
    </row>
    <row r="22" spans="1:10" ht="15.75" customHeight="1" x14ac:dyDescent="0.2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  <c r="G22">
        <f t="shared" si="0"/>
        <v>0.24645892351274787</v>
      </c>
      <c r="H22">
        <f>IF(G22&lt;Experiment!G22,1,0)</f>
        <v>1</v>
      </c>
      <c r="I22">
        <f t="shared" si="1"/>
        <v>0.14305949008498584</v>
      </c>
      <c r="J22">
        <f>IF(I22&lt;Experiment!I22,1,0)</f>
        <v>1</v>
      </c>
    </row>
    <row r="23" spans="1:10" ht="15.75" customHeight="1" x14ac:dyDescent="0.2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  <c r="G23">
        <f t="shared" si="0"/>
        <v>0.22907488986784141</v>
      </c>
      <c r="H23">
        <f>IF(G23&lt;Experiment!G23,1,0)</f>
        <v>0</v>
      </c>
      <c r="I23">
        <f t="shared" si="1"/>
        <v>0.13656387665198239</v>
      </c>
      <c r="J23">
        <f>IF(I23&lt;Experiment!I23,1,0)</f>
        <v>1</v>
      </c>
    </row>
    <row r="24" spans="1:10" ht="15.75" customHeight="1" x14ac:dyDescent="0.2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  <c r="G24">
        <f t="shared" si="0"/>
        <v>0.29725829725829728</v>
      </c>
      <c r="H24">
        <f>IF(G24&lt;Experiment!G24,1,0)</f>
        <v>0</v>
      </c>
      <c r="I24">
        <f t="shared" si="1"/>
        <v>9.6681096681096687E-2</v>
      </c>
      <c r="J24">
        <f>IF(I24&lt;Experiment!I24,1,0)</f>
        <v>1</v>
      </c>
    </row>
    <row r="25" spans="1:10" ht="15.75" customHeight="1" x14ac:dyDescent="0.2">
      <c r="A25" s="1" t="s">
        <v>28</v>
      </c>
      <c r="B25" s="2">
        <v>9437</v>
      </c>
      <c r="C25" s="2">
        <v>788</v>
      </c>
      <c r="D25" s="1"/>
      <c r="E25" s="3"/>
    </row>
    <row r="26" spans="1:10" ht="12.75" x14ac:dyDescent="0.2">
      <c r="A26" s="1" t="s">
        <v>29</v>
      </c>
      <c r="B26" s="2">
        <v>9420</v>
      </c>
      <c r="C26" s="2">
        <v>781</v>
      </c>
      <c r="D26" s="1"/>
      <c r="E26" s="3"/>
    </row>
    <row r="27" spans="1:10" ht="12.75" x14ac:dyDescent="0.2">
      <c r="A27" s="1" t="s">
        <v>30</v>
      </c>
      <c r="B27" s="2">
        <v>9570</v>
      </c>
      <c r="C27" s="2">
        <v>805</v>
      </c>
      <c r="D27" s="1"/>
      <c r="E27" s="3"/>
    </row>
    <row r="28" spans="1:10" ht="12.75" x14ac:dyDescent="0.2">
      <c r="A28" s="1" t="s">
        <v>31</v>
      </c>
      <c r="B28" s="2">
        <v>9921</v>
      </c>
      <c r="C28" s="2">
        <v>830</v>
      </c>
      <c r="D28" s="1"/>
      <c r="E28" s="3"/>
    </row>
    <row r="29" spans="1:10" ht="12.75" x14ac:dyDescent="0.2">
      <c r="A29" s="1" t="s">
        <v>32</v>
      </c>
      <c r="B29" s="2">
        <v>9424</v>
      </c>
      <c r="C29" s="2">
        <v>781</v>
      </c>
      <c r="D29" s="1"/>
      <c r="E29" s="3"/>
    </row>
    <row r="30" spans="1:10" ht="12.75" x14ac:dyDescent="0.2">
      <c r="A30" s="1" t="s">
        <v>33</v>
      </c>
      <c r="B30" s="2">
        <v>9010</v>
      </c>
      <c r="C30" s="2">
        <v>756</v>
      </c>
      <c r="D30" s="1"/>
      <c r="E30" s="3"/>
    </row>
    <row r="31" spans="1:10" ht="12.75" x14ac:dyDescent="0.2">
      <c r="A31" s="1" t="s">
        <v>34</v>
      </c>
      <c r="B31" s="2">
        <v>9656</v>
      </c>
      <c r="C31" s="2">
        <v>825</v>
      </c>
      <c r="D31" s="1"/>
      <c r="E31" s="3"/>
    </row>
    <row r="32" spans="1:10" ht="12.75" x14ac:dyDescent="0.2">
      <c r="A32" s="1" t="s">
        <v>35</v>
      </c>
      <c r="B32" s="2">
        <v>10419</v>
      </c>
      <c r="C32" s="2">
        <v>874</v>
      </c>
      <c r="D32" s="1"/>
      <c r="E32" s="3"/>
    </row>
    <row r="33" spans="1:11" ht="12.75" x14ac:dyDescent="0.2">
      <c r="A33" s="1" t="s">
        <v>36</v>
      </c>
      <c r="B33" s="2">
        <v>9880</v>
      </c>
      <c r="C33" s="2">
        <v>830</v>
      </c>
      <c r="D33" s="1"/>
      <c r="E33" s="3"/>
    </row>
    <row r="34" spans="1:11" ht="12.75" x14ac:dyDescent="0.2">
      <c r="A34" s="1" t="s">
        <v>37</v>
      </c>
      <c r="B34" s="2">
        <v>10134</v>
      </c>
      <c r="C34" s="2">
        <v>801</v>
      </c>
      <c r="D34" s="1"/>
      <c r="E34" s="3"/>
    </row>
    <row r="35" spans="1:11" ht="12.75" x14ac:dyDescent="0.2">
      <c r="A35" s="1" t="s">
        <v>38</v>
      </c>
      <c r="B35" s="2">
        <v>9717</v>
      </c>
      <c r="C35" s="2">
        <v>814</v>
      </c>
      <c r="D35" s="1"/>
      <c r="E35" s="3"/>
    </row>
    <row r="36" spans="1:11" ht="12.75" x14ac:dyDescent="0.2">
      <c r="A36" s="1" t="s">
        <v>39</v>
      </c>
      <c r="B36" s="2">
        <v>9192</v>
      </c>
      <c r="C36" s="2">
        <v>735</v>
      </c>
      <c r="D36" s="1"/>
      <c r="E36" s="3"/>
      <c r="H36" s="5" t="s">
        <v>49</v>
      </c>
      <c r="I36">
        <f>SUM(C2:C24)</f>
        <v>17293</v>
      </c>
    </row>
    <row r="37" spans="1:11" ht="12.75" x14ac:dyDescent="0.2">
      <c r="A37" s="1" t="s">
        <v>40</v>
      </c>
      <c r="B37" s="2">
        <v>8630</v>
      </c>
      <c r="C37" s="2">
        <v>743</v>
      </c>
      <c r="D37" s="1"/>
      <c r="E37" s="3"/>
      <c r="H37" s="5" t="s">
        <v>50</v>
      </c>
      <c r="I37">
        <f>SUM(Experiment!C2:C24)</f>
        <v>17260</v>
      </c>
    </row>
    <row r="38" spans="1:11" ht="12.75" x14ac:dyDescent="0.2">
      <c r="A38" s="1" t="s">
        <v>41</v>
      </c>
      <c r="B38" s="2">
        <v>8970</v>
      </c>
      <c r="C38" s="2">
        <v>722</v>
      </c>
      <c r="D38" s="1"/>
      <c r="E38" s="3"/>
      <c r="F38" s="5" t="s">
        <v>42</v>
      </c>
      <c r="G38">
        <f>C39/B39</f>
        <v>8.2125813574576823E-2</v>
      </c>
      <c r="H38" s="5" t="s">
        <v>52</v>
      </c>
      <c r="I38">
        <f>SUM(D2:D24)/SUM(C2:C24)</f>
        <v>0.2188746891805933</v>
      </c>
      <c r="J38" s="5" t="s">
        <v>53</v>
      </c>
      <c r="K38">
        <f>Experiment!J39</f>
        <v>0.19831981460023174</v>
      </c>
    </row>
    <row r="39" spans="1:11" ht="12.75" x14ac:dyDescent="0.2">
      <c r="A39" s="1"/>
      <c r="B39" s="2">
        <f>SUM(B2:B38)</f>
        <v>345543</v>
      </c>
      <c r="C39" s="2">
        <f t="shared" ref="C39:E39" si="2">SUM(C2:C38)</f>
        <v>28378</v>
      </c>
      <c r="D39" s="2">
        <f t="shared" si="2"/>
        <v>3785</v>
      </c>
      <c r="E39" s="2">
        <f t="shared" si="2"/>
        <v>2033</v>
      </c>
      <c r="F39" s="5" t="s">
        <v>43</v>
      </c>
      <c r="G39" s="2">
        <f>SQRT(G38*(1-G38)/B39)</f>
        <v>4.6706827655464432E-4</v>
      </c>
      <c r="H39" s="5" t="s">
        <v>48</v>
      </c>
      <c r="I39">
        <f>(Experiment!D39+Control!D39)/(SUM(Experiment!C2:C24)+SUM(C2:C24))</f>
        <v>0.20860706740369866</v>
      </c>
    </row>
    <row r="40" spans="1:11" ht="12.75" x14ac:dyDescent="0.2">
      <c r="A40" s="1"/>
      <c r="B40" s="2">
        <f>B39/(Experiment!B39+B39)</f>
        <v>0.50063966688061334</v>
      </c>
      <c r="C40" s="2">
        <f>C39/(Experiment!C39+C39)</f>
        <v>0.50046734740666277</v>
      </c>
      <c r="D40" s="1"/>
      <c r="E40" s="3"/>
      <c r="F40" s="5" t="s">
        <v>44</v>
      </c>
      <c r="G40">
        <f>G39*1.96</f>
        <v>9.154538220471028E-4</v>
      </c>
      <c r="H40" s="5" t="s">
        <v>51</v>
      </c>
      <c r="I40">
        <f>SQRT(I39*(1-I39)*(1/I36+1/I37))</f>
        <v>4.3716753852259364E-3</v>
      </c>
    </row>
    <row r="41" spans="1:11" ht="15.75" customHeight="1" x14ac:dyDescent="0.2">
      <c r="F41" s="5" t="s">
        <v>46</v>
      </c>
      <c r="G41">
        <f>G38-G40</f>
        <v>8.1210359752529715E-2</v>
      </c>
      <c r="H41" s="5" t="s">
        <v>54</v>
      </c>
      <c r="I41">
        <f>-I38+K38</f>
        <v>-2.0554874580361565E-2</v>
      </c>
    </row>
    <row r="42" spans="1:11" ht="15.75" customHeight="1" x14ac:dyDescent="0.2">
      <c r="F42" s="5" t="s">
        <v>45</v>
      </c>
      <c r="G42">
        <f>G38+G40</f>
        <v>8.304126739662393E-2</v>
      </c>
      <c r="H42" s="5" t="s">
        <v>55</v>
      </c>
      <c r="I42">
        <f>I40*1.96</f>
        <v>8.5684837550428355E-3</v>
      </c>
    </row>
    <row r="45" spans="1:11" ht="15.75" customHeight="1" x14ac:dyDescent="0.2">
      <c r="H45" s="5" t="s">
        <v>56</v>
      </c>
      <c r="I45">
        <f>I36</f>
        <v>17293</v>
      </c>
    </row>
    <row r="46" spans="1:11" ht="15.75" customHeight="1" x14ac:dyDescent="0.2">
      <c r="H46" s="5" t="s">
        <v>57</v>
      </c>
      <c r="I46">
        <f>I37</f>
        <v>17260</v>
      </c>
    </row>
    <row r="47" spans="1:11" ht="15.75" customHeight="1" x14ac:dyDescent="0.2">
      <c r="H47" s="5" t="s">
        <v>58</v>
      </c>
      <c r="I47">
        <f>E39/I45</f>
        <v>0.11756201931417337</v>
      </c>
      <c r="J47" s="5" t="s">
        <v>63</v>
      </c>
      <c r="K47">
        <f>Experiment!E39/Control!I46</f>
        <v>0.1126882966396292</v>
      </c>
    </row>
    <row r="48" spans="1:11" ht="15.75" customHeight="1" x14ac:dyDescent="0.2">
      <c r="H48" s="5" t="s">
        <v>59</v>
      </c>
      <c r="I48">
        <f>Experiment!E39/Control!I46</f>
        <v>0.1126882966396292</v>
      </c>
    </row>
    <row r="49" spans="8:9" ht="15.75" customHeight="1" x14ac:dyDescent="0.2">
      <c r="H49" s="5" t="s">
        <v>60</v>
      </c>
      <c r="I49">
        <f>(E39+Experiment!E39)/(Control!I45+Control!I46)</f>
        <v>0.11512748531241861</v>
      </c>
    </row>
    <row r="50" spans="8:9" ht="15.75" customHeight="1" x14ac:dyDescent="0.2">
      <c r="H50" s="5" t="s">
        <v>61</v>
      </c>
      <c r="I50">
        <f>SQRT(I49*(1-I49)*(1/I45+1/I46))</f>
        <v>3.4341335129324238E-3</v>
      </c>
    </row>
    <row r="51" spans="8:9" ht="15.75" customHeight="1" x14ac:dyDescent="0.2">
      <c r="H51" s="5" t="s">
        <v>62</v>
      </c>
      <c r="I51">
        <f>I48-I47</f>
        <v>-4.8737226745441675E-3</v>
      </c>
    </row>
    <row r="52" spans="8:9" ht="15.75" customHeight="1" x14ac:dyDescent="0.2">
      <c r="H52" s="5" t="s">
        <v>64</v>
      </c>
      <c r="I52">
        <f>I50*1.96</f>
        <v>6.7309016853475505E-3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2" activePane="bottomLeft" state="frozen"/>
      <selection pane="bottomLeft" activeCell="H2" sqref="H2:H24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G1" s="4" t="s">
        <v>65</v>
      </c>
      <c r="H1" s="4"/>
      <c r="I1" s="4" t="s">
        <v>66</v>
      </c>
    </row>
    <row r="2" spans="1:9" ht="15.75" customHeight="1" x14ac:dyDescent="0.2">
      <c r="A2" s="1" t="s">
        <v>5</v>
      </c>
      <c r="B2" s="2">
        <v>7716</v>
      </c>
      <c r="C2" s="2">
        <v>686</v>
      </c>
      <c r="D2" s="2">
        <v>105</v>
      </c>
      <c r="E2" s="2">
        <v>34</v>
      </c>
      <c r="G2">
        <f t="shared" ref="G2:H24" si="0">D2/C2</f>
        <v>0.15306122448979592</v>
      </c>
      <c r="I2">
        <f t="shared" ref="I2:I24" si="1">E2/C2</f>
        <v>4.9562682215743441E-2</v>
      </c>
    </row>
    <row r="3" spans="1:9" ht="15.75" customHeight="1" x14ac:dyDescent="0.2">
      <c r="A3" s="1" t="s">
        <v>6</v>
      </c>
      <c r="B3" s="2">
        <v>9288</v>
      </c>
      <c r="C3" s="2">
        <v>785</v>
      </c>
      <c r="D3" s="2">
        <v>116</v>
      </c>
      <c r="E3" s="2">
        <v>91</v>
      </c>
      <c r="G3">
        <f t="shared" si="0"/>
        <v>0.14777070063694267</v>
      </c>
      <c r="I3">
        <f t="shared" si="1"/>
        <v>0.11592356687898089</v>
      </c>
    </row>
    <row r="4" spans="1:9" ht="15.75" customHeight="1" x14ac:dyDescent="0.2">
      <c r="A4" s="1" t="s">
        <v>7</v>
      </c>
      <c r="B4" s="2">
        <v>10480</v>
      </c>
      <c r="C4" s="2">
        <v>884</v>
      </c>
      <c r="D4" s="2">
        <v>145</v>
      </c>
      <c r="E4" s="2">
        <v>79</v>
      </c>
      <c r="G4">
        <f t="shared" si="0"/>
        <v>0.16402714932126697</v>
      </c>
      <c r="I4">
        <f t="shared" si="1"/>
        <v>8.9366515837104074E-2</v>
      </c>
    </row>
    <row r="5" spans="1:9" ht="15.75" customHeight="1" x14ac:dyDescent="0.2">
      <c r="A5" s="1" t="s">
        <v>8</v>
      </c>
      <c r="B5" s="2">
        <v>9867</v>
      </c>
      <c r="C5" s="2">
        <v>827</v>
      </c>
      <c r="D5" s="2">
        <v>138</v>
      </c>
      <c r="E5" s="2">
        <v>92</v>
      </c>
      <c r="G5">
        <f t="shared" si="0"/>
        <v>0.16686819830713423</v>
      </c>
      <c r="I5">
        <f t="shared" si="1"/>
        <v>0.11124546553808948</v>
      </c>
    </row>
    <row r="6" spans="1:9" ht="15.75" customHeight="1" x14ac:dyDescent="0.2">
      <c r="A6" s="1" t="s">
        <v>9</v>
      </c>
      <c r="B6" s="2">
        <v>9793</v>
      </c>
      <c r="C6" s="2">
        <v>832</v>
      </c>
      <c r="D6" s="2">
        <v>140</v>
      </c>
      <c r="E6" s="2">
        <v>94</v>
      </c>
      <c r="G6">
        <f t="shared" si="0"/>
        <v>0.16826923076923078</v>
      </c>
      <c r="I6">
        <f t="shared" si="1"/>
        <v>0.11298076923076923</v>
      </c>
    </row>
    <row r="7" spans="1:9" ht="15.75" customHeight="1" x14ac:dyDescent="0.2">
      <c r="A7" s="1" t="s">
        <v>10</v>
      </c>
      <c r="B7" s="2">
        <v>9500</v>
      </c>
      <c r="C7" s="2">
        <v>788</v>
      </c>
      <c r="D7" s="2">
        <v>129</v>
      </c>
      <c r="E7" s="2">
        <v>61</v>
      </c>
      <c r="G7">
        <f t="shared" si="0"/>
        <v>0.16370558375634517</v>
      </c>
      <c r="I7">
        <f t="shared" si="1"/>
        <v>7.7411167512690351E-2</v>
      </c>
    </row>
    <row r="8" spans="1:9" ht="15.75" customHeight="1" x14ac:dyDescent="0.2">
      <c r="A8" s="1" t="s">
        <v>11</v>
      </c>
      <c r="B8" s="2">
        <v>9088</v>
      </c>
      <c r="C8" s="2">
        <v>780</v>
      </c>
      <c r="D8" s="2">
        <v>127</v>
      </c>
      <c r="E8" s="2">
        <v>44</v>
      </c>
      <c r="G8">
        <f t="shared" si="0"/>
        <v>0.16282051282051282</v>
      </c>
      <c r="I8">
        <f t="shared" si="1"/>
        <v>5.6410256410256411E-2</v>
      </c>
    </row>
    <row r="9" spans="1:9" ht="15.75" customHeight="1" x14ac:dyDescent="0.2">
      <c r="A9" s="1" t="s">
        <v>12</v>
      </c>
      <c r="B9" s="2">
        <v>7664</v>
      </c>
      <c r="C9" s="2">
        <v>652</v>
      </c>
      <c r="D9" s="2">
        <v>94</v>
      </c>
      <c r="E9" s="2">
        <v>62</v>
      </c>
      <c r="G9">
        <f t="shared" si="0"/>
        <v>0.14417177914110429</v>
      </c>
      <c r="I9">
        <f t="shared" si="1"/>
        <v>9.5092024539877307E-2</v>
      </c>
    </row>
    <row r="10" spans="1:9" ht="15.75" customHeight="1" x14ac:dyDescent="0.2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  <c r="G10">
        <f t="shared" si="0"/>
        <v>0.17216642754662842</v>
      </c>
      <c r="I10">
        <f t="shared" si="1"/>
        <v>0.11047345767575323</v>
      </c>
    </row>
    <row r="11" spans="1:9" ht="15.75" customHeight="1" x14ac:dyDescent="0.2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  <c r="G11">
        <f t="shared" si="0"/>
        <v>0.17790697674418604</v>
      </c>
      <c r="I11">
        <f t="shared" si="1"/>
        <v>0.11395348837209303</v>
      </c>
    </row>
    <row r="12" spans="1:9" ht="15.75" customHeight="1" x14ac:dyDescent="0.2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  <c r="G12">
        <f t="shared" si="0"/>
        <v>0.16550925925925927</v>
      </c>
      <c r="I12">
        <f t="shared" si="1"/>
        <v>8.217592592592593E-2</v>
      </c>
    </row>
    <row r="13" spans="1:9" ht="15.75" customHeight="1" x14ac:dyDescent="0.2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  <c r="G13">
        <f t="shared" si="0"/>
        <v>0.15980024968789014</v>
      </c>
      <c r="I13">
        <f t="shared" si="1"/>
        <v>8.7390761548064924E-2</v>
      </c>
    </row>
    <row r="14" spans="1:9" ht="15.75" customHeight="1" x14ac:dyDescent="0.2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  <c r="G14">
        <f t="shared" si="0"/>
        <v>0.19003115264797507</v>
      </c>
      <c r="I14">
        <f t="shared" si="1"/>
        <v>0.1059190031152648</v>
      </c>
    </row>
    <row r="15" spans="1:9" ht="15.75" customHeight="1" x14ac:dyDescent="0.2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  <c r="G15">
        <f t="shared" si="0"/>
        <v>0.27833572453371591</v>
      </c>
      <c r="I15">
        <f t="shared" si="1"/>
        <v>0.13486370157819225</v>
      </c>
    </row>
    <row r="16" spans="1:9" ht="15.75" customHeight="1" x14ac:dyDescent="0.2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  <c r="G16">
        <f t="shared" si="0"/>
        <v>0.18983557548579971</v>
      </c>
      <c r="I16">
        <f t="shared" si="1"/>
        <v>0.1210762331838565</v>
      </c>
    </row>
    <row r="17" spans="1:9" ht="15.75" customHeight="1" x14ac:dyDescent="0.2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  <c r="G17">
        <f t="shared" si="0"/>
        <v>0.22077922077922077</v>
      </c>
      <c r="I17">
        <f t="shared" si="1"/>
        <v>0.14574314574314573</v>
      </c>
    </row>
    <row r="18" spans="1:9" ht="15.75" customHeight="1" x14ac:dyDescent="0.2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  <c r="G18">
        <f t="shared" si="0"/>
        <v>0.27626459143968873</v>
      </c>
      <c r="I18">
        <f t="shared" si="1"/>
        <v>0.15434500648508431</v>
      </c>
    </row>
    <row r="19" spans="1:9" ht="15.75" customHeight="1" x14ac:dyDescent="0.2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  <c r="G19">
        <f t="shared" si="0"/>
        <v>0.22010869565217392</v>
      </c>
      <c r="I19">
        <f t="shared" si="1"/>
        <v>0.16304347826086957</v>
      </c>
    </row>
    <row r="20" spans="1:9" ht="15.75" customHeight="1" x14ac:dyDescent="0.2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  <c r="G20">
        <f t="shared" si="0"/>
        <v>0.27647867950481431</v>
      </c>
      <c r="I20">
        <f t="shared" si="1"/>
        <v>0.13204951856946354</v>
      </c>
    </row>
    <row r="21" spans="1:9" ht="15.75" customHeight="1" x14ac:dyDescent="0.2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  <c r="G21">
        <f t="shared" si="0"/>
        <v>0.28434065934065933</v>
      </c>
      <c r="I21">
        <f t="shared" si="1"/>
        <v>9.2032967032967039E-2</v>
      </c>
    </row>
    <row r="22" spans="1:9" ht="15.75" customHeight="1" x14ac:dyDescent="0.2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  <c r="G22">
        <f t="shared" si="0"/>
        <v>0.25207756232686979</v>
      </c>
      <c r="I22">
        <f t="shared" si="1"/>
        <v>0.17036011080332411</v>
      </c>
    </row>
    <row r="23" spans="1:9" ht="15.75" customHeight="1" x14ac:dyDescent="0.2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  <c r="G23">
        <f t="shared" si="0"/>
        <v>0.20431654676258992</v>
      </c>
      <c r="I23">
        <f t="shared" si="1"/>
        <v>0.14388489208633093</v>
      </c>
    </row>
    <row r="24" spans="1:9" ht="15.75" customHeight="1" x14ac:dyDescent="0.2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  <c r="G24">
        <f t="shared" si="0"/>
        <v>0.25138121546961328</v>
      </c>
      <c r="I24">
        <f t="shared" si="1"/>
        <v>0.14226519337016574</v>
      </c>
    </row>
    <row r="25" spans="1:9" ht="15.75" customHeight="1" x14ac:dyDescent="0.2">
      <c r="A25" s="1" t="s">
        <v>28</v>
      </c>
      <c r="B25" s="2">
        <v>9359</v>
      </c>
      <c r="C25" s="2">
        <v>789</v>
      </c>
      <c r="D25" s="3"/>
      <c r="E25" s="3"/>
    </row>
    <row r="26" spans="1:9" ht="12.75" x14ac:dyDescent="0.2">
      <c r="A26" s="1" t="s">
        <v>29</v>
      </c>
      <c r="B26" s="2">
        <v>9427</v>
      </c>
      <c r="C26" s="2">
        <v>743</v>
      </c>
      <c r="D26" s="3"/>
      <c r="E26" s="3"/>
    </row>
    <row r="27" spans="1:9" ht="12.75" x14ac:dyDescent="0.2">
      <c r="A27" s="1" t="s">
        <v>30</v>
      </c>
      <c r="B27" s="2">
        <v>9633</v>
      </c>
      <c r="C27" s="2">
        <v>808</v>
      </c>
      <c r="D27" s="3"/>
      <c r="E27" s="3"/>
    </row>
    <row r="28" spans="1:9" ht="12.75" x14ac:dyDescent="0.2">
      <c r="A28" s="1" t="s">
        <v>31</v>
      </c>
      <c r="B28" s="2">
        <v>9842</v>
      </c>
      <c r="C28" s="2">
        <v>831</v>
      </c>
      <c r="D28" s="3"/>
      <c r="E28" s="3"/>
    </row>
    <row r="29" spans="1:9" ht="12.75" x14ac:dyDescent="0.2">
      <c r="A29" s="1" t="s">
        <v>32</v>
      </c>
      <c r="B29" s="2">
        <v>9272</v>
      </c>
      <c r="C29" s="2">
        <v>767</v>
      </c>
      <c r="D29" s="3"/>
      <c r="E29" s="3"/>
    </row>
    <row r="30" spans="1:9" ht="12.75" x14ac:dyDescent="0.2">
      <c r="A30" s="1" t="s">
        <v>33</v>
      </c>
      <c r="B30" s="2">
        <v>8969</v>
      </c>
      <c r="C30" s="2">
        <v>760</v>
      </c>
      <c r="D30" s="3"/>
      <c r="E30" s="3"/>
    </row>
    <row r="31" spans="1:9" ht="12.75" x14ac:dyDescent="0.2">
      <c r="A31" s="1" t="s">
        <v>34</v>
      </c>
      <c r="B31" s="2">
        <v>9697</v>
      </c>
      <c r="C31" s="2">
        <v>850</v>
      </c>
      <c r="D31" s="3"/>
      <c r="E31" s="3"/>
    </row>
    <row r="32" spans="1:9" ht="12.75" x14ac:dyDescent="0.2">
      <c r="A32" s="1" t="s">
        <v>35</v>
      </c>
      <c r="B32" s="2">
        <v>10445</v>
      </c>
      <c r="C32" s="2">
        <v>851</v>
      </c>
      <c r="D32" s="3"/>
      <c r="E32" s="3"/>
    </row>
    <row r="33" spans="1:10" ht="12.75" x14ac:dyDescent="0.2">
      <c r="A33" s="1" t="s">
        <v>36</v>
      </c>
      <c r="B33" s="2">
        <v>9931</v>
      </c>
      <c r="C33" s="2">
        <v>831</v>
      </c>
      <c r="D33" s="3"/>
      <c r="E33" s="3"/>
    </row>
    <row r="34" spans="1:10" ht="12.75" x14ac:dyDescent="0.2">
      <c r="A34" s="1" t="s">
        <v>37</v>
      </c>
      <c r="B34" s="2">
        <v>10042</v>
      </c>
      <c r="C34" s="2">
        <v>802</v>
      </c>
      <c r="D34" s="3"/>
      <c r="E34" s="3"/>
    </row>
    <row r="35" spans="1:10" ht="12.75" x14ac:dyDescent="0.2">
      <c r="A35" s="1" t="s">
        <v>38</v>
      </c>
      <c r="B35" s="2">
        <v>9721</v>
      </c>
      <c r="C35" s="2">
        <v>829</v>
      </c>
      <c r="D35" s="3"/>
      <c r="E35" s="3"/>
    </row>
    <row r="36" spans="1:10" ht="12.75" x14ac:dyDescent="0.2">
      <c r="A36" s="1" t="s">
        <v>39</v>
      </c>
      <c r="B36" s="2">
        <v>9304</v>
      </c>
      <c r="C36" s="2">
        <v>770</v>
      </c>
      <c r="D36" s="3"/>
      <c r="E36" s="3"/>
    </row>
    <row r="37" spans="1:10" ht="12.75" x14ac:dyDescent="0.2">
      <c r="A37" s="1" t="s">
        <v>40</v>
      </c>
      <c r="B37" s="2">
        <v>8668</v>
      </c>
      <c r="C37" s="2">
        <v>724</v>
      </c>
      <c r="D37" s="3"/>
      <c r="E37" s="3"/>
    </row>
    <row r="38" spans="1:10" ht="12.75" x14ac:dyDescent="0.2">
      <c r="A38" s="1" t="s">
        <v>41</v>
      </c>
      <c r="B38" s="2">
        <v>8988</v>
      </c>
      <c r="C38" s="2">
        <v>710</v>
      </c>
      <c r="D38" s="3"/>
      <c r="E38" s="3"/>
    </row>
    <row r="39" spans="1:10" ht="15.75" customHeight="1" x14ac:dyDescent="0.2">
      <c r="B39">
        <f>SUM(B2:B38)</f>
        <v>344660</v>
      </c>
      <c r="C39">
        <f t="shared" ref="C39:E39" si="2">SUM(C2:C38)</f>
        <v>28325</v>
      </c>
      <c r="D39">
        <f t="shared" si="2"/>
        <v>3423</v>
      </c>
      <c r="E39">
        <f t="shared" si="2"/>
        <v>1945</v>
      </c>
      <c r="G39" s="5" t="s">
        <v>42</v>
      </c>
      <c r="H39">
        <f>C39/B39</f>
        <v>8.2182440666163759E-2</v>
      </c>
      <c r="I39" s="5" t="s">
        <v>47</v>
      </c>
      <c r="J39">
        <f>SUM(D2:D24)/SUM(C2:C24)</f>
        <v>0.19831981460023174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任锐</dc:creator>
  <cp:lastModifiedBy>任锐</cp:lastModifiedBy>
  <dcterms:created xsi:type="dcterms:W3CDTF">2018-01-08T17:32:35Z</dcterms:created>
  <dcterms:modified xsi:type="dcterms:W3CDTF">2018-01-08T17:32:35Z</dcterms:modified>
</cp:coreProperties>
</file>