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760" yWindow="32760" windowWidth="18840" windowHeight="11730"/>
  </bookViews>
  <sheets>
    <sheet name="Foglio1" sheetId="1" r:id="rId1"/>
  </sheets>
  <definedNames>
    <definedName name="_xlnm._FilterDatabase" localSheetId="0" hidden="1">Foglio1!$A$1:$AO$48</definedName>
  </definedNames>
  <calcPr calcId="145621"/>
</workbook>
</file>

<file path=xl/calcChain.xml><?xml version="1.0" encoding="utf-8"?>
<calcChain xmlns="http://schemas.openxmlformats.org/spreadsheetml/2006/main">
  <c r="H32" i="1" l="1"/>
  <c r="H8" i="1"/>
  <c r="H9" i="1"/>
  <c r="H10" i="1"/>
  <c r="H12" i="1"/>
  <c r="H13" i="1"/>
  <c r="H14" i="1"/>
  <c r="H15" i="1"/>
  <c r="AP15" i="1"/>
  <c r="H16" i="1"/>
  <c r="AP16" i="1"/>
  <c r="H17" i="1"/>
  <c r="AP17" i="1"/>
  <c r="H18" i="1"/>
  <c r="AP18" i="1"/>
  <c r="H19" i="1"/>
  <c r="AP19" i="1"/>
  <c r="H20" i="1"/>
  <c r="H21" i="1"/>
  <c r="H22" i="1"/>
  <c r="H23" i="1"/>
  <c r="H24" i="1"/>
  <c r="H25" i="1"/>
  <c r="H26" i="1"/>
  <c r="H27" i="1"/>
  <c r="AP27" i="1"/>
  <c r="H28" i="1"/>
  <c r="AP28" i="1"/>
  <c r="H29" i="1"/>
  <c r="AP29" i="1"/>
  <c r="H30" i="1"/>
  <c r="AP30" i="1"/>
  <c r="H31" i="1"/>
  <c r="AP31" i="1"/>
  <c r="H33" i="1"/>
  <c r="H34" i="1"/>
  <c r="H35" i="1"/>
  <c r="H36" i="1"/>
  <c r="H37" i="1"/>
  <c r="H38" i="1"/>
  <c r="H39" i="1"/>
  <c r="H40" i="1"/>
  <c r="H41" i="1"/>
  <c r="AP41" i="1"/>
  <c r="H42" i="1"/>
  <c r="AP42" i="1"/>
  <c r="H43" i="1"/>
  <c r="AP43" i="1"/>
  <c r="H44" i="1"/>
  <c r="AP44" i="1"/>
  <c r="H45" i="1"/>
  <c r="H46" i="1"/>
  <c r="H47" i="1"/>
  <c r="H48" i="1"/>
  <c r="H11" i="1"/>
  <c r="H3" i="1"/>
  <c r="AP3" i="1"/>
  <c r="H4" i="1"/>
  <c r="H5" i="1"/>
  <c r="AP5" i="1"/>
  <c r="H6" i="1"/>
  <c r="AP6" i="1"/>
  <c r="H7" i="1"/>
  <c r="AP7" i="1"/>
  <c r="H2" i="1"/>
  <c r="AP2" i="1"/>
  <c r="AP47" i="1"/>
  <c r="Z47" i="1"/>
  <c r="AP4" i="1"/>
  <c r="AP8" i="1"/>
  <c r="AP9" i="1"/>
  <c r="AP10" i="1"/>
  <c r="AP11" i="1"/>
  <c r="AP12" i="1"/>
  <c r="AP13" i="1"/>
  <c r="Z13" i="1"/>
  <c r="AP14" i="1"/>
  <c r="Z14" i="1"/>
  <c r="AP20" i="1"/>
  <c r="AP21" i="1"/>
  <c r="AP22" i="1"/>
  <c r="AP23" i="1"/>
  <c r="AP24" i="1"/>
  <c r="AP25" i="1"/>
  <c r="Z25" i="1"/>
  <c r="AP26" i="1"/>
  <c r="Z26" i="1"/>
  <c r="AP32" i="1"/>
  <c r="AP33" i="1"/>
  <c r="AP34" i="1"/>
  <c r="Z34" i="1"/>
  <c r="AP35" i="1"/>
  <c r="AJ35" i="1"/>
  <c r="AP36" i="1"/>
  <c r="AP37" i="1"/>
  <c r="Z37" i="1"/>
  <c r="AP38" i="1"/>
  <c r="Z38" i="1"/>
  <c r="AP39" i="1"/>
  <c r="AP40" i="1"/>
  <c r="AP45" i="1"/>
  <c r="AP46" i="1"/>
  <c r="Z46" i="1"/>
  <c r="Z45" i="1"/>
  <c r="AJ45" i="1"/>
  <c r="AN45" i="1"/>
  <c r="Z40" i="1"/>
  <c r="AJ40" i="1"/>
  <c r="AN40" i="1"/>
  <c r="Z39" i="1"/>
  <c r="AJ39" i="1"/>
  <c r="AN39" i="1"/>
  <c r="Z36" i="1"/>
  <c r="AJ36" i="1"/>
  <c r="AN36" i="1"/>
  <c r="Z35" i="1"/>
  <c r="AN35" i="1"/>
  <c r="AN34" i="1"/>
  <c r="Z33" i="1"/>
  <c r="AJ33" i="1"/>
  <c r="AN33" i="1"/>
  <c r="Z24" i="1"/>
  <c r="AJ24" i="1"/>
  <c r="AN24" i="1"/>
  <c r="Z23" i="1"/>
  <c r="AJ23" i="1"/>
  <c r="AN23" i="1"/>
  <c r="AO23" i="1"/>
  <c r="Z22" i="1"/>
  <c r="AJ22" i="1"/>
  <c r="AN22" i="1"/>
  <c r="Z21" i="1"/>
  <c r="AJ21" i="1"/>
  <c r="AN21" i="1"/>
  <c r="Z20" i="1"/>
  <c r="AJ20" i="1"/>
  <c r="AN20" i="1"/>
  <c r="AN13" i="1"/>
  <c r="Z12" i="1"/>
  <c r="AA12" i="1"/>
  <c r="J12" i="1"/>
  <c r="AJ12" i="1"/>
  <c r="AO12" i="1"/>
  <c r="AN12" i="1"/>
  <c r="Z10" i="1"/>
  <c r="AJ10" i="1"/>
  <c r="AO10" i="1"/>
  <c r="AN10" i="1"/>
  <c r="Z9" i="1"/>
  <c r="AF9" i="1"/>
  <c r="K9" i="1"/>
  <c r="AJ9" i="1"/>
  <c r="AN9" i="1"/>
  <c r="AO9" i="1"/>
  <c r="Z8" i="1"/>
  <c r="AJ8" i="1"/>
  <c r="AN8" i="1"/>
  <c r="Z4" i="1"/>
  <c r="AJ4" i="1"/>
  <c r="AN4" i="1"/>
  <c r="AO4" i="1"/>
  <c r="AF4" i="1"/>
  <c r="K4" i="1"/>
  <c r="AA4" i="1"/>
  <c r="J4" i="1"/>
  <c r="AO8" i="1"/>
  <c r="AF8" i="1"/>
  <c r="K8" i="1"/>
  <c r="AA8" i="1"/>
  <c r="J8" i="1"/>
  <c r="AA9" i="1"/>
  <c r="J9" i="1"/>
  <c r="AF10" i="1"/>
  <c r="K10" i="1"/>
  <c r="AA10" i="1"/>
  <c r="J10" i="1"/>
  <c r="AF12" i="1"/>
  <c r="K12" i="1"/>
  <c r="AO20" i="1"/>
  <c r="AF20" i="1"/>
  <c r="K20" i="1"/>
  <c r="AA20" i="1"/>
  <c r="J20" i="1"/>
  <c r="AO21" i="1"/>
  <c r="AF21" i="1"/>
  <c r="K21" i="1"/>
  <c r="AA21" i="1"/>
  <c r="J21" i="1"/>
  <c r="AO22" i="1"/>
  <c r="AF22" i="1"/>
  <c r="K22" i="1"/>
  <c r="AA22" i="1"/>
  <c r="J22" i="1"/>
  <c r="AF23" i="1"/>
  <c r="K23" i="1"/>
  <c r="AA23" i="1"/>
  <c r="J23" i="1"/>
  <c r="AO24" i="1"/>
  <c r="AF24" i="1"/>
  <c r="K24" i="1"/>
  <c r="AA24" i="1"/>
  <c r="J24" i="1"/>
  <c r="AO33" i="1"/>
  <c r="AF33" i="1"/>
  <c r="K33" i="1"/>
  <c r="AA33" i="1"/>
  <c r="J33" i="1"/>
  <c r="AF35" i="1"/>
  <c r="AA35" i="1"/>
  <c r="J35" i="1"/>
  <c r="AO36" i="1"/>
  <c r="AF36" i="1"/>
  <c r="K36" i="1"/>
  <c r="AA36" i="1"/>
  <c r="J36" i="1"/>
  <c r="AO39" i="1"/>
  <c r="AF39" i="1"/>
  <c r="K39" i="1"/>
  <c r="AA39" i="1"/>
  <c r="J39" i="1"/>
  <c r="AO40" i="1"/>
  <c r="AF40" i="1"/>
  <c r="K40" i="1"/>
  <c r="AA40" i="1"/>
  <c r="J40" i="1"/>
  <c r="AO45" i="1"/>
  <c r="AF45" i="1"/>
  <c r="K45" i="1"/>
  <c r="AA45" i="1"/>
  <c r="J45" i="1"/>
  <c r="AN11" i="1"/>
  <c r="AJ11" i="1"/>
  <c r="AO11" i="1"/>
  <c r="Z11" i="1"/>
  <c r="AF11" i="1"/>
  <c r="K11" i="1"/>
  <c r="AA11" i="1"/>
  <c r="AP48" i="1"/>
  <c r="Z48" i="1"/>
  <c r="AN32" i="1"/>
  <c r="AJ32" i="1"/>
  <c r="AO32" i="1"/>
  <c r="Z32" i="1"/>
  <c r="AA32" i="1"/>
  <c r="J32" i="1"/>
  <c r="AF32" i="1"/>
  <c r="K32" i="1"/>
  <c r="Z31" i="1"/>
  <c r="AJ31" i="1"/>
  <c r="AN31" i="1"/>
  <c r="Z19" i="1"/>
  <c r="AJ19" i="1"/>
  <c r="AO19" i="1"/>
  <c r="AN19" i="1"/>
  <c r="Z2" i="1"/>
  <c r="AJ2" i="1"/>
  <c r="AN2" i="1"/>
  <c r="Z18" i="1"/>
  <c r="AJ18" i="1"/>
  <c r="AO18" i="1"/>
  <c r="AN18" i="1"/>
  <c r="Z7" i="1"/>
  <c r="AJ7" i="1"/>
  <c r="AN7" i="1"/>
  <c r="Z30" i="1"/>
  <c r="AJ30" i="1"/>
  <c r="AO30" i="1"/>
  <c r="AN30" i="1"/>
  <c r="Z6" i="1"/>
  <c r="AJ6" i="1"/>
  <c r="AN6" i="1"/>
  <c r="AF47" i="1"/>
  <c r="AA47" i="1"/>
  <c r="J47" i="1"/>
  <c r="Z42" i="1"/>
  <c r="AJ42" i="1"/>
  <c r="AO42" i="1"/>
  <c r="AN42" i="1"/>
  <c r="AF14" i="1"/>
  <c r="AA14" i="1"/>
  <c r="J14" i="1"/>
  <c r="Z5" i="1"/>
  <c r="AJ5" i="1"/>
  <c r="AO5" i="1"/>
  <c r="AN5" i="1"/>
  <c r="Z27" i="1"/>
  <c r="AJ27" i="1"/>
  <c r="AO27" i="1"/>
  <c r="AN27" i="1"/>
  <c r="Z15" i="1"/>
  <c r="AJ15" i="1"/>
  <c r="AO15" i="1"/>
  <c r="AN15" i="1"/>
  <c r="Z16" i="1"/>
  <c r="AJ16" i="1"/>
  <c r="AO16" i="1"/>
  <c r="AN16" i="1"/>
  <c r="AO35" i="1"/>
  <c r="K35" i="1"/>
  <c r="AF13" i="1"/>
  <c r="AA13" i="1"/>
  <c r="J13" i="1"/>
  <c r="Z29" i="1"/>
  <c r="AJ29" i="1"/>
  <c r="AN29" i="1"/>
  <c r="AA34" i="1"/>
  <c r="J34" i="1"/>
  <c r="AF34" i="1"/>
  <c r="K34" i="1"/>
  <c r="Z3" i="1"/>
  <c r="AJ3" i="1"/>
  <c r="AN3" i="1"/>
  <c r="Z44" i="1"/>
  <c r="AJ44" i="1"/>
  <c r="AN44" i="1"/>
  <c r="Z17" i="1"/>
  <c r="AJ17" i="1"/>
  <c r="AN17" i="1"/>
  <c r="Z43" i="1"/>
  <c r="AJ43" i="1"/>
  <c r="AN43" i="1"/>
  <c r="AF48" i="1"/>
  <c r="AA48" i="1"/>
  <c r="J48" i="1"/>
  <c r="AF37" i="1"/>
  <c r="K37" i="1"/>
  <c r="AA37" i="1"/>
  <c r="J37" i="1"/>
  <c r="Z28" i="1"/>
  <c r="AJ28" i="1"/>
  <c r="AN28" i="1"/>
  <c r="AA46" i="1"/>
  <c r="J46" i="1"/>
  <c r="AF46" i="1"/>
  <c r="K46" i="1"/>
  <c r="AF25" i="1"/>
  <c r="AA25" i="1"/>
  <c r="J25" i="1"/>
  <c r="AF38" i="1"/>
  <c r="K38" i="1"/>
  <c r="AA38" i="1"/>
  <c r="J38" i="1"/>
  <c r="Z41" i="1"/>
  <c r="AJ41" i="1"/>
  <c r="AN41" i="1"/>
  <c r="AF26" i="1"/>
  <c r="AA26" i="1"/>
  <c r="J26" i="1"/>
  <c r="AN37" i="1"/>
  <c r="AJ37" i="1"/>
  <c r="AO37" i="1"/>
  <c r="AN25" i="1"/>
  <c r="AN38" i="1"/>
  <c r="AN46" i="1"/>
  <c r="AJ13" i="1"/>
  <c r="AO13" i="1"/>
  <c r="AJ25" i="1"/>
  <c r="AO25" i="1"/>
  <c r="AJ34" i="1"/>
  <c r="AO34" i="1"/>
  <c r="AJ38" i="1"/>
  <c r="AJ46" i="1"/>
  <c r="AN48" i="1"/>
  <c r="AJ48" i="1"/>
  <c r="AO48" i="1"/>
  <c r="AN14" i="1"/>
  <c r="AN26" i="1"/>
  <c r="AN47" i="1"/>
  <c r="AJ14" i="1"/>
  <c r="AO14" i="1"/>
  <c r="AJ26" i="1"/>
  <c r="AO26" i="1"/>
  <c r="AJ47" i="1"/>
  <c r="AO47" i="1"/>
  <c r="AA28" i="1"/>
  <c r="J28" i="1"/>
  <c r="AF28" i="1"/>
  <c r="K28" i="1"/>
  <c r="AF17" i="1"/>
  <c r="K17" i="1"/>
  <c r="AA17" i="1"/>
  <c r="J17" i="1"/>
  <c r="AF29" i="1"/>
  <c r="K29" i="1"/>
  <c r="AA29" i="1"/>
  <c r="J29" i="1"/>
  <c r="AO44" i="1"/>
  <c r="AF27" i="1"/>
  <c r="K27" i="1"/>
  <c r="AA27" i="1"/>
  <c r="J27" i="1"/>
  <c r="K47" i="1"/>
  <c r="AF18" i="1"/>
  <c r="K18" i="1"/>
  <c r="AA18" i="1"/>
  <c r="J18" i="1"/>
  <c r="AF44" i="1"/>
  <c r="K44" i="1"/>
  <c r="AA44" i="1"/>
  <c r="J44" i="1"/>
  <c r="K13" i="1"/>
  <c r="AO6" i="1"/>
  <c r="AO2" i="1"/>
  <c r="AO3" i="1"/>
  <c r="AF5" i="1"/>
  <c r="K5" i="1"/>
  <c r="AA5" i="1"/>
  <c r="J5" i="1"/>
  <c r="AF6" i="1"/>
  <c r="K6" i="1"/>
  <c r="AA6" i="1"/>
  <c r="J6" i="1"/>
  <c r="AF2" i="1"/>
  <c r="K2" i="1"/>
  <c r="AA2" i="1"/>
  <c r="J2" i="1"/>
  <c r="K25" i="1"/>
  <c r="K48" i="1"/>
  <c r="AA3" i="1"/>
  <c r="J3" i="1"/>
  <c r="AF3" i="1"/>
  <c r="K3" i="1"/>
  <c r="AA16" i="1"/>
  <c r="J16" i="1"/>
  <c r="AF16" i="1"/>
  <c r="K16" i="1"/>
  <c r="K14" i="1"/>
  <c r="AF30" i="1"/>
  <c r="K30" i="1"/>
  <c r="AA30" i="1"/>
  <c r="J30" i="1"/>
  <c r="AF19" i="1"/>
  <c r="K19" i="1"/>
  <c r="AA19" i="1"/>
  <c r="J19" i="1"/>
  <c r="AA41" i="1"/>
  <c r="J41" i="1"/>
  <c r="AF41" i="1"/>
  <c r="K41" i="1"/>
  <c r="AO46" i="1"/>
  <c r="AF43" i="1"/>
  <c r="K43" i="1"/>
  <c r="AA43" i="1"/>
  <c r="J43" i="1"/>
  <c r="AO7" i="1"/>
  <c r="AO31" i="1"/>
  <c r="AO43" i="1"/>
  <c r="K26" i="1"/>
  <c r="AO38" i="1"/>
  <c r="AO41" i="1"/>
  <c r="AO28" i="1"/>
  <c r="AO17" i="1"/>
  <c r="AO29" i="1"/>
  <c r="AF15" i="1"/>
  <c r="K15" i="1"/>
  <c r="AA15" i="1"/>
  <c r="J15" i="1"/>
  <c r="AF42" i="1"/>
  <c r="K42" i="1"/>
  <c r="AA42" i="1"/>
  <c r="J42" i="1"/>
  <c r="AF7" i="1"/>
  <c r="K7" i="1"/>
  <c r="AA7" i="1"/>
  <c r="J7" i="1"/>
  <c r="AF31" i="1"/>
  <c r="K31" i="1"/>
  <c r="AA31" i="1"/>
  <c r="J31" i="1"/>
</calcChain>
</file>

<file path=xl/sharedStrings.xml><?xml version="1.0" encoding="utf-8"?>
<sst xmlns="http://schemas.openxmlformats.org/spreadsheetml/2006/main" count="887" uniqueCount="282">
  <si>
    <t>Codice fiscale</t>
  </si>
  <si>
    <t>Data di nascita</t>
  </si>
  <si>
    <t>Tempo determinato/indeterminato</t>
  </si>
  <si>
    <t>Descrizione qualifica</t>
  </si>
  <si>
    <t>Codice livello/categoria (decodifica)</t>
  </si>
  <si>
    <t>ORE FORMAZIONE</t>
  </si>
  <si>
    <t>RetrOraria</t>
  </si>
  <si>
    <t>QUOTA CONTRIBUZIONE</t>
  </si>
  <si>
    <t>Data assunzione</t>
  </si>
  <si>
    <t>Data scadenza contratto a termine</t>
  </si>
  <si>
    <t>Provincia</t>
  </si>
  <si>
    <t>Cittadinanza</t>
  </si>
  <si>
    <t>Mansione</t>
  </si>
  <si>
    <t>AREA-STABILIMENTO</t>
  </si>
  <si>
    <t>Sesso</t>
  </si>
  <si>
    <t>E-mail</t>
  </si>
  <si>
    <t>Periodo (mm/aa)</t>
  </si>
  <si>
    <t>Retribuzione teorica UniEMens</t>
  </si>
  <si>
    <t>Descrizione CONTRIBUTO 3</t>
  </si>
  <si>
    <t>% c/dipendente CONTRIBUTO 3</t>
  </si>
  <si>
    <t>% c/ditta CONTRIBUTO 3</t>
  </si>
  <si>
    <t>Descrizione CONTRIBUTO 4</t>
  </si>
  <si>
    <t>% c/ditta CONTRIBUTO 4</t>
  </si>
  <si>
    <t>Importo c/ditta CONTRIBUTO 4</t>
  </si>
  <si>
    <t>Descrizione CONTRIBUTO 6</t>
  </si>
  <si>
    <t>% c/dipendente CONTRIBUTO 6</t>
  </si>
  <si>
    <t>Importo c/dipendente CONTRIBUTO 6</t>
  </si>
  <si>
    <t>STLVNT79M42F844D</t>
  </si>
  <si>
    <t>IMPIEGATI</t>
  </si>
  <si>
    <t>LIVELLO E3</t>
  </si>
  <si>
    <t>TERNI</t>
  </si>
  <si>
    <t>TR</t>
  </si>
  <si>
    <t>Laurea (vecchio o nuovo ordinamento)</t>
  </si>
  <si>
    <t>Scienze formazione</t>
  </si>
  <si>
    <t>DIREZIONE PRODUZIONE</t>
  </si>
  <si>
    <t>F</t>
  </si>
  <si>
    <t>valentinastellati@gmail.com</t>
  </si>
  <si>
    <t>INPS 100-500-600-9330-613-485</t>
  </si>
  <si>
    <t>INPS 130</t>
  </si>
  <si>
    <t>ESONERO IVS</t>
  </si>
  <si>
    <t>RNLNNT70D58H501P</t>
  </si>
  <si>
    <t>Infermiere</t>
  </si>
  <si>
    <t>LIVELLO E2</t>
  </si>
  <si>
    <t>CALVI DELL'UMBRIA</t>
  </si>
  <si>
    <t>Diploma istruz.second.sup.-Si accesso universita'</t>
  </si>
  <si>
    <t>Prof.Infermiere</t>
  </si>
  <si>
    <t>DISTRIBUZIONE MONTEBUONO</t>
  </si>
  <si>
    <t>rinaldi.antonietta70@gmail.com</t>
  </si>
  <si>
    <t>FCSMNC71D56E812F</t>
  </si>
  <si>
    <t>Addetto Pulizie</t>
  </si>
  <si>
    <t>LIVELLO A</t>
  </si>
  <si>
    <t>MONTEBUONO</t>
  </si>
  <si>
    <t>RI</t>
  </si>
  <si>
    <t>Artistico</t>
  </si>
  <si>
    <t>foca.mnico@alice.it</t>
  </si>
  <si>
    <t>NZNLSS89A30E812M</t>
  </si>
  <si>
    <t>Coordinatore/trice</t>
  </si>
  <si>
    <t>M</t>
  </si>
  <si>
    <t>alessio.anzuini.89@gmail.com</t>
  </si>
  <si>
    <t>TSCLNU81T50H501S</t>
  </si>
  <si>
    <t>Fisioterapista</t>
  </si>
  <si>
    <t>ROMA</t>
  </si>
  <si>
    <t>RM</t>
  </si>
  <si>
    <t>lulatasc@gmail.com</t>
  </si>
  <si>
    <t>RGGDMN92P19E812K</t>
  </si>
  <si>
    <t>Ausiliaria/o</t>
  </si>
  <si>
    <t>damianoruggeri92@gmail.com</t>
  </si>
  <si>
    <t>TTVTZN75A55L117M</t>
  </si>
  <si>
    <t>Terapista Occupazionale</t>
  </si>
  <si>
    <t>NARNI</t>
  </si>
  <si>
    <t>tizianaottaviani@libero.it</t>
  </si>
  <si>
    <t>DLVRLL65A52H282M</t>
  </si>
  <si>
    <t>TARANO</t>
  </si>
  <si>
    <t>Licenza media</t>
  </si>
  <si>
    <t>delvescovoornella@gmail.com</t>
  </si>
  <si>
    <t>KNDVHM88R68Z209B</t>
  </si>
  <si>
    <t>OPERAI P.TIME</t>
  </si>
  <si>
    <t>vishmi.kundalabarana@gmail.com</t>
  </si>
  <si>
    <t>CSTCLD79M44H501T</t>
  </si>
  <si>
    <t>STIMIGLIANO</t>
  </si>
  <si>
    <t>costaclaudia974@gmail.com</t>
  </si>
  <si>
    <t>LDTVCN53C67H501U</t>
  </si>
  <si>
    <t>Operatore socio sanitario</t>
  </si>
  <si>
    <t>LIVELLO D2</t>
  </si>
  <si>
    <t>MAGLIANO SABINA</t>
  </si>
  <si>
    <t>Diploma di specializzazione</t>
  </si>
  <si>
    <t>Attest. qulif. OSS</t>
  </si>
  <si>
    <t>enza.laudato@libero.it</t>
  </si>
  <si>
    <t>MTRDNA81S65Z129L</t>
  </si>
  <si>
    <t>FORANO</t>
  </si>
  <si>
    <t>adinamitrofan25@gmail.com</t>
  </si>
  <si>
    <t>CRBNNN82D06A944P</t>
  </si>
  <si>
    <t>CIVITA CASTELLANA</t>
  </si>
  <si>
    <t>VT</t>
  </si>
  <si>
    <t>antoninocarabello@yahoo.it</t>
  </si>
  <si>
    <t>DNSVCN79S10A662H</t>
  </si>
  <si>
    <t>BITONTO</t>
  </si>
  <si>
    <t>BA</t>
  </si>
  <si>
    <t>Mecc.odontotecnico</t>
  </si>
  <si>
    <t>vincedin79@gmail.com</t>
  </si>
  <si>
    <t>BNLMHL71C54M082Q</t>
  </si>
  <si>
    <t>BASSANO IN TEVERINA</t>
  </si>
  <si>
    <t>michelabonella@yahoo.it</t>
  </si>
  <si>
    <t>CTACTA73T62E812L</t>
  </si>
  <si>
    <t>SELCI</t>
  </si>
  <si>
    <t>caticatia73@gmail.com</t>
  </si>
  <si>
    <t>GNTFRC74S44H501T</t>
  </si>
  <si>
    <t>ADD SEGRETERIA</t>
  </si>
  <si>
    <t>LIVELLO C</t>
  </si>
  <si>
    <t>MONTOPOLI DI SABINA</t>
  </si>
  <si>
    <t>Economia Commercio</t>
  </si>
  <si>
    <t>federica.gentili0411@gmail.com</t>
  </si>
  <si>
    <t>SCUGRL75P17Z129Q</t>
  </si>
  <si>
    <t>TORRI IN SABINA</t>
  </si>
  <si>
    <t>gabriel_suica@yahoo.com</t>
  </si>
  <si>
    <t>SCUMNC75S45Z129H</t>
  </si>
  <si>
    <t>Storia e geografia</t>
  </si>
  <si>
    <t>suica_monica@yahoo.com</t>
  </si>
  <si>
    <t>SLVGLL67D47H717Q</t>
  </si>
  <si>
    <t>OPERAI</t>
  </si>
  <si>
    <t>STORO</t>
  </si>
  <si>
    <t>TN</t>
  </si>
  <si>
    <t>67gigli@gmail.com</t>
  </si>
  <si>
    <t>CCRMRE86B43H282W</t>
  </si>
  <si>
    <t>meri.virus86@yahoo.it</t>
  </si>
  <si>
    <t>VTTGLI68C54H501T</t>
  </si>
  <si>
    <t>Assistente Sociale</t>
  </si>
  <si>
    <t>discip. servizio soc</t>
  </si>
  <si>
    <t>giuliavittori@hotmail.com</t>
  </si>
  <si>
    <t>CPRVNT79M62L117Q</t>
  </si>
  <si>
    <t>IMPIEG.P.TIME</t>
  </si>
  <si>
    <t>Classica</t>
  </si>
  <si>
    <t>caporali.vale@gmail.com</t>
  </si>
  <si>
    <t>RDLNRC64M55Z604M</t>
  </si>
  <si>
    <t>INFERMIERE</t>
  </si>
  <si>
    <t>COLLEVECCHIO</t>
  </si>
  <si>
    <t>Diploma infermiere</t>
  </si>
  <si>
    <t>nohoracle@hotmail.com</t>
  </si>
  <si>
    <t>KLOCCE92H19Z319V</t>
  </si>
  <si>
    <t>OPERATORE SOCIO SANITARIO</t>
  </si>
  <si>
    <t>CAPENA</t>
  </si>
  <si>
    <t>ckolie30@yahoo.com</t>
  </si>
  <si>
    <t>FBRCTA71P49E812J</t>
  </si>
  <si>
    <t>catiafabriziotricoli@gmail.com</t>
  </si>
  <si>
    <t>Titolo istruz.second.sup.-No accesso universita'</t>
  </si>
  <si>
    <t>LCNMLN72C48L117B</t>
  </si>
  <si>
    <t>OTRICOLI</t>
  </si>
  <si>
    <t>milenaluciani72@gmail.com</t>
  </si>
  <si>
    <t>GRRSFN61D69C765Q</t>
  </si>
  <si>
    <t>ISSTITUTO D'ARTE</t>
  </si>
  <si>
    <t>stefaniaguarrera@gmail.com</t>
  </si>
  <si>
    <t>NMTNTN62T18H501B</t>
  </si>
  <si>
    <t>LIVELLO B</t>
  </si>
  <si>
    <t>CANTALUPO IN SABINA</t>
  </si>
  <si>
    <t>antonioanimati@gmail.com</t>
  </si>
  <si>
    <t>BTTLRA74P45E812S</t>
  </si>
  <si>
    <t>laurabotti74@gmail.com</t>
  </si>
  <si>
    <t>MLNRRT53S30F446C</t>
  </si>
  <si>
    <t>Diploma universitario</t>
  </si>
  <si>
    <t>roberto.melini@libero.it</t>
  </si>
  <si>
    <t>LRNLSE91S69L117C</t>
  </si>
  <si>
    <t>Laureata</t>
  </si>
  <si>
    <t>elisa.liurni@libero.it</t>
  </si>
  <si>
    <t>BTTLCA97H42M082Z</t>
  </si>
  <si>
    <t>alice.botti97@gmail.com</t>
  </si>
  <si>
    <t>TRVFNC85L64H282G</t>
  </si>
  <si>
    <t>Infermiere P.TIME</t>
  </si>
  <si>
    <t>RIETI</t>
  </si>
  <si>
    <t>fra.travaglini@libero.it</t>
  </si>
  <si>
    <t>SCHMNL71R66E812U</t>
  </si>
  <si>
    <t>schirru.emanuela@libero.it</t>
  </si>
  <si>
    <t>FRTVVN66L50C876G</t>
  </si>
  <si>
    <t>forti660@gmail.com</t>
  </si>
  <si>
    <t>RCCPML81S55E812I</t>
  </si>
  <si>
    <t>pamela_ricci@hotmail.it</t>
  </si>
  <si>
    <t>BLZNGL68P47F284R</t>
  </si>
  <si>
    <t>AIUTO CUOCO</t>
  </si>
  <si>
    <t>angelabalzano68@gmail.com</t>
  </si>
  <si>
    <t>BBBLCU68B66L117G</t>
  </si>
  <si>
    <t>LIVELLO D1</t>
  </si>
  <si>
    <t>luciababbini68@gmail.com</t>
  </si>
  <si>
    <t>CSMNLN87T44Z129Q</t>
  </si>
  <si>
    <t>TOFFIA</t>
  </si>
  <si>
    <t>Diploma di laurea</t>
  </si>
  <si>
    <t>c.alex.artur.4@gmail.com</t>
  </si>
  <si>
    <t>LCCRNN00T66F844E</t>
  </si>
  <si>
    <t>ATTIGLIANO</t>
  </si>
  <si>
    <t>Laurea di primo livello</t>
  </si>
  <si>
    <t>arilucci00@gmail.com</t>
  </si>
  <si>
    <t>BRGKTA77L46H501T</t>
  </si>
  <si>
    <t>brogikatia77@gmail.com</t>
  </si>
  <si>
    <t>LLLLNZ98H27F844V</t>
  </si>
  <si>
    <t>carlo-lory@hotmail.it</t>
  </si>
  <si>
    <t>SCRFNC01R57L117G</t>
  </si>
  <si>
    <t>francescascriboni@gmail.com</t>
  </si>
  <si>
    <t>STNNRC94T67Z129C</t>
  </si>
  <si>
    <t>stanandeeaclaudi976@gmail.com</t>
  </si>
  <si>
    <t>H SETTIMANALI</t>
  </si>
  <si>
    <t>Comune di residenza</t>
  </si>
  <si>
    <t>Alberghiero</t>
  </si>
  <si>
    <t>Indirizzo titolo di studio</t>
  </si>
  <si>
    <t xml:space="preserve">Titolo di studio </t>
  </si>
  <si>
    <t>COLOMBIANA</t>
  </si>
  <si>
    <t>ROMANIA</t>
  </si>
  <si>
    <t>ITALIANA</t>
  </si>
  <si>
    <t>AMMINISTRATIVA</t>
  </si>
  <si>
    <t>INDETERMINATO</t>
  </si>
  <si>
    <t>DETERMINATO</t>
  </si>
  <si>
    <t>amministrativa</t>
  </si>
  <si>
    <t>infermiere</t>
  </si>
  <si>
    <t>addetto pulizie</t>
  </si>
  <si>
    <t>OPERAIO</t>
  </si>
  <si>
    <t>Operaio</t>
  </si>
  <si>
    <t>Operaia</t>
  </si>
  <si>
    <t>Impiegato</t>
  </si>
  <si>
    <t>0,00</t>
  </si>
  <si>
    <t>01/01/2016</t>
  </si>
  <si>
    <t>Economi. Management</t>
  </si>
  <si>
    <t>CALCOLO 1</t>
  </si>
  <si>
    <t>CALCOLO 2</t>
  </si>
  <si>
    <t>CALCOLO 5</t>
  </si>
  <si>
    <t>CALCOLO 6</t>
  </si>
  <si>
    <t>CALCOLO 7</t>
  </si>
  <si>
    <t>TOTALE SGRAVIO/ESONERO</t>
  </si>
  <si>
    <t>BFUMDL93R53F844C</t>
  </si>
  <si>
    <t>Residenze Sanit. Assist. AIOP</t>
  </si>
  <si>
    <t>maria.adele.bufo@gmail.com</t>
  </si>
  <si>
    <t>INPS 100-500-600-9330-613-487</t>
  </si>
  <si>
    <t>Laurea</t>
  </si>
  <si>
    <t>MNCDBR77P62E812T</t>
  </si>
  <si>
    <t>deboramancini61@gmail.com</t>
  </si>
  <si>
    <t>Prof.alberghiero</t>
  </si>
  <si>
    <t>REGIONE SEDE DI LAVORO</t>
  </si>
  <si>
    <t>LAZIO</t>
  </si>
  <si>
    <t>cognome</t>
  </si>
  <si>
    <t>ANIMATI ANTONIO</t>
  </si>
  <si>
    <t>ANZUINI ALESSIO</t>
  </si>
  <si>
    <t>ARDILA NOHORA CLEMENCIA</t>
  </si>
  <si>
    <t>BABBINI LUCIA</t>
  </si>
  <si>
    <t>BALZANO ANGELA</t>
  </si>
  <si>
    <t>BONELLA MICHELA</t>
  </si>
  <si>
    <t>BOTTI LAURA</t>
  </si>
  <si>
    <t>BOTTI ALICE</t>
  </si>
  <si>
    <t>BROGI KATIA</t>
  </si>
  <si>
    <t>BUFO MARIA ADELE</t>
  </si>
  <si>
    <t>CAPORALI SCELLONI VALENTINA</t>
  </si>
  <si>
    <t>CARABELLO' ANTONINO</t>
  </si>
  <si>
    <t>CATI CATIA</t>
  </si>
  <si>
    <t>CICERONI MERI</t>
  </si>
  <si>
    <t>COSMA ANCA ILEANA</t>
  </si>
  <si>
    <t>COSTA CLAUDIA</t>
  </si>
  <si>
    <t>DEL VESCOVO ORNELLA</t>
  </si>
  <si>
    <t>DINASTA VINCENZO</t>
  </si>
  <si>
    <t>FABRIZI CATIA</t>
  </si>
  <si>
    <t>FOCASSATI MARIA NICOLETTA</t>
  </si>
  <si>
    <t>FORTI VIVIANA</t>
  </si>
  <si>
    <t>GENTILI FEDERICA</t>
  </si>
  <si>
    <t>GUARRERA STEFANIA</t>
  </si>
  <si>
    <t>KOLIE CECE</t>
  </si>
  <si>
    <t>KUNDALABARANA ACHARIGE VISHMI VILOKA RASANG</t>
  </si>
  <si>
    <t>LAUDATO VINCENZINA</t>
  </si>
  <si>
    <t>LELLI LORENZO</t>
  </si>
  <si>
    <t>LIURNI ELISA</t>
  </si>
  <si>
    <t>LUCCI ARIANNA</t>
  </si>
  <si>
    <t>LUCIANI MILENA</t>
  </si>
  <si>
    <t>MANCINI DEBORA</t>
  </si>
  <si>
    <t>MELINI ROBERTO</t>
  </si>
  <si>
    <t>MITROFAN ADINA</t>
  </si>
  <si>
    <t>OTTAVIANI TIZIANA</t>
  </si>
  <si>
    <t>RICCI PAMELA</t>
  </si>
  <si>
    <t>RINALDI ANTONIETTA</t>
  </si>
  <si>
    <t>RUGGERI DAMIANO</t>
  </si>
  <si>
    <t>SALVINI GIGLIOLA</t>
  </si>
  <si>
    <t>SCHIRRU EMANUELA</t>
  </si>
  <si>
    <t>SCRIBONI FRANCESCA</t>
  </si>
  <si>
    <t>STAN ANDREEA CLAUDIA</t>
  </si>
  <si>
    <t>STELLATI VALENTINA</t>
  </si>
  <si>
    <t>SUICA GABRIEL TRIFONEL</t>
  </si>
  <si>
    <t>SUICA MONICA</t>
  </si>
  <si>
    <t>TASCIONI LUANA</t>
  </si>
  <si>
    <t>TRAVAGLINI FRANCESCA</t>
  </si>
  <si>
    <t>VITTORI GIULIA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</si>
</sst>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"/>
    <numFmt numFmtId="180" formatCode="mmmm\-yyyy"/>
  </numFmts>
  <fonts count="5" x14ac:knownFonts="1">
    <font>
      <sz val="10"/>
      <name val="Tahoma"/>
    </font>
    <font>
      <b/>
      <sz val="10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0" xfId="0" applyFill="1"/>
    <xf numFmtId="49" fontId="0" fillId="2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49" fontId="0" fillId="2" borderId="0" xfId="0" applyNumberFormat="1" applyFill="1" applyAlignment="1">
      <alignment horizontal="right" vertical="center"/>
    </xf>
    <xf numFmtId="2" fontId="0" fillId="0" borderId="0" xfId="0" applyNumberFormat="1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/>
    <xf numFmtId="14" fontId="2" fillId="2" borderId="0" xfId="0" applyNumberFormat="1" applyFont="1" applyFill="1"/>
    <xf numFmtId="0" fontId="0" fillId="0" borderId="0" xfId="0" applyFill="1"/>
    <xf numFmtId="14" fontId="0" fillId="0" borderId="0" xfId="0" applyNumberFormat="1" applyFill="1"/>
    <xf numFmtId="49" fontId="0" fillId="0" borderId="0" xfId="0" applyNumberFormat="1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14" fontId="2" fillId="0" borderId="0" xfId="0" applyNumberFormat="1" applyFont="1" applyFill="1"/>
    <xf numFmtId="49" fontId="0" fillId="0" borderId="0" xfId="0" applyNumberFormat="1" applyFill="1" applyAlignment="1">
      <alignment vertical="center"/>
    </xf>
    <xf numFmtId="0" fontId="2" fillId="0" borderId="0" xfId="0" applyFont="1" applyFill="1"/>
    <xf numFmtId="178" fontId="0" fillId="0" borderId="0" xfId="0" applyNumberFormat="1" applyFill="1" applyAlignment="1">
      <alignment vertical="center"/>
    </xf>
    <xf numFmtId="2" fontId="0" fillId="0" borderId="0" xfId="0" applyNumberFormat="1" applyFill="1"/>
    <xf numFmtId="14" fontId="2" fillId="2" borderId="0" xfId="0" applyNumberFormat="1" applyFont="1" applyFill="1" applyAlignment="1">
      <alignment vertical="center"/>
    </xf>
    <xf numFmtId="14" fontId="0" fillId="0" borderId="0" xfId="0" applyNumberFormat="1"/>
    <xf numFmtId="14" fontId="0" fillId="2" borderId="0" xfId="0" applyNumberFormat="1" applyFill="1"/>
    <xf numFmtId="0" fontId="0" fillId="0" borderId="0" xfId="0" applyNumberForma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abSelected="1" workbookViewId="0">
      <selection activeCell="E9" sqref="E9"/>
    </sheetView>
  </sheetViews>
  <sheetFormatPr defaultRowHeight="12.75" x14ac:dyDescent="0.2"/>
  <cols>
    <col min="1" max="1" width="23.140625" customWidth="1"/>
    <col min="2" max="2" width="24.85546875" style="8" customWidth="1"/>
    <col min="3" max="3" width="11.5703125" customWidth="1"/>
    <col min="4" max="4" width="16" customWidth="1"/>
    <col min="5" max="5" width="22.85546875" customWidth="1"/>
    <col min="6" max="6" width="12.42578125" customWidth="1"/>
    <col min="7" max="8" width="13.5703125" customWidth="1"/>
    <col min="9" max="9" width="15.85546875" style="8" customWidth="1"/>
    <col min="10" max="10" width="12.140625" customWidth="1"/>
    <col min="11" max="11" width="9.42578125" customWidth="1"/>
    <col min="12" max="12" width="17.28515625" style="8" customWidth="1"/>
    <col min="13" max="13" width="34.7109375" style="8" customWidth="1"/>
    <col min="14" max="14" width="22.28515625" customWidth="1"/>
    <col min="15" max="15" width="11" customWidth="1"/>
    <col min="16" max="16" width="13.85546875" customWidth="1"/>
    <col min="17" max="17" width="42.42578125" customWidth="1"/>
    <col min="18" max="18" width="28.5703125" customWidth="1"/>
    <col min="19" max="19" width="22.85546875" customWidth="1"/>
    <col min="20" max="21" width="22.5703125" customWidth="1"/>
    <col min="22" max="22" width="8.7109375" style="8" customWidth="1"/>
    <col min="23" max="23" width="30.42578125" style="8" customWidth="1"/>
    <col min="24" max="24" width="18.7109375" customWidth="1"/>
    <col min="25" max="25" width="10.42578125" customWidth="1"/>
    <col min="26" max="26" width="13.85546875" customWidth="1"/>
    <col min="27" max="27" width="8.85546875" customWidth="1"/>
    <col min="28" max="28" width="12" customWidth="1"/>
    <col min="29" max="29" width="29.42578125" customWidth="1"/>
    <col min="30" max="30" width="17.28515625" customWidth="1"/>
    <col min="31" max="31" width="26.5703125" customWidth="1"/>
    <col min="32" max="32" width="14.5703125" customWidth="1"/>
    <col min="33" max="33" width="16.85546875" customWidth="1"/>
    <col min="34" max="34" width="13.7109375" customWidth="1"/>
    <col min="35" max="35" width="14.42578125" customWidth="1"/>
    <col min="36" max="36" width="13.5703125" customWidth="1"/>
    <col min="37" max="37" width="28.28515625" customWidth="1"/>
    <col min="38" max="38" width="17.28515625" customWidth="1"/>
    <col min="39" max="39" width="22" customWidth="1"/>
    <col min="40" max="40" width="15" customWidth="1"/>
    <col min="41" max="41" width="28.7109375" bestFit="1" customWidth="1"/>
  </cols>
  <sheetData>
    <row r="1" spans="1:42" s="20" customFormat="1" ht="51" x14ac:dyDescent="0.2">
      <c r="A1" s="36" t="s">
        <v>234</v>
      </c>
      <c r="B1" s="17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/>
      <c r="I1" s="17" t="s">
        <v>197</v>
      </c>
      <c r="J1" s="18" t="s">
        <v>6</v>
      </c>
      <c r="K1" s="18" t="s">
        <v>7</v>
      </c>
      <c r="L1" s="17" t="s">
        <v>8</v>
      </c>
      <c r="M1" s="17" t="s">
        <v>9</v>
      </c>
      <c r="N1" s="16" t="s">
        <v>198</v>
      </c>
      <c r="O1" s="16" t="s">
        <v>10</v>
      </c>
      <c r="P1" s="16" t="s">
        <v>11</v>
      </c>
      <c r="Q1" s="16" t="s">
        <v>201</v>
      </c>
      <c r="R1" s="16" t="s">
        <v>200</v>
      </c>
      <c r="S1" s="16" t="s">
        <v>12</v>
      </c>
      <c r="T1" s="16" t="s">
        <v>13</v>
      </c>
      <c r="U1" s="16" t="s">
        <v>232</v>
      </c>
      <c r="V1" s="17" t="s">
        <v>14</v>
      </c>
      <c r="W1" s="17" t="s">
        <v>15</v>
      </c>
      <c r="X1" s="16" t="s">
        <v>16</v>
      </c>
      <c r="Y1" s="16" t="s">
        <v>17</v>
      </c>
      <c r="Z1" s="19" t="s">
        <v>218</v>
      </c>
      <c r="AA1" s="19" t="s">
        <v>219</v>
      </c>
      <c r="AB1" s="16" t="s">
        <v>7</v>
      </c>
      <c r="AC1" s="16" t="s">
        <v>18</v>
      </c>
      <c r="AD1" s="16" t="s">
        <v>19</v>
      </c>
      <c r="AE1" s="16" t="s">
        <v>20</v>
      </c>
      <c r="AF1" s="19" t="s">
        <v>220</v>
      </c>
      <c r="AG1" s="16" t="s">
        <v>21</v>
      </c>
      <c r="AH1" s="16" t="s">
        <v>22</v>
      </c>
      <c r="AI1" s="16" t="s">
        <v>23</v>
      </c>
      <c r="AJ1" s="19" t="s">
        <v>221</v>
      </c>
      <c r="AK1" s="16" t="s">
        <v>24</v>
      </c>
      <c r="AL1" s="16" t="s">
        <v>25</v>
      </c>
      <c r="AM1" s="16" t="s">
        <v>26</v>
      </c>
      <c r="AN1" s="19" t="s">
        <v>222</v>
      </c>
      <c r="AO1" s="19" t="s">
        <v>223</v>
      </c>
    </row>
    <row r="2" spans="1:42" x14ac:dyDescent="0.2">
      <c r="A2" s="35" t="s">
        <v>235</v>
      </c>
      <c r="B2" s="9" t="s">
        <v>151</v>
      </c>
      <c r="C2" s="1">
        <v>22998</v>
      </c>
      <c r="D2" s="3" t="s">
        <v>206</v>
      </c>
      <c r="E2" s="3" t="s">
        <v>82</v>
      </c>
      <c r="F2" s="3" t="s">
        <v>152</v>
      </c>
      <c r="G2" s="4">
        <v>0</v>
      </c>
      <c r="H2" s="4">
        <f t="shared" ref="H2:H48" si="0">I2*100/38</f>
        <v>100</v>
      </c>
      <c r="I2" s="10">
        <v>38</v>
      </c>
      <c r="J2" s="4">
        <f t="shared" ref="J2:J10" si="1">Z2-AA2</f>
        <v>9.3118183953488369</v>
      </c>
      <c r="K2" s="5">
        <f>AF2+AJ2</f>
        <v>4.1140416279069765</v>
      </c>
      <c r="L2" s="7">
        <v>44743</v>
      </c>
      <c r="M2" s="7"/>
      <c r="N2" s="3" t="s">
        <v>153</v>
      </c>
      <c r="O2" s="3" t="s">
        <v>52</v>
      </c>
      <c r="P2" s="3" t="s">
        <v>204</v>
      </c>
      <c r="Q2" s="3" t="s">
        <v>73</v>
      </c>
      <c r="R2" s="3" t="s">
        <v>73</v>
      </c>
      <c r="S2" s="3" t="s">
        <v>82</v>
      </c>
      <c r="T2" s="3" t="s">
        <v>46</v>
      </c>
      <c r="U2" s="3" t="s">
        <v>233</v>
      </c>
      <c r="V2" s="9" t="s">
        <v>57</v>
      </c>
      <c r="W2" s="9" t="s">
        <v>154</v>
      </c>
      <c r="X2" s="6">
        <v>45505</v>
      </c>
      <c r="Y2" s="2">
        <v>1479</v>
      </c>
      <c r="Z2" s="4">
        <f t="shared" ref="Z2:Z48" si="2">Y2*12/AP2</f>
        <v>10.31860465116279</v>
      </c>
      <c r="AA2" s="4">
        <f t="shared" ref="AA2:AA48" si="3">Z2*AD2/100</f>
        <v>1.0067862558139533</v>
      </c>
      <c r="AB2" s="5">
        <v>0</v>
      </c>
      <c r="AC2" s="3" t="s">
        <v>37</v>
      </c>
      <c r="AD2" s="5">
        <v>9.7569999999999997</v>
      </c>
      <c r="AE2" s="5">
        <v>30.913</v>
      </c>
      <c r="AF2" s="5">
        <f t="shared" ref="AF2:AF48" si="4">(AD2+AE2)*Z2/100</f>
        <v>4.1965765116279066</v>
      </c>
      <c r="AG2" s="3" t="s">
        <v>38</v>
      </c>
      <c r="AH2" s="5">
        <v>0.8</v>
      </c>
      <c r="AI2" s="4">
        <v>-11.83</v>
      </c>
      <c r="AJ2" s="4">
        <f t="shared" ref="AJ2:AJ48" si="5">AI2*12/AP2</f>
        <v>-8.2534883720930236E-2</v>
      </c>
      <c r="AK2" s="3" t="s">
        <v>39</v>
      </c>
      <c r="AL2" s="5">
        <v>7</v>
      </c>
      <c r="AM2" s="4">
        <v>-103.53</v>
      </c>
      <c r="AN2" s="4">
        <f t="shared" ref="AN2:AN48" si="6">AM2*12/AP2</f>
        <v>-0.7223023255813954</v>
      </c>
      <c r="AO2" s="15">
        <f t="shared" ref="AO2:AO48" si="7">-AJ2-AN2</f>
        <v>0.80483720930232561</v>
      </c>
      <c r="AP2">
        <f>1720*H2/100</f>
        <v>1720</v>
      </c>
    </row>
    <row r="3" spans="1:42" x14ac:dyDescent="0.2">
      <c r="A3" s="35" t="s">
        <v>236</v>
      </c>
      <c r="B3" s="9" t="s">
        <v>55</v>
      </c>
      <c r="C3" s="1">
        <v>32538</v>
      </c>
      <c r="D3" s="3" t="s">
        <v>206</v>
      </c>
      <c r="E3" s="3" t="s">
        <v>56</v>
      </c>
      <c r="F3" s="3" t="s">
        <v>29</v>
      </c>
      <c r="G3" s="12" t="s">
        <v>215</v>
      </c>
      <c r="H3" s="4">
        <f t="shared" si="0"/>
        <v>100</v>
      </c>
      <c r="I3" s="10">
        <v>38</v>
      </c>
      <c r="J3" s="4">
        <f t="shared" si="1"/>
        <v>11.622458930232558</v>
      </c>
      <c r="K3" s="5">
        <f>AF3+AJ3</f>
        <v>5.1308944186046519</v>
      </c>
      <c r="L3" s="14" t="s">
        <v>216</v>
      </c>
      <c r="M3" s="9"/>
      <c r="N3" s="3" t="s">
        <v>30</v>
      </c>
      <c r="O3" s="3" t="s">
        <v>31</v>
      </c>
      <c r="P3" s="3" t="s">
        <v>204</v>
      </c>
      <c r="Q3" s="3" t="s">
        <v>32</v>
      </c>
      <c r="R3" s="3" t="s">
        <v>217</v>
      </c>
      <c r="S3" s="3" t="s">
        <v>56</v>
      </c>
      <c r="T3" s="3" t="s">
        <v>34</v>
      </c>
      <c r="U3" s="3" t="s">
        <v>233</v>
      </c>
      <c r="V3" s="9" t="s">
        <v>57</v>
      </c>
      <c r="W3" s="9" t="s">
        <v>58</v>
      </c>
      <c r="X3" s="6">
        <v>45505</v>
      </c>
      <c r="Y3" s="2">
        <v>1846</v>
      </c>
      <c r="Z3" s="4">
        <f t="shared" si="2"/>
        <v>12.879069767441861</v>
      </c>
      <c r="AA3" s="4">
        <f t="shared" si="3"/>
        <v>1.2566108372093023</v>
      </c>
      <c r="AB3" s="5">
        <v>0</v>
      </c>
      <c r="AC3" s="3" t="s">
        <v>37</v>
      </c>
      <c r="AD3" s="5">
        <v>9.7569999999999997</v>
      </c>
      <c r="AE3" s="5">
        <v>30.913</v>
      </c>
      <c r="AF3" s="5">
        <f t="shared" si="4"/>
        <v>5.2379176744186058</v>
      </c>
      <c r="AG3" s="3" t="s">
        <v>38</v>
      </c>
      <c r="AH3" s="5">
        <v>0.8</v>
      </c>
      <c r="AI3" s="4">
        <v>-15.34</v>
      </c>
      <c r="AJ3" s="4">
        <f t="shared" si="5"/>
        <v>-0.10702325581395349</v>
      </c>
      <c r="AK3" s="3" t="s">
        <v>39</v>
      </c>
      <c r="AL3" s="5">
        <v>7</v>
      </c>
      <c r="AM3" s="4">
        <v>-134.19</v>
      </c>
      <c r="AN3" s="4">
        <f t="shared" si="6"/>
        <v>-0.93620930232558142</v>
      </c>
      <c r="AO3" s="15">
        <f t="shared" si="7"/>
        <v>1.043232558139535</v>
      </c>
      <c r="AP3">
        <f t="shared" ref="AP3:AP48" si="8">1720*H3/100</f>
        <v>1720</v>
      </c>
    </row>
    <row r="4" spans="1:42" x14ac:dyDescent="0.2">
      <c r="A4" s="35" t="s">
        <v>237</v>
      </c>
      <c r="B4" s="9" t="s">
        <v>133</v>
      </c>
      <c r="C4" s="1">
        <v>23604</v>
      </c>
      <c r="D4" s="3" t="s">
        <v>206</v>
      </c>
      <c r="E4" s="3" t="s">
        <v>134</v>
      </c>
      <c r="F4" s="3" t="s">
        <v>42</v>
      </c>
      <c r="G4" s="4">
        <v>0</v>
      </c>
      <c r="H4" s="4">
        <f t="shared" si="0"/>
        <v>100</v>
      </c>
      <c r="I4" s="10">
        <v>38</v>
      </c>
      <c r="J4" s="4">
        <f t="shared" si="1"/>
        <v>10.992856604651163</v>
      </c>
      <c r="K4" s="5">
        <f>AF4+AJ4</f>
        <v>4.8496618604651172</v>
      </c>
      <c r="L4" s="7">
        <v>44579</v>
      </c>
      <c r="M4" s="7"/>
      <c r="N4" s="3" t="s">
        <v>135</v>
      </c>
      <c r="O4" s="3" t="s">
        <v>52</v>
      </c>
      <c r="P4" s="3" t="s">
        <v>202</v>
      </c>
      <c r="Q4" s="3" t="s">
        <v>44</v>
      </c>
      <c r="R4" s="3" t="s">
        <v>136</v>
      </c>
      <c r="S4" s="3" t="s">
        <v>134</v>
      </c>
      <c r="T4" s="3" t="s">
        <v>46</v>
      </c>
      <c r="U4" s="3" t="s">
        <v>233</v>
      </c>
      <c r="V4" s="9" t="s">
        <v>35</v>
      </c>
      <c r="W4" s="9" t="s">
        <v>137</v>
      </c>
      <c r="X4" s="6">
        <v>45505</v>
      </c>
      <c r="Y4" s="2">
        <v>1746</v>
      </c>
      <c r="Z4" s="4">
        <f t="shared" si="2"/>
        <v>12.18139534883721</v>
      </c>
      <c r="AA4" s="4">
        <f t="shared" si="3"/>
        <v>1.1885387441860464</v>
      </c>
      <c r="AB4" s="5">
        <v>0</v>
      </c>
      <c r="AC4" s="3" t="s">
        <v>37</v>
      </c>
      <c r="AD4" s="5">
        <v>9.7569999999999997</v>
      </c>
      <c r="AE4" s="5">
        <v>30.913</v>
      </c>
      <c r="AF4" s="5">
        <f t="shared" si="4"/>
        <v>4.9541734883720938</v>
      </c>
      <c r="AG4" s="3" t="s">
        <v>38</v>
      </c>
      <c r="AH4" s="5">
        <v>0.8</v>
      </c>
      <c r="AI4" s="4">
        <v>-14.98</v>
      </c>
      <c r="AJ4" s="4">
        <f t="shared" si="5"/>
        <v>-0.10451162790697674</v>
      </c>
      <c r="AK4" s="3" t="s">
        <v>39</v>
      </c>
      <c r="AL4" s="5">
        <v>7</v>
      </c>
      <c r="AM4" s="4">
        <v>-131.11000000000001</v>
      </c>
      <c r="AN4" s="4">
        <f t="shared" si="6"/>
        <v>-0.91472093023255818</v>
      </c>
      <c r="AO4" s="15">
        <f t="shared" si="7"/>
        <v>1.0192325581395349</v>
      </c>
      <c r="AP4">
        <f t="shared" si="8"/>
        <v>1720</v>
      </c>
    </row>
    <row r="5" spans="1:42" x14ac:dyDescent="0.2">
      <c r="A5" s="35" t="s">
        <v>238</v>
      </c>
      <c r="B5" s="9" t="s">
        <v>178</v>
      </c>
      <c r="C5" s="1">
        <v>24894</v>
      </c>
      <c r="D5" s="3" t="s">
        <v>206</v>
      </c>
      <c r="E5" s="3" t="s">
        <v>76</v>
      </c>
      <c r="F5" s="3" t="s">
        <v>179</v>
      </c>
      <c r="G5" s="4">
        <v>0</v>
      </c>
      <c r="H5" s="4">
        <f t="shared" si="0"/>
        <v>77.568421052631578</v>
      </c>
      <c r="I5" s="10">
        <v>29.475999999999999</v>
      </c>
      <c r="J5" s="4">
        <f t="shared" si="1"/>
        <v>8.7254902293391225</v>
      </c>
      <c r="K5" s="5">
        <f>AF5+AJ5</f>
        <v>3.8570524068457743</v>
      </c>
      <c r="L5" s="7">
        <v>45231</v>
      </c>
      <c r="M5" s="7"/>
      <c r="N5" s="3" t="s">
        <v>146</v>
      </c>
      <c r="O5" s="3" t="s">
        <v>31</v>
      </c>
      <c r="P5" s="3" t="s">
        <v>204</v>
      </c>
      <c r="Q5" s="3" t="s">
        <v>144</v>
      </c>
      <c r="R5" s="3" t="s">
        <v>199</v>
      </c>
      <c r="S5" s="3" t="s">
        <v>76</v>
      </c>
      <c r="T5" s="3" t="s">
        <v>46</v>
      </c>
      <c r="U5" s="3" t="s">
        <v>233</v>
      </c>
      <c r="V5" s="9" t="s">
        <v>35</v>
      </c>
      <c r="W5" s="9" t="s">
        <v>180</v>
      </c>
      <c r="X5" s="6">
        <v>45505</v>
      </c>
      <c r="Y5" s="2">
        <v>1075</v>
      </c>
      <c r="Z5" s="4">
        <f t="shared" si="2"/>
        <v>9.6688831591803499</v>
      </c>
      <c r="AA5" s="4">
        <f t="shared" si="3"/>
        <v>0.94339292984122669</v>
      </c>
      <c r="AB5" s="5">
        <v>0</v>
      </c>
      <c r="AC5" s="3" t="s">
        <v>37</v>
      </c>
      <c r="AD5" s="5">
        <v>9.7569999999999997</v>
      </c>
      <c r="AE5" s="5">
        <v>30.913</v>
      </c>
      <c r="AF5" s="5">
        <f t="shared" si="4"/>
        <v>3.9323347808386484</v>
      </c>
      <c r="AG5" s="3" t="s">
        <v>38</v>
      </c>
      <c r="AH5" s="5">
        <v>0.8</v>
      </c>
      <c r="AI5" s="4">
        <v>-8.3699999999999992</v>
      </c>
      <c r="AJ5" s="4">
        <f t="shared" si="5"/>
        <v>-7.5282373992873977E-2</v>
      </c>
      <c r="AK5" s="3" t="s">
        <v>39</v>
      </c>
      <c r="AL5" s="5">
        <v>7</v>
      </c>
      <c r="AM5" s="4">
        <v>-73.22</v>
      </c>
      <c r="AN5" s="4">
        <f t="shared" si="6"/>
        <v>-0.65856337201412574</v>
      </c>
      <c r="AO5" s="15">
        <f t="shared" si="7"/>
        <v>0.7338457460069997</v>
      </c>
      <c r="AP5">
        <f t="shared" si="8"/>
        <v>1334.1768421052632</v>
      </c>
    </row>
    <row r="6" spans="1:42" x14ac:dyDescent="0.2">
      <c r="A6" s="35" t="s">
        <v>239</v>
      </c>
      <c r="B6" s="9" t="s">
        <v>175</v>
      </c>
      <c r="C6" s="1">
        <v>25088</v>
      </c>
      <c r="D6" s="3" t="s">
        <v>207</v>
      </c>
      <c r="E6" s="3" t="s">
        <v>176</v>
      </c>
      <c r="F6" s="3" t="s">
        <v>108</v>
      </c>
      <c r="G6" s="4">
        <v>0</v>
      </c>
      <c r="H6" s="4">
        <f t="shared" si="0"/>
        <v>58.178947368421056</v>
      </c>
      <c r="I6" s="10">
        <v>22.108000000000001</v>
      </c>
      <c r="J6" s="4">
        <f t="shared" si="1"/>
        <v>9.0470448159353012</v>
      </c>
      <c r="K6" s="5">
        <f t="shared" ref="K6:K48" si="9">AF6+AJ6</f>
        <v>4.1366581811908549</v>
      </c>
      <c r="L6" s="7">
        <v>45231</v>
      </c>
      <c r="M6" s="7">
        <v>45747</v>
      </c>
      <c r="N6" s="3" t="s">
        <v>43</v>
      </c>
      <c r="O6" s="3" t="s">
        <v>31</v>
      </c>
      <c r="P6" s="3" t="s">
        <v>204</v>
      </c>
      <c r="Q6" s="3" t="s">
        <v>44</v>
      </c>
      <c r="R6" s="3" t="s">
        <v>199</v>
      </c>
      <c r="S6" s="3" t="s">
        <v>176</v>
      </c>
      <c r="T6" s="3" t="s">
        <v>46</v>
      </c>
      <c r="U6" s="3" t="s">
        <v>233</v>
      </c>
      <c r="V6" s="9" t="s">
        <v>35</v>
      </c>
      <c r="W6" s="9" t="s">
        <v>177</v>
      </c>
      <c r="X6" s="6">
        <v>45505</v>
      </c>
      <c r="Y6" s="2">
        <v>836</v>
      </c>
      <c r="Z6" s="4">
        <f t="shared" si="2"/>
        <v>10.025203966995004</v>
      </c>
      <c r="AA6" s="4">
        <f t="shared" si="3"/>
        <v>0.97815915105970253</v>
      </c>
      <c r="AB6" s="5">
        <v>0</v>
      </c>
      <c r="AC6" s="3" t="s">
        <v>37</v>
      </c>
      <c r="AD6" s="5">
        <v>9.7569999999999997</v>
      </c>
      <c r="AE6" s="5">
        <v>32.313000000000002</v>
      </c>
      <c r="AF6" s="5">
        <f t="shared" si="4"/>
        <v>4.2176033089147982</v>
      </c>
      <c r="AG6" s="3" t="s">
        <v>38</v>
      </c>
      <c r="AH6" s="5">
        <v>0.8</v>
      </c>
      <c r="AI6" s="4">
        <v>-6.75</v>
      </c>
      <c r="AJ6" s="4">
        <f t="shared" si="5"/>
        <v>-8.0945127723942925E-2</v>
      </c>
      <c r="AK6" s="3" t="s">
        <v>39</v>
      </c>
      <c r="AL6" s="5">
        <v>7</v>
      </c>
      <c r="AM6" s="4">
        <v>-59.08</v>
      </c>
      <c r="AN6" s="4">
        <f t="shared" si="6"/>
        <v>-0.70847972532304415</v>
      </c>
      <c r="AO6" s="15">
        <f t="shared" si="7"/>
        <v>0.78942485304698706</v>
      </c>
      <c r="AP6">
        <f t="shared" si="8"/>
        <v>1000.6778947368422</v>
      </c>
    </row>
    <row r="7" spans="1:42" x14ac:dyDescent="0.2">
      <c r="A7" s="35" t="s">
        <v>240</v>
      </c>
      <c r="B7" s="9" t="s">
        <v>100</v>
      </c>
      <c r="C7" s="1">
        <v>26006</v>
      </c>
      <c r="D7" s="3" t="s">
        <v>206</v>
      </c>
      <c r="E7" s="3" t="s">
        <v>41</v>
      </c>
      <c r="F7" s="3" t="s">
        <v>42</v>
      </c>
      <c r="G7" s="4">
        <v>0</v>
      </c>
      <c r="H7" s="4">
        <f t="shared" si="0"/>
        <v>100</v>
      </c>
      <c r="I7" s="10">
        <v>38</v>
      </c>
      <c r="J7" s="4">
        <f t="shared" si="1"/>
        <v>10.992856604651163</v>
      </c>
      <c r="K7" s="5">
        <f t="shared" si="9"/>
        <v>4.8496618604651172</v>
      </c>
      <c r="L7" s="7">
        <v>44136</v>
      </c>
      <c r="M7" s="7"/>
      <c r="N7" s="3" t="s">
        <v>101</v>
      </c>
      <c r="O7" s="3" t="s">
        <v>93</v>
      </c>
      <c r="P7" s="3" t="s">
        <v>204</v>
      </c>
      <c r="Q7" s="3" t="s">
        <v>44</v>
      </c>
      <c r="R7" s="3" t="s">
        <v>45</v>
      </c>
      <c r="S7" s="3" t="s">
        <v>41</v>
      </c>
      <c r="T7" s="3" t="s">
        <v>46</v>
      </c>
      <c r="U7" s="3" t="s">
        <v>233</v>
      </c>
      <c r="V7" s="9" t="s">
        <v>35</v>
      </c>
      <c r="W7" s="9" t="s">
        <v>102</v>
      </c>
      <c r="X7" s="6">
        <v>45505</v>
      </c>
      <c r="Y7" s="2">
        <v>1746</v>
      </c>
      <c r="Z7" s="4">
        <f t="shared" si="2"/>
        <v>12.18139534883721</v>
      </c>
      <c r="AA7" s="4">
        <f t="shared" si="3"/>
        <v>1.1885387441860464</v>
      </c>
      <c r="AB7" s="5">
        <v>0</v>
      </c>
      <c r="AC7" s="3" t="s">
        <v>37</v>
      </c>
      <c r="AD7" s="5">
        <v>9.7569999999999997</v>
      </c>
      <c r="AE7" s="5">
        <v>30.913</v>
      </c>
      <c r="AF7" s="5">
        <f t="shared" si="4"/>
        <v>4.9541734883720938</v>
      </c>
      <c r="AG7" s="3" t="s">
        <v>38</v>
      </c>
      <c r="AH7" s="5">
        <v>0.8</v>
      </c>
      <c r="AI7" s="4">
        <v>-14.98</v>
      </c>
      <c r="AJ7" s="4">
        <f t="shared" si="5"/>
        <v>-0.10451162790697674</v>
      </c>
      <c r="AK7" s="3" t="s">
        <v>39</v>
      </c>
      <c r="AL7" s="5">
        <v>7</v>
      </c>
      <c r="AM7" s="4">
        <v>-131.11000000000001</v>
      </c>
      <c r="AN7" s="4">
        <f t="shared" si="6"/>
        <v>-0.91472093023255818</v>
      </c>
      <c r="AO7" s="15">
        <f t="shared" si="7"/>
        <v>1.0192325581395349</v>
      </c>
      <c r="AP7">
        <f t="shared" si="8"/>
        <v>1720</v>
      </c>
    </row>
    <row r="8" spans="1:42" x14ac:dyDescent="0.2">
      <c r="A8" s="35" t="s">
        <v>241</v>
      </c>
      <c r="B8" s="9" t="s">
        <v>155</v>
      </c>
      <c r="C8" s="1">
        <v>27277</v>
      </c>
      <c r="D8" s="3" t="s">
        <v>206</v>
      </c>
      <c r="E8" s="3" t="s">
        <v>119</v>
      </c>
      <c r="F8" s="3" t="s">
        <v>83</v>
      </c>
      <c r="G8" s="4">
        <v>0</v>
      </c>
      <c r="H8" s="4">
        <f t="shared" si="0"/>
        <v>100</v>
      </c>
      <c r="I8" s="10">
        <v>38</v>
      </c>
      <c r="J8" s="4">
        <f t="shared" si="1"/>
        <v>9.3118183953488369</v>
      </c>
      <c r="K8" s="5">
        <f t="shared" si="9"/>
        <v>4.1107625581395348</v>
      </c>
      <c r="L8" s="7">
        <v>44760</v>
      </c>
      <c r="M8" s="7"/>
      <c r="N8" s="3" t="s">
        <v>84</v>
      </c>
      <c r="O8" s="3" t="s">
        <v>52</v>
      </c>
      <c r="P8" s="3" t="s">
        <v>204</v>
      </c>
      <c r="Q8" s="3" t="s">
        <v>44</v>
      </c>
      <c r="R8" s="3" t="s">
        <v>86</v>
      </c>
      <c r="S8" s="3" t="s">
        <v>119</v>
      </c>
      <c r="T8" s="3" t="s">
        <v>46</v>
      </c>
      <c r="U8" s="3" t="s">
        <v>233</v>
      </c>
      <c r="V8" s="9" t="s">
        <v>35</v>
      </c>
      <c r="W8" s="9" t="s">
        <v>156</v>
      </c>
      <c r="X8" s="6">
        <v>45505</v>
      </c>
      <c r="Y8" s="2">
        <v>1479</v>
      </c>
      <c r="Z8" s="4">
        <f t="shared" si="2"/>
        <v>10.31860465116279</v>
      </c>
      <c r="AA8" s="4">
        <f t="shared" si="3"/>
        <v>1.0067862558139533</v>
      </c>
      <c r="AB8" s="5">
        <v>0</v>
      </c>
      <c r="AC8" s="3" t="s">
        <v>37</v>
      </c>
      <c r="AD8" s="5">
        <v>9.7569999999999997</v>
      </c>
      <c r="AE8" s="5">
        <v>30.913</v>
      </c>
      <c r="AF8" s="5">
        <f t="shared" si="4"/>
        <v>4.1965765116279066</v>
      </c>
      <c r="AG8" s="3" t="s">
        <v>38</v>
      </c>
      <c r="AH8" s="5">
        <v>0.8</v>
      </c>
      <c r="AI8" s="4">
        <v>-12.3</v>
      </c>
      <c r="AJ8" s="4">
        <f t="shared" si="5"/>
        <v>-8.5813953488372105E-2</v>
      </c>
      <c r="AK8" s="3" t="s">
        <v>39</v>
      </c>
      <c r="AL8" s="5">
        <v>7</v>
      </c>
      <c r="AM8" s="4">
        <v>-107.66</v>
      </c>
      <c r="AN8" s="4">
        <f t="shared" si="6"/>
        <v>-0.75111627906976752</v>
      </c>
      <c r="AO8" s="15">
        <f t="shared" si="7"/>
        <v>0.83693023255813959</v>
      </c>
      <c r="AP8">
        <f t="shared" si="8"/>
        <v>1720</v>
      </c>
    </row>
    <row r="9" spans="1:42" x14ac:dyDescent="0.2">
      <c r="A9" s="35" t="s">
        <v>242</v>
      </c>
      <c r="B9" s="9" t="s">
        <v>163</v>
      </c>
      <c r="C9" s="1">
        <v>35583</v>
      </c>
      <c r="D9" s="3" t="s">
        <v>207</v>
      </c>
      <c r="E9" s="3" t="s">
        <v>82</v>
      </c>
      <c r="F9" s="3" t="s">
        <v>83</v>
      </c>
      <c r="G9" s="4">
        <v>0</v>
      </c>
      <c r="H9" s="4">
        <f t="shared" si="0"/>
        <v>100</v>
      </c>
      <c r="I9" s="10">
        <v>38</v>
      </c>
      <c r="J9" s="4">
        <f t="shared" si="1"/>
        <v>9.3118183953488369</v>
      </c>
      <c r="K9" s="5">
        <f t="shared" si="9"/>
        <v>4.2535486046511624</v>
      </c>
      <c r="L9" s="7">
        <v>45061</v>
      </c>
      <c r="M9" s="7">
        <v>45791</v>
      </c>
      <c r="N9" s="3" t="s">
        <v>84</v>
      </c>
      <c r="O9" s="3" t="s">
        <v>52</v>
      </c>
      <c r="P9" s="3" t="s">
        <v>204</v>
      </c>
      <c r="Q9" s="3" t="s">
        <v>73</v>
      </c>
      <c r="R9" s="3" t="s">
        <v>73</v>
      </c>
      <c r="S9" s="3" t="s">
        <v>82</v>
      </c>
      <c r="T9" s="3" t="s">
        <v>46</v>
      </c>
      <c r="U9" s="3" t="s">
        <v>233</v>
      </c>
      <c r="V9" s="9" t="s">
        <v>35</v>
      </c>
      <c r="W9" s="9" t="s">
        <v>164</v>
      </c>
      <c r="X9" s="6">
        <v>45505</v>
      </c>
      <c r="Y9" s="2">
        <v>1479</v>
      </c>
      <c r="Z9" s="4">
        <f t="shared" si="2"/>
        <v>10.31860465116279</v>
      </c>
      <c r="AA9" s="4">
        <f t="shared" si="3"/>
        <v>1.0067862558139533</v>
      </c>
      <c r="AB9" s="5">
        <v>0</v>
      </c>
      <c r="AC9" s="3" t="s">
        <v>37</v>
      </c>
      <c r="AD9" s="5">
        <v>9.7569999999999997</v>
      </c>
      <c r="AE9" s="5">
        <v>32.313000000000002</v>
      </c>
      <c r="AF9" s="5">
        <f t="shared" si="4"/>
        <v>4.3410369767441859</v>
      </c>
      <c r="AG9" s="3" t="s">
        <v>38</v>
      </c>
      <c r="AH9" s="5">
        <v>0.8</v>
      </c>
      <c r="AI9" s="4">
        <v>-12.54</v>
      </c>
      <c r="AJ9" s="4">
        <f t="shared" si="5"/>
        <v>-8.7488372093023251E-2</v>
      </c>
      <c r="AK9" s="3" t="s">
        <v>39</v>
      </c>
      <c r="AL9" s="5">
        <v>7</v>
      </c>
      <c r="AM9" s="4">
        <v>-109.69</v>
      </c>
      <c r="AN9" s="4">
        <f t="shared" si="6"/>
        <v>-0.76527906976744187</v>
      </c>
      <c r="AO9" s="15">
        <f t="shared" si="7"/>
        <v>0.85276744186046516</v>
      </c>
      <c r="AP9">
        <f t="shared" si="8"/>
        <v>1720</v>
      </c>
    </row>
    <row r="10" spans="1:42" x14ac:dyDescent="0.2">
      <c r="A10" s="35" t="s">
        <v>243</v>
      </c>
      <c r="B10" s="9" t="s">
        <v>189</v>
      </c>
      <c r="C10" s="1">
        <v>28312</v>
      </c>
      <c r="D10" s="3" t="s">
        <v>207</v>
      </c>
      <c r="E10" s="3" t="s">
        <v>41</v>
      </c>
      <c r="F10" s="3" t="s">
        <v>42</v>
      </c>
      <c r="G10" s="4">
        <v>0</v>
      </c>
      <c r="H10" s="4">
        <f t="shared" si="0"/>
        <v>100</v>
      </c>
      <c r="I10" s="10">
        <v>38</v>
      </c>
      <c r="J10" s="4">
        <f t="shared" si="1"/>
        <v>10.992856604651163</v>
      </c>
      <c r="K10" s="5">
        <f t="shared" si="9"/>
        <v>4.8567083720930242</v>
      </c>
      <c r="L10" s="7">
        <v>45323</v>
      </c>
      <c r="M10" s="7">
        <v>46052</v>
      </c>
      <c r="N10" s="3" t="s">
        <v>51</v>
      </c>
      <c r="O10" s="3" t="s">
        <v>52</v>
      </c>
      <c r="P10" s="3" t="s">
        <v>204</v>
      </c>
      <c r="Q10" s="3" t="s">
        <v>187</v>
      </c>
      <c r="R10" s="3" t="s">
        <v>45</v>
      </c>
      <c r="S10" s="3" t="s">
        <v>41</v>
      </c>
      <c r="T10" s="3" t="s">
        <v>46</v>
      </c>
      <c r="U10" s="3" t="s">
        <v>233</v>
      </c>
      <c r="V10" s="9" t="s">
        <v>35</v>
      </c>
      <c r="W10" s="9" t="s">
        <v>190</v>
      </c>
      <c r="X10" s="6">
        <v>45505</v>
      </c>
      <c r="Y10" s="2">
        <v>1746</v>
      </c>
      <c r="Z10" s="4">
        <f t="shared" si="2"/>
        <v>12.18139534883721</v>
      </c>
      <c r="AA10" s="4">
        <f t="shared" si="3"/>
        <v>1.1885387441860464</v>
      </c>
      <c r="AB10" s="5">
        <v>0</v>
      </c>
      <c r="AC10" s="3" t="s">
        <v>37</v>
      </c>
      <c r="AD10" s="5">
        <v>9.7569999999999997</v>
      </c>
      <c r="AE10" s="5">
        <v>30.913</v>
      </c>
      <c r="AF10" s="5">
        <f t="shared" si="4"/>
        <v>4.9541734883720938</v>
      </c>
      <c r="AG10" s="3" t="s">
        <v>38</v>
      </c>
      <c r="AH10" s="5">
        <v>0.8</v>
      </c>
      <c r="AI10" s="4">
        <v>-13.97</v>
      </c>
      <c r="AJ10" s="4">
        <f t="shared" si="5"/>
        <v>-9.7465116279069772E-2</v>
      </c>
      <c r="AK10" s="3" t="s">
        <v>39</v>
      </c>
      <c r="AL10" s="5">
        <v>7</v>
      </c>
      <c r="AM10" s="4">
        <v>-122.22</v>
      </c>
      <c r="AN10" s="4">
        <f t="shared" si="6"/>
        <v>-0.85269767441860456</v>
      </c>
      <c r="AO10" s="15">
        <f t="shared" si="7"/>
        <v>0.95016279069767429</v>
      </c>
      <c r="AP10">
        <f t="shared" si="8"/>
        <v>1720</v>
      </c>
    </row>
    <row r="11" spans="1:42" x14ac:dyDescent="0.2">
      <c r="A11" s="35" t="s">
        <v>244</v>
      </c>
      <c r="B11" s="8" t="s">
        <v>224</v>
      </c>
      <c r="C11" s="24">
        <v>34255</v>
      </c>
      <c r="D11" s="25" t="s">
        <v>207</v>
      </c>
      <c r="E11" s="23" t="s">
        <v>28</v>
      </c>
      <c r="F11" s="23" t="s">
        <v>29</v>
      </c>
      <c r="G11" s="26">
        <v>0</v>
      </c>
      <c r="H11" s="4">
        <f t="shared" si="0"/>
        <v>83.10526315789474</v>
      </c>
      <c r="I11" s="8">
        <v>31.58</v>
      </c>
      <c r="J11" s="23">
        <v>10.44</v>
      </c>
      <c r="K11" s="5">
        <f t="shared" si="9"/>
        <v>6.0736662002739434</v>
      </c>
      <c r="L11" s="22">
        <v>45627</v>
      </c>
      <c r="M11" s="34">
        <v>45807</v>
      </c>
      <c r="N11" s="25" t="s">
        <v>69</v>
      </c>
      <c r="O11" s="27" t="s">
        <v>31</v>
      </c>
      <c r="P11" s="25" t="s">
        <v>204</v>
      </c>
      <c r="Q11" s="25" t="s">
        <v>228</v>
      </c>
      <c r="R11" s="23" t="s">
        <v>183</v>
      </c>
      <c r="S11" s="23" t="s">
        <v>225</v>
      </c>
      <c r="T11" s="28" t="s">
        <v>46</v>
      </c>
      <c r="U11" s="3" t="s">
        <v>233</v>
      </c>
      <c r="V11" s="29" t="s">
        <v>35</v>
      </c>
      <c r="W11" s="23" t="s">
        <v>226</v>
      </c>
      <c r="X11" s="23"/>
      <c r="Y11" s="23">
        <v>1806</v>
      </c>
      <c r="Z11" s="26">
        <f t="shared" si="2"/>
        <v>15.161494616846104</v>
      </c>
      <c r="AA11" s="26">
        <f t="shared" si="3"/>
        <v>1.4793070297656743</v>
      </c>
      <c r="AB11" s="30">
        <v>0</v>
      </c>
      <c r="AC11" s="28" t="s">
        <v>227</v>
      </c>
      <c r="AD11" s="30">
        <v>9.7569999999999997</v>
      </c>
      <c r="AE11" s="30">
        <v>30.913</v>
      </c>
      <c r="AF11" s="30">
        <f t="shared" si="4"/>
        <v>6.1661798606713099</v>
      </c>
      <c r="AG11" s="28" t="s">
        <v>38</v>
      </c>
      <c r="AH11" s="30">
        <v>0.8</v>
      </c>
      <c r="AI11" s="26">
        <v>-11.02</v>
      </c>
      <c r="AJ11" s="26">
        <f t="shared" si="5"/>
        <v>-9.2513660397366596E-2</v>
      </c>
      <c r="AK11" s="28" t="s">
        <v>39</v>
      </c>
      <c r="AL11" s="30">
        <v>7</v>
      </c>
      <c r="AM11" s="26">
        <v>-96.46</v>
      </c>
      <c r="AN11" s="26">
        <f t="shared" si="6"/>
        <v>-0.80978835589201281</v>
      </c>
      <c r="AO11" s="31">
        <f t="shared" si="7"/>
        <v>0.90230201628937945</v>
      </c>
      <c r="AP11">
        <f t="shared" si="8"/>
        <v>1429.4105263157896</v>
      </c>
    </row>
    <row r="12" spans="1:42" x14ac:dyDescent="0.2">
      <c r="A12" s="35" t="s">
        <v>245</v>
      </c>
      <c r="B12" s="9" t="s">
        <v>129</v>
      </c>
      <c r="C12" s="1">
        <v>29089</v>
      </c>
      <c r="D12" s="3" t="s">
        <v>206</v>
      </c>
      <c r="E12" s="11" t="s">
        <v>28</v>
      </c>
      <c r="F12" s="3" t="s">
        <v>108</v>
      </c>
      <c r="G12" s="4">
        <v>0</v>
      </c>
      <c r="H12" s="4">
        <f t="shared" si="0"/>
        <v>66.473684210526315</v>
      </c>
      <c r="I12" s="10">
        <v>25.26</v>
      </c>
      <c r="J12" s="4">
        <f t="shared" ref="J12:J48" si="10">Z12-AA12</f>
        <v>13.506290902060432</v>
      </c>
      <c r="K12" s="5">
        <f t="shared" si="9"/>
        <v>6.0095563166326027</v>
      </c>
      <c r="L12" s="7">
        <v>44560</v>
      </c>
      <c r="M12" s="7"/>
      <c r="N12" s="3" t="s">
        <v>30</v>
      </c>
      <c r="O12" s="3" t="s">
        <v>31</v>
      </c>
      <c r="P12" s="3" t="s">
        <v>204</v>
      </c>
      <c r="Q12" s="3" t="s">
        <v>44</v>
      </c>
      <c r="R12" s="3" t="s">
        <v>131</v>
      </c>
      <c r="S12" s="3" t="s">
        <v>130</v>
      </c>
      <c r="T12" s="3" t="s">
        <v>205</v>
      </c>
      <c r="U12" s="3" t="s">
        <v>233</v>
      </c>
      <c r="V12" s="9" t="s">
        <v>35</v>
      </c>
      <c r="W12" s="9" t="s">
        <v>132</v>
      </c>
      <c r="X12" s="6">
        <v>45505</v>
      </c>
      <c r="Y12" s="2">
        <v>1426</v>
      </c>
      <c r="Z12" s="4">
        <f t="shared" si="2"/>
        <v>14.966580124841187</v>
      </c>
      <c r="AA12" s="4">
        <f t="shared" si="3"/>
        <v>1.4602892227807545</v>
      </c>
      <c r="AB12" s="5">
        <v>0</v>
      </c>
      <c r="AC12" s="3" t="s">
        <v>37</v>
      </c>
      <c r="AD12" s="5">
        <v>9.7569999999999997</v>
      </c>
      <c r="AE12" s="5">
        <v>30.913</v>
      </c>
      <c r="AF12" s="5">
        <f t="shared" si="4"/>
        <v>6.0869081367729105</v>
      </c>
      <c r="AG12" s="3" t="s">
        <v>38</v>
      </c>
      <c r="AH12" s="5">
        <v>0.8</v>
      </c>
      <c r="AI12" s="4">
        <v>-7.37</v>
      </c>
      <c r="AJ12" s="4">
        <f t="shared" si="5"/>
        <v>-7.7351820140308239E-2</v>
      </c>
      <c r="AK12" s="3" t="s">
        <v>39</v>
      </c>
      <c r="AL12" s="5">
        <v>7</v>
      </c>
      <c r="AM12" s="4">
        <v>-64.47</v>
      </c>
      <c r="AN12" s="4">
        <f t="shared" si="6"/>
        <v>-0.67664475501298127</v>
      </c>
      <c r="AO12" s="15">
        <f t="shared" si="7"/>
        <v>0.75399657515328955</v>
      </c>
      <c r="AP12">
        <f t="shared" si="8"/>
        <v>1143.3473684210526</v>
      </c>
    </row>
    <row r="13" spans="1:42" x14ac:dyDescent="0.2">
      <c r="A13" s="35" t="s">
        <v>246</v>
      </c>
      <c r="B13" s="9" t="s">
        <v>91</v>
      </c>
      <c r="C13" s="1">
        <v>30047</v>
      </c>
      <c r="D13" s="3" t="s">
        <v>206</v>
      </c>
      <c r="E13" s="3" t="s">
        <v>82</v>
      </c>
      <c r="F13" s="3" t="s">
        <v>83</v>
      </c>
      <c r="G13" s="4">
        <v>0</v>
      </c>
      <c r="H13" s="4">
        <f t="shared" si="0"/>
        <v>100</v>
      </c>
      <c r="I13" s="10">
        <v>38</v>
      </c>
      <c r="J13" s="4">
        <f t="shared" si="10"/>
        <v>9.3118183953488369</v>
      </c>
      <c r="K13" s="5">
        <f t="shared" si="9"/>
        <v>4.1118788372093018</v>
      </c>
      <c r="L13" s="7">
        <v>43848</v>
      </c>
      <c r="M13" s="7"/>
      <c r="N13" s="3" t="s">
        <v>92</v>
      </c>
      <c r="O13" s="3" t="s">
        <v>93</v>
      </c>
      <c r="P13" s="3" t="s">
        <v>204</v>
      </c>
      <c r="Q13" s="3" t="s">
        <v>85</v>
      </c>
      <c r="R13" s="3" t="s">
        <v>86</v>
      </c>
      <c r="S13" s="3" t="s">
        <v>82</v>
      </c>
      <c r="T13" s="3" t="s">
        <v>46</v>
      </c>
      <c r="U13" s="3" t="s">
        <v>233</v>
      </c>
      <c r="V13" s="9" t="s">
        <v>57</v>
      </c>
      <c r="W13" s="9" t="s">
        <v>94</v>
      </c>
      <c r="X13" s="6">
        <v>45505</v>
      </c>
      <c r="Y13" s="2">
        <v>1479</v>
      </c>
      <c r="Z13" s="4">
        <f t="shared" si="2"/>
        <v>10.31860465116279</v>
      </c>
      <c r="AA13" s="4">
        <f t="shared" si="3"/>
        <v>1.0067862558139533</v>
      </c>
      <c r="AB13" s="5">
        <v>0</v>
      </c>
      <c r="AC13" s="3" t="s">
        <v>37</v>
      </c>
      <c r="AD13" s="5">
        <v>9.7569999999999997</v>
      </c>
      <c r="AE13" s="5">
        <v>30.913</v>
      </c>
      <c r="AF13" s="5">
        <f t="shared" si="4"/>
        <v>4.1965765116279066</v>
      </c>
      <c r="AG13" s="3" t="s">
        <v>38</v>
      </c>
      <c r="AH13" s="5">
        <v>0.8</v>
      </c>
      <c r="AI13" s="4">
        <v>-12.14</v>
      </c>
      <c r="AJ13" s="4">
        <f t="shared" si="5"/>
        <v>-8.4697674418604652E-2</v>
      </c>
      <c r="AK13" s="3" t="s">
        <v>39</v>
      </c>
      <c r="AL13" s="5">
        <v>7</v>
      </c>
      <c r="AM13" s="4">
        <v>-106.19</v>
      </c>
      <c r="AN13" s="4">
        <f t="shared" si="6"/>
        <v>-0.74086046511627901</v>
      </c>
      <c r="AO13" s="15">
        <f t="shared" si="7"/>
        <v>0.82555813953488366</v>
      </c>
      <c r="AP13">
        <f t="shared" si="8"/>
        <v>1720</v>
      </c>
    </row>
    <row r="14" spans="1:42" x14ac:dyDescent="0.2">
      <c r="A14" s="35" t="s">
        <v>247</v>
      </c>
      <c r="B14" s="9" t="s">
        <v>103</v>
      </c>
      <c r="C14" s="1">
        <v>27020</v>
      </c>
      <c r="D14" s="3" t="s">
        <v>206</v>
      </c>
      <c r="E14" s="3" t="s">
        <v>82</v>
      </c>
      <c r="F14" s="3" t="s">
        <v>83</v>
      </c>
      <c r="G14" s="4">
        <v>0</v>
      </c>
      <c r="H14" s="4">
        <f t="shared" si="0"/>
        <v>100</v>
      </c>
      <c r="I14" s="10">
        <v>38</v>
      </c>
      <c r="J14" s="4">
        <f t="shared" si="10"/>
        <v>9.3118183953488369</v>
      </c>
      <c r="K14" s="5">
        <f t="shared" si="9"/>
        <v>4.1221346511627903</v>
      </c>
      <c r="L14" s="7">
        <v>44137</v>
      </c>
      <c r="M14" s="7"/>
      <c r="N14" s="3" t="s">
        <v>104</v>
      </c>
      <c r="O14" s="3" t="s">
        <v>52</v>
      </c>
      <c r="P14" s="3" t="s">
        <v>204</v>
      </c>
      <c r="Q14" s="3" t="s">
        <v>85</v>
      </c>
      <c r="R14" s="3" t="s">
        <v>86</v>
      </c>
      <c r="S14" s="3" t="s">
        <v>82</v>
      </c>
      <c r="T14" s="3" t="s">
        <v>46</v>
      </c>
      <c r="U14" s="3" t="s">
        <v>233</v>
      </c>
      <c r="V14" s="9" t="s">
        <v>35</v>
      </c>
      <c r="W14" s="9" t="s">
        <v>105</v>
      </c>
      <c r="X14" s="6">
        <v>45505</v>
      </c>
      <c r="Y14" s="2">
        <v>1479</v>
      </c>
      <c r="Z14" s="4">
        <f t="shared" si="2"/>
        <v>10.31860465116279</v>
      </c>
      <c r="AA14" s="4">
        <f t="shared" si="3"/>
        <v>1.0067862558139533</v>
      </c>
      <c r="AB14" s="5">
        <v>0</v>
      </c>
      <c r="AC14" s="3" t="s">
        <v>37</v>
      </c>
      <c r="AD14" s="5">
        <v>9.7569999999999997</v>
      </c>
      <c r="AE14" s="5">
        <v>30.913</v>
      </c>
      <c r="AF14" s="5">
        <f t="shared" si="4"/>
        <v>4.1965765116279066</v>
      </c>
      <c r="AG14" s="3" t="s">
        <v>38</v>
      </c>
      <c r="AH14" s="5">
        <v>0.8</v>
      </c>
      <c r="AI14" s="4">
        <v>-10.67</v>
      </c>
      <c r="AJ14" s="4">
        <f t="shared" si="5"/>
        <v>-7.4441860465116277E-2</v>
      </c>
      <c r="AK14" s="3" t="s">
        <v>39</v>
      </c>
      <c r="AL14" s="5">
        <v>7</v>
      </c>
      <c r="AM14" s="4">
        <v>-93.38</v>
      </c>
      <c r="AN14" s="4">
        <f t="shared" si="6"/>
        <v>-0.65148837209302324</v>
      </c>
      <c r="AO14" s="15">
        <f t="shared" si="7"/>
        <v>0.72593023255813949</v>
      </c>
      <c r="AP14">
        <f t="shared" si="8"/>
        <v>1720</v>
      </c>
    </row>
    <row r="15" spans="1:42" x14ac:dyDescent="0.2">
      <c r="A15" s="35" t="s">
        <v>248</v>
      </c>
      <c r="B15" s="9" t="s">
        <v>123</v>
      </c>
      <c r="C15" s="1">
        <v>31446</v>
      </c>
      <c r="D15" s="3" t="s">
        <v>206</v>
      </c>
      <c r="E15" s="3" t="s">
        <v>119</v>
      </c>
      <c r="F15" s="3" t="s">
        <v>83</v>
      </c>
      <c r="G15" s="4">
        <v>0</v>
      </c>
      <c r="H15" s="4">
        <f t="shared" si="0"/>
        <v>100</v>
      </c>
      <c r="I15" s="10">
        <v>38</v>
      </c>
      <c r="J15" s="4">
        <f t="shared" si="10"/>
        <v>9.3118183953488369</v>
      </c>
      <c r="K15" s="5">
        <f t="shared" si="9"/>
        <v>4.1140416279069765</v>
      </c>
      <c r="L15" s="7">
        <v>44417</v>
      </c>
      <c r="M15" s="7"/>
      <c r="N15" s="3" t="s">
        <v>113</v>
      </c>
      <c r="O15" s="3" t="s">
        <v>52</v>
      </c>
      <c r="P15" s="3" t="s">
        <v>204</v>
      </c>
      <c r="Q15" s="3" t="s">
        <v>85</v>
      </c>
      <c r="R15" s="3" t="s">
        <v>86</v>
      </c>
      <c r="S15" s="3" t="s">
        <v>119</v>
      </c>
      <c r="T15" s="3" t="s">
        <v>46</v>
      </c>
      <c r="U15" s="3" t="s">
        <v>233</v>
      </c>
      <c r="V15" s="9" t="s">
        <v>35</v>
      </c>
      <c r="W15" s="9" t="s">
        <v>124</v>
      </c>
      <c r="X15" s="6">
        <v>45505</v>
      </c>
      <c r="Y15" s="2">
        <v>1479</v>
      </c>
      <c r="Z15" s="4">
        <f t="shared" si="2"/>
        <v>10.31860465116279</v>
      </c>
      <c r="AA15" s="4">
        <f t="shared" si="3"/>
        <v>1.0067862558139533</v>
      </c>
      <c r="AB15" s="5">
        <v>0</v>
      </c>
      <c r="AC15" s="3" t="s">
        <v>37</v>
      </c>
      <c r="AD15" s="5">
        <v>9.7569999999999997</v>
      </c>
      <c r="AE15" s="5">
        <v>30.913</v>
      </c>
      <c r="AF15" s="5">
        <f t="shared" si="4"/>
        <v>4.1965765116279066</v>
      </c>
      <c r="AG15" s="3" t="s">
        <v>38</v>
      </c>
      <c r="AH15" s="5">
        <v>0.8</v>
      </c>
      <c r="AI15" s="4">
        <v>-11.83</v>
      </c>
      <c r="AJ15" s="4">
        <f t="shared" si="5"/>
        <v>-8.2534883720930236E-2</v>
      </c>
      <c r="AK15" s="3" t="s">
        <v>39</v>
      </c>
      <c r="AL15" s="5">
        <v>7</v>
      </c>
      <c r="AM15" s="4">
        <v>-106.19</v>
      </c>
      <c r="AN15" s="4">
        <f t="shared" si="6"/>
        <v>-0.74086046511627901</v>
      </c>
      <c r="AO15" s="15">
        <f t="shared" si="7"/>
        <v>0.82339534883720922</v>
      </c>
      <c r="AP15">
        <f t="shared" si="8"/>
        <v>1720</v>
      </c>
    </row>
    <row r="16" spans="1:42" x14ac:dyDescent="0.2">
      <c r="A16" s="35" t="s">
        <v>249</v>
      </c>
      <c r="B16" s="9" t="s">
        <v>181</v>
      </c>
      <c r="C16" s="1">
        <v>32115</v>
      </c>
      <c r="D16" s="3" t="s">
        <v>207</v>
      </c>
      <c r="E16" s="3" t="s">
        <v>41</v>
      </c>
      <c r="F16" s="3" t="s">
        <v>42</v>
      </c>
      <c r="G16" s="4">
        <v>0</v>
      </c>
      <c r="H16" s="4">
        <f t="shared" si="0"/>
        <v>100</v>
      </c>
      <c r="I16" s="10">
        <v>38</v>
      </c>
      <c r="J16" s="4">
        <f t="shared" si="10"/>
        <v>10.992856604651163</v>
      </c>
      <c r="K16" s="5">
        <f t="shared" si="9"/>
        <v>5.0207595348837213</v>
      </c>
      <c r="L16" s="7">
        <v>45299</v>
      </c>
      <c r="M16" s="7">
        <v>46029</v>
      </c>
      <c r="N16" s="3" t="s">
        <v>182</v>
      </c>
      <c r="O16" s="3" t="s">
        <v>52</v>
      </c>
      <c r="P16" s="3" t="s">
        <v>203</v>
      </c>
      <c r="Q16" s="3" t="s">
        <v>183</v>
      </c>
      <c r="R16" s="3" t="s">
        <v>45</v>
      </c>
      <c r="S16" s="3" t="s">
        <v>41</v>
      </c>
      <c r="T16" s="3" t="s">
        <v>46</v>
      </c>
      <c r="U16" s="3" t="s">
        <v>233</v>
      </c>
      <c r="V16" s="9" t="s">
        <v>35</v>
      </c>
      <c r="W16" s="9" t="s">
        <v>184</v>
      </c>
      <c r="X16" s="6">
        <v>45505</v>
      </c>
      <c r="Y16" s="2">
        <v>1746</v>
      </c>
      <c r="Z16" s="4">
        <f t="shared" si="2"/>
        <v>12.18139534883721</v>
      </c>
      <c r="AA16" s="4">
        <f t="shared" si="3"/>
        <v>1.1885387441860464</v>
      </c>
      <c r="AB16" s="5">
        <v>0</v>
      </c>
      <c r="AC16" s="3" t="s">
        <v>37</v>
      </c>
      <c r="AD16" s="5">
        <v>9.7569999999999997</v>
      </c>
      <c r="AE16" s="5">
        <v>32.313000000000002</v>
      </c>
      <c r="AF16" s="5">
        <f t="shared" si="4"/>
        <v>5.124713023255814</v>
      </c>
      <c r="AG16" s="3" t="s">
        <v>38</v>
      </c>
      <c r="AH16" s="5">
        <v>0.8</v>
      </c>
      <c r="AI16" s="4">
        <v>-14.9</v>
      </c>
      <c r="AJ16" s="4">
        <f t="shared" si="5"/>
        <v>-0.10395348837209303</v>
      </c>
      <c r="AK16" s="3" t="s">
        <v>39</v>
      </c>
      <c r="AL16" s="5">
        <v>7</v>
      </c>
      <c r="AM16" s="4">
        <v>-130.41</v>
      </c>
      <c r="AN16" s="4">
        <f t="shared" si="6"/>
        <v>-0.90983720930232559</v>
      </c>
      <c r="AO16" s="15">
        <f t="shared" si="7"/>
        <v>1.0137906976744187</v>
      </c>
      <c r="AP16">
        <f t="shared" si="8"/>
        <v>1720</v>
      </c>
    </row>
    <row r="17" spans="1:42" x14ac:dyDescent="0.2">
      <c r="A17" s="35" t="s">
        <v>250</v>
      </c>
      <c r="B17" s="9" t="s">
        <v>78</v>
      </c>
      <c r="C17" s="1">
        <v>29071</v>
      </c>
      <c r="D17" s="3" t="s">
        <v>206</v>
      </c>
      <c r="E17" s="3" t="s">
        <v>65</v>
      </c>
      <c r="F17" s="3" t="s">
        <v>50</v>
      </c>
      <c r="G17" s="4">
        <v>0</v>
      </c>
      <c r="H17" s="4">
        <f t="shared" si="0"/>
        <v>66.526315789473685</v>
      </c>
      <c r="I17" s="10">
        <v>25.28</v>
      </c>
      <c r="J17" s="4">
        <f t="shared" si="10"/>
        <v>7.5617032473506045</v>
      </c>
      <c r="K17" s="5">
        <f t="shared" si="9"/>
        <v>3.3305578635560793</v>
      </c>
      <c r="L17" s="7">
        <v>42856</v>
      </c>
      <c r="M17" s="7"/>
      <c r="N17" s="3" t="s">
        <v>79</v>
      </c>
      <c r="O17" s="3" t="s">
        <v>52</v>
      </c>
      <c r="P17" s="3" t="s">
        <v>204</v>
      </c>
      <c r="Q17" s="3" t="s">
        <v>73</v>
      </c>
      <c r="R17" s="3" t="s">
        <v>73</v>
      </c>
      <c r="S17" s="3" t="s">
        <v>65</v>
      </c>
      <c r="T17" s="3" t="s">
        <v>46</v>
      </c>
      <c r="U17" s="3" t="s">
        <v>233</v>
      </c>
      <c r="V17" s="9" t="s">
        <v>35</v>
      </c>
      <c r="W17" s="9" t="s">
        <v>80</v>
      </c>
      <c r="X17" s="6">
        <v>45505</v>
      </c>
      <c r="Y17" s="2">
        <v>799</v>
      </c>
      <c r="Z17" s="4">
        <f t="shared" si="2"/>
        <v>8.3792684721813373</v>
      </c>
      <c r="AA17" s="4">
        <f t="shared" si="3"/>
        <v>0.81756522483073313</v>
      </c>
      <c r="AB17" s="5">
        <v>0</v>
      </c>
      <c r="AC17" s="3" t="s">
        <v>37</v>
      </c>
      <c r="AD17" s="5">
        <v>9.7569999999999997</v>
      </c>
      <c r="AE17" s="5">
        <v>30.913</v>
      </c>
      <c r="AF17" s="5">
        <f t="shared" si="4"/>
        <v>3.4078484876361501</v>
      </c>
      <c r="AG17" s="3" t="s">
        <v>38</v>
      </c>
      <c r="AH17" s="5">
        <v>0.8</v>
      </c>
      <c r="AI17" s="4">
        <v>-7.37</v>
      </c>
      <c r="AJ17" s="4">
        <f t="shared" si="5"/>
        <v>-7.7290624080070647E-2</v>
      </c>
      <c r="AK17" s="3" t="s">
        <v>39</v>
      </c>
      <c r="AL17" s="5">
        <v>7</v>
      </c>
      <c r="AM17" s="4">
        <v>-64.47</v>
      </c>
      <c r="AN17" s="4">
        <f t="shared" si="6"/>
        <v>-0.67610943479540775</v>
      </c>
      <c r="AO17" s="15">
        <f t="shared" si="7"/>
        <v>0.75340005887547834</v>
      </c>
      <c r="AP17">
        <f t="shared" si="8"/>
        <v>1144.2526315789473</v>
      </c>
    </row>
    <row r="18" spans="1:42" x14ac:dyDescent="0.2">
      <c r="A18" s="35" t="s">
        <v>251</v>
      </c>
      <c r="B18" s="9" t="s">
        <v>71</v>
      </c>
      <c r="C18" s="1">
        <v>23754</v>
      </c>
      <c r="D18" s="3" t="s">
        <v>206</v>
      </c>
      <c r="E18" s="11" t="s">
        <v>212</v>
      </c>
      <c r="F18" s="3" t="s">
        <v>50</v>
      </c>
      <c r="G18" s="4">
        <v>0</v>
      </c>
      <c r="H18" s="4">
        <f t="shared" si="0"/>
        <v>66.526315789473685</v>
      </c>
      <c r="I18" s="10">
        <v>25.28</v>
      </c>
      <c r="J18" s="4">
        <f t="shared" si="10"/>
        <v>7.5617032473506045</v>
      </c>
      <c r="K18" s="5">
        <f t="shared" si="9"/>
        <v>3.3333894060936125</v>
      </c>
      <c r="L18" s="7">
        <v>42639</v>
      </c>
      <c r="M18" s="7"/>
      <c r="N18" s="3" t="s">
        <v>72</v>
      </c>
      <c r="O18" s="3" t="s">
        <v>52</v>
      </c>
      <c r="P18" s="3" t="s">
        <v>204</v>
      </c>
      <c r="Q18" s="3" t="s">
        <v>73</v>
      </c>
      <c r="R18" s="3" t="s">
        <v>73</v>
      </c>
      <c r="S18" s="3" t="s">
        <v>49</v>
      </c>
      <c r="T18" s="3" t="s">
        <v>46</v>
      </c>
      <c r="U18" s="3" t="s">
        <v>233</v>
      </c>
      <c r="V18" s="9" t="s">
        <v>35</v>
      </c>
      <c r="W18" s="9" t="s">
        <v>74</v>
      </c>
      <c r="X18" s="6">
        <v>45505</v>
      </c>
      <c r="Y18" s="2">
        <v>799</v>
      </c>
      <c r="Z18" s="4">
        <f t="shared" si="2"/>
        <v>8.3792684721813373</v>
      </c>
      <c r="AA18" s="4">
        <f t="shared" si="3"/>
        <v>0.81756522483073313</v>
      </c>
      <c r="AB18" s="5">
        <v>0</v>
      </c>
      <c r="AC18" s="3" t="s">
        <v>37</v>
      </c>
      <c r="AD18" s="5">
        <v>9.7569999999999997</v>
      </c>
      <c r="AE18" s="5">
        <v>30.913</v>
      </c>
      <c r="AF18" s="5">
        <f t="shared" si="4"/>
        <v>3.4078484876361501</v>
      </c>
      <c r="AG18" s="3" t="s">
        <v>38</v>
      </c>
      <c r="AH18" s="5">
        <v>0.8</v>
      </c>
      <c r="AI18" s="4">
        <v>-7.1</v>
      </c>
      <c r="AJ18" s="4">
        <f t="shared" si="5"/>
        <v>-7.4459081542537525E-2</v>
      </c>
      <c r="AK18" s="3" t="s">
        <v>39</v>
      </c>
      <c r="AL18" s="5">
        <v>7</v>
      </c>
      <c r="AM18" s="4">
        <v>-62.09</v>
      </c>
      <c r="AN18" s="4">
        <f t="shared" si="6"/>
        <v>-0.65114991168678249</v>
      </c>
      <c r="AO18" s="15">
        <f t="shared" si="7"/>
        <v>0.72560899322932004</v>
      </c>
      <c r="AP18">
        <f t="shared" si="8"/>
        <v>1144.2526315789473</v>
      </c>
    </row>
    <row r="19" spans="1:42" x14ac:dyDescent="0.2">
      <c r="A19" s="35" t="s">
        <v>252</v>
      </c>
      <c r="B19" s="9" t="s">
        <v>95</v>
      </c>
      <c r="C19" s="1">
        <v>29169</v>
      </c>
      <c r="D19" s="3" t="s">
        <v>206</v>
      </c>
      <c r="E19" s="3" t="s">
        <v>82</v>
      </c>
      <c r="F19" s="3" t="s">
        <v>83</v>
      </c>
      <c r="G19" s="4">
        <v>0</v>
      </c>
      <c r="H19" s="4">
        <f t="shared" si="0"/>
        <v>100</v>
      </c>
      <c r="I19" s="10">
        <v>38</v>
      </c>
      <c r="J19" s="4">
        <f t="shared" si="10"/>
        <v>9.3118183953488369</v>
      </c>
      <c r="K19" s="5">
        <f t="shared" si="9"/>
        <v>4.1102741860465111</v>
      </c>
      <c r="L19" s="7">
        <v>44123</v>
      </c>
      <c r="M19" s="7"/>
      <c r="N19" s="3" t="s">
        <v>96</v>
      </c>
      <c r="O19" s="3" t="s">
        <v>97</v>
      </c>
      <c r="P19" s="3" t="s">
        <v>204</v>
      </c>
      <c r="Q19" s="3" t="s">
        <v>44</v>
      </c>
      <c r="R19" s="3" t="s">
        <v>98</v>
      </c>
      <c r="S19" s="3" t="s">
        <v>82</v>
      </c>
      <c r="T19" s="3" t="s">
        <v>46</v>
      </c>
      <c r="U19" s="3" t="s">
        <v>233</v>
      </c>
      <c r="V19" s="9" t="s">
        <v>57</v>
      </c>
      <c r="W19" s="9" t="s">
        <v>99</v>
      </c>
      <c r="X19" s="6">
        <v>45505</v>
      </c>
      <c r="Y19" s="2">
        <v>1479</v>
      </c>
      <c r="Z19" s="4">
        <f t="shared" si="2"/>
        <v>10.31860465116279</v>
      </c>
      <c r="AA19" s="4">
        <f t="shared" si="3"/>
        <v>1.0067862558139533</v>
      </c>
      <c r="AB19" s="5">
        <v>0</v>
      </c>
      <c r="AC19" s="3" t="s">
        <v>37</v>
      </c>
      <c r="AD19" s="5">
        <v>9.7569999999999997</v>
      </c>
      <c r="AE19" s="5">
        <v>30.913</v>
      </c>
      <c r="AF19" s="5">
        <f t="shared" si="4"/>
        <v>4.1965765116279066</v>
      </c>
      <c r="AG19" s="3" t="s">
        <v>38</v>
      </c>
      <c r="AH19" s="5">
        <v>0.8</v>
      </c>
      <c r="AI19" s="4">
        <v>-12.37</v>
      </c>
      <c r="AJ19" s="4">
        <f t="shared" si="5"/>
        <v>-8.6302325581395348E-2</v>
      </c>
      <c r="AK19" s="3" t="s">
        <v>39</v>
      </c>
      <c r="AL19" s="5">
        <v>7</v>
      </c>
      <c r="AM19" s="4">
        <v>-108.22</v>
      </c>
      <c r="AN19" s="4">
        <f t="shared" si="6"/>
        <v>-0.75502325581395346</v>
      </c>
      <c r="AO19" s="15">
        <f t="shared" si="7"/>
        <v>0.84132558139534885</v>
      </c>
      <c r="AP19">
        <f t="shared" si="8"/>
        <v>1720</v>
      </c>
    </row>
    <row r="20" spans="1:42" x14ac:dyDescent="0.2">
      <c r="A20" s="35" t="s">
        <v>253</v>
      </c>
      <c r="B20" s="9" t="s">
        <v>142</v>
      </c>
      <c r="C20" s="1">
        <v>26185</v>
      </c>
      <c r="D20" s="3" t="s">
        <v>206</v>
      </c>
      <c r="E20" s="3" t="s">
        <v>41</v>
      </c>
      <c r="F20" s="3" t="s">
        <v>42</v>
      </c>
      <c r="G20" s="4">
        <v>0</v>
      </c>
      <c r="H20" s="4">
        <f t="shared" si="0"/>
        <v>100</v>
      </c>
      <c r="I20" s="10">
        <v>38</v>
      </c>
      <c r="J20" s="4">
        <f t="shared" si="10"/>
        <v>10.992856604651163</v>
      </c>
      <c r="K20" s="5">
        <f t="shared" si="9"/>
        <v>4.8626386046511634</v>
      </c>
      <c r="L20" s="7">
        <v>44713</v>
      </c>
      <c r="M20" s="7"/>
      <c r="N20" s="3" t="s">
        <v>84</v>
      </c>
      <c r="O20" s="3" t="s">
        <v>52</v>
      </c>
      <c r="P20" s="3" t="s">
        <v>204</v>
      </c>
      <c r="Q20" s="3" t="s">
        <v>73</v>
      </c>
      <c r="R20" s="3" t="s">
        <v>73</v>
      </c>
      <c r="S20" s="3" t="s">
        <v>41</v>
      </c>
      <c r="T20" s="3" t="s">
        <v>46</v>
      </c>
      <c r="U20" s="3" t="s">
        <v>233</v>
      </c>
      <c r="V20" s="9" t="s">
        <v>35</v>
      </c>
      <c r="W20" s="9" t="s">
        <v>143</v>
      </c>
      <c r="X20" s="6">
        <v>45505</v>
      </c>
      <c r="Y20" s="2">
        <v>1746</v>
      </c>
      <c r="Z20" s="4">
        <f t="shared" si="2"/>
        <v>12.18139534883721</v>
      </c>
      <c r="AA20" s="4">
        <f t="shared" si="3"/>
        <v>1.1885387441860464</v>
      </c>
      <c r="AB20" s="5">
        <v>0</v>
      </c>
      <c r="AC20" s="3" t="s">
        <v>37</v>
      </c>
      <c r="AD20" s="5">
        <v>9.7569999999999997</v>
      </c>
      <c r="AE20" s="5">
        <v>30.913</v>
      </c>
      <c r="AF20" s="5">
        <f t="shared" si="4"/>
        <v>4.9541734883720938</v>
      </c>
      <c r="AG20" s="3" t="s">
        <v>38</v>
      </c>
      <c r="AH20" s="5">
        <v>0.8</v>
      </c>
      <c r="AI20" s="4">
        <v>-13.12</v>
      </c>
      <c r="AJ20" s="4">
        <f t="shared" si="5"/>
        <v>-9.153488372093023E-2</v>
      </c>
      <c r="AK20" s="3" t="s">
        <v>39</v>
      </c>
      <c r="AL20" s="5">
        <v>7</v>
      </c>
      <c r="AM20" s="4">
        <v>-114.8</v>
      </c>
      <c r="AN20" s="4">
        <f t="shared" si="6"/>
        <v>-0.80093023255813944</v>
      </c>
      <c r="AO20" s="15">
        <f t="shared" si="7"/>
        <v>0.89246511627906966</v>
      </c>
      <c r="AP20">
        <f t="shared" si="8"/>
        <v>1720</v>
      </c>
    </row>
    <row r="21" spans="1:42" x14ac:dyDescent="0.2">
      <c r="A21" s="35" t="s">
        <v>254</v>
      </c>
      <c r="B21" s="9" t="s">
        <v>48</v>
      </c>
      <c r="C21" s="1">
        <v>26039</v>
      </c>
      <c r="D21" s="3" t="s">
        <v>206</v>
      </c>
      <c r="E21" s="11" t="s">
        <v>211</v>
      </c>
      <c r="F21" s="3" t="s">
        <v>50</v>
      </c>
      <c r="G21" s="4">
        <v>0</v>
      </c>
      <c r="H21" s="4">
        <f t="shared" si="0"/>
        <v>66.526315789473685</v>
      </c>
      <c r="I21" s="10">
        <v>25.28</v>
      </c>
      <c r="J21" s="4">
        <f t="shared" si="10"/>
        <v>7.5617032473506045</v>
      </c>
      <c r="K21" s="5">
        <f t="shared" si="9"/>
        <v>3.3333894060936125</v>
      </c>
      <c r="L21" s="7">
        <v>42103</v>
      </c>
      <c r="M21" s="7"/>
      <c r="N21" s="3" t="s">
        <v>51</v>
      </c>
      <c r="O21" s="3" t="s">
        <v>52</v>
      </c>
      <c r="P21" s="3" t="s">
        <v>204</v>
      </c>
      <c r="Q21" s="3" t="s">
        <v>44</v>
      </c>
      <c r="R21" s="3" t="s">
        <v>53</v>
      </c>
      <c r="S21" s="11" t="s">
        <v>210</v>
      </c>
      <c r="T21" s="3" t="s">
        <v>46</v>
      </c>
      <c r="U21" s="3" t="s">
        <v>233</v>
      </c>
      <c r="V21" s="9" t="s">
        <v>35</v>
      </c>
      <c r="W21" s="9" t="s">
        <v>54</v>
      </c>
      <c r="X21" s="6">
        <v>45505</v>
      </c>
      <c r="Y21" s="2">
        <v>799</v>
      </c>
      <c r="Z21" s="4">
        <f t="shared" si="2"/>
        <v>8.3792684721813373</v>
      </c>
      <c r="AA21" s="4">
        <f t="shared" si="3"/>
        <v>0.81756522483073313</v>
      </c>
      <c r="AB21" s="5">
        <v>0</v>
      </c>
      <c r="AC21" s="3" t="s">
        <v>37</v>
      </c>
      <c r="AD21" s="5">
        <v>9.7569999999999997</v>
      </c>
      <c r="AE21" s="5">
        <v>30.913</v>
      </c>
      <c r="AF21" s="5">
        <f t="shared" si="4"/>
        <v>3.4078484876361501</v>
      </c>
      <c r="AG21" s="3" t="s">
        <v>38</v>
      </c>
      <c r="AH21" s="5">
        <v>0.8</v>
      </c>
      <c r="AI21" s="4">
        <v>-7.1</v>
      </c>
      <c r="AJ21" s="4">
        <f t="shared" si="5"/>
        <v>-7.4459081542537525E-2</v>
      </c>
      <c r="AK21" s="3" t="s">
        <v>39</v>
      </c>
      <c r="AL21" s="5">
        <v>7</v>
      </c>
      <c r="AM21" s="4">
        <v>-62.09</v>
      </c>
      <c r="AN21" s="4">
        <f t="shared" si="6"/>
        <v>-0.65114991168678249</v>
      </c>
      <c r="AO21" s="15">
        <f t="shared" si="7"/>
        <v>0.72560899322932004</v>
      </c>
      <c r="AP21">
        <f t="shared" si="8"/>
        <v>1144.2526315789473</v>
      </c>
    </row>
    <row r="22" spans="1:42" x14ac:dyDescent="0.2">
      <c r="A22" s="35" t="s">
        <v>255</v>
      </c>
      <c r="B22" s="9" t="s">
        <v>171</v>
      </c>
      <c r="C22" s="1">
        <v>24298</v>
      </c>
      <c r="D22" s="3" t="s">
        <v>207</v>
      </c>
      <c r="E22" s="3" t="s">
        <v>82</v>
      </c>
      <c r="F22" s="3" t="s">
        <v>83</v>
      </c>
      <c r="G22" s="4">
        <v>0</v>
      </c>
      <c r="H22" s="4">
        <f t="shared" si="0"/>
        <v>100</v>
      </c>
      <c r="I22" s="10">
        <v>38</v>
      </c>
      <c r="J22" s="4">
        <f t="shared" si="10"/>
        <v>9.3118183953488369</v>
      </c>
      <c r="K22" s="5">
        <f t="shared" si="9"/>
        <v>4.2581532558139532</v>
      </c>
      <c r="L22" s="7">
        <v>45108</v>
      </c>
      <c r="M22" s="7">
        <v>45838</v>
      </c>
      <c r="N22" s="3" t="s">
        <v>135</v>
      </c>
      <c r="O22" s="3" t="s">
        <v>52</v>
      </c>
      <c r="P22" s="3" t="s">
        <v>204</v>
      </c>
      <c r="Q22" s="3" t="s">
        <v>73</v>
      </c>
      <c r="R22" s="3" t="s">
        <v>73</v>
      </c>
      <c r="S22" s="3" t="s">
        <v>82</v>
      </c>
      <c r="T22" s="3" t="s">
        <v>46</v>
      </c>
      <c r="U22" s="3" t="s">
        <v>233</v>
      </c>
      <c r="V22" s="9" t="s">
        <v>35</v>
      </c>
      <c r="W22" s="9" t="s">
        <v>172</v>
      </c>
      <c r="X22" s="6">
        <v>45505</v>
      </c>
      <c r="Y22" s="2">
        <v>1479</v>
      </c>
      <c r="Z22" s="4">
        <f t="shared" si="2"/>
        <v>10.31860465116279</v>
      </c>
      <c r="AA22" s="4">
        <f t="shared" si="3"/>
        <v>1.0067862558139533</v>
      </c>
      <c r="AB22" s="5">
        <v>0</v>
      </c>
      <c r="AC22" s="3" t="s">
        <v>37</v>
      </c>
      <c r="AD22" s="5">
        <v>9.7569999999999997</v>
      </c>
      <c r="AE22" s="5">
        <v>32.313000000000002</v>
      </c>
      <c r="AF22" s="5">
        <f t="shared" si="4"/>
        <v>4.3410369767441859</v>
      </c>
      <c r="AG22" s="3" t="s">
        <v>38</v>
      </c>
      <c r="AH22" s="5">
        <v>0.8</v>
      </c>
      <c r="AI22" s="4">
        <v>-11.88</v>
      </c>
      <c r="AJ22" s="4">
        <f t="shared" si="5"/>
        <v>-8.2883720930232566E-2</v>
      </c>
      <c r="AK22" s="3" t="s">
        <v>39</v>
      </c>
      <c r="AL22" s="5">
        <v>7</v>
      </c>
      <c r="AM22" s="4">
        <v>-103.95</v>
      </c>
      <c r="AN22" s="4">
        <f t="shared" si="6"/>
        <v>-0.72523255813953491</v>
      </c>
      <c r="AO22" s="15">
        <f t="shared" si="7"/>
        <v>0.80811627906976746</v>
      </c>
      <c r="AP22">
        <f t="shared" si="8"/>
        <v>1720</v>
      </c>
    </row>
    <row r="23" spans="1:42" x14ac:dyDescent="0.2">
      <c r="A23" s="35" t="s">
        <v>256</v>
      </c>
      <c r="B23" s="9" t="s">
        <v>106</v>
      </c>
      <c r="C23" s="1">
        <v>27337</v>
      </c>
      <c r="D23" s="3" t="s">
        <v>206</v>
      </c>
      <c r="E23" s="11" t="s">
        <v>214</v>
      </c>
      <c r="F23" s="3" t="s">
        <v>108</v>
      </c>
      <c r="G23" s="4">
        <v>0</v>
      </c>
      <c r="H23" s="4">
        <f t="shared" si="0"/>
        <v>88.642105263157887</v>
      </c>
      <c r="I23" s="10">
        <v>33.683999999999997</v>
      </c>
      <c r="J23" s="4">
        <f t="shared" si="10"/>
        <v>13.083257446085785</v>
      </c>
      <c r="K23" s="5">
        <f t="shared" si="9"/>
        <v>5.8209362805610567</v>
      </c>
      <c r="L23" s="7">
        <v>44256</v>
      </c>
      <c r="M23" s="7"/>
      <c r="N23" s="3" t="s">
        <v>109</v>
      </c>
      <c r="O23" s="3" t="s">
        <v>52</v>
      </c>
      <c r="P23" s="3" t="s">
        <v>204</v>
      </c>
      <c r="Q23" s="3" t="s">
        <v>32</v>
      </c>
      <c r="R23" s="3" t="s">
        <v>110</v>
      </c>
      <c r="S23" s="3" t="s">
        <v>107</v>
      </c>
      <c r="T23" s="3" t="s">
        <v>205</v>
      </c>
      <c r="U23" s="3" t="s">
        <v>233</v>
      </c>
      <c r="V23" s="9" t="s">
        <v>35</v>
      </c>
      <c r="W23" s="9" t="s">
        <v>111</v>
      </c>
      <c r="X23" s="6">
        <v>45505</v>
      </c>
      <c r="Y23" s="2">
        <v>1842</v>
      </c>
      <c r="Z23" s="4">
        <f t="shared" si="2"/>
        <v>14.497808634559782</v>
      </c>
      <c r="AA23" s="4">
        <f t="shared" si="3"/>
        <v>1.4145511884739976</v>
      </c>
      <c r="AB23" s="5">
        <v>0</v>
      </c>
      <c r="AC23" s="3" t="s">
        <v>37</v>
      </c>
      <c r="AD23" s="5">
        <v>9.7569999999999997</v>
      </c>
      <c r="AE23" s="5">
        <v>30.913</v>
      </c>
      <c r="AF23" s="5">
        <f t="shared" si="4"/>
        <v>5.8962587716754635</v>
      </c>
      <c r="AG23" s="3" t="s">
        <v>38</v>
      </c>
      <c r="AH23" s="5">
        <v>0.8</v>
      </c>
      <c r="AI23" s="4">
        <v>-9.57</v>
      </c>
      <c r="AJ23" s="4">
        <f t="shared" si="5"/>
        <v>-7.5322491114406684E-2</v>
      </c>
      <c r="AK23" s="3" t="s">
        <v>39</v>
      </c>
      <c r="AL23" s="5">
        <v>7</v>
      </c>
      <c r="AM23" s="4">
        <v>-83.72</v>
      </c>
      <c r="AN23" s="4">
        <f t="shared" si="6"/>
        <v>-0.65893406019834144</v>
      </c>
      <c r="AO23" s="15">
        <f t="shared" si="7"/>
        <v>0.73425655131274814</v>
      </c>
      <c r="AP23">
        <f t="shared" si="8"/>
        <v>1524.6442105263156</v>
      </c>
    </row>
    <row r="24" spans="1:42" x14ac:dyDescent="0.2">
      <c r="A24" s="35" t="s">
        <v>257</v>
      </c>
      <c r="B24" s="9" t="s">
        <v>148</v>
      </c>
      <c r="C24" s="1">
        <v>22400</v>
      </c>
      <c r="D24" s="3" t="s">
        <v>206</v>
      </c>
      <c r="E24" s="3" t="s">
        <v>82</v>
      </c>
      <c r="F24" s="3" t="s">
        <v>83</v>
      </c>
      <c r="G24" s="4">
        <v>0</v>
      </c>
      <c r="H24" s="4">
        <f t="shared" si="0"/>
        <v>100</v>
      </c>
      <c r="I24" s="10">
        <v>38</v>
      </c>
      <c r="J24" s="4">
        <f t="shared" si="10"/>
        <v>9.3118183953488369</v>
      </c>
      <c r="K24" s="5">
        <f t="shared" si="9"/>
        <v>4.1284137209302321</v>
      </c>
      <c r="L24" s="7">
        <v>44739</v>
      </c>
      <c r="M24" s="7"/>
      <c r="N24" s="3" t="s">
        <v>92</v>
      </c>
      <c r="O24" s="3" t="s">
        <v>93</v>
      </c>
      <c r="P24" s="3" t="s">
        <v>204</v>
      </c>
      <c r="Q24" s="3" t="s">
        <v>144</v>
      </c>
      <c r="R24" s="3" t="s">
        <v>149</v>
      </c>
      <c r="S24" s="3" t="s">
        <v>82</v>
      </c>
      <c r="T24" s="3" t="s">
        <v>46</v>
      </c>
      <c r="U24" s="3" t="s">
        <v>233</v>
      </c>
      <c r="V24" s="9" t="s">
        <v>35</v>
      </c>
      <c r="W24" s="9" t="s">
        <v>150</v>
      </c>
      <c r="X24" s="6">
        <v>45505</v>
      </c>
      <c r="Y24" s="2">
        <v>1479</v>
      </c>
      <c r="Z24" s="4">
        <f t="shared" si="2"/>
        <v>10.31860465116279</v>
      </c>
      <c r="AA24" s="4">
        <f t="shared" si="3"/>
        <v>1.0067862558139533</v>
      </c>
      <c r="AB24" s="5">
        <v>0</v>
      </c>
      <c r="AC24" s="3" t="s">
        <v>37</v>
      </c>
      <c r="AD24" s="5">
        <v>9.7569999999999997</v>
      </c>
      <c r="AE24" s="5">
        <v>30.913</v>
      </c>
      <c r="AF24" s="5">
        <f t="shared" si="4"/>
        <v>4.1965765116279066</v>
      </c>
      <c r="AG24" s="3" t="s">
        <v>38</v>
      </c>
      <c r="AH24" s="5">
        <v>0.8</v>
      </c>
      <c r="AI24" s="4">
        <v>-9.77</v>
      </c>
      <c r="AJ24" s="4">
        <f t="shared" si="5"/>
        <v>-6.8162790697674419E-2</v>
      </c>
      <c r="AK24" s="3" t="s">
        <v>39</v>
      </c>
      <c r="AL24" s="5">
        <v>7</v>
      </c>
      <c r="AM24" s="4">
        <v>-106.19</v>
      </c>
      <c r="AN24" s="4">
        <f t="shared" si="6"/>
        <v>-0.74086046511627901</v>
      </c>
      <c r="AO24" s="15">
        <f t="shared" si="7"/>
        <v>0.8090232558139534</v>
      </c>
      <c r="AP24">
        <f t="shared" si="8"/>
        <v>1720</v>
      </c>
    </row>
    <row r="25" spans="1:42" x14ac:dyDescent="0.2">
      <c r="A25" s="35" t="s">
        <v>258</v>
      </c>
      <c r="B25" s="9" t="s">
        <v>138</v>
      </c>
      <c r="C25" s="1">
        <v>33774</v>
      </c>
      <c r="D25" s="3" t="s">
        <v>206</v>
      </c>
      <c r="E25" s="3" t="s">
        <v>139</v>
      </c>
      <c r="F25" s="3" t="s">
        <v>83</v>
      </c>
      <c r="G25" s="4">
        <v>0</v>
      </c>
      <c r="H25" s="4">
        <f t="shared" si="0"/>
        <v>100</v>
      </c>
      <c r="I25" s="10">
        <v>38</v>
      </c>
      <c r="J25" s="4">
        <f t="shared" si="10"/>
        <v>9.3118183953488369</v>
      </c>
      <c r="K25" s="5">
        <f t="shared" si="9"/>
        <v>4.1113206976744179</v>
      </c>
      <c r="L25" s="7">
        <v>44606</v>
      </c>
      <c r="M25" s="7"/>
      <c r="N25" s="3" t="s">
        <v>140</v>
      </c>
      <c r="O25" s="3" t="s">
        <v>62</v>
      </c>
      <c r="P25" s="3" t="s">
        <v>204</v>
      </c>
      <c r="Q25" s="3" t="s">
        <v>85</v>
      </c>
      <c r="R25" s="3" t="s">
        <v>86</v>
      </c>
      <c r="S25" s="3" t="s">
        <v>139</v>
      </c>
      <c r="T25" s="3" t="s">
        <v>46</v>
      </c>
      <c r="U25" s="3" t="s">
        <v>233</v>
      </c>
      <c r="V25" s="9" t="s">
        <v>57</v>
      </c>
      <c r="W25" s="9" t="s">
        <v>141</v>
      </c>
      <c r="X25" s="6">
        <v>45505</v>
      </c>
      <c r="Y25" s="2">
        <v>1479</v>
      </c>
      <c r="Z25" s="4">
        <f t="shared" si="2"/>
        <v>10.31860465116279</v>
      </c>
      <c r="AA25" s="4">
        <f t="shared" si="3"/>
        <v>1.0067862558139533</v>
      </c>
      <c r="AB25" s="5">
        <v>0</v>
      </c>
      <c r="AC25" s="3" t="s">
        <v>37</v>
      </c>
      <c r="AD25" s="5">
        <v>9.7569999999999997</v>
      </c>
      <c r="AE25" s="5">
        <v>30.913</v>
      </c>
      <c r="AF25" s="5">
        <f t="shared" si="4"/>
        <v>4.1965765116279066</v>
      </c>
      <c r="AG25" s="3" t="s">
        <v>38</v>
      </c>
      <c r="AH25" s="5">
        <v>0.8</v>
      </c>
      <c r="AI25" s="4">
        <v>-12.22</v>
      </c>
      <c r="AJ25" s="4">
        <f t="shared" si="5"/>
        <v>-8.5255813953488385E-2</v>
      </c>
      <c r="AK25" s="3" t="s">
        <v>39</v>
      </c>
      <c r="AL25" s="5">
        <v>7</v>
      </c>
      <c r="AM25" s="4">
        <v>-106.89</v>
      </c>
      <c r="AN25" s="4">
        <f t="shared" si="6"/>
        <v>-0.74574418604651171</v>
      </c>
      <c r="AO25" s="15">
        <f t="shared" si="7"/>
        <v>0.83100000000000007</v>
      </c>
      <c r="AP25">
        <f t="shared" si="8"/>
        <v>1720</v>
      </c>
    </row>
    <row r="26" spans="1:42" x14ac:dyDescent="0.2">
      <c r="A26" s="35" t="s">
        <v>259</v>
      </c>
      <c r="B26" s="9" t="s">
        <v>75</v>
      </c>
      <c r="C26" s="1">
        <v>32444</v>
      </c>
      <c r="D26" s="3" t="s">
        <v>206</v>
      </c>
      <c r="E26" s="11" t="s">
        <v>213</v>
      </c>
      <c r="F26" s="3" t="s">
        <v>42</v>
      </c>
      <c r="G26" s="4">
        <v>0</v>
      </c>
      <c r="H26" s="4">
        <f t="shared" si="0"/>
        <v>74.78947368421052</v>
      </c>
      <c r="I26" s="10">
        <v>28.42</v>
      </c>
      <c r="J26" s="4">
        <f t="shared" si="10"/>
        <v>10.682858319558777</v>
      </c>
      <c r="K26" s="5">
        <f t="shared" si="9"/>
        <v>4.7325615927204892</v>
      </c>
      <c r="L26" s="7">
        <v>42765</v>
      </c>
      <c r="M26" s="7"/>
      <c r="N26" s="3" t="s">
        <v>30</v>
      </c>
      <c r="O26" s="3" t="s">
        <v>31</v>
      </c>
      <c r="P26" s="3" t="s">
        <v>204</v>
      </c>
      <c r="Q26" s="3" t="s">
        <v>73</v>
      </c>
      <c r="R26" s="3" t="s">
        <v>73</v>
      </c>
      <c r="S26" s="3" t="s">
        <v>76</v>
      </c>
      <c r="T26" s="3" t="s">
        <v>46</v>
      </c>
      <c r="U26" s="3" t="s">
        <v>233</v>
      </c>
      <c r="V26" s="9" t="s">
        <v>35</v>
      </c>
      <c r="W26" s="9" t="s">
        <v>77</v>
      </c>
      <c r="X26" s="6">
        <v>45505</v>
      </c>
      <c r="Y26" s="2">
        <v>1269</v>
      </c>
      <c r="Z26" s="4">
        <f t="shared" si="2"/>
        <v>11.837880300476245</v>
      </c>
      <c r="AA26" s="4">
        <f t="shared" si="3"/>
        <v>1.1550219809174671</v>
      </c>
      <c r="AB26" s="5">
        <v>0</v>
      </c>
      <c r="AC26" s="3" t="s">
        <v>37</v>
      </c>
      <c r="AD26" s="5">
        <v>9.7569999999999997</v>
      </c>
      <c r="AE26" s="5">
        <v>30.913</v>
      </c>
      <c r="AF26" s="5">
        <f t="shared" si="4"/>
        <v>4.8144659182036893</v>
      </c>
      <c r="AG26" s="3" t="s">
        <v>38</v>
      </c>
      <c r="AH26" s="5">
        <v>0.8</v>
      </c>
      <c r="AI26" s="4">
        <v>-8.7799999999999994</v>
      </c>
      <c r="AJ26" s="4">
        <f t="shared" si="5"/>
        <v>-8.1904325483200494E-2</v>
      </c>
      <c r="AK26" s="3" t="s">
        <v>39</v>
      </c>
      <c r="AL26" s="5">
        <v>7</v>
      </c>
      <c r="AM26" s="4">
        <v>-76.790000000000006</v>
      </c>
      <c r="AN26" s="4">
        <f t="shared" si="6"/>
        <v>-0.71633635009737662</v>
      </c>
      <c r="AO26" s="15">
        <f t="shared" si="7"/>
        <v>0.7982406755805771</v>
      </c>
      <c r="AP26">
        <f t="shared" si="8"/>
        <v>1286.378947368421</v>
      </c>
    </row>
    <row r="27" spans="1:42" x14ac:dyDescent="0.2">
      <c r="A27" s="35" t="s">
        <v>260</v>
      </c>
      <c r="B27" s="9" t="s">
        <v>81</v>
      </c>
      <c r="C27" s="1">
        <v>19445</v>
      </c>
      <c r="D27" s="3" t="s">
        <v>206</v>
      </c>
      <c r="E27" s="3" t="s">
        <v>82</v>
      </c>
      <c r="F27" s="3" t="s">
        <v>83</v>
      </c>
      <c r="G27" s="4">
        <v>0</v>
      </c>
      <c r="H27" s="4">
        <f t="shared" si="0"/>
        <v>100</v>
      </c>
      <c r="I27" s="10">
        <v>38</v>
      </c>
      <c r="J27" s="4">
        <f t="shared" si="10"/>
        <v>9.4629229534883716</v>
      </c>
      <c r="K27" s="5">
        <f t="shared" si="9"/>
        <v>4.1764890697674417</v>
      </c>
      <c r="L27" s="7">
        <v>42937</v>
      </c>
      <c r="M27" s="7"/>
      <c r="N27" s="3" t="s">
        <v>84</v>
      </c>
      <c r="O27" s="3" t="s">
        <v>52</v>
      </c>
      <c r="P27" s="3" t="s">
        <v>204</v>
      </c>
      <c r="Q27" s="3" t="s">
        <v>85</v>
      </c>
      <c r="R27" s="3" t="s">
        <v>86</v>
      </c>
      <c r="S27" s="3" t="s">
        <v>82</v>
      </c>
      <c r="T27" s="3" t="s">
        <v>46</v>
      </c>
      <c r="U27" s="3" t="s">
        <v>233</v>
      </c>
      <c r="V27" s="9" t="s">
        <v>35</v>
      </c>
      <c r="W27" s="9" t="s">
        <v>87</v>
      </c>
      <c r="X27" s="6">
        <v>45505</v>
      </c>
      <c r="Y27" s="2">
        <v>1503</v>
      </c>
      <c r="Z27" s="4">
        <f t="shared" si="2"/>
        <v>10.486046511627906</v>
      </c>
      <c r="AA27" s="4">
        <f t="shared" si="3"/>
        <v>1.0231235581395348</v>
      </c>
      <c r="AB27" s="5">
        <v>0</v>
      </c>
      <c r="AC27" s="3" t="s">
        <v>37</v>
      </c>
      <c r="AD27" s="5">
        <v>9.7569999999999997</v>
      </c>
      <c r="AE27" s="5">
        <v>30.913</v>
      </c>
      <c r="AF27" s="5">
        <f t="shared" si="4"/>
        <v>4.2646751162790695</v>
      </c>
      <c r="AG27" s="3" t="s">
        <v>38</v>
      </c>
      <c r="AH27" s="5">
        <v>0.8</v>
      </c>
      <c r="AI27" s="4">
        <v>-12.64</v>
      </c>
      <c r="AJ27" s="4">
        <f t="shared" si="5"/>
        <v>-8.8186046511627911E-2</v>
      </c>
      <c r="AK27" s="3" t="s">
        <v>39</v>
      </c>
      <c r="AL27" s="5">
        <v>7</v>
      </c>
      <c r="AM27" s="4">
        <v>-110.6</v>
      </c>
      <c r="AN27" s="4">
        <f t="shared" si="6"/>
        <v>-0.7716279069767441</v>
      </c>
      <c r="AO27" s="15">
        <f t="shared" si="7"/>
        <v>0.85981395348837197</v>
      </c>
      <c r="AP27">
        <f t="shared" si="8"/>
        <v>1720</v>
      </c>
    </row>
    <row r="28" spans="1:42" x14ac:dyDescent="0.2">
      <c r="A28" s="35" t="s">
        <v>261</v>
      </c>
      <c r="B28" s="9" t="s">
        <v>191</v>
      </c>
      <c r="C28" s="1">
        <v>35973</v>
      </c>
      <c r="D28" s="3" t="s">
        <v>207</v>
      </c>
      <c r="E28" s="3" t="s">
        <v>82</v>
      </c>
      <c r="F28" s="3" t="s">
        <v>83</v>
      </c>
      <c r="G28" s="4">
        <v>0</v>
      </c>
      <c r="H28" s="4">
        <f t="shared" si="0"/>
        <v>100</v>
      </c>
      <c r="I28" s="10">
        <v>38</v>
      </c>
      <c r="J28" s="4">
        <f t="shared" si="10"/>
        <v>9.3118183953488369</v>
      </c>
      <c r="K28" s="5">
        <f t="shared" si="9"/>
        <v>4.2546648837209302</v>
      </c>
      <c r="L28" s="7">
        <v>45412</v>
      </c>
      <c r="M28" s="7">
        <v>46141</v>
      </c>
      <c r="N28" s="3" t="s">
        <v>69</v>
      </c>
      <c r="O28" s="3" t="s">
        <v>31</v>
      </c>
      <c r="P28" s="3" t="s">
        <v>204</v>
      </c>
      <c r="Q28" s="3" t="s">
        <v>44</v>
      </c>
      <c r="R28" s="3" t="s">
        <v>136</v>
      </c>
      <c r="S28" s="3" t="s">
        <v>82</v>
      </c>
      <c r="T28" s="3" t="s">
        <v>46</v>
      </c>
      <c r="U28" s="3" t="s">
        <v>233</v>
      </c>
      <c r="V28" s="9" t="s">
        <v>57</v>
      </c>
      <c r="W28" s="9" t="s">
        <v>192</v>
      </c>
      <c r="X28" s="6">
        <v>45505</v>
      </c>
      <c r="Y28" s="2">
        <v>1479</v>
      </c>
      <c r="Z28" s="4">
        <f t="shared" si="2"/>
        <v>10.31860465116279</v>
      </c>
      <c r="AA28" s="4">
        <f t="shared" si="3"/>
        <v>1.0067862558139533</v>
      </c>
      <c r="AB28" s="5">
        <v>0</v>
      </c>
      <c r="AC28" s="3" t="s">
        <v>37</v>
      </c>
      <c r="AD28" s="5">
        <v>9.7569999999999997</v>
      </c>
      <c r="AE28" s="5">
        <v>32.313000000000002</v>
      </c>
      <c r="AF28" s="5">
        <f t="shared" si="4"/>
        <v>4.3410369767441859</v>
      </c>
      <c r="AG28" s="3" t="s">
        <v>38</v>
      </c>
      <c r="AH28" s="5">
        <v>0.8</v>
      </c>
      <c r="AI28" s="4">
        <v>-12.38</v>
      </c>
      <c r="AJ28" s="4">
        <f t="shared" si="5"/>
        <v>-8.6372093023255811E-2</v>
      </c>
      <c r="AK28" s="3" t="s">
        <v>39</v>
      </c>
      <c r="AL28" s="5">
        <v>7</v>
      </c>
      <c r="AM28" s="4">
        <v>-108.36</v>
      </c>
      <c r="AN28" s="4">
        <f t="shared" si="6"/>
        <v>-0.75600000000000001</v>
      </c>
      <c r="AO28" s="15">
        <f t="shared" si="7"/>
        <v>0.84237209302325577</v>
      </c>
      <c r="AP28">
        <f t="shared" si="8"/>
        <v>1720</v>
      </c>
    </row>
    <row r="29" spans="1:42" x14ac:dyDescent="0.2">
      <c r="A29" s="35" t="s">
        <v>262</v>
      </c>
      <c r="B29" s="9" t="s">
        <v>160</v>
      </c>
      <c r="C29" s="1">
        <v>33571</v>
      </c>
      <c r="D29" s="11" t="s">
        <v>206</v>
      </c>
      <c r="E29" s="3" t="s">
        <v>68</v>
      </c>
      <c r="F29" s="3" t="s">
        <v>42</v>
      </c>
      <c r="G29" s="4">
        <v>0</v>
      </c>
      <c r="H29" s="4">
        <f t="shared" si="0"/>
        <v>100</v>
      </c>
      <c r="I29" s="10">
        <v>38</v>
      </c>
      <c r="J29" s="4">
        <f t="shared" si="10"/>
        <v>10.992856604651163</v>
      </c>
      <c r="K29" s="5">
        <f t="shared" si="9"/>
        <v>5.0272479069767444</v>
      </c>
      <c r="L29" s="7">
        <v>44846</v>
      </c>
      <c r="M29" s="7"/>
      <c r="N29" s="3" t="s">
        <v>30</v>
      </c>
      <c r="O29" s="3" t="s">
        <v>31</v>
      </c>
      <c r="P29" s="3" t="s">
        <v>204</v>
      </c>
      <c r="Q29" s="3" t="s">
        <v>32</v>
      </c>
      <c r="R29" s="3" t="s">
        <v>161</v>
      </c>
      <c r="S29" s="3" t="s">
        <v>68</v>
      </c>
      <c r="T29" s="3" t="s">
        <v>46</v>
      </c>
      <c r="U29" s="3" t="s">
        <v>233</v>
      </c>
      <c r="V29" s="9" t="s">
        <v>35</v>
      </c>
      <c r="W29" s="9" t="s">
        <v>162</v>
      </c>
      <c r="X29" s="6">
        <v>45505</v>
      </c>
      <c r="Y29" s="2">
        <v>1746</v>
      </c>
      <c r="Z29" s="4">
        <f t="shared" si="2"/>
        <v>12.18139534883721</v>
      </c>
      <c r="AA29" s="4">
        <f t="shared" si="3"/>
        <v>1.1885387441860464</v>
      </c>
      <c r="AB29" s="5">
        <v>0</v>
      </c>
      <c r="AC29" s="3" t="s">
        <v>37</v>
      </c>
      <c r="AD29" s="5">
        <v>9.7569999999999997</v>
      </c>
      <c r="AE29" s="5">
        <v>32.313000000000002</v>
      </c>
      <c r="AF29" s="5">
        <f t="shared" si="4"/>
        <v>5.124713023255814</v>
      </c>
      <c r="AG29" s="3" t="s">
        <v>38</v>
      </c>
      <c r="AH29" s="5">
        <v>0.8</v>
      </c>
      <c r="AI29" s="4">
        <v>-13.97</v>
      </c>
      <c r="AJ29" s="4">
        <f t="shared" si="5"/>
        <v>-9.7465116279069772E-2</v>
      </c>
      <c r="AK29" s="3" t="s">
        <v>39</v>
      </c>
      <c r="AL29" s="5">
        <v>7</v>
      </c>
      <c r="AM29" s="4">
        <v>-122.22</v>
      </c>
      <c r="AN29" s="4">
        <f t="shared" si="6"/>
        <v>-0.85269767441860456</v>
      </c>
      <c r="AO29" s="15">
        <f t="shared" si="7"/>
        <v>0.95016279069767429</v>
      </c>
      <c r="AP29">
        <f t="shared" si="8"/>
        <v>1720</v>
      </c>
    </row>
    <row r="30" spans="1:42" x14ac:dyDescent="0.2">
      <c r="A30" s="35" t="s">
        <v>263</v>
      </c>
      <c r="B30" s="9" t="s">
        <v>185</v>
      </c>
      <c r="C30" s="1">
        <v>36886</v>
      </c>
      <c r="D30" s="3" t="s">
        <v>207</v>
      </c>
      <c r="E30" s="3" t="s">
        <v>41</v>
      </c>
      <c r="F30" s="3" t="s">
        <v>42</v>
      </c>
      <c r="G30" s="4">
        <v>0</v>
      </c>
      <c r="H30" s="4">
        <f t="shared" si="0"/>
        <v>100</v>
      </c>
      <c r="I30" s="10">
        <v>38</v>
      </c>
      <c r="J30" s="4">
        <f t="shared" si="10"/>
        <v>10.992856604651163</v>
      </c>
      <c r="K30" s="5">
        <f t="shared" si="9"/>
        <v>4.8517548837209308</v>
      </c>
      <c r="L30" s="7">
        <v>45313</v>
      </c>
      <c r="M30" s="32">
        <v>46042</v>
      </c>
      <c r="N30" s="3" t="s">
        <v>186</v>
      </c>
      <c r="O30" s="3" t="s">
        <v>31</v>
      </c>
      <c r="P30" s="3" t="s">
        <v>204</v>
      </c>
      <c r="Q30" s="3" t="s">
        <v>187</v>
      </c>
      <c r="R30" s="3" t="s">
        <v>45</v>
      </c>
      <c r="S30" s="3" t="s">
        <v>41</v>
      </c>
      <c r="T30" s="3" t="s">
        <v>46</v>
      </c>
      <c r="U30" s="3" t="s">
        <v>233</v>
      </c>
      <c r="V30" s="9" t="s">
        <v>35</v>
      </c>
      <c r="W30" s="9" t="s">
        <v>188</v>
      </c>
      <c r="X30" s="6">
        <v>45505</v>
      </c>
      <c r="Y30" s="2">
        <v>1746</v>
      </c>
      <c r="Z30" s="4">
        <f t="shared" si="2"/>
        <v>12.18139534883721</v>
      </c>
      <c r="AA30" s="4">
        <f t="shared" si="3"/>
        <v>1.1885387441860464</v>
      </c>
      <c r="AB30" s="5">
        <v>0</v>
      </c>
      <c r="AC30" s="3" t="s">
        <v>37</v>
      </c>
      <c r="AD30" s="5">
        <v>9.7569999999999997</v>
      </c>
      <c r="AE30" s="5">
        <v>30.913</v>
      </c>
      <c r="AF30" s="5">
        <f t="shared" si="4"/>
        <v>4.9541734883720938</v>
      </c>
      <c r="AG30" s="3" t="s">
        <v>38</v>
      </c>
      <c r="AH30" s="5">
        <v>0.8</v>
      </c>
      <c r="AI30" s="4">
        <v>-14.68</v>
      </c>
      <c r="AJ30" s="4">
        <f t="shared" si="5"/>
        <v>-0.10241860465116279</v>
      </c>
      <c r="AK30" s="3" t="s">
        <v>39</v>
      </c>
      <c r="AL30" s="5">
        <v>7</v>
      </c>
      <c r="AM30" s="4">
        <v>-128.44999999999999</v>
      </c>
      <c r="AN30" s="4">
        <f t="shared" si="6"/>
        <v>-0.89616279069767435</v>
      </c>
      <c r="AO30" s="15">
        <f t="shared" si="7"/>
        <v>0.99858139534883716</v>
      </c>
      <c r="AP30">
        <f t="shared" si="8"/>
        <v>1720</v>
      </c>
    </row>
    <row r="31" spans="1:42" x14ac:dyDescent="0.2">
      <c r="A31" s="35" t="s">
        <v>264</v>
      </c>
      <c r="B31" s="9" t="s">
        <v>145</v>
      </c>
      <c r="C31" s="1">
        <v>26366</v>
      </c>
      <c r="D31" s="3" t="s">
        <v>206</v>
      </c>
      <c r="E31" s="3" t="s">
        <v>65</v>
      </c>
      <c r="F31" s="3" t="s">
        <v>50</v>
      </c>
      <c r="G31" s="4">
        <v>0</v>
      </c>
      <c r="H31" s="4">
        <f t="shared" si="0"/>
        <v>66.526315789473685</v>
      </c>
      <c r="I31" s="10">
        <v>25.28</v>
      </c>
      <c r="J31" s="4">
        <f t="shared" si="10"/>
        <v>8.7163062463202845</v>
      </c>
      <c r="K31" s="5">
        <f t="shared" si="9"/>
        <v>3.8537367346187814</v>
      </c>
      <c r="L31" s="7">
        <v>44718</v>
      </c>
      <c r="M31" s="7"/>
      <c r="N31" s="3" t="s">
        <v>146</v>
      </c>
      <c r="O31" s="3" t="s">
        <v>31</v>
      </c>
      <c r="P31" s="3" t="s">
        <v>204</v>
      </c>
      <c r="Q31" s="3" t="s">
        <v>73</v>
      </c>
      <c r="R31" s="3" t="s">
        <v>73</v>
      </c>
      <c r="S31" s="3" t="s">
        <v>65</v>
      </c>
      <c r="T31" s="3" t="s">
        <v>46</v>
      </c>
      <c r="U31" s="3" t="s">
        <v>233</v>
      </c>
      <c r="V31" s="9" t="s">
        <v>35</v>
      </c>
      <c r="W31" s="9" t="s">
        <v>147</v>
      </c>
      <c r="X31" s="6">
        <v>45505</v>
      </c>
      <c r="Y31" s="2">
        <v>921</v>
      </c>
      <c r="Z31" s="4">
        <f t="shared" si="2"/>
        <v>9.6587062113629685</v>
      </c>
      <c r="AA31" s="4">
        <f t="shared" si="3"/>
        <v>0.94239996504268475</v>
      </c>
      <c r="AB31" s="5">
        <v>0</v>
      </c>
      <c r="AC31" s="3" t="s">
        <v>37</v>
      </c>
      <c r="AD31" s="5">
        <v>9.7569999999999997</v>
      </c>
      <c r="AE31" s="5">
        <v>30.913</v>
      </c>
      <c r="AF31" s="5">
        <f t="shared" si="4"/>
        <v>3.9281958161613191</v>
      </c>
      <c r="AG31" s="3" t="s">
        <v>38</v>
      </c>
      <c r="AH31" s="5">
        <v>0.8</v>
      </c>
      <c r="AI31" s="4">
        <v>-7.1</v>
      </c>
      <c r="AJ31" s="4">
        <f t="shared" si="5"/>
        <v>-7.4459081542537525E-2</v>
      </c>
      <c r="AK31" s="3" t="s">
        <v>39</v>
      </c>
      <c r="AL31" s="5">
        <v>7</v>
      </c>
      <c r="AM31" s="4">
        <v>-62.09</v>
      </c>
      <c r="AN31" s="4">
        <f t="shared" si="6"/>
        <v>-0.65114991168678249</v>
      </c>
      <c r="AO31" s="15">
        <f t="shared" si="7"/>
        <v>0.72560899322932004</v>
      </c>
      <c r="AP31">
        <f t="shared" si="8"/>
        <v>1144.2526315789473</v>
      </c>
    </row>
    <row r="32" spans="1:42" x14ac:dyDescent="0.2">
      <c r="A32" s="35" t="s">
        <v>265</v>
      </c>
      <c r="B32" s="8" t="s">
        <v>229</v>
      </c>
      <c r="C32" s="33">
        <v>28390</v>
      </c>
      <c r="D32" s="3" t="s">
        <v>207</v>
      </c>
      <c r="E32" t="s">
        <v>176</v>
      </c>
      <c r="F32" t="s">
        <v>108</v>
      </c>
      <c r="G32" s="4">
        <v>0</v>
      </c>
      <c r="H32" s="4">
        <f t="shared" si="0"/>
        <v>88.642105263157887</v>
      </c>
      <c r="I32" s="10">
        <v>33.683999999999997</v>
      </c>
      <c r="J32" s="4">
        <f t="shared" si="10"/>
        <v>6.5416287230428924</v>
      </c>
      <c r="K32" s="5">
        <f t="shared" si="9"/>
        <v>2.8950022369325858</v>
      </c>
      <c r="L32" s="34">
        <v>45644</v>
      </c>
      <c r="M32" s="34">
        <v>45747</v>
      </c>
      <c r="N32" t="s">
        <v>72</v>
      </c>
      <c r="O32" t="s">
        <v>52</v>
      </c>
      <c r="P32" t="s">
        <v>72</v>
      </c>
      <c r="Q32" t="s">
        <v>144</v>
      </c>
      <c r="R32" s="11" t="s">
        <v>231</v>
      </c>
      <c r="S32" s="8" t="s">
        <v>176</v>
      </c>
      <c r="T32" s="3" t="s">
        <v>46</v>
      </c>
      <c r="U32" s="3" t="s">
        <v>233</v>
      </c>
      <c r="V32" s="9" t="s">
        <v>35</v>
      </c>
      <c r="W32" t="s">
        <v>230</v>
      </c>
      <c r="Y32" s="2">
        <v>921</v>
      </c>
      <c r="Z32" s="4">
        <f t="shared" si="2"/>
        <v>7.2489043172798908</v>
      </c>
      <c r="AA32" s="4">
        <f t="shared" si="3"/>
        <v>0.70727559423699882</v>
      </c>
      <c r="AB32" s="5">
        <v>0</v>
      </c>
      <c r="AC32" s="3" t="s">
        <v>37</v>
      </c>
      <c r="AD32" s="5">
        <v>9.7569999999999997</v>
      </c>
      <c r="AE32" s="5">
        <v>30.913</v>
      </c>
      <c r="AF32" s="5">
        <f t="shared" si="4"/>
        <v>2.9481293858377318</v>
      </c>
      <c r="AG32" s="3" t="s">
        <v>38</v>
      </c>
      <c r="AH32" s="5">
        <v>0.8</v>
      </c>
      <c r="AI32" s="4">
        <v>-6.75</v>
      </c>
      <c r="AJ32" s="4">
        <f t="shared" si="5"/>
        <v>-5.3127148905145777E-2</v>
      </c>
      <c r="AK32" s="3" t="s">
        <v>39</v>
      </c>
      <c r="AL32" s="5">
        <v>7</v>
      </c>
      <c r="AM32" s="4">
        <v>-59.08</v>
      </c>
      <c r="AN32" s="4">
        <f t="shared" si="6"/>
        <v>-0.46500028997274262</v>
      </c>
      <c r="AO32" s="15">
        <f t="shared" si="7"/>
        <v>0.51812743887788837</v>
      </c>
      <c r="AP32">
        <f t="shared" si="8"/>
        <v>1524.6442105263156</v>
      </c>
    </row>
    <row r="33" spans="1:42" x14ac:dyDescent="0.2">
      <c r="A33" s="35" t="s">
        <v>266</v>
      </c>
      <c r="B33" s="9" t="s">
        <v>157</v>
      </c>
      <c r="C33" s="1">
        <v>19693</v>
      </c>
      <c r="D33" s="11" t="s">
        <v>206</v>
      </c>
      <c r="E33" s="3" t="s">
        <v>41</v>
      </c>
      <c r="F33" s="3" t="s">
        <v>42</v>
      </c>
      <c r="G33" s="4">
        <v>0</v>
      </c>
      <c r="H33" s="4">
        <f t="shared" si="0"/>
        <v>58.168421052631579</v>
      </c>
      <c r="I33" s="10">
        <v>22.103999999999999</v>
      </c>
      <c r="J33" s="4">
        <f t="shared" si="10"/>
        <v>10.444949909097796</v>
      </c>
      <c r="K33" s="5">
        <f t="shared" si="9"/>
        <v>4.776692737923895</v>
      </c>
      <c r="L33" s="7">
        <v>44816</v>
      </c>
      <c r="M33" s="7"/>
      <c r="N33" s="3" t="s">
        <v>84</v>
      </c>
      <c r="O33" s="3" t="s">
        <v>52</v>
      </c>
      <c r="P33" s="3" t="s">
        <v>204</v>
      </c>
      <c r="Q33" s="3" t="s">
        <v>158</v>
      </c>
      <c r="R33" s="3" t="s">
        <v>134</v>
      </c>
      <c r="S33" s="3" t="s">
        <v>41</v>
      </c>
      <c r="T33" s="3" t="s">
        <v>46</v>
      </c>
      <c r="U33" s="3" t="s">
        <v>233</v>
      </c>
      <c r="V33" s="9" t="s">
        <v>57</v>
      </c>
      <c r="W33" s="9" t="s">
        <v>159</v>
      </c>
      <c r="X33" s="6">
        <v>45505</v>
      </c>
      <c r="Y33" s="2">
        <v>965</v>
      </c>
      <c r="Z33" s="4">
        <f t="shared" si="2"/>
        <v>11.574249425548569</v>
      </c>
      <c r="AA33" s="4">
        <f t="shared" si="3"/>
        <v>1.1292995164507738</v>
      </c>
      <c r="AB33" s="5">
        <v>0</v>
      </c>
      <c r="AC33" s="3" t="s">
        <v>37</v>
      </c>
      <c r="AD33" s="5">
        <v>9.7569999999999997</v>
      </c>
      <c r="AE33" s="5">
        <v>32.313000000000002</v>
      </c>
      <c r="AF33" s="5">
        <f t="shared" si="4"/>
        <v>4.8692867333282832</v>
      </c>
      <c r="AG33" s="3" t="s">
        <v>38</v>
      </c>
      <c r="AH33" s="5">
        <v>0.8</v>
      </c>
      <c r="AI33" s="4">
        <v>-7.72</v>
      </c>
      <c r="AJ33" s="4">
        <f t="shared" si="5"/>
        <v>-9.2593995404388549E-2</v>
      </c>
      <c r="AK33" s="3" t="s">
        <v>39</v>
      </c>
      <c r="AL33" s="5">
        <v>7</v>
      </c>
      <c r="AM33" s="4">
        <v>-67.55</v>
      </c>
      <c r="AN33" s="4">
        <f t="shared" si="6"/>
        <v>-0.81019745978839974</v>
      </c>
      <c r="AO33" s="15">
        <f t="shared" si="7"/>
        <v>0.90279145519278825</v>
      </c>
      <c r="AP33">
        <f t="shared" si="8"/>
        <v>1000.4968421052632</v>
      </c>
    </row>
    <row r="34" spans="1:42" x14ac:dyDescent="0.2">
      <c r="A34" s="35" t="s">
        <v>267</v>
      </c>
      <c r="B34" s="9" t="s">
        <v>88</v>
      </c>
      <c r="C34" s="1">
        <v>29915</v>
      </c>
      <c r="D34" s="3" t="s">
        <v>206</v>
      </c>
      <c r="E34" s="3" t="s">
        <v>82</v>
      </c>
      <c r="F34" s="3" t="s">
        <v>83</v>
      </c>
      <c r="G34" s="4">
        <v>0</v>
      </c>
      <c r="H34" s="4">
        <f t="shared" si="0"/>
        <v>100</v>
      </c>
      <c r="I34" s="10">
        <v>38</v>
      </c>
      <c r="J34" s="4">
        <f t="shared" si="10"/>
        <v>9.3118183953488369</v>
      </c>
      <c r="K34" s="5">
        <f t="shared" si="9"/>
        <v>4.1118788372093018</v>
      </c>
      <c r="L34" s="7">
        <v>43605</v>
      </c>
      <c r="M34" s="7"/>
      <c r="N34" s="3" t="s">
        <v>89</v>
      </c>
      <c r="O34" s="3" t="s">
        <v>52</v>
      </c>
      <c r="P34" s="3" t="s">
        <v>204</v>
      </c>
      <c r="Q34" s="3" t="s">
        <v>85</v>
      </c>
      <c r="R34" s="3" t="s">
        <v>86</v>
      </c>
      <c r="S34" s="3" t="s">
        <v>82</v>
      </c>
      <c r="T34" s="3" t="s">
        <v>46</v>
      </c>
      <c r="U34" s="3" t="s">
        <v>233</v>
      </c>
      <c r="V34" s="9" t="s">
        <v>35</v>
      </c>
      <c r="W34" s="9" t="s">
        <v>90</v>
      </c>
      <c r="X34" s="6">
        <v>45505</v>
      </c>
      <c r="Y34" s="2">
        <v>1479</v>
      </c>
      <c r="Z34" s="4">
        <f t="shared" si="2"/>
        <v>10.31860465116279</v>
      </c>
      <c r="AA34" s="4">
        <f t="shared" si="3"/>
        <v>1.0067862558139533</v>
      </c>
      <c r="AB34" s="5">
        <v>0</v>
      </c>
      <c r="AC34" s="3" t="s">
        <v>37</v>
      </c>
      <c r="AD34" s="5">
        <v>9.7569999999999997</v>
      </c>
      <c r="AE34" s="5">
        <v>30.913</v>
      </c>
      <c r="AF34" s="5">
        <f t="shared" si="4"/>
        <v>4.1965765116279066</v>
      </c>
      <c r="AG34" s="3" t="s">
        <v>38</v>
      </c>
      <c r="AH34" s="5">
        <v>0.8</v>
      </c>
      <c r="AI34" s="4">
        <v>-12.14</v>
      </c>
      <c r="AJ34" s="4">
        <f t="shared" si="5"/>
        <v>-8.4697674418604652E-2</v>
      </c>
      <c r="AK34" s="3" t="s">
        <v>39</v>
      </c>
      <c r="AL34" s="5">
        <v>7</v>
      </c>
      <c r="AM34" s="4">
        <v>-106.19</v>
      </c>
      <c r="AN34" s="4">
        <f t="shared" si="6"/>
        <v>-0.74086046511627901</v>
      </c>
      <c r="AO34" s="15">
        <f t="shared" si="7"/>
        <v>0.82555813953488366</v>
      </c>
      <c r="AP34">
        <f t="shared" si="8"/>
        <v>1720</v>
      </c>
    </row>
    <row r="35" spans="1:42" x14ac:dyDescent="0.2">
      <c r="A35" s="35" t="s">
        <v>268</v>
      </c>
      <c r="B35" s="9" t="s">
        <v>67</v>
      </c>
      <c r="C35" s="1">
        <v>27409</v>
      </c>
      <c r="D35" s="3" t="s">
        <v>206</v>
      </c>
      <c r="E35" s="3" t="s">
        <v>68</v>
      </c>
      <c r="F35" s="3" t="s">
        <v>42</v>
      </c>
      <c r="G35" s="4">
        <v>0</v>
      </c>
      <c r="H35" s="4">
        <f t="shared" si="0"/>
        <v>100</v>
      </c>
      <c r="I35" s="10">
        <v>38</v>
      </c>
      <c r="J35" s="4">
        <f t="shared" si="10"/>
        <v>11.24469753488372</v>
      </c>
      <c r="K35" s="5">
        <f t="shared" si="9"/>
        <v>4.9679734883720927</v>
      </c>
      <c r="L35" s="7">
        <v>42614</v>
      </c>
      <c r="M35" s="7"/>
      <c r="N35" s="3" t="s">
        <v>69</v>
      </c>
      <c r="O35" s="3" t="s">
        <v>31</v>
      </c>
      <c r="P35" s="3" t="s">
        <v>204</v>
      </c>
      <c r="Q35" s="3" t="s">
        <v>73</v>
      </c>
      <c r="R35" s="3" t="s">
        <v>73</v>
      </c>
      <c r="S35" s="3" t="s">
        <v>68</v>
      </c>
      <c r="T35" s="3" t="s">
        <v>46</v>
      </c>
      <c r="U35" s="3" t="s">
        <v>233</v>
      </c>
      <c r="V35" s="9" t="s">
        <v>35</v>
      </c>
      <c r="W35" s="9" t="s">
        <v>70</v>
      </c>
      <c r="X35" s="6">
        <v>45505</v>
      </c>
      <c r="Y35" s="2">
        <v>1786</v>
      </c>
      <c r="Z35" s="4">
        <f t="shared" si="2"/>
        <v>12.460465116279069</v>
      </c>
      <c r="AA35" s="4">
        <f t="shared" si="3"/>
        <v>1.2157675813953488</v>
      </c>
      <c r="AB35" s="5">
        <v>0</v>
      </c>
      <c r="AC35" s="3" t="s">
        <v>37</v>
      </c>
      <c r="AD35" s="5">
        <v>9.7569999999999997</v>
      </c>
      <c r="AE35" s="5">
        <v>30.913</v>
      </c>
      <c r="AF35" s="5">
        <f t="shared" si="4"/>
        <v>5.0676711627906972</v>
      </c>
      <c r="AG35" s="3" t="s">
        <v>38</v>
      </c>
      <c r="AH35" s="5">
        <v>0.8</v>
      </c>
      <c r="AI35" s="4">
        <v>-14.29</v>
      </c>
      <c r="AJ35" s="4">
        <f t="shared" si="5"/>
        <v>-9.9697674418604651E-2</v>
      </c>
      <c r="AK35" s="3" t="s">
        <v>39</v>
      </c>
      <c r="AL35" s="5">
        <v>7</v>
      </c>
      <c r="AM35" s="4">
        <v>-125.02</v>
      </c>
      <c r="AN35" s="4">
        <f t="shared" si="6"/>
        <v>-0.87223255813953493</v>
      </c>
      <c r="AO35" s="15">
        <f t="shared" si="7"/>
        <v>0.9719302325581396</v>
      </c>
      <c r="AP35">
        <f t="shared" si="8"/>
        <v>1720</v>
      </c>
    </row>
    <row r="36" spans="1:42" x14ac:dyDescent="0.2">
      <c r="A36" s="35" t="s">
        <v>269</v>
      </c>
      <c r="B36" s="9" t="s">
        <v>173</v>
      </c>
      <c r="C36" s="1">
        <v>29905</v>
      </c>
      <c r="D36" s="3" t="s">
        <v>207</v>
      </c>
      <c r="E36" s="3" t="s">
        <v>82</v>
      </c>
      <c r="F36" s="3" t="s">
        <v>83</v>
      </c>
      <c r="G36" s="4">
        <v>0</v>
      </c>
      <c r="H36" s="4">
        <f t="shared" si="0"/>
        <v>100</v>
      </c>
      <c r="I36" s="10">
        <v>38</v>
      </c>
      <c r="J36" s="4">
        <f t="shared" si="10"/>
        <v>9.3118183953488369</v>
      </c>
      <c r="K36" s="5">
        <f t="shared" si="9"/>
        <v>4.2556416279069769</v>
      </c>
      <c r="L36" s="7">
        <v>45139</v>
      </c>
      <c r="M36" s="7">
        <v>45869</v>
      </c>
      <c r="N36" s="3" t="s">
        <v>84</v>
      </c>
      <c r="O36" s="3" t="s">
        <v>52</v>
      </c>
      <c r="P36" s="3" t="s">
        <v>204</v>
      </c>
      <c r="Q36" s="3" t="s">
        <v>144</v>
      </c>
      <c r="R36" s="3" t="s">
        <v>86</v>
      </c>
      <c r="S36" s="3" t="s">
        <v>82</v>
      </c>
      <c r="T36" s="3" t="s">
        <v>46</v>
      </c>
      <c r="U36" s="3" t="s">
        <v>233</v>
      </c>
      <c r="V36" s="9" t="s">
        <v>35</v>
      </c>
      <c r="W36" s="9" t="s">
        <v>174</v>
      </c>
      <c r="X36" s="6">
        <v>45505</v>
      </c>
      <c r="Y36" s="2">
        <v>1479</v>
      </c>
      <c r="Z36" s="4">
        <f t="shared" si="2"/>
        <v>10.31860465116279</v>
      </c>
      <c r="AA36" s="4">
        <f t="shared" si="3"/>
        <v>1.0067862558139533</v>
      </c>
      <c r="AB36" s="5">
        <v>0</v>
      </c>
      <c r="AC36" s="3" t="s">
        <v>37</v>
      </c>
      <c r="AD36" s="5">
        <v>9.7569999999999997</v>
      </c>
      <c r="AE36" s="5">
        <v>32.313000000000002</v>
      </c>
      <c r="AF36" s="5">
        <f t="shared" si="4"/>
        <v>4.3410369767441859</v>
      </c>
      <c r="AG36" s="3" t="s">
        <v>38</v>
      </c>
      <c r="AH36" s="5">
        <v>0.8</v>
      </c>
      <c r="AI36" s="4">
        <v>-12.24</v>
      </c>
      <c r="AJ36" s="4">
        <f t="shared" si="5"/>
        <v>-8.5395348837209298E-2</v>
      </c>
      <c r="AK36" s="3" t="s">
        <v>39</v>
      </c>
      <c r="AL36" s="5">
        <v>7</v>
      </c>
      <c r="AM36" s="4">
        <v>-107.1</v>
      </c>
      <c r="AN36" s="4">
        <f t="shared" si="6"/>
        <v>-0.74720930232558125</v>
      </c>
      <c r="AO36" s="15">
        <f t="shared" si="7"/>
        <v>0.83260465116279059</v>
      </c>
      <c r="AP36">
        <f t="shared" si="8"/>
        <v>1720</v>
      </c>
    </row>
    <row r="37" spans="1:42" x14ac:dyDescent="0.2">
      <c r="A37" s="35" t="s">
        <v>270</v>
      </c>
      <c r="B37" s="9" t="s">
        <v>40</v>
      </c>
      <c r="C37" s="1">
        <v>25676</v>
      </c>
      <c r="D37" s="3" t="s">
        <v>206</v>
      </c>
      <c r="E37" s="11" t="s">
        <v>209</v>
      </c>
      <c r="F37" s="3" t="s">
        <v>42</v>
      </c>
      <c r="G37" s="4">
        <v>0</v>
      </c>
      <c r="H37" s="4">
        <f t="shared" si="0"/>
        <v>100</v>
      </c>
      <c r="I37" s="10">
        <v>38</v>
      </c>
      <c r="J37" s="4">
        <f t="shared" si="10"/>
        <v>11.24469753488372</v>
      </c>
      <c r="K37" s="5">
        <f t="shared" si="9"/>
        <v>4.962880465116279</v>
      </c>
      <c r="L37" s="7">
        <v>42095</v>
      </c>
      <c r="M37" s="7"/>
      <c r="N37" s="3" t="s">
        <v>43</v>
      </c>
      <c r="O37" s="3" t="s">
        <v>31</v>
      </c>
      <c r="P37" s="3" t="s">
        <v>204</v>
      </c>
      <c r="Q37" s="3" t="s">
        <v>44</v>
      </c>
      <c r="R37" s="3" t="s">
        <v>45</v>
      </c>
      <c r="S37" s="11" t="s">
        <v>209</v>
      </c>
      <c r="T37" s="3" t="s">
        <v>46</v>
      </c>
      <c r="U37" s="3" t="s">
        <v>233</v>
      </c>
      <c r="V37" s="9" t="s">
        <v>35</v>
      </c>
      <c r="W37" s="9" t="s">
        <v>47</v>
      </c>
      <c r="X37" s="6">
        <v>45505</v>
      </c>
      <c r="Y37" s="2">
        <v>1786</v>
      </c>
      <c r="Z37" s="4">
        <f t="shared" si="2"/>
        <v>12.460465116279069</v>
      </c>
      <c r="AA37" s="4">
        <f t="shared" si="3"/>
        <v>1.2157675813953488</v>
      </c>
      <c r="AB37" s="5">
        <v>0</v>
      </c>
      <c r="AC37" s="3" t="s">
        <v>37</v>
      </c>
      <c r="AD37" s="5">
        <v>9.7569999999999997</v>
      </c>
      <c r="AE37" s="5">
        <v>30.913</v>
      </c>
      <c r="AF37" s="5">
        <f t="shared" si="4"/>
        <v>5.0676711627906972</v>
      </c>
      <c r="AG37" s="3" t="s">
        <v>38</v>
      </c>
      <c r="AH37" s="5">
        <v>0.8</v>
      </c>
      <c r="AI37" s="4">
        <v>-15.02</v>
      </c>
      <c r="AJ37" s="4">
        <f t="shared" si="5"/>
        <v>-0.10479069767441861</v>
      </c>
      <c r="AK37" s="3" t="s">
        <v>39</v>
      </c>
      <c r="AL37" s="5">
        <v>7</v>
      </c>
      <c r="AM37" s="4">
        <v>-131.38999999999999</v>
      </c>
      <c r="AN37" s="4">
        <f t="shared" si="6"/>
        <v>-0.91667441860465104</v>
      </c>
      <c r="AO37" s="15">
        <f t="shared" si="7"/>
        <v>1.0214651162790696</v>
      </c>
      <c r="AP37">
        <f t="shared" si="8"/>
        <v>1720</v>
      </c>
    </row>
    <row r="38" spans="1:42" x14ac:dyDescent="0.2">
      <c r="A38" s="35" t="s">
        <v>271</v>
      </c>
      <c r="B38" s="9" t="s">
        <v>64</v>
      </c>
      <c r="C38" s="1">
        <v>33866</v>
      </c>
      <c r="D38" s="3" t="s">
        <v>206</v>
      </c>
      <c r="E38" s="11" t="s">
        <v>212</v>
      </c>
      <c r="F38" s="3" t="s">
        <v>50</v>
      </c>
      <c r="G38" s="4">
        <v>0</v>
      </c>
      <c r="H38" s="4">
        <f t="shared" si="0"/>
        <v>55.473684210526315</v>
      </c>
      <c r="I38" s="10">
        <v>21.08</v>
      </c>
      <c r="J38" s="4">
        <f t="shared" si="10"/>
        <v>8.5235252217466115</v>
      </c>
      <c r="K38" s="5">
        <f t="shared" si="9"/>
        <v>3.7657289837165173</v>
      </c>
      <c r="L38" s="7">
        <v>42552</v>
      </c>
      <c r="M38" s="7"/>
      <c r="N38" s="3" t="s">
        <v>43</v>
      </c>
      <c r="O38" s="3" t="s">
        <v>31</v>
      </c>
      <c r="P38" s="3" t="s">
        <v>204</v>
      </c>
      <c r="Q38" s="3" t="s">
        <v>73</v>
      </c>
      <c r="R38" s="3" t="s">
        <v>73</v>
      </c>
      <c r="S38" s="3" t="s">
        <v>65</v>
      </c>
      <c r="T38" s="3" t="s">
        <v>46</v>
      </c>
      <c r="U38" s="3" t="s">
        <v>233</v>
      </c>
      <c r="V38" s="9" t="s">
        <v>57</v>
      </c>
      <c r="W38" s="9" t="s">
        <v>66</v>
      </c>
      <c r="X38" s="6">
        <v>45505</v>
      </c>
      <c r="Y38" s="2">
        <v>751</v>
      </c>
      <c r="Z38" s="4">
        <f t="shared" si="2"/>
        <v>9.4450818586999681</v>
      </c>
      <c r="AA38" s="4">
        <f t="shared" si="3"/>
        <v>0.92155663695335588</v>
      </c>
      <c r="AB38" s="5">
        <v>0</v>
      </c>
      <c r="AC38" s="3" t="s">
        <v>37</v>
      </c>
      <c r="AD38" s="5">
        <v>9.7569999999999997</v>
      </c>
      <c r="AE38" s="5">
        <v>30.913</v>
      </c>
      <c r="AF38" s="5">
        <f t="shared" si="4"/>
        <v>3.8413147919332773</v>
      </c>
      <c r="AG38" s="3" t="s">
        <v>38</v>
      </c>
      <c r="AH38" s="5">
        <v>0.8</v>
      </c>
      <c r="AI38" s="4">
        <v>-6.01</v>
      </c>
      <c r="AJ38" s="4">
        <f t="shared" si="5"/>
        <v>-7.5585808216760073E-2</v>
      </c>
      <c r="AK38" s="3" t="s">
        <v>39</v>
      </c>
      <c r="AL38" s="5">
        <v>7</v>
      </c>
      <c r="AM38" s="4">
        <v>-52.57</v>
      </c>
      <c r="AN38" s="4">
        <f t="shared" si="6"/>
        <v>-0.66115573010899786</v>
      </c>
      <c r="AO38" s="15">
        <f t="shared" si="7"/>
        <v>0.73674153832575795</v>
      </c>
      <c r="AP38">
        <f t="shared" si="8"/>
        <v>954.14736842105265</v>
      </c>
    </row>
    <row r="39" spans="1:42" x14ac:dyDescent="0.2">
      <c r="A39" s="35" t="s">
        <v>272</v>
      </c>
      <c r="B39" s="9" t="s">
        <v>118</v>
      </c>
      <c r="C39" s="1">
        <v>24569</v>
      </c>
      <c r="D39" s="3" t="s">
        <v>206</v>
      </c>
      <c r="E39" s="3" t="s">
        <v>119</v>
      </c>
      <c r="F39" s="3" t="s">
        <v>83</v>
      </c>
      <c r="G39" s="4">
        <v>0</v>
      </c>
      <c r="H39" s="4">
        <f t="shared" si="0"/>
        <v>100</v>
      </c>
      <c r="I39" s="10">
        <v>38</v>
      </c>
      <c r="J39" s="4">
        <f t="shared" si="10"/>
        <v>9.3118183953488369</v>
      </c>
      <c r="K39" s="5">
        <f t="shared" si="9"/>
        <v>4.1118788372093018</v>
      </c>
      <c r="L39" s="7">
        <v>44385</v>
      </c>
      <c r="M39" s="7"/>
      <c r="N39" s="3" t="s">
        <v>120</v>
      </c>
      <c r="O39" s="3" t="s">
        <v>121</v>
      </c>
      <c r="P39" s="3" t="s">
        <v>204</v>
      </c>
      <c r="Q39" s="3" t="s">
        <v>85</v>
      </c>
      <c r="R39" s="3" t="s">
        <v>86</v>
      </c>
      <c r="S39" s="3" t="s">
        <v>119</v>
      </c>
      <c r="T39" s="3" t="s">
        <v>46</v>
      </c>
      <c r="U39" s="3" t="s">
        <v>233</v>
      </c>
      <c r="V39" s="9" t="s">
        <v>35</v>
      </c>
      <c r="W39" s="9" t="s">
        <v>122</v>
      </c>
      <c r="X39" s="6">
        <v>45505</v>
      </c>
      <c r="Y39" s="2">
        <v>1479</v>
      </c>
      <c r="Z39" s="4">
        <f t="shared" si="2"/>
        <v>10.31860465116279</v>
      </c>
      <c r="AA39" s="4">
        <f t="shared" si="3"/>
        <v>1.0067862558139533</v>
      </c>
      <c r="AB39" s="5">
        <v>0</v>
      </c>
      <c r="AC39" s="3" t="s">
        <v>37</v>
      </c>
      <c r="AD39" s="5">
        <v>9.7569999999999997</v>
      </c>
      <c r="AE39" s="5">
        <v>30.913</v>
      </c>
      <c r="AF39" s="5">
        <f t="shared" si="4"/>
        <v>4.1965765116279066</v>
      </c>
      <c r="AG39" s="3" t="s">
        <v>38</v>
      </c>
      <c r="AH39" s="5">
        <v>0.8</v>
      </c>
      <c r="AI39" s="4">
        <v>-12.14</v>
      </c>
      <c r="AJ39" s="4">
        <f t="shared" si="5"/>
        <v>-8.4697674418604652E-2</v>
      </c>
      <c r="AK39" s="3" t="s">
        <v>39</v>
      </c>
      <c r="AL39" s="5">
        <v>7</v>
      </c>
      <c r="AM39" s="4">
        <v>-106.19</v>
      </c>
      <c r="AN39" s="4">
        <f t="shared" si="6"/>
        <v>-0.74086046511627901</v>
      </c>
      <c r="AO39" s="15">
        <f t="shared" si="7"/>
        <v>0.82555813953488366</v>
      </c>
      <c r="AP39">
        <f t="shared" si="8"/>
        <v>1720</v>
      </c>
    </row>
    <row r="40" spans="1:42" x14ac:dyDescent="0.2">
      <c r="A40" s="35" t="s">
        <v>273</v>
      </c>
      <c r="B40" s="9" t="s">
        <v>169</v>
      </c>
      <c r="C40" s="1">
        <v>26232</v>
      </c>
      <c r="D40" s="3" t="s">
        <v>207</v>
      </c>
      <c r="E40" s="3" t="s">
        <v>82</v>
      </c>
      <c r="F40" s="3" t="s">
        <v>83</v>
      </c>
      <c r="G40" s="4">
        <v>0</v>
      </c>
      <c r="H40" s="4">
        <f t="shared" si="0"/>
        <v>100</v>
      </c>
      <c r="I40" s="10">
        <v>38</v>
      </c>
      <c r="J40" s="4">
        <f t="shared" si="10"/>
        <v>9.3118183953488369</v>
      </c>
      <c r="K40" s="5">
        <f t="shared" si="9"/>
        <v>4.2557811627906972</v>
      </c>
      <c r="L40" s="7">
        <v>45097</v>
      </c>
      <c r="M40" s="32">
        <v>45826</v>
      </c>
      <c r="N40" s="3"/>
      <c r="O40" s="3" t="s">
        <v>52</v>
      </c>
      <c r="P40" s="3" t="s">
        <v>204</v>
      </c>
      <c r="Q40" s="3" t="s">
        <v>44</v>
      </c>
      <c r="R40" s="3" t="s">
        <v>45</v>
      </c>
      <c r="S40" s="3" t="s">
        <v>82</v>
      </c>
      <c r="T40" s="3" t="s">
        <v>46</v>
      </c>
      <c r="U40" s="3" t="s">
        <v>233</v>
      </c>
      <c r="V40" s="9" t="s">
        <v>35</v>
      </c>
      <c r="W40" s="9" t="s">
        <v>170</v>
      </c>
      <c r="X40" s="6">
        <v>45505</v>
      </c>
      <c r="Y40" s="2">
        <v>1479</v>
      </c>
      <c r="Z40" s="4">
        <f t="shared" si="2"/>
        <v>10.31860465116279</v>
      </c>
      <c r="AA40" s="4">
        <f t="shared" si="3"/>
        <v>1.0067862558139533</v>
      </c>
      <c r="AB40" s="5">
        <v>0</v>
      </c>
      <c r="AC40" s="3" t="s">
        <v>37</v>
      </c>
      <c r="AD40" s="5">
        <v>9.7569999999999997</v>
      </c>
      <c r="AE40" s="5">
        <v>32.313000000000002</v>
      </c>
      <c r="AF40" s="5">
        <f t="shared" si="4"/>
        <v>4.3410369767441859</v>
      </c>
      <c r="AG40" s="3" t="s">
        <v>38</v>
      </c>
      <c r="AH40" s="5">
        <v>0.8</v>
      </c>
      <c r="AI40" s="4">
        <v>-12.22</v>
      </c>
      <c r="AJ40" s="4">
        <f t="shared" si="5"/>
        <v>-8.5255813953488385E-2</v>
      </c>
      <c r="AK40" s="3" t="s">
        <v>39</v>
      </c>
      <c r="AL40" s="5">
        <v>7</v>
      </c>
      <c r="AM40" s="4">
        <v>-106.89</v>
      </c>
      <c r="AN40" s="4">
        <f t="shared" si="6"/>
        <v>-0.74574418604651171</v>
      </c>
      <c r="AO40" s="15">
        <f t="shared" si="7"/>
        <v>0.83100000000000007</v>
      </c>
      <c r="AP40">
        <f t="shared" si="8"/>
        <v>1720</v>
      </c>
    </row>
    <row r="41" spans="1:42" x14ac:dyDescent="0.2">
      <c r="A41" s="35" t="s">
        <v>274</v>
      </c>
      <c r="B41" s="9" t="s">
        <v>193</v>
      </c>
      <c r="C41" s="1">
        <v>37181</v>
      </c>
      <c r="D41" s="3" t="s">
        <v>207</v>
      </c>
      <c r="E41" s="3" t="s">
        <v>41</v>
      </c>
      <c r="F41" s="3" t="s">
        <v>42</v>
      </c>
      <c r="G41" s="4">
        <v>0</v>
      </c>
      <c r="H41" s="4">
        <f t="shared" si="0"/>
        <v>100</v>
      </c>
      <c r="I41" s="10">
        <v>38</v>
      </c>
      <c r="J41" s="4">
        <f t="shared" si="10"/>
        <v>10.992856604651163</v>
      </c>
      <c r="K41" s="5">
        <f t="shared" si="9"/>
        <v>5.0189455813953492</v>
      </c>
      <c r="L41" s="7">
        <v>45444</v>
      </c>
      <c r="M41" s="7">
        <v>45809</v>
      </c>
      <c r="N41" s="3" t="s">
        <v>69</v>
      </c>
      <c r="O41" s="3" t="s">
        <v>31</v>
      </c>
      <c r="P41" s="3" t="s">
        <v>204</v>
      </c>
      <c r="Q41" s="3" t="s">
        <v>187</v>
      </c>
      <c r="R41" s="3" t="s">
        <v>45</v>
      </c>
      <c r="S41" s="3" t="s">
        <v>41</v>
      </c>
      <c r="T41" s="3" t="s">
        <v>46</v>
      </c>
      <c r="U41" s="3" t="s">
        <v>233</v>
      </c>
      <c r="V41" s="9" t="s">
        <v>35</v>
      </c>
      <c r="W41" s="9" t="s">
        <v>194</v>
      </c>
      <c r="X41" s="6">
        <v>45505</v>
      </c>
      <c r="Y41" s="2">
        <v>1746</v>
      </c>
      <c r="Z41" s="4">
        <f t="shared" si="2"/>
        <v>12.18139534883721</v>
      </c>
      <c r="AA41" s="4">
        <f t="shared" si="3"/>
        <v>1.1885387441860464</v>
      </c>
      <c r="AB41" s="5">
        <v>0</v>
      </c>
      <c r="AC41" s="3" t="s">
        <v>37</v>
      </c>
      <c r="AD41" s="5">
        <v>9.7569999999999997</v>
      </c>
      <c r="AE41" s="5">
        <v>32.313000000000002</v>
      </c>
      <c r="AF41" s="5">
        <f t="shared" si="4"/>
        <v>5.124713023255814</v>
      </c>
      <c r="AG41" s="3" t="s">
        <v>38</v>
      </c>
      <c r="AH41" s="5">
        <v>0.8</v>
      </c>
      <c r="AI41" s="4">
        <v>-15.16</v>
      </c>
      <c r="AJ41" s="4">
        <f t="shared" si="5"/>
        <v>-0.10576744186046512</v>
      </c>
      <c r="AK41" s="3" t="s">
        <v>39</v>
      </c>
      <c r="AL41" s="5">
        <v>7</v>
      </c>
      <c r="AM41" s="4">
        <v>-132.65</v>
      </c>
      <c r="AN41" s="4">
        <f t="shared" si="6"/>
        <v>-0.92546511627906991</v>
      </c>
      <c r="AO41" s="15">
        <f t="shared" si="7"/>
        <v>1.031232558139535</v>
      </c>
      <c r="AP41">
        <f t="shared" si="8"/>
        <v>1720</v>
      </c>
    </row>
    <row r="42" spans="1:42" x14ac:dyDescent="0.2">
      <c r="A42" s="35" t="s">
        <v>275</v>
      </c>
      <c r="B42" s="9" t="s">
        <v>195</v>
      </c>
      <c r="C42" s="1">
        <v>34695</v>
      </c>
      <c r="D42" s="3" t="s">
        <v>207</v>
      </c>
      <c r="E42" s="3" t="s">
        <v>82</v>
      </c>
      <c r="F42" s="3" t="s">
        <v>83</v>
      </c>
      <c r="G42" s="4">
        <v>0</v>
      </c>
      <c r="H42" s="4">
        <f t="shared" si="0"/>
        <v>100</v>
      </c>
      <c r="I42" s="10">
        <v>38</v>
      </c>
      <c r="J42" s="4">
        <f t="shared" si="10"/>
        <v>9.3118183953488369</v>
      </c>
      <c r="K42" s="5">
        <f t="shared" si="9"/>
        <v>4.2546648837209302</v>
      </c>
      <c r="L42" s="7">
        <v>45524</v>
      </c>
      <c r="M42" s="7">
        <v>46253</v>
      </c>
      <c r="N42" s="3" t="s">
        <v>79</v>
      </c>
      <c r="O42" s="3" t="s">
        <v>52</v>
      </c>
      <c r="P42" s="3" t="s">
        <v>203</v>
      </c>
      <c r="Q42" s="3" t="s">
        <v>144</v>
      </c>
      <c r="R42" s="3" t="s">
        <v>86</v>
      </c>
      <c r="S42" s="3" t="s">
        <v>82</v>
      </c>
      <c r="T42" s="3" t="s">
        <v>46</v>
      </c>
      <c r="U42" s="3" t="s">
        <v>233</v>
      </c>
      <c r="V42" s="9" t="s">
        <v>35</v>
      </c>
      <c r="W42" s="9" t="s">
        <v>196</v>
      </c>
      <c r="X42" s="6">
        <v>45505</v>
      </c>
      <c r="Y42" s="2">
        <v>1479</v>
      </c>
      <c r="Z42" s="4">
        <f t="shared" si="2"/>
        <v>10.31860465116279</v>
      </c>
      <c r="AA42" s="4">
        <f t="shared" si="3"/>
        <v>1.0067862558139533</v>
      </c>
      <c r="AB42" s="5">
        <v>0</v>
      </c>
      <c r="AC42" s="3" t="s">
        <v>37</v>
      </c>
      <c r="AD42" s="5">
        <v>9.7569999999999997</v>
      </c>
      <c r="AE42" s="5">
        <v>32.313000000000002</v>
      </c>
      <c r="AF42" s="5">
        <f t="shared" si="4"/>
        <v>4.3410369767441859</v>
      </c>
      <c r="AG42" s="3" t="s">
        <v>38</v>
      </c>
      <c r="AH42" s="5">
        <v>0.8</v>
      </c>
      <c r="AI42" s="4">
        <v>-12.38</v>
      </c>
      <c r="AJ42" s="4">
        <f t="shared" si="5"/>
        <v>-8.6372093023255811E-2</v>
      </c>
      <c r="AK42" s="3" t="s">
        <v>39</v>
      </c>
      <c r="AL42" s="5">
        <v>7</v>
      </c>
      <c r="AM42" s="4">
        <v>-106.19</v>
      </c>
      <c r="AN42" s="4">
        <f t="shared" si="6"/>
        <v>-0.74086046511627901</v>
      </c>
      <c r="AO42" s="15">
        <f t="shared" si="7"/>
        <v>0.82723255813953478</v>
      </c>
      <c r="AP42">
        <f t="shared" si="8"/>
        <v>1720</v>
      </c>
    </row>
    <row r="43" spans="1:42" x14ac:dyDescent="0.2">
      <c r="A43" s="35" t="s">
        <v>276</v>
      </c>
      <c r="B43" s="9" t="s">
        <v>27</v>
      </c>
      <c r="C43" s="1">
        <v>29069</v>
      </c>
      <c r="D43" s="3" t="s">
        <v>206</v>
      </c>
      <c r="E43" s="3" t="s">
        <v>28</v>
      </c>
      <c r="F43" s="3" t="s">
        <v>29</v>
      </c>
      <c r="G43" s="4">
        <v>0</v>
      </c>
      <c r="H43" s="4">
        <f t="shared" si="0"/>
        <v>100</v>
      </c>
      <c r="I43" s="10">
        <v>38</v>
      </c>
      <c r="J43" s="4">
        <f t="shared" si="10"/>
        <v>12.51649423255814</v>
      </c>
      <c r="K43" s="5">
        <f t="shared" si="9"/>
        <v>5.5377879069767451</v>
      </c>
      <c r="L43" s="7">
        <v>41954</v>
      </c>
      <c r="M43" s="7"/>
      <c r="N43" s="3" t="s">
        <v>30</v>
      </c>
      <c r="O43" s="3" t="s">
        <v>31</v>
      </c>
      <c r="P43" s="3" t="s">
        <v>204</v>
      </c>
      <c r="Q43" s="3" t="s">
        <v>32</v>
      </c>
      <c r="R43" s="3" t="s">
        <v>33</v>
      </c>
      <c r="S43" s="11" t="s">
        <v>208</v>
      </c>
      <c r="T43" s="3" t="s">
        <v>34</v>
      </c>
      <c r="U43" s="3" t="s">
        <v>233</v>
      </c>
      <c r="V43" s="9" t="s">
        <v>35</v>
      </c>
      <c r="W43" s="9" t="s">
        <v>36</v>
      </c>
      <c r="X43" s="6">
        <v>45505</v>
      </c>
      <c r="Y43" s="2">
        <v>1988</v>
      </c>
      <c r="Z43" s="4">
        <f t="shared" si="2"/>
        <v>13.869767441860466</v>
      </c>
      <c r="AA43" s="4">
        <f t="shared" si="3"/>
        <v>1.3532732093023256</v>
      </c>
      <c r="AB43" s="5">
        <v>0</v>
      </c>
      <c r="AC43" s="3" t="s">
        <v>37</v>
      </c>
      <c r="AD43" s="5">
        <v>9.7569999999999997</v>
      </c>
      <c r="AE43" s="5">
        <v>30.913</v>
      </c>
      <c r="AF43" s="5">
        <f t="shared" si="4"/>
        <v>5.6408344186046522</v>
      </c>
      <c r="AG43" s="3" t="s">
        <v>38</v>
      </c>
      <c r="AH43" s="5">
        <v>0.8</v>
      </c>
      <c r="AI43" s="4">
        <v>-14.77</v>
      </c>
      <c r="AJ43" s="4">
        <f t="shared" si="5"/>
        <v>-0.10304651162790698</v>
      </c>
      <c r="AK43" s="3" t="s">
        <v>39</v>
      </c>
      <c r="AL43" s="5">
        <v>7</v>
      </c>
      <c r="AM43" s="4">
        <v>-129.22</v>
      </c>
      <c r="AN43" s="4">
        <f t="shared" si="6"/>
        <v>-0.90153488372093016</v>
      </c>
      <c r="AO43" s="15">
        <f t="shared" si="7"/>
        <v>1.0045813953488372</v>
      </c>
      <c r="AP43">
        <f t="shared" si="8"/>
        <v>1720</v>
      </c>
    </row>
    <row r="44" spans="1:42" x14ac:dyDescent="0.2">
      <c r="A44" s="35" t="s">
        <v>277</v>
      </c>
      <c r="B44" s="9" t="s">
        <v>112</v>
      </c>
      <c r="C44" s="1">
        <v>27654</v>
      </c>
      <c r="D44" s="3" t="s">
        <v>206</v>
      </c>
      <c r="E44" s="3" t="s">
        <v>41</v>
      </c>
      <c r="F44" s="3" t="s">
        <v>42</v>
      </c>
      <c r="G44" s="4">
        <v>0</v>
      </c>
      <c r="H44" s="4">
        <f t="shared" si="0"/>
        <v>100</v>
      </c>
      <c r="I44" s="10">
        <v>38</v>
      </c>
      <c r="J44" s="4">
        <f t="shared" si="10"/>
        <v>10.992856604651163</v>
      </c>
      <c r="K44" s="5">
        <f t="shared" si="9"/>
        <v>4.9293362790697683</v>
      </c>
      <c r="L44" s="7">
        <v>44256</v>
      </c>
      <c r="M44" s="7"/>
      <c r="N44" s="3" t="s">
        <v>113</v>
      </c>
      <c r="O44" s="3" t="s">
        <v>52</v>
      </c>
      <c r="P44" s="3" t="s">
        <v>204</v>
      </c>
      <c r="Q44" s="3" t="s">
        <v>44</v>
      </c>
      <c r="R44" s="3" t="s">
        <v>45</v>
      </c>
      <c r="S44" s="3" t="s">
        <v>41</v>
      </c>
      <c r="T44" s="3" t="s">
        <v>46</v>
      </c>
      <c r="U44" s="3" t="s">
        <v>233</v>
      </c>
      <c r="V44" s="9" t="s">
        <v>57</v>
      </c>
      <c r="W44" s="9" t="s">
        <v>114</v>
      </c>
      <c r="X44" s="6">
        <v>45505</v>
      </c>
      <c r="Y44" s="2">
        <v>1746</v>
      </c>
      <c r="Z44" s="4">
        <f t="shared" si="2"/>
        <v>12.18139534883721</v>
      </c>
      <c r="AA44" s="4">
        <f t="shared" si="3"/>
        <v>1.1885387441860464</v>
      </c>
      <c r="AB44" s="5">
        <v>0</v>
      </c>
      <c r="AC44" s="3" t="s">
        <v>37</v>
      </c>
      <c r="AD44" s="5">
        <v>9.7569999999999997</v>
      </c>
      <c r="AE44" s="5">
        <v>30.913</v>
      </c>
      <c r="AF44" s="5">
        <f t="shared" si="4"/>
        <v>4.9541734883720938</v>
      </c>
      <c r="AG44" s="3" t="s">
        <v>38</v>
      </c>
      <c r="AH44" s="5">
        <v>0.8</v>
      </c>
      <c r="AI44" s="4">
        <v>-3.56</v>
      </c>
      <c r="AJ44" s="4">
        <f t="shared" si="5"/>
        <v>-2.483720930232558E-2</v>
      </c>
      <c r="AK44" s="3" t="s">
        <v>39</v>
      </c>
      <c r="AL44" s="5">
        <v>7</v>
      </c>
      <c r="AM44" s="4">
        <v>-31.15</v>
      </c>
      <c r="AN44" s="4">
        <f t="shared" si="6"/>
        <v>-0.2173255813953488</v>
      </c>
      <c r="AO44" s="15">
        <f t="shared" si="7"/>
        <v>0.24216279069767438</v>
      </c>
      <c r="AP44">
        <f t="shared" si="8"/>
        <v>1720</v>
      </c>
    </row>
    <row r="45" spans="1:42" x14ac:dyDescent="0.2">
      <c r="A45" s="35" t="s">
        <v>278</v>
      </c>
      <c r="B45" s="9" t="s">
        <v>115</v>
      </c>
      <c r="C45" s="1">
        <v>27703</v>
      </c>
      <c r="D45" s="3" t="s">
        <v>206</v>
      </c>
      <c r="E45" s="3" t="s">
        <v>82</v>
      </c>
      <c r="F45" s="3" t="s">
        <v>83</v>
      </c>
      <c r="G45" s="4">
        <v>0</v>
      </c>
      <c r="H45" s="4">
        <f t="shared" si="0"/>
        <v>100</v>
      </c>
      <c r="I45" s="10">
        <v>38</v>
      </c>
      <c r="J45" s="4">
        <f t="shared" si="10"/>
        <v>9.3118183953488369</v>
      </c>
      <c r="K45" s="5">
        <f t="shared" si="9"/>
        <v>4.1140416279069765</v>
      </c>
      <c r="L45" s="7">
        <v>44256</v>
      </c>
      <c r="M45" s="7"/>
      <c r="N45" s="3" t="s">
        <v>113</v>
      </c>
      <c r="O45" s="3" t="s">
        <v>52</v>
      </c>
      <c r="P45" s="3" t="s">
        <v>204</v>
      </c>
      <c r="Q45" s="3" t="s">
        <v>32</v>
      </c>
      <c r="R45" s="3" t="s">
        <v>116</v>
      </c>
      <c r="S45" s="3" t="s">
        <v>82</v>
      </c>
      <c r="T45" s="3" t="s">
        <v>46</v>
      </c>
      <c r="U45" s="3" t="s">
        <v>233</v>
      </c>
      <c r="V45" s="9" t="s">
        <v>35</v>
      </c>
      <c r="W45" s="9" t="s">
        <v>117</v>
      </c>
      <c r="X45" s="6">
        <v>45505</v>
      </c>
      <c r="Y45" s="2">
        <v>1479</v>
      </c>
      <c r="Z45" s="4">
        <f t="shared" si="2"/>
        <v>10.31860465116279</v>
      </c>
      <c r="AA45" s="4">
        <f t="shared" si="3"/>
        <v>1.0067862558139533</v>
      </c>
      <c r="AB45" s="5">
        <v>0</v>
      </c>
      <c r="AC45" s="3" t="s">
        <v>37</v>
      </c>
      <c r="AD45" s="5">
        <v>9.7569999999999997</v>
      </c>
      <c r="AE45" s="5">
        <v>30.913</v>
      </c>
      <c r="AF45" s="5">
        <f t="shared" si="4"/>
        <v>4.1965765116279066</v>
      </c>
      <c r="AG45" s="3" t="s">
        <v>38</v>
      </c>
      <c r="AH45" s="5">
        <v>0.8</v>
      </c>
      <c r="AI45" s="4">
        <v>-11.83</v>
      </c>
      <c r="AJ45" s="4">
        <f t="shared" si="5"/>
        <v>-8.2534883720930236E-2</v>
      </c>
      <c r="AK45" s="3" t="s">
        <v>39</v>
      </c>
      <c r="AL45" s="5">
        <v>7</v>
      </c>
      <c r="AM45" s="4">
        <v>-103.53</v>
      </c>
      <c r="AN45" s="4">
        <f t="shared" si="6"/>
        <v>-0.7223023255813954</v>
      </c>
      <c r="AO45" s="15">
        <f t="shared" si="7"/>
        <v>0.80483720930232561</v>
      </c>
      <c r="AP45">
        <f t="shared" si="8"/>
        <v>1720</v>
      </c>
    </row>
    <row r="46" spans="1:42" x14ac:dyDescent="0.2">
      <c r="A46" s="35" t="s">
        <v>279</v>
      </c>
      <c r="B46" s="9" t="s">
        <v>59</v>
      </c>
      <c r="C46" s="1">
        <v>29930</v>
      </c>
      <c r="D46" s="3" t="s">
        <v>206</v>
      </c>
      <c r="E46" s="3" t="s">
        <v>60</v>
      </c>
      <c r="F46" s="3" t="s">
        <v>42</v>
      </c>
      <c r="G46" s="4">
        <v>0</v>
      </c>
      <c r="H46" s="4">
        <f t="shared" si="0"/>
        <v>100</v>
      </c>
      <c r="I46" s="10">
        <v>38</v>
      </c>
      <c r="J46" s="4">
        <f t="shared" si="10"/>
        <v>11.24469753488372</v>
      </c>
      <c r="K46" s="5">
        <f t="shared" si="9"/>
        <v>4.9835316279069763</v>
      </c>
      <c r="L46" s="13">
        <v>42371</v>
      </c>
      <c r="M46" s="7"/>
      <c r="N46" s="3" t="s">
        <v>61</v>
      </c>
      <c r="O46" s="3" t="s">
        <v>62</v>
      </c>
      <c r="P46" s="3" t="s">
        <v>204</v>
      </c>
      <c r="Q46" s="3" t="s">
        <v>73</v>
      </c>
      <c r="R46" s="3" t="s">
        <v>73</v>
      </c>
      <c r="S46" s="3" t="s">
        <v>60</v>
      </c>
      <c r="T46" s="3" t="s">
        <v>46</v>
      </c>
      <c r="U46" s="3" t="s">
        <v>233</v>
      </c>
      <c r="V46" s="9" t="s">
        <v>35</v>
      </c>
      <c r="W46" s="9" t="s">
        <v>63</v>
      </c>
      <c r="X46" s="6">
        <v>45505</v>
      </c>
      <c r="Y46" s="2">
        <v>1786</v>
      </c>
      <c r="Z46" s="4">
        <f t="shared" si="2"/>
        <v>12.460465116279069</v>
      </c>
      <c r="AA46" s="4">
        <f t="shared" si="3"/>
        <v>1.2157675813953488</v>
      </c>
      <c r="AB46" s="5">
        <v>0</v>
      </c>
      <c r="AC46" s="3" t="s">
        <v>37</v>
      </c>
      <c r="AD46" s="5">
        <v>9.7569999999999997</v>
      </c>
      <c r="AE46" s="5">
        <v>30.913</v>
      </c>
      <c r="AF46" s="5">
        <f t="shared" si="4"/>
        <v>5.0676711627906972</v>
      </c>
      <c r="AG46" s="3" t="s">
        <v>38</v>
      </c>
      <c r="AH46" s="5">
        <v>0.8</v>
      </c>
      <c r="AI46" s="4">
        <v>-12.06</v>
      </c>
      <c r="AJ46" s="4">
        <f t="shared" si="5"/>
        <v>-8.4139534883720932E-2</v>
      </c>
      <c r="AK46" s="3" t="s">
        <v>39</v>
      </c>
      <c r="AL46" s="5">
        <v>7</v>
      </c>
      <c r="AM46" s="4">
        <v>-103.53</v>
      </c>
      <c r="AN46" s="4">
        <f t="shared" si="6"/>
        <v>-0.7223023255813954</v>
      </c>
      <c r="AO46" s="15">
        <f t="shared" si="7"/>
        <v>0.80644186046511634</v>
      </c>
      <c r="AP46">
        <f t="shared" si="8"/>
        <v>1720</v>
      </c>
    </row>
    <row r="47" spans="1:42" s="23" customFormat="1" x14ac:dyDescent="0.2">
      <c r="A47" s="35" t="s">
        <v>280</v>
      </c>
      <c r="B47" s="9" t="s">
        <v>165</v>
      </c>
      <c r="C47" s="1">
        <v>31252</v>
      </c>
      <c r="D47" s="3" t="s">
        <v>206</v>
      </c>
      <c r="E47" s="3" t="s">
        <v>166</v>
      </c>
      <c r="F47" s="3" t="s">
        <v>42</v>
      </c>
      <c r="G47" s="4">
        <v>0</v>
      </c>
      <c r="H47" s="4">
        <f t="shared" si="0"/>
        <v>55.400000000000006</v>
      </c>
      <c r="I47" s="10">
        <v>21.052000000000003</v>
      </c>
      <c r="J47" s="4">
        <f t="shared" si="10"/>
        <v>10.444125220384517</v>
      </c>
      <c r="K47" s="5">
        <f t="shared" si="9"/>
        <v>4.683325917219376</v>
      </c>
      <c r="L47" s="7">
        <v>45096</v>
      </c>
      <c r="M47" s="7"/>
      <c r="N47" s="3" t="s">
        <v>167</v>
      </c>
      <c r="O47" s="3" t="s">
        <v>52</v>
      </c>
      <c r="P47" s="3" t="s">
        <v>204</v>
      </c>
      <c r="Q47" s="3" t="s">
        <v>158</v>
      </c>
      <c r="R47" s="3" t="s">
        <v>45</v>
      </c>
      <c r="S47" s="3" t="s">
        <v>166</v>
      </c>
      <c r="T47" s="3" t="s">
        <v>46</v>
      </c>
      <c r="U47" s="3" t="s">
        <v>233</v>
      </c>
      <c r="V47" s="9" t="s">
        <v>35</v>
      </c>
      <c r="W47" s="9" t="s">
        <v>168</v>
      </c>
      <c r="X47" s="6">
        <v>45505</v>
      </c>
      <c r="Y47" s="2">
        <v>919</v>
      </c>
      <c r="Z47" s="4">
        <f t="shared" si="2"/>
        <v>11.573335572160186</v>
      </c>
      <c r="AA47" s="4">
        <f t="shared" si="3"/>
        <v>1.1292103517756693</v>
      </c>
      <c r="AB47" s="5">
        <v>0</v>
      </c>
      <c r="AC47" s="3" t="s">
        <v>37</v>
      </c>
      <c r="AD47" s="5">
        <v>9.7569999999999997</v>
      </c>
      <c r="AE47" s="5">
        <v>30.913</v>
      </c>
      <c r="AF47" s="5">
        <f t="shared" si="4"/>
        <v>4.7068755771975477</v>
      </c>
      <c r="AG47" s="3" t="s">
        <v>38</v>
      </c>
      <c r="AH47" s="5">
        <v>0.8</v>
      </c>
      <c r="AI47" s="4">
        <v>-1.87</v>
      </c>
      <c r="AJ47" s="4">
        <f t="shared" si="5"/>
        <v>-2.3549659978171437E-2</v>
      </c>
      <c r="AK47" s="3" t="s">
        <v>39</v>
      </c>
      <c r="AL47" s="5">
        <v>7</v>
      </c>
      <c r="AM47" s="4">
        <v>-16.38</v>
      </c>
      <c r="AN47" s="4">
        <f t="shared" si="6"/>
        <v>-0.20627990932751236</v>
      </c>
      <c r="AO47" s="15">
        <f t="shared" si="7"/>
        <v>0.2298295693056838</v>
      </c>
      <c r="AP47" s="23">
        <f t="shared" si="8"/>
        <v>952.88000000000011</v>
      </c>
    </row>
    <row r="48" spans="1:42" x14ac:dyDescent="0.2">
      <c r="A48" s="35" t="s">
        <v>281</v>
      </c>
      <c r="B48" s="9" t="s">
        <v>125</v>
      </c>
      <c r="C48" s="1">
        <v>24911</v>
      </c>
      <c r="D48" s="3" t="s">
        <v>206</v>
      </c>
      <c r="E48" s="3" t="s">
        <v>126</v>
      </c>
      <c r="F48" s="3" t="s">
        <v>42</v>
      </c>
      <c r="G48" s="4">
        <v>0</v>
      </c>
      <c r="H48" s="4">
        <f t="shared" si="0"/>
        <v>83.10526315789474</v>
      </c>
      <c r="I48" s="10">
        <v>31.58</v>
      </c>
      <c r="J48" s="4">
        <f t="shared" si="10"/>
        <v>10.439675800108988</v>
      </c>
      <c r="K48" s="5">
        <f t="shared" si="9"/>
        <v>4.6123566873352289</v>
      </c>
      <c r="L48" s="7">
        <v>44433</v>
      </c>
      <c r="M48" s="7"/>
      <c r="N48" s="3" t="s">
        <v>109</v>
      </c>
      <c r="O48" s="3" t="s">
        <v>52</v>
      </c>
      <c r="P48" s="3" t="s">
        <v>204</v>
      </c>
      <c r="Q48" s="3" t="s">
        <v>32</v>
      </c>
      <c r="R48" s="3" t="s">
        <v>127</v>
      </c>
      <c r="S48" s="3" t="s">
        <v>126</v>
      </c>
      <c r="T48" s="3" t="s">
        <v>46</v>
      </c>
      <c r="U48" s="3" t="s">
        <v>233</v>
      </c>
      <c r="V48" s="9" t="s">
        <v>35</v>
      </c>
      <c r="W48" s="9" t="s">
        <v>128</v>
      </c>
      <c r="X48" s="6">
        <v>45505</v>
      </c>
      <c r="Y48" s="2">
        <v>1378</v>
      </c>
      <c r="Z48" s="4">
        <f t="shared" si="2"/>
        <v>11.568405084171612</v>
      </c>
      <c r="AA48" s="4">
        <f t="shared" si="3"/>
        <v>1.1287292840626242</v>
      </c>
      <c r="AB48" s="5">
        <v>0</v>
      </c>
      <c r="AC48" s="3" t="s">
        <v>37</v>
      </c>
      <c r="AD48" s="5">
        <v>9.7569999999999997</v>
      </c>
      <c r="AE48" s="5">
        <v>30.913</v>
      </c>
      <c r="AF48" s="5">
        <f t="shared" si="4"/>
        <v>4.7048703477325953</v>
      </c>
      <c r="AG48" s="3" t="s">
        <v>38</v>
      </c>
      <c r="AH48" s="5">
        <v>0.8</v>
      </c>
      <c r="AI48" s="4">
        <v>-11.02</v>
      </c>
      <c r="AJ48" s="4">
        <f t="shared" si="5"/>
        <v>-9.2513660397366596E-2</v>
      </c>
      <c r="AK48" s="3" t="s">
        <v>39</v>
      </c>
      <c r="AL48" s="5">
        <v>7</v>
      </c>
      <c r="AM48" s="4">
        <v>-96.46</v>
      </c>
      <c r="AN48" s="4">
        <f t="shared" si="6"/>
        <v>-0.80978835589201281</v>
      </c>
      <c r="AO48" s="15">
        <f t="shared" si="7"/>
        <v>0.90230201628937945</v>
      </c>
      <c r="AP48">
        <f t="shared" si="8"/>
        <v>1429.4105263157896</v>
      </c>
    </row>
    <row r="51" spans="19:29" x14ac:dyDescent="0.2">
      <c r="S51" s="8"/>
      <c r="T51" s="8"/>
      <c r="U51" s="8"/>
    </row>
    <row r="52" spans="19:29" x14ac:dyDescent="0.2">
      <c r="AC52" s="21"/>
    </row>
  </sheetData>
  <autoFilter ref="A1:AO48"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Moira.Petrelli</dc:creator>
  <cp:lastModifiedBy>azeno</cp:lastModifiedBy>
  <cp:lastPrinted>2024-12-17T11:43:12Z</cp:lastPrinted>
  <dcterms:created xsi:type="dcterms:W3CDTF">2025-05-22T11:26:45Z</dcterms:created>
  <dcterms:modified xsi:type="dcterms:W3CDTF">2025-05-22T11:26:45Z</dcterms:modified>
</cp:coreProperties>
</file>