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7765" windowHeight="11730"/>
  </bookViews>
  <sheets>
    <sheet name="Foglio1" sheetId="1" r:id="rId1"/>
  </sheets>
  <definedNames>
    <definedName name="_xlnm._FilterDatabase" localSheetId="0" hidden="1">Foglio1!$A$1:$CK$1</definedName>
  </definedNames>
  <calcPr calcId="14562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AP3" i="1"/>
  <c r="AQ3" i="1"/>
  <c r="AP4" i="1"/>
  <c r="AQ4" i="1"/>
  <c r="AP5" i="1"/>
  <c r="AQ5" i="1"/>
  <c r="AP6" i="1"/>
  <c r="AQ6" i="1"/>
  <c r="AP7" i="1"/>
  <c r="AQ7" i="1"/>
  <c r="AP8" i="1"/>
  <c r="AQ8" i="1"/>
  <c r="AP9" i="1"/>
  <c r="AQ9" i="1"/>
  <c r="AP10" i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P24" i="1"/>
  <c r="AQ24" i="1"/>
  <c r="AP25" i="1"/>
  <c r="AQ25" i="1"/>
  <c r="AP2" i="1"/>
  <c r="AQ2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D2" i="1"/>
  <c r="AF2" i="1"/>
  <c r="AD3" i="1"/>
  <c r="AF3" i="1"/>
  <c r="AD4" i="1"/>
  <c r="AF4" i="1"/>
  <c r="AD5" i="1"/>
  <c r="AF5" i="1"/>
  <c r="AD6" i="1"/>
  <c r="AF6" i="1"/>
  <c r="AD7" i="1"/>
  <c r="AF7" i="1"/>
  <c r="AD8" i="1"/>
  <c r="AF8" i="1"/>
  <c r="AD9" i="1"/>
  <c r="AF9" i="1"/>
  <c r="AD10" i="1"/>
  <c r="AF10" i="1"/>
  <c r="AD11" i="1"/>
  <c r="AF11" i="1"/>
  <c r="AD12" i="1"/>
  <c r="AF12" i="1"/>
  <c r="AD13" i="1"/>
  <c r="AF13" i="1"/>
  <c r="AD14" i="1"/>
  <c r="AF14" i="1"/>
  <c r="AD15" i="1"/>
  <c r="AF15" i="1"/>
  <c r="AD16" i="1"/>
  <c r="AF16" i="1"/>
  <c r="AD17" i="1"/>
  <c r="AF17" i="1"/>
  <c r="AD18" i="1"/>
  <c r="AF18" i="1"/>
  <c r="AD19" i="1"/>
  <c r="AF19" i="1"/>
  <c r="AD20" i="1"/>
  <c r="AF20" i="1"/>
  <c r="AD21" i="1"/>
  <c r="AF21" i="1"/>
  <c r="AD22" i="1"/>
  <c r="AF22" i="1"/>
  <c r="AD23" i="1"/>
  <c r="AF23" i="1"/>
  <c r="AD24" i="1"/>
  <c r="AF24" i="1"/>
  <c r="AD25" i="1"/>
  <c r="AF25" i="1"/>
  <c r="AM25" i="1"/>
  <c r="K25" i="1"/>
  <c r="AI25" i="1"/>
  <c r="AM24" i="1"/>
  <c r="K24" i="1"/>
  <c r="AI24" i="1"/>
  <c r="AM23" i="1"/>
  <c r="K23" i="1"/>
  <c r="AI23" i="1"/>
  <c r="AM22" i="1"/>
  <c r="K22" i="1"/>
  <c r="AI22" i="1"/>
  <c r="AM21" i="1"/>
  <c r="K21" i="1"/>
  <c r="AI21" i="1"/>
  <c r="AM20" i="1"/>
  <c r="K20" i="1"/>
  <c r="AI20" i="1"/>
  <c r="AM19" i="1"/>
  <c r="K19" i="1"/>
  <c r="AI19" i="1"/>
  <c r="AM18" i="1"/>
  <c r="K18" i="1"/>
  <c r="AI18" i="1"/>
  <c r="AM17" i="1"/>
  <c r="K17" i="1"/>
  <c r="AI17" i="1"/>
  <c r="AM16" i="1"/>
  <c r="K16" i="1"/>
  <c r="AI16" i="1"/>
  <c r="AM15" i="1"/>
  <c r="K15" i="1"/>
  <c r="AI15" i="1"/>
  <c r="AM14" i="1"/>
  <c r="K14" i="1"/>
  <c r="AI14" i="1"/>
  <c r="AM13" i="1"/>
  <c r="K13" i="1"/>
  <c r="AI13" i="1"/>
  <c r="AM12" i="1"/>
  <c r="K12" i="1"/>
  <c r="AI12" i="1"/>
  <c r="AM11" i="1"/>
  <c r="K11" i="1"/>
  <c r="AI11" i="1"/>
  <c r="AM10" i="1"/>
  <c r="K10" i="1"/>
  <c r="AI10" i="1"/>
  <c r="AM9" i="1"/>
  <c r="K9" i="1"/>
  <c r="AI9" i="1"/>
  <c r="AM8" i="1"/>
  <c r="K8" i="1"/>
  <c r="AI8" i="1"/>
  <c r="AM7" i="1"/>
  <c r="K7" i="1"/>
  <c r="AI7" i="1"/>
  <c r="AM6" i="1"/>
  <c r="K6" i="1"/>
  <c r="AI6" i="1"/>
  <c r="AM5" i="1"/>
  <c r="K5" i="1"/>
  <c r="AI5" i="1"/>
  <c r="AM4" i="1"/>
  <c r="K4" i="1"/>
  <c r="AI4" i="1"/>
  <c r="AM3" i="1"/>
  <c r="K3" i="1"/>
  <c r="AI3" i="1"/>
  <c r="AM2" i="1"/>
  <c r="K2" i="1"/>
  <c r="AI2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<sst xmlns="http://schemas.openxmlformats.org/spreadsheetml/2006/main" count="578" uniqueCount="172">
  <si>
    <t>Codice fiscale</t>
  </si>
  <si>
    <t>Data di nascita</t>
  </si>
  <si>
    <t>Tempo determinato/indeterminato</t>
  </si>
  <si>
    <t>Descrizione qualifica</t>
  </si>
  <si>
    <t>ORE FORMAZIONE</t>
  </si>
  <si>
    <t>% Part-time</t>
  </si>
  <si>
    <t>RetrOraria</t>
  </si>
  <si>
    <t>QUOTA CONTRIBUZIONE</t>
  </si>
  <si>
    <t>Data assunzione</t>
  </si>
  <si>
    <t>Data fine rapporto</t>
  </si>
  <si>
    <t>Data scadenza contratto a termine</t>
  </si>
  <si>
    <t>Comune</t>
  </si>
  <si>
    <t>Provincia</t>
  </si>
  <si>
    <t>Cittadinanza</t>
  </si>
  <si>
    <t>Mansione</t>
  </si>
  <si>
    <t>AREA-STABILIMENTO</t>
  </si>
  <si>
    <t>Sesso</t>
  </si>
  <si>
    <t>E-mail</t>
  </si>
  <si>
    <t>Totale elementi retributivi</t>
  </si>
  <si>
    <t>Numoremese</t>
  </si>
  <si>
    <t>Periodo (mm/aa)</t>
  </si>
  <si>
    <t>Retribuzione teorica UniEMens</t>
  </si>
  <si>
    <t>Descrizione CONTRIBUTO 3</t>
  </si>
  <si>
    <t>% c/dipendente CONTRIBUTO 3</t>
  </si>
  <si>
    <t>% c/ditta CONTRIBUTO 3</t>
  </si>
  <si>
    <t>Descrizione CONTRIBUTO 4</t>
  </si>
  <si>
    <t>% c/ditta CONTRIBUTO 4</t>
  </si>
  <si>
    <t>Importo c/ditta CONTRIBUTO 4</t>
  </si>
  <si>
    <t>Descrizione CONTRIBUTO 5</t>
  </si>
  <si>
    <t>% c/ditta CONTRIBUTO 5</t>
  </si>
  <si>
    <t>Importo c/ditta CONTRIBUTO 5</t>
  </si>
  <si>
    <t>Descrizione CONTRIBUTO 7</t>
  </si>
  <si>
    <t>Imponibile CONTRIBUTO 7</t>
  </si>
  <si>
    <t>% c/dipendente CONTRIBUTO 7</t>
  </si>
  <si>
    <t>Importo c/dipendente CONTRIBUTO 7</t>
  </si>
  <si>
    <t>% c/ditta CONTRIBUTO 7</t>
  </si>
  <si>
    <t>Importo c/ditta CONTRIBUTO 7</t>
  </si>
  <si>
    <t>Importo totale CONTRIBUTO 7</t>
  </si>
  <si>
    <t>PRVRSS90E48C351O</t>
  </si>
  <si>
    <t>OPERAI P.TIME</t>
  </si>
  <si>
    <t>5° LIVELLO</t>
  </si>
  <si>
    <t>CASCINA</t>
  </si>
  <si>
    <t>PI</t>
  </si>
  <si>
    <t>Licenza media</t>
  </si>
  <si>
    <t>ASM</t>
  </si>
  <si>
    <t>Pubb.es/stab.bal/Alb.diu</t>
  </si>
  <si>
    <t>F</t>
  </si>
  <si>
    <t>raissa.rubia90@gmail.com</t>
  </si>
  <si>
    <t>INPS 100-500-600-9330-613-485</t>
  </si>
  <si>
    <t>INPS 130</t>
  </si>
  <si>
    <t>ESONERO DEC.SUD 242</t>
  </si>
  <si>
    <t>Eson.Cont.Madri (L.213/23)</t>
  </si>
  <si>
    <t>TVRLBT88A66C352L</t>
  </si>
  <si>
    <t>PISA</t>
  </si>
  <si>
    <t>elisabethtavernese@gmail.com</t>
  </si>
  <si>
    <t>LTNGNN76T27G273H</t>
  </si>
  <si>
    <t>OPERAI</t>
  </si>
  <si>
    <t>3° LIVELLO</t>
  </si>
  <si>
    <t>VECCHIANO</t>
  </si>
  <si>
    <t>Titolo istruz.second.sup.-No accesso universita'</t>
  </si>
  <si>
    <t>CUOCO</t>
  </si>
  <si>
    <t>M</t>
  </si>
  <si>
    <t>glatona76@gmail.com</t>
  </si>
  <si>
    <t>CRLGRL83H08G702H</t>
  </si>
  <si>
    <t>AUTISTA</t>
  </si>
  <si>
    <t>carlesilelo83@gmail.com</t>
  </si>
  <si>
    <t>BNGDKL91A41Z313H</t>
  </si>
  <si>
    <t>4° LIVELLO</t>
  </si>
  <si>
    <t>PONTEDERA</t>
  </si>
  <si>
    <t>oonidibendj03@gmail.com</t>
  </si>
  <si>
    <t>SCRMGR62T69G702W</t>
  </si>
  <si>
    <t>6° LIVELLO S</t>
  </si>
  <si>
    <t>TSTBRC72C43G843Y</t>
  </si>
  <si>
    <t>beatrice.testi@gmail.com</t>
  </si>
  <si>
    <t>LPRDRO78D58G273D</t>
  </si>
  <si>
    <t>loprestidora78@gmail.com</t>
  </si>
  <si>
    <t>MNCLRA64M50G702W</t>
  </si>
  <si>
    <t>lauramemiketti@gmail.com</t>
  </si>
  <si>
    <t>LBDFTH60S04Z352M</t>
  </si>
  <si>
    <t>SAN GIULIANO TERME</t>
  </si>
  <si>
    <t>ESERCENTE MENSA</t>
  </si>
  <si>
    <t>labidifathi083@gmail.com</t>
  </si>
  <si>
    <t>FRRSMN85H58G273V</t>
  </si>
  <si>
    <t>ferrantesimona85@gmail.com</t>
  </si>
  <si>
    <t>CRLCST68B44L833F</t>
  </si>
  <si>
    <t>PIETRASANTA</t>
  </si>
  <si>
    <t>LU</t>
  </si>
  <si>
    <t>OPERAIA SPECIALIZZATA</t>
  </si>
  <si>
    <t>GLTCHR96B66G628K</t>
  </si>
  <si>
    <t>7° LIVELLO</t>
  </si>
  <si>
    <t>SERAVEZZA</t>
  </si>
  <si>
    <t>ADD.PULIZIE/LAVAPIATTI</t>
  </si>
  <si>
    <t>chiara.galeotti@hotmail.it</t>
  </si>
  <si>
    <t>LSUNNL68H44G702H</t>
  </si>
  <si>
    <t>ASM/AUTISTA</t>
  </si>
  <si>
    <t>antonellaluise68@gmail.com</t>
  </si>
  <si>
    <t>TSTSRN76R44G843J</t>
  </si>
  <si>
    <t>AIUTO CUOCA/AUTISTA</t>
  </si>
  <si>
    <t>President@crazypistons.org</t>
  </si>
  <si>
    <t>MTHMMD92H21Z352P</t>
  </si>
  <si>
    <t>AIUTO CUOCO</t>
  </si>
  <si>
    <t>rabiajoker@gmail.com</t>
  </si>
  <si>
    <t>BRTRSL56C62D629R</t>
  </si>
  <si>
    <t>PORTOVENERE</t>
  </si>
  <si>
    <t>SP</t>
  </si>
  <si>
    <t>6° LIVELLO</t>
  </si>
  <si>
    <t>BRNLCU62B41F591R</t>
  </si>
  <si>
    <t>SVAMMM69A45E463O</t>
  </si>
  <si>
    <t>savi_mimma@hotmail.com</t>
  </si>
  <si>
    <t>PCCGMR84R17E463W</t>
  </si>
  <si>
    <t>piccinini.gianmaria@gmail.com</t>
  </si>
  <si>
    <t>BRGCLD76E48G702U</t>
  </si>
  <si>
    <t>consanifamily@yahoo.it</t>
  </si>
  <si>
    <t>BRNNMR66M68H769S</t>
  </si>
  <si>
    <t>annamariabruni01@gmail.com</t>
  </si>
  <si>
    <t>DLFDNL64R50B832W</t>
  </si>
  <si>
    <t>dfdaniela10@gmail.com</t>
  </si>
  <si>
    <t>PRRDNL83R43G702B</t>
  </si>
  <si>
    <t>PRIVITERA RAISSA</t>
  </si>
  <si>
    <t>TAVERNESE ELISABETH</t>
  </si>
  <si>
    <t>LA TONA GIOVANNI</t>
  </si>
  <si>
    <t>CARLESI GABRIELE</t>
  </si>
  <si>
    <t>BENGALY DIAKALIA</t>
  </si>
  <si>
    <t>SCARAMELLI MARIA GRAZIA</t>
  </si>
  <si>
    <t>TESTI BEATRICE</t>
  </si>
  <si>
    <t>LO PRESTI DORA</t>
  </si>
  <si>
    <t>MENICHETTI LAURA</t>
  </si>
  <si>
    <t>LABIDI FATHI</t>
  </si>
  <si>
    <t>FERRANTE SIMONA</t>
  </si>
  <si>
    <t>CARLI CELESTINA</t>
  </si>
  <si>
    <t>GALEOTTI CHIARA</t>
  </si>
  <si>
    <t>LUISE ANTONELLA</t>
  </si>
  <si>
    <t>TESTI SERENA</t>
  </si>
  <si>
    <t>MATHLOUTHI MOHAMED RABIA</t>
  </si>
  <si>
    <t>BERTOLI ROSALIA</t>
  </si>
  <si>
    <t>BRUNI LUCIA</t>
  </si>
  <si>
    <t>SAVI MIMMA</t>
  </si>
  <si>
    <t>PICCININI GIAN MARIA</t>
  </si>
  <si>
    <t>BARGAGNA CLAUDIA</t>
  </si>
  <si>
    <t>BRUNI ANNA MARIA</t>
  </si>
  <si>
    <t>DEL FRATE DANIELA</t>
  </si>
  <si>
    <t>PERRUZZA DANIELA</t>
  </si>
  <si>
    <t>Codice livello/categoria</t>
  </si>
  <si>
    <t>Ore settimanali</t>
  </si>
  <si>
    <t xml:space="preserve">Titolo di studio </t>
  </si>
  <si>
    <t>Indirizzo studio</t>
  </si>
  <si>
    <t>Sede lavoro</t>
  </si>
  <si>
    <t>CENTRO DI COSTO</t>
  </si>
  <si>
    <t xml:space="preserve">Contratto </t>
  </si>
  <si>
    <t>retribuzione riproporzionata al part time annua</t>
  </si>
  <si>
    <t xml:space="preserve">tempo lavorativo annuo </t>
  </si>
  <si>
    <t>retribuzione oraria teorica</t>
  </si>
  <si>
    <t>QUOTA CONTRIBUZIONE C/DIPENDENTE</t>
  </si>
  <si>
    <t xml:space="preserve">Calcolo  contributo </t>
  </si>
  <si>
    <t>Calcolo  sgravio 4</t>
  </si>
  <si>
    <t>calcolo esonero 5</t>
  </si>
  <si>
    <t>Tempo indeterminato</t>
  </si>
  <si>
    <t>ITALIANA</t>
  </si>
  <si>
    <t>PRODUZIONE</t>
  </si>
  <si>
    <t>Tempo determinato</t>
  </si>
  <si>
    <t>COSTA D'AVORIO</t>
  </si>
  <si>
    <t>TUNISIA</t>
  </si>
  <si>
    <t>SAVEMA</t>
  </si>
  <si>
    <t>Regione sede di lavoro</t>
  </si>
  <si>
    <t>LIGURIA</t>
  </si>
  <si>
    <t>TOSCANA</t>
  </si>
  <si>
    <t>Alberghiero</t>
  </si>
  <si>
    <t>PORTOVENERE 82004</t>
  </si>
  <si>
    <t>RSA LE FONTI</t>
  </si>
  <si>
    <t>RSA LE FONTI- DISTACCATO CC MAFFI</t>
  </si>
  <si>
    <t>PENTAIR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</si>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</sst>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"/>
    <numFmt numFmtId="179" formatCode="0.00000"/>
  </numFmts>
  <fonts count="5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178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0" fillId="0" borderId="0" xfId="0" applyNumberFormat="1" applyBorder="1" applyAlignment="1">
      <alignment vertical="center"/>
    </xf>
  </cellXfs>
  <cellStyles count="1">
    <cellStyle name="Normale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"/>
  <sheetViews>
    <sheetView tabSelected="1" zoomScale="70" zoomScaleNormal="70" workbookViewId="0">
      <selection activeCell="A3" sqref="A3"/>
    </sheetView>
  </sheetViews>
  <sheetFormatPr defaultRowHeight="12.75" x14ac:dyDescent="0.2"/>
  <cols>
    <col min="1" max="1" width="27.28515625" bestFit="1" customWidth="1"/>
    <col min="2" max="2" width="20.28515625" bestFit="1" customWidth="1"/>
    <col min="3" max="3" width="16.28515625" customWidth="1"/>
    <col min="4" max="4" width="28.5703125" customWidth="1"/>
    <col min="5" max="5" width="18.85546875" customWidth="1"/>
    <col min="6" max="6" width="16.42578125" customWidth="1"/>
    <col min="7" max="7" width="12.85546875" customWidth="1"/>
    <col min="8" max="8" width="12.42578125" customWidth="1"/>
    <col min="9" max="9" width="14" customWidth="1"/>
    <col min="10" max="10" width="12.140625" customWidth="1"/>
    <col min="11" max="11" width="15.85546875" customWidth="1"/>
    <col min="12" max="12" width="17.7109375" customWidth="1"/>
    <col min="13" max="13" width="11.85546875" customWidth="1"/>
    <col min="14" max="14" width="15.28515625" customWidth="1"/>
    <col min="15" max="15" width="19.85546875" customWidth="1"/>
    <col min="16" max="16" width="11" customWidth="1"/>
    <col min="17" max="17" width="13.85546875" customWidth="1"/>
    <col min="18" max="18" width="40" customWidth="1"/>
    <col min="19" max="19" width="19" customWidth="1"/>
    <col min="20" max="20" width="24.28515625" customWidth="1"/>
    <col min="21" max="21" width="22.5703125" customWidth="1"/>
    <col min="22" max="23" width="35.85546875" customWidth="1"/>
    <col min="24" max="24" width="32.28515625" bestFit="1" customWidth="1"/>
    <col min="25" max="25" width="24.7109375" bestFit="1" customWidth="1"/>
    <col min="26" max="26" width="28.28515625" bestFit="1" customWidth="1"/>
    <col min="27" max="27" width="32.28515625" bestFit="1" customWidth="1"/>
    <col min="28" max="28" width="28.28515625" bestFit="1" customWidth="1"/>
    <col min="29" max="29" width="31.85546875" bestFit="1" customWidth="1"/>
    <col min="30" max="30" width="19.42578125" bestFit="1" customWidth="1"/>
    <col min="31" max="31" width="23" bestFit="1" customWidth="1"/>
    <col min="32" max="32" width="7.5703125" bestFit="1" customWidth="1"/>
    <col min="33" max="33" width="27.85546875" bestFit="1" customWidth="1"/>
    <col min="34" max="34" width="19.42578125" bestFit="1" customWidth="1"/>
    <col min="35" max="35" width="23" bestFit="1" customWidth="1"/>
    <col min="36" max="36" width="33.85546875" bestFit="1" customWidth="1"/>
    <col min="37" max="37" width="14.7109375" customWidth="1"/>
    <col min="38" max="38" width="14.7109375" bestFit="1" customWidth="1"/>
    <col min="39" max="39" width="20" customWidth="1"/>
    <col min="40" max="40" width="23.28515625" customWidth="1"/>
    <col min="41" max="41" width="20.7109375" customWidth="1"/>
    <col min="42" max="42" width="16.85546875" bestFit="1" customWidth="1"/>
    <col min="43" max="43" width="31.140625" bestFit="1" customWidth="1"/>
    <col min="44" max="44" width="25" bestFit="1" customWidth="1"/>
    <col min="45" max="45" width="23.140625" bestFit="1" customWidth="1"/>
    <col min="46" max="46" width="25.85546875" bestFit="1" customWidth="1"/>
    <col min="47" max="47" width="26.85546875" bestFit="1" customWidth="1"/>
    <col min="48" max="48" width="13.28515625" bestFit="1" customWidth="1"/>
    <col min="49" max="49" width="25.7109375" bestFit="1" customWidth="1"/>
    <col min="50" max="50" width="28.28515625" bestFit="1" customWidth="1"/>
    <col min="51" max="51" width="27.28515625" bestFit="1" customWidth="1"/>
    <col min="52" max="52" width="32.7109375" bestFit="1" customWidth="1"/>
    <col min="53" max="53" width="38.140625" bestFit="1" customWidth="1"/>
    <col min="54" max="54" width="26.5703125" bestFit="1" customWidth="1"/>
    <col min="55" max="55" width="29.42578125" bestFit="1" customWidth="1"/>
    <col min="56" max="56" width="27.28515625" bestFit="1" customWidth="1"/>
    <col min="57" max="57" width="32.7109375" bestFit="1" customWidth="1"/>
    <col min="58" max="58" width="38.140625" bestFit="1" customWidth="1"/>
    <col min="59" max="59" width="26.5703125" bestFit="1" customWidth="1"/>
    <col min="60" max="60" width="31.85546875" bestFit="1" customWidth="1"/>
    <col min="61" max="61" width="30.85546875" bestFit="1" customWidth="1"/>
    <col min="62" max="62" width="28.28515625" bestFit="1" customWidth="1"/>
    <col min="63" max="63" width="27.28515625" bestFit="1" customWidth="1"/>
    <col min="64" max="64" width="32.7109375" bestFit="1" customWidth="1"/>
    <col min="65" max="65" width="38.140625" bestFit="1" customWidth="1"/>
    <col min="66" max="66" width="26.5703125" bestFit="1" customWidth="1"/>
    <col min="67" max="67" width="31.85546875" bestFit="1" customWidth="1"/>
    <col min="68" max="68" width="30.85546875" bestFit="1" customWidth="1"/>
    <col min="69" max="69" width="28.28515625" bestFit="1" customWidth="1"/>
    <col min="70" max="70" width="27.28515625" bestFit="1" customWidth="1"/>
    <col min="71" max="71" width="32.7109375" bestFit="1" customWidth="1"/>
    <col min="72" max="72" width="38.140625" bestFit="1" customWidth="1"/>
    <col min="73" max="73" width="26.5703125" bestFit="1" customWidth="1"/>
    <col min="74" max="74" width="31.85546875" bestFit="1" customWidth="1"/>
    <col min="75" max="75" width="30.85546875" bestFit="1" customWidth="1"/>
    <col min="76" max="76" width="28.28515625" bestFit="1" customWidth="1"/>
    <col min="77" max="77" width="27.28515625" bestFit="1" customWidth="1"/>
    <col min="78" max="78" width="32.7109375" bestFit="1" customWidth="1"/>
    <col min="79" max="79" width="38.140625" bestFit="1" customWidth="1"/>
    <col min="80" max="80" width="26.5703125" bestFit="1" customWidth="1"/>
    <col min="81" max="81" width="31.85546875" bestFit="1" customWidth="1"/>
    <col min="82" max="82" width="30.85546875" bestFit="1" customWidth="1"/>
    <col min="83" max="83" width="28.28515625" bestFit="1" customWidth="1"/>
    <col min="84" max="84" width="27.28515625" bestFit="1" customWidth="1"/>
    <col min="85" max="85" width="32.7109375" bestFit="1" customWidth="1"/>
    <col min="86" max="86" width="38.140625" bestFit="1" customWidth="1"/>
    <col min="87" max="87" width="26.5703125" bestFit="1" customWidth="1"/>
    <col min="88" max="88" width="31.85546875" bestFit="1" customWidth="1"/>
    <col min="89" max="89" width="30.85546875" bestFit="1" customWidth="1"/>
  </cols>
  <sheetData>
    <row r="1" spans="1:89" s="8" customFormat="1" ht="52.5" customHeight="1" x14ac:dyDescent="0.2">
      <c r="A1" s="6" t="s">
        <v>171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142</v>
      </c>
      <c r="G1" s="6" t="s">
        <v>4</v>
      </c>
      <c r="H1" s="6" t="s">
        <v>5</v>
      </c>
      <c r="I1" s="6" t="s">
        <v>143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144</v>
      </c>
      <c r="S1" s="6" t="s">
        <v>145</v>
      </c>
      <c r="T1" s="6" t="s">
        <v>14</v>
      </c>
      <c r="U1" s="6" t="s">
        <v>15</v>
      </c>
      <c r="V1" s="6" t="s">
        <v>146</v>
      </c>
      <c r="W1" s="6" t="s">
        <v>163</v>
      </c>
      <c r="X1" s="6" t="s">
        <v>147</v>
      </c>
      <c r="Y1" s="6" t="s">
        <v>16</v>
      </c>
      <c r="Z1" s="6" t="s">
        <v>17</v>
      </c>
      <c r="AA1" s="6" t="s">
        <v>148</v>
      </c>
      <c r="AB1" s="6" t="s">
        <v>18</v>
      </c>
      <c r="AC1" s="6" t="s">
        <v>19</v>
      </c>
      <c r="AD1" s="6" t="s">
        <v>149</v>
      </c>
      <c r="AE1" s="6" t="s">
        <v>150</v>
      </c>
      <c r="AF1" s="6" t="s">
        <v>151</v>
      </c>
      <c r="AG1" s="6" t="s">
        <v>20</v>
      </c>
      <c r="AH1" s="6" t="s">
        <v>21</v>
      </c>
      <c r="AI1" s="6" t="s">
        <v>152</v>
      </c>
      <c r="AJ1" s="6" t="s">
        <v>22</v>
      </c>
      <c r="AK1" s="6" t="s">
        <v>23</v>
      </c>
      <c r="AL1" s="7" t="s">
        <v>24</v>
      </c>
      <c r="AM1" s="6" t="s">
        <v>153</v>
      </c>
      <c r="AN1" s="6" t="s">
        <v>25</v>
      </c>
      <c r="AO1" s="6" t="s">
        <v>26</v>
      </c>
      <c r="AP1" s="6" t="s">
        <v>27</v>
      </c>
      <c r="AQ1" s="6" t="s">
        <v>154</v>
      </c>
      <c r="AR1" s="6" t="s">
        <v>28</v>
      </c>
      <c r="AS1" s="6" t="s">
        <v>29</v>
      </c>
      <c r="AT1" s="6" t="s">
        <v>30</v>
      </c>
      <c r="AU1" s="6" t="s">
        <v>155</v>
      </c>
      <c r="AV1" s="6" t="s">
        <v>31</v>
      </c>
      <c r="AW1" s="6" t="s">
        <v>32</v>
      </c>
      <c r="AX1" s="6" t="s">
        <v>33</v>
      </c>
      <c r="AY1" s="6" t="s">
        <v>34</v>
      </c>
      <c r="AZ1" s="6" t="s">
        <v>35</v>
      </c>
      <c r="BA1" s="6" t="s">
        <v>36</v>
      </c>
      <c r="BB1" s="6" t="s">
        <v>37</v>
      </c>
    </row>
    <row r="2" spans="1:89" x14ac:dyDescent="0.2">
      <c r="A2" s="2" t="s">
        <v>138</v>
      </c>
      <c r="B2" s="2" t="s">
        <v>111</v>
      </c>
      <c r="C2" s="1">
        <v>27888</v>
      </c>
      <c r="D2" s="12" t="s">
        <v>159</v>
      </c>
      <c r="E2" s="2" t="s">
        <v>39</v>
      </c>
      <c r="F2" s="2" t="s">
        <v>40</v>
      </c>
      <c r="G2" s="3">
        <v>0</v>
      </c>
      <c r="H2" s="3">
        <v>45</v>
      </c>
      <c r="I2" s="9">
        <f t="shared" ref="I2:I25" si="0">H2*40/100</f>
        <v>18</v>
      </c>
      <c r="J2" s="10">
        <f t="shared" ref="J2:J25" si="1">AF2-AI2</f>
        <v>9.4920735411627923</v>
      </c>
      <c r="K2" s="11">
        <f t="shared" ref="K2:K25" si="2">AM2+AQ2+AU2</f>
        <v>4.262803758139535</v>
      </c>
      <c r="L2" s="1">
        <v>45469</v>
      </c>
      <c r="M2" s="1"/>
      <c r="N2" s="14">
        <v>45747</v>
      </c>
      <c r="O2" s="2" t="s">
        <v>58</v>
      </c>
      <c r="P2" s="2" t="s">
        <v>42</v>
      </c>
      <c r="Q2" s="12" t="s">
        <v>157</v>
      </c>
      <c r="R2" s="2" t="s">
        <v>43</v>
      </c>
      <c r="S2" s="2" t="s">
        <v>43</v>
      </c>
      <c r="T2" s="2" t="s">
        <v>44</v>
      </c>
      <c r="U2" s="12" t="s">
        <v>158</v>
      </c>
      <c r="V2" s="2" t="s">
        <v>168</v>
      </c>
      <c r="W2" s="2" t="s">
        <v>165</v>
      </c>
      <c r="X2" s="2" t="s">
        <v>168</v>
      </c>
      <c r="Y2" s="2" t="s">
        <v>46</v>
      </c>
      <c r="Z2" s="2" t="s">
        <v>112</v>
      </c>
      <c r="AA2" s="2" t="s">
        <v>45</v>
      </c>
      <c r="AB2" s="5">
        <v>1507.63</v>
      </c>
      <c r="AC2" s="3">
        <v>172</v>
      </c>
      <c r="AD2" s="9">
        <f t="shared" ref="AD2:AD25" si="3">(AB2*H2/100)*12</f>
        <v>8141.2020000000011</v>
      </c>
      <c r="AE2" s="10">
        <f t="shared" ref="AE2:AE25" si="4">1720*H2/100</f>
        <v>774</v>
      </c>
      <c r="AF2" s="10">
        <f t="shared" ref="AF2:AF25" si="5">AD2/AE2</f>
        <v>10.518348837209304</v>
      </c>
      <c r="AG2" s="2"/>
      <c r="AH2" s="10">
        <v>774</v>
      </c>
      <c r="AI2" s="9">
        <f t="shared" ref="AI2:AI25" si="6">AF2*AK2/100</f>
        <v>1.0262752960465118</v>
      </c>
      <c r="AJ2" s="13" t="s">
        <v>48</v>
      </c>
      <c r="AK2" s="11">
        <v>9.7569999999999997</v>
      </c>
      <c r="AL2" s="11">
        <v>31.683</v>
      </c>
      <c r="AM2" s="10">
        <f t="shared" ref="AM2:AM25" si="7">(AK2+AL2)*AF2/100</f>
        <v>4.3588037581395351</v>
      </c>
      <c r="AN2" s="13" t="s">
        <v>49</v>
      </c>
      <c r="AO2" s="11">
        <v>0.8</v>
      </c>
      <c r="AP2" s="9">
        <f t="shared" ref="AP2:AP25" si="8">(AH2*-0.8)/100</f>
        <v>-6.1920000000000002</v>
      </c>
      <c r="AQ2" s="10">
        <f t="shared" ref="AQ2:AQ25" si="9">(AP2*12)/AH2</f>
        <v>-9.6000000000000002E-2</v>
      </c>
      <c r="AR2" s="13" t="s">
        <v>50</v>
      </c>
      <c r="AS2" s="3">
        <v>0</v>
      </c>
      <c r="AT2" s="4">
        <v>0</v>
      </c>
      <c r="AU2" s="3">
        <v>0</v>
      </c>
      <c r="AV2" s="2" t="s">
        <v>51</v>
      </c>
      <c r="AW2" s="4">
        <v>0</v>
      </c>
      <c r="AX2" s="4">
        <v>0</v>
      </c>
      <c r="AY2" s="3">
        <v>0</v>
      </c>
      <c r="AZ2" s="4">
        <v>0</v>
      </c>
      <c r="BA2" s="3">
        <v>0</v>
      </c>
      <c r="BB2" s="4">
        <v>0</v>
      </c>
      <c r="BC2" s="2"/>
      <c r="BD2" s="3"/>
      <c r="BE2" s="4"/>
      <c r="BF2" s="3"/>
      <c r="BG2" s="4"/>
      <c r="BH2" s="3"/>
      <c r="BI2" s="3"/>
      <c r="BJ2" s="2"/>
      <c r="BK2" s="3"/>
      <c r="BL2" s="4"/>
      <c r="BM2" s="3"/>
      <c r="BN2" s="4"/>
      <c r="BO2" s="3"/>
      <c r="BP2" s="3"/>
      <c r="BQ2" s="2"/>
      <c r="BR2" s="3"/>
      <c r="BS2" s="4"/>
      <c r="BT2" s="3"/>
      <c r="BU2" s="4"/>
      <c r="BV2" s="3"/>
      <c r="BW2" s="3"/>
      <c r="BX2" s="2"/>
      <c r="BY2" s="3"/>
      <c r="BZ2" s="4"/>
      <c r="CA2" s="3"/>
      <c r="CB2" s="4"/>
      <c r="CC2" s="3"/>
      <c r="CD2" s="3"/>
      <c r="CE2" s="2"/>
      <c r="CF2" s="3"/>
      <c r="CG2" s="4"/>
      <c r="CH2" s="3"/>
      <c r="CI2" s="4"/>
      <c r="CJ2" s="3"/>
      <c r="CK2" s="3"/>
    </row>
    <row r="3" spans="1:89" x14ac:dyDescent="0.2">
      <c r="A3" s="2" t="s">
        <v>122</v>
      </c>
      <c r="B3" s="2" t="s">
        <v>66</v>
      </c>
      <c r="C3" s="1">
        <v>33239</v>
      </c>
      <c r="D3" s="2" t="s">
        <v>156</v>
      </c>
      <c r="E3" s="2" t="s">
        <v>56</v>
      </c>
      <c r="F3" s="2" t="s">
        <v>67</v>
      </c>
      <c r="G3" s="3">
        <v>0</v>
      </c>
      <c r="H3" s="3">
        <v>100</v>
      </c>
      <c r="I3" s="9">
        <f t="shared" si="0"/>
        <v>40</v>
      </c>
      <c r="J3" s="10">
        <f t="shared" si="1"/>
        <v>11.167634210232556</v>
      </c>
      <c r="K3" s="11">
        <f t="shared" si="2"/>
        <v>5.0322289116279055</v>
      </c>
      <c r="L3" s="1">
        <v>43833</v>
      </c>
      <c r="M3" s="1"/>
      <c r="N3" s="14"/>
      <c r="O3" s="2" t="s">
        <v>68</v>
      </c>
      <c r="P3" s="2" t="s">
        <v>42</v>
      </c>
      <c r="Q3" s="2" t="s">
        <v>160</v>
      </c>
      <c r="R3" s="2" t="s">
        <v>43</v>
      </c>
      <c r="S3" s="2" t="s">
        <v>166</v>
      </c>
      <c r="T3" s="2" t="s">
        <v>60</v>
      </c>
      <c r="U3" s="12" t="s">
        <v>158</v>
      </c>
      <c r="V3" s="2" t="s">
        <v>169</v>
      </c>
      <c r="W3" s="2" t="s">
        <v>165</v>
      </c>
      <c r="X3" s="2" t="s">
        <v>169</v>
      </c>
      <c r="Y3" s="2" t="s">
        <v>46</v>
      </c>
      <c r="Z3" s="2" t="s">
        <v>69</v>
      </c>
      <c r="AA3" s="2" t="s">
        <v>45</v>
      </c>
      <c r="AB3" s="5">
        <v>1773.76</v>
      </c>
      <c r="AC3" s="3">
        <v>172</v>
      </c>
      <c r="AD3" s="9">
        <f t="shared" si="3"/>
        <v>21285.119999999999</v>
      </c>
      <c r="AE3" s="10">
        <f t="shared" si="4"/>
        <v>1720</v>
      </c>
      <c r="AF3" s="10">
        <f t="shared" si="5"/>
        <v>12.375069767441859</v>
      </c>
      <c r="AG3" s="2"/>
      <c r="AH3" s="10">
        <v>1720</v>
      </c>
      <c r="AI3" s="9">
        <f t="shared" si="6"/>
        <v>1.2074355572093021</v>
      </c>
      <c r="AJ3" s="13" t="s">
        <v>48</v>
      </c>
      <c r="AK3" s="11">
        <v>9.7569999999999997</v>
      </c>
      <c r="AL3" s="11">
        <v>31.683</v>
      </c>
      <c r="AM3" s="10">
        <f t="shared" si="7"/>
        <v>5.1282289116279056</v>
      </c>
      <c r="AN3" s="13" t="s">
        <v>49</v>
      </c>
      <c r="AO3" s="11">
        <v>0.8</v>
      </c>
      <c r="AP3" s="9">
        <f t="shared" si="8"/>
        <v>-13.76</v>
      </c>
      <c r="AQ3" s="10">
        <f t="shared" si="9"/>
        <v>-9.6000000000000002E-2</v>
      </c>
      <c r="AR3" s="13" t="s">
        <v>50</v>
      </c>
      <c r="AS3" s="3">
        <v>0</v>
      </c>
      <c r="AT3" s="4">
        <v>0</v>
      </c>
      <c r="AU3" s="4">
        <v>0</v>
      </c>
      <c r="AV3" s="2" t="s">
        <v>51</v>
      </c>
      <c r="AW3" s="4">
        <v>0</v>
      </c>
      <c r="AX3" s="4">
        <v>0</v>
      </c>
      <c r="AY3" s="3">
        <v>0</v>
      </c>
      <c r="AZ3" s="4">
        <v>0</v>
      </c>
      <c r="BA3" s="3">
        <v>0</v>
      </c>
      <c r="BB3" s="4">
        <v>0</v>
      </c>
      <c r="BC3" s="2"/>
      <c r="BD3" s="3"/>
      <c r="BE3" s="4"/>
      <c r="BF3" s="3"/>
      <c r="BG3" s="4"/>
      <c r="BH3" s="3"/>
      <c r="BI3" s="3"/>
      <c r="BJ3" s="2"/>
      <c r="BK3" s="3"/>
      <c r="BL3" s="4"/>
      <c r="BM3" s="3"/>
      <c r="BN3" s="4"/>
      <c r="BO3" s="3"/>
      <c r="BP3" s="3"/>
      <c r="BQ3" s="2"/>
      <c r="BR3" s="3"/>
      <c r="BS3" s="4"/>
      <c r="BT3" s="3"/>
      <c r="BU3" s="4"/>
      <c r="BV3" s="3"/>
      <c r="BW3" s="3"/>
      <c r="BX3" s="2"/>
      <c r="BY3" s="3"/>
      <c r="BZ3" s="4"/>
      <c r="CA3" s="3"/>
      <c r="CB3" s="4"/>
      <c r="CC3" s="3"/>
      <c r="CD3" s="3"/>
      <c r="CE3" s="2"/>
      <c r="CF3" s="3"/>
      <c r="CG3" s="4"/>
      <c r="CH3" s="3"/>
      <c r="CI3" s="4"/>
      <c r="CJ3" s="3"/>
      <c r="CK3" s="3"/>
    </row>
    <row r="4" spans="1:89" x14ac:dyDescent="0.2">
      <c r="A4" s="2" t="s">
        <v>134</v>
      </c>
      <c r="B4" s="2" t="s">
        <v>102</v>
      </c>
      <c r="C4" s="1">
        <v>20536</v>
      </c>
      <c r="D4" s="2" t="s">
        <v>156</v>
      </c>
      <c r="E4" s="2" t="s">
        <v>39</v>
      </c>
      <c r="F4" s="2" t="s">
        <v>71</v>
      </c>
      <c r="G4" s="3">
        <v>0</v>
      </c>
      <c r="H4" s="3">
        <v>21.87</v>
      </c>
      <c r="I4" s="9">
        <f t="shared" si="0"/>
        <v>8.7480000000000011</v>
      </c>
      <c r="J4" s="10">
        <f t="shared" si="1"/>
        <v>10.169525643488372</v>
      </c>
      <c r="K4" s="11">
        <f t="shared" si="2"/>
        <v>4.5738928744186049</v>
      </c>
      <c r="L4" s="1">
        <v>45201</v>
      </c>
      <c r="M4" s="1"/>
      <c r="N4" s="14"/>
      <c r="O4" s="2" t="s">
        <v>103</v>
      </c>
      <c r="P4" s="2" t="s">
        <v>104</v>
      </c>
      <c r="Q4" s="12" t="s">
        <v>157</v>
      </c>
      <c r="R4" s="2" t="s">
        <v>43</v>
      </c>
      <c r="S4" s="2" t="s">
        <v>43</v>
      </c>
      <c r="T4" s="2" t="s">
        <v>44</v>
      </c>
      <c r="U4" s="12" t="s">
        <v>158</v>
      </c>
      <c r="V4" s="2" t="s">
        <v>167</v>
      </c>
      <c r="W4" s="2" t="s">
        <v>164</v>
      </c>
      <c r="X4" s="2" t="s">
        <v>167</v>
      </c>
      <c r="Y4" s="2" t="s">
        <v>46</v>
      </c>
      <c r="Z4" s="2"/>
      <c r="AA4" s="2" t="s">
        <v>45</v>
      </c>
      <c r="AB4" s="5">
        <v>1615.23</v>
      </c>
      <c r="AC4" s="3">
        <v>172</v>
      </c>
      <c r="AD4" s="9">
        <f t="shared" si="3"/>
        <v>4239.0096119999998</v>
      </c>
      <c r="AE4" s="10">
        <f t="shared" si="4"/>
        <v>376.16399999999999</v>
      </c>
      <c r="AF4" s="10">
        <f t="shared" si="5"/>
        <v>11.269046511627907</v>
      </c>
      <c r="AG4" s="2"/>
      <c r="AH4" s="10">
        <v>376.16399999999999</v>
      </c>
      <c r="AI4" s="9">
        <f t="shared" si="6"/>
        <v>1.0995208681395348</v>
      </c>
      <c r="AJ4" s="13" t="s">
        <v>48</v>
      </c>
      <c r="AK4" s="11">
        <v>9.7569999999999997</v>
      </c>
      <c r="AL4" s="11">
        <v>31.683</v>
      </c>
      <c r="AM4" s="10">
        <f t="shared" si="7"/>
        <v>4.669892874418605</v>
      </c>
      <c r="AN4" s="13" t="s">
        <v>49</v>
      </c>
      <c r="AO4" s="11">
        <v>0.8</v>
      </c>
      <c r="AP4" s="9">
        <f t="shared" si="8"/>
        <v>-3.009312</v>
      </c>
      <c r="AQ4" s="10">
        <f t="shared" si="9"/>
        <v>-9.6000000000000002E-2</v>
      </c>
      <c r="AR4" s="13" t="s">
        <v>50</v>
      </c>
      <c r="AS4" s="3">
        <v>0</v>
      </c>
      <c r="AT4" s="4">
        <v>0</v>
      </c>
      <c r="AU4" s="4">
        <v>0</v>
      </c>
      <c r="AV4" s="2" t="s">
        <v>51</v>
      </c>
      <c r="AW4" s="4">
        <v>0</v>
      </c>
      <c r="AX4" s="4">
        <v>0</v>
      </c>
      <c r="AY4" s="3">
        <v>0</v>
      </c>
      <c r="AZ4" s="4">
        <v>0</v>
      </c>
      <c r="BA4" s="3">
        <v>0</v>
      </c>
      <c r="BB4" s="4">
        <v>0</v>
      </c>
      <c r="BC4" s="2"/>
      <c r="BD4" s="3"/>
      <c r="BE4" s="4"/>
      <c r="BF4" s="3"/>
      <c r="BG4" s="4"/>
      <c r="BH4" s="3"/>
      <c r="BI4" s="3"/>
      <c r="BJ4" s="2"/>
      <c r="BK4" s="3"/>
      <c r="BL4" s="4"/>
      <c r="BM4" s="3"/>
      <c r="BN4" s="4"/>
      <c r="BO4" s="3"/>
      <c r="BP4" s="3"/>
      <c r="BQ4" s="2"/>
      <c r="BR4" s="3"/>
      <c r="BS4" s="4"/>
      <c r="BT4" s="3"/>
      <c r="BU4" s="4"/>
      <c r="BV4" s="3"/>
      <c r="BW4" s="3"/>
      <c r="BX4" s="2"/>
      <c r="BY4" s="3"/>
      <c r="BZ4" s="4"/>
      <c r="CA4" s="3"/>
      <c r="CB4" s="4"/>
      <c r="CC4" s="3"/>
      <c r="CD4" s="3"/>
      <c r="CE4" s="2"/>
      <c r="CF4" s="3"/>
      <c r="CG4" s="4"/>
      <c r="CH4" s="3"/>
      <c r="CI4" s="4"/>
      <c r="CJ4" s="3"/>
      <c r="CK4" s="3"/>
    </row>
    <row r="5" spans="1:89" x14ac:dyDescent="0.2">
      <c r="A5" s="2" t="s">
        <v>139</v>
      </c>
      <c r="B5" s="2" t="s">
        <v>113</v>
      </c>
      <c r="C5" s="1">
        <v>24347</v>
      </c>
      <c r="D5" s="12" t="s">
        <v>159</v>
      </c>
      <c r="E5" s="2" t="s">
        <v>39</v>
      </c>
      <c r="F5" s="2" t="s">
        <v>105</v>
      </c>
      <c r="G5" s="3">
        <v>0</v>
      </c>
      <c r="H5" s="3">
        <v>32.5</v>
      </c>
      <c r="I5" s="9">
        <f t="shared" si="0"/>
        <v>13</v>
      </c>
      <c r="J5" s="10">
        <f t="shared" si="1"/>
        <v>8.9721479406976741</v>
      </c>
      <c r="K5" s="11">
        <f t="shared" si="2"/>
        <v>4.0240515348837205</v>
      </c>
      <c r="L5" s="1">
        <v>45565</v>
      </c>
      <c r="M5" s="1"/>
      <c r="N5" s="14">
        <v>45716</v>
      </c>
      <c r="O5" s="2" t="s">
        <v>103</v>
      </c>
      <c r="P5" s="2" t="s">
        <v>104</v>
      </c>
      <c r="Q5" s="12" t="s">
        <v>157</v>
      </c>
      <c r="R5" s="2" t="s">
        <v>59</v>
      </c>
      <c r="S5" s="2" t="s">
        <v>166</v>
      </c>
      <c r="T5" s="2" t="s">
        <v>44</v>
      </c>
      <c r="U5" s="12" t="s">
        <v>158</v>
      </c>
      <c r="V5" s="2" t="s">
        <v>167</v>
      </c>
      <c r="W5" s="2" t="s">
        <v>164</v>
      </c>
      <c r="X5" s="2" t="s">
        <v>167</v>
      </c>
      <c r="Y5" s="2" t="s">
        <v>46</v>
      </c>
      <c r="Z5" s="2" t="s">
        <v>114</v>
      </c>
      <c r="AA5" s="2" t="s">
        <v>45</v>
      </c>
      <c r="AB5" s="5">
        <v>1425.05</v>
      </c>
      <c r="AC5" s="3">
        <v>172</v>
      </c>
      <c r="AD5" s="9">
        <f t="shared" si="3"/>
        <v>5557.6949999999997</v>
      </c>
      <c r="AE5" s="10">
        <f t="shared" si="4"/>
        <v>559</v>
      </c>
      <c r="AF5" s="10">
        <f t="shared" si="5"/>
        <v>9.9422093023255815</v>
      </c>
      <c r="AG5" s="2"/>
      <c r="AH5" s="10">
        <v>559</v>
      </c>
      <c r="AI5" s="9">
        <f t="shared" si="6"/>
        <v>0.97006136162790702</v>
      </c>
      <c r="AJ5" s="13" t="s">
        <v>48</v>
      </c>
      <c r="AK5" s="11">
        <v>9.7569999999999997</v>
      </c>
      <c r="AL5" s="11">
        <v>31.683</v>
      </c>
      <c r="AM5" s="10">
        <f t="shared" si="7"/>
        <v>4.1200515348837206</v>
      </c>
      <c r="AN5" s="13" t="s">
        <v>49</v>
      </c>
      <c r="AO5" s="11">
        <v>0.8</v>
      </c>
      <c r="AP5" s="9">
        <f t="shared" si="8"/>
        <v>-4.4720000000000004</v>
      </c>
      <c r="AQ5" s="10">
        <f t="shared" si="9"/>
        <v>-9.6000000000000002E-2</v>
      </c>
      <c r="AR5" s="13" t="s">
        <v>50</v>
      </c>
      <c r="AS5" s="3">
        <v>0</v>
      </c>
      <c r="AT5" s="4">
        <v>0</v>
      </c>
      <c r="AU5" s="4">
        <v>0</v>
      </c>
      <c r="AV5" s="2" t="s">
        <v>51</v>
      </c>
      <c r="AW5" s="4">
        <v>0</v>
      </c>
      <c r="AX5" s="4">
        <v>0</v>
      </c>
      <c r="AY5" s="3">
        <v>0</v>
      </c>
      <c r="AZ5" s="4">
        <v>0</v>
      </c>
      <c r="BA5" s="3">
        <v>0</v>
      </c>
      <c r="BB5" s="4">
        <v>0</v>
      </c>
      <c r="BC5" s="2"/>
      <c r="BD5" s="3"/>
      <c r="BE5" s="4"/>
      <c r="BF5" s="3"/>
      <c r="BG5" s="4"/>
      <c r="BH5" s="3"/>
      <c r="BI5" s="3"/>
      <c r="BJ5" s="2"/>
      <c r="BK5" s="3"/>
      <c r="BL5" s="4"/>
      <c r="BM5" s="3"/>
      <c r="BN5" s="4"/>
      <c r="BO5" s="3"/>
      <c r="BP5" s="3"/>
      <c r="BQ5" s="2"/>
      <c r="BR5" s="3"/>
      <c r="BS5" s="4"/>
      <c r="BT5" s="3"/>
      <c r="BU5" s="4"/>
      <c r="BV5" s="3"/>
      <c r="BW5" s="3"/>
      <c r="BX5" s="2"/>
      <c r="BY5" s="3"/>
      <c r="BZ5" s="4"/>
      <c r="CA5" s="3"/>
      <c r="CB5" s="4"/>
      <c r="CC5" s="3"/>
      <c r="CD5" s="3"/>
      <c r="CE5" s="2"/>
      <c r="CF5" s="3"/>
      <c r="CG5" s="4"/>
      <c r="CH5" s="3"/>
      <c r="CI5" s="4"/>
      <c r="CJ5" s="3"/>
      <c r="CK5" s="3"/>
    </row>
    <row r="6" spans="1:89" x14ac:dyDescent="0.2">
      <c r="A6" s="2" t="s">
        <v>135</v>
      </c>
      <c r="B6" s="2" t="s">
        <v>106</v>
      </c>
      <c r="C6" s="1">
        <v>22678</v>
      </c>
      <c r="D6" s="2" t="s">
        <v>156</v>
      </c>
      <c r="E6" s="2" t="s">
        <v>39</v>
      </c>
      <c r="F6" s="2" t="s">
        <v>71</v>
      </c>
      <c r="G6" s="3">
        <v>0</v>
      </c>
      <c r="H6" s="3">
        <v>62.5</v>
      </c>
      <c r="I6" s="9">
        <f t="shared" si="0"/>
        <v>25</v>
      </c>
      <c r="J6" s="10">
        <f t="shared" si="1"/>
        <v>9.9727749167441857</v>
      </c>
      <c r="K6" s="11">
        <f t="shared" si="2"/>
        <v>4.4835440372093016</v>
      </c>
      <c r="L6" s="1">
        <v>45201</v>
      </c>
      <c r="M6" s="1"/>
      <c r="N6" s="14"/>
      <c r="O6" s="2" t="s">
        <v>103</v>
      </c>
      <c r="P6" s="2" t="s">
        <v>104</v>
      </c>
      <c r="Q6" s="12" t="s">
        <v>157</v>
      </c>
      <c r="R6" s="2" t="s">
        <v>43</v>
      </c>
      <c r="S6" s="2" t="s">
        <v>43</v>
      </c>
      <c r="T6" s="2" t="s">
        <v>44</v>
      </c>
      <c r="U6" s="12" t="s">
        <v>158</v>
      </c>
      <c r="V6" s="2" t="s">
        <v>167</v>
      </c>
      <c r="W6" s="2" t="s">
        <v>164</v>
      </c>
      <c r="X6" s="2" t="s">
        <v>167</v>
      </c>
      <c r="Y6" s="2" t="s">
        <v>46</v>
      </c>
      <c r="Z6" s="2"/>
      <c r="AA6" s="2" t="s">
        <v>45</v>
      </c>
      <c r="AB6" s="5">
        <v>1583.98</v>
      </c>
      <c r="AC6" s="3">
        <v>172</v>
      </c>
      <c r="AD6" s="9">
        <f t="shared" si="3"/>
        <v>11879.849999999999</v>
      </c>
      <c r="AE6" s="10">
        <f t="shared" si="4"/>
        <v>1075</v>
      </c>
      <c r="AF6" s="10">
        <f t="shared" si="5"/>
        <v>11.051023255813952</v>
      </c>
      <c r="AG6" s="2"/>
      <c r="AH6" s="10">
        <v>1075</v>
      </c>
      <c r="AI6" s="9">
        <f t="shared" si="6"/>
        <v>1.0782483390697672</v>
      </c>
      <c r="AJ6" s="13" t="s">
        <v>48</v>
      </c>
      <c r="AK6" s="11">
        <v>9.7569999999999997</v>
      </c>
      <c r="AL6" s="11">
        <v>31.683</v>
      </c>
      <c r="AM6" s="10">
        <f t="shared" si="7"/>
        <v>4.5795440372093017</v>
      </c>
      <c r="AN6" s="13" t="s">
        <v>49</v>
      </c>
      <c r="AO6" s="11">
        <v>0.8</v>
      </c>
      <c r="AP6" s="9">
        <f t="shared" si="8"/>
        <v>-8.6</v>
      </c>
      <c r="AQ6" s="10">
        <f t="shared" si="9"/>
        <v>-9.5999999999999988E-2</v>
      </c>
      <c r="AR6" s="13" t="s">
        <v>50</v>
      </c>
      <c r="AS6" s="3">
        <v>0</v>
      </c>
      <c r="AT6" s="4">
        <v>0</v>
      </c>
      <c r="AU6" s="4">
        <v>0</v>
      </c>
      <c r="AV6" s="2" t="s">
        <v>51</v>
      </c>
      <c r="AW6" s="4">
        <v>0</v>
      </c>
      <c r="AX6" s="4">
        <v>0</v>
      </c>
      <c r="AY6" s="3">
        <v>0</v>
      </c>
      <c r="AZ6" s="4">
        <v>0</v>
      </c>
      <c r="BA6" s="3">
        <v>0</v>
      </c>
      <c r="BB6" s="4">
        <v>0</v>
      </c>
      <c r="BC6" s="2"/>
      <c r="BD6" s="3"/>
      <c r="BE6" s="4"/>
      <c r="BF6" s="3"/>
      <c r="BG6" s="4"/>
      <c r="BH6" s="3"/>
      <c r="BI6" s="3"/>
      <c r="BJ6" s="2"/>
      <c r="BK6" s="3"/>
      <c r="BL6" s="4"/>
      <c r="BM6" s="3"/>
      <c r="BN6" s="4"/>
      <c r="BO6" s="3"/>
      <c r="BP6" s="3"/>
      <c r="BQ6" s="2"/>
      <c r="BR6" s="3"/>
      <c r="BS6" s="4"/>
      <c r="BT6" s="3"/>
      <c r="BU6" s="4"/>
      <c r="BV6" s="3"/>
      <c r="BW6" s="3"/>
      <c r="BX6" s="2"/>
      <c r="BY6" s="3"/>
      <c r="BZ6" s="4"/>
      <c r="CA6" s="3"/>
      <c r="CB6" s="4"/>
      <c r="CC6" s="3"/>
      <c r="CD6" s="3"/>
      <c r="CE6" s="2"/>
      <c r="CF6" s="3"/>
      <c r="CG6" s="4"/>
      <c r="CH6" s="3"/>
      <c r="CI6" s="4"/>
      <c r="CJ6" s="3"/>
      <c r="CK6" s="3"/>
    </row>
    <row r="7" spans="1:89" x14ac:dyDescent="0.2">
      <c r="A7" s="2" t="s">
        <v>121</v>
      </c>
      <c r="B7" s="2" t="s">
        <v>63</v>
      </c>
      <c r="C7" s="1">
        <v>30475</v>
      </c>
      <c r="D7" s="2" t="s">
        <v>156</v>
      </c>
      <c r="E7" s="2" t="s">
        <v>39</v>
      </c>
      <c r="F7" s="2" t="s">
        <v>40</v>
      </c>
      <c r="G7" s="3">
        <v>0</v>
      </c>
      <c r="H7" s="3">
        <v>57.5</v>
      </c>
      <c r="I7" s="9">
        <f t="shared" si="0"/>
        <v>23</v>
      </c>
      <c r="J7" s="10">
        <f t="shared" si="1"/>
        <v>9.750714176511627</v>
      </c>
      <c r="K7" s="11">
        <f t="shared" si="2"/>
        <v>4.3815727255813952</v>
      </c>
      <c r="L7" s="1">
        <v>43582</v>
      </c>
      <c r="M7" s="1"/>
      <c r="N7" s="14"/>
      <c r="O7" s="2" t="s">
        <v>53</v>
      </c>
      <c r="P7" s="2" t="s">
        <v>42</v>
      </c>
      <c r="Q7" s="12" t="s">
        <v>157</v>
      </c>
      <c r="R7" s="2" t="s">
        <v>43</v>
      </c>
      <c r="S7" s="2" t="s">
        <v>43</v>
      </c>
      <c r="T7" s="2" t="s">
        <v>64</v>
      </c>
      <c r="U7" s="12" t="s">
        <v>158</v>
      </c>
      <c r="V7" s="2" t="s">
        <v>169</v>
      </c>
      <c r="W7" s="2" t="s">
        <v>165</v>
      </c>
      <c r="X7" s="2" t="s">
        <v>169</v>
      </c>
      <c r="Y7" s="2" t="s">
        <v>61</v>
      </c>
      <c r="Z7" s="2" t="s">
        <v>65</v>
      </c>
      <c r="AA7" s="2" t="s">
        <v>45</v>
      </c>
      <c r="AB7" s="5">
        <v>1548.71</v>
      </c>
      <c r="AC7" s="3">
        <v>172</v>
      </c>
      <c r="AD7" s="9">
        <f t="shared" si="3"/>
        <v>10686.099</v>
      </c>
      <c r="AE7" s="10">
        <f t="shared" si="4"/>
        <v>989</v>
      </c>
      <c r="AF7" s="10">
        <f t="shared" si="5"/>
        <v>10.804953488372092</v>
      </c>
      <c r="AG7" s="2"/>
      <c r="AH7" s="10">
        <v>989</v>
      </c>
      <c r="AI7" s="9">
        <f t="shared" si="6"/>
        <v>1.0542393118604649</v>
      </c>
      <c r="AJ7" s="13" t="s">
        <v>48</v>
      </c>
      <c r="AK7" s="11">
        <v>9.7569999999999997</v>
      </c>
      <c r="AL7" s="11">
        <v>31.683</v>
      </c>
      <c r="AM7" s="10">
        <f t="shared" si="7"/>
        <v>4.4775727255813953</v>
      </c>
      <c r="AN7" s="13" t="s">
        <v>49</v>
      </c>
      <c r="AO7" s="11">
        <v>0.8</v>
      </c>
      <c r="AP7" s="9">
        <f t="shared" si="8"/>
        <v>-7.9120000000000008</v>
      </c>
      <c r="AQ7" s="10">
        <f t="shared" si="9"/>
        <v>-9.6000000000000016E-2</v>
      </c>
      <c r="AR7" s="13" t="s">
        <v>50</v>
      </c>
      <c r="AS7" s="3">
        <v>0</v>
      </c>
      <c r="AT7" s="4">
        <v>0</v>
      </c>
      <c r="AU7" s="4">
        <v>0</v>
      </c>
      <c r="AV7" s="2" t="s">
        <v>51</v>
      </c>
      <c r="AW7" s="4">
        <v>0</v>
      </c>
      <c r="AX7" s="4">
        <v>0</v>
      </c>
      <c r="AY7" s="3">
        <v>0</v>
      </c>
      <c r="AZ7" s="4">
        <v>0</v>
      </c>
      <c r="BA7" s="3">
        <v>0</v>
      </c>
      <c r="BB7" s="4">
        <v>0</v>
      </c>
      <c r="BC7" s="2"/>
      <c r="BD7" s="3"/>
      <c r="BE7" s="4"/>
      <c r="BF7" s="3"/>
      <c r="BG7" s="4"/>
      <c r="BH7" s="3"/>
      <c r="BI7" s="3"/>
      <c r="BJ7" s="2"/>
      <c r="BK7" s="3"/>
      <c r="BL7" s="4"/>
      <c r="BM7" s="3"/>
      <c r="BN7" s="4"/>
      <c r="BO7" s="3"/>
      <c r="BP7" s="3"/>
      <c r="BQ7" s="2"/>
      <c r="BR7" s="3"/>
      <c r="BS7" s="4"/>
      <c r="BT7" s="3"/>
      <c r="BU7" s="4"/>
      <c r="BV7" s="3"/>
      <c r="BW7" s="3"/>
      <c r="BX7" s="2"/>
      <c r="BY7" s="3"/>
      <c r="BZ7" s="4"/>
      <c r="CA7" s="3"/>
      <c r="CB7" s="4"/>
      <c r="CC7" s="3"/>
      <c r="CD7" s="3"/>
      <c r="CE7" s="2"/>
      <c r="CF7" s="3"/>
      <c r="CG7" s="4"/>
      <c r="CH7" s="3"/>
      <c r="CI7" s="4"/>
      <c r="CJ7" s="3"/>
      <c r="CK7" s="3"/>
    </row>
    <row r="8" spans="1:89" x14ac:dyDescent="0.2">
      <c r="A8" s="2" t="s">
        <v>129</v>
      </c>
      <c r="B8" s="2" t="s">
        <v>84</v>
      </c>
      <c r="C8" s="1">
        <v>24872</v>
      </c>
      <c r="D8" s="2" t="s">
        <v>156</v>
      </c>
      <c r="E8" s="2" t="s">
        <v>39</v>
      </c>
      <c r="F8" s="2" t="s">
        <v>67</v>
      </c>
      <c r="G8" s="3">
        <v>0</v>
      </c>
      <c r="H8" s="3">
        <v>75</v>
      </c>
      <c r="I8" s="9">
        <f t="shared" si="0"/>
        <v>30</v>
      </c>
      <c r="J8" s="10">
        <f t="shared" si="1"/>
        <v>10.153533744418603</v>
      </c>
      <c r="K8" s="11">
        <f t="shared" si="2"/>
        <v>4.5665493209302319</v>
      </c>
      <c r="L8" s="1">
        <v>44805</v>
      </c>
      <c r="M8" s="1"/>
      <c r="N8" s="14"/>
      <c r="O8" s="2" t="s">
        <v>85</v>
      </c>
      <c r="P8" s="2" t="s">
        <v>86</v>
      </c>
      <c r="Q8" s="12" t="s">
        <v>157</v>
      </c>
      <c r="R8" s="2" t="s">
        <v>59</v>
      </c>
      <c r="S8" s="2" t="s">
        <v>166</v>
      </c>
      <c r="T8" s="2" t="s">
        <v>87</v>
      </c>
      <c r="U8" s="12" t="s">
        <v>158</v>
      </c>
      <c r="V8" s="2" t="s">
        <v>162</v>
      </c>
      <c r="W8" s="2" t="s">
        <v>165</v>
      </c>
      <c r="X8" s="2" t="s">
        <v>162</v>
      </c>
      <c r="Y8" s="2" t="s">
        <v>46</v>
      </c>
      <c r="Z8" s="2"/>
      <c r="AA8" s="2" t="s">
        <v>45</v>
      </c>
      <c r="AB8" s="5">
        <v>1612.69</v>
      </c>
      <c r="AC8" s="3">
        <v>172</v>
      </c>
      <c r="AD8" s="9">
        <f t="shared" si="3"/>
        <v>14514.21</v>
      </c>
      <c r="AE8" s="10">
        <f t="shared" si="4"/>
        <v>1290</v>
      </c>
      <c r="AF8" s="10">
        <f t="shared" si="5"/>
        <v>11.251325581395347</v>
      </c>
      <c r="AG8" s="2"/>
      <c r="AH8" s="10">
        <v>1290</v>
      </c>
      <c r="AI8" s="9">
        <f t="shared" si="6"/>
        <v>1.0977918369767439</v>
      </c>
      <c r="AJ8" s="13" t="s">
        <v>48</v>
      </c>
      <c r="AK8" s="11">
        <v>9.7569999999999997</v>
      </c>
      <c r="AL8" s="11">
        <v>31.683</v>
      </c>
      <c r="AM8" s="10">
        <f t="shared" si="7"/>
        <v>4.662549320930232</v>
      </c>
      <c r="AN8" s="13" t="s">
        <v>49</v>
      </c>
      <c r="AO8" s="11">
        <v>0.8</v>
      </c>
      <c r="AP8" s="9">
        <f t="shared" si="8"/>
        <v>-10.32</v>
      </c>
      <c r="AQ8" s="10">
        <f t="shared" si="9"/>
        <v>-9.6000000000000002E-2</v>
      </c>
      <c r="AR8" s="13" t="s">
        <v>50</v>
      </c>
      <c r="AS8" s="3">
        <v>0</v>
      </c>
      <c r="AT8" s="4">
        <v>0</v>
      </c>
      <c r="AU8" s="4">
        <v>0</v>
      </c>
      <c r="AV8" s="2" t="s">
        <v>51</v>
      </c>
      <c r="AW8" s="4">
        <v>0</v>
      </c>
      <c r="AX8" s="4">
        <v>0</v>
      </c>
      <c r="AY8" s="3">
        <v>0</v>
      </c>
      <c r="AZ8" s="4">
        <v>0</v>
      </c>
      <c r="BA8" s="3">
        <v>0</v>
      </c>
      <c r="BB8" s="4">
        <v>0</v>
      </c>
      <c r="BC8" s="2"/>
      <c r="BD8" s="3"/>
      <c r="BE8" s="4"/>
      <c r="BF8" s="3"/>
      <c r="BG8" s="4"/>
      <c r="BH8" s="3"/>
      <c r="BI8" s="3"/>
      <c r="BJ8" s="2"/>
      <c r="BK8" s="3"/>
      <c r="BL8" s="4"/>
      <c r="BM8" s="3"/>
      <c r="BN8" s="4"/>
      <c r="BO8" s="3"/>
      <c r="BP8" s="3"/>
      <c r="BQ8" s="2"/>
      <c r="BR8" s="3"/>
      <c r="BS8" s="4"/>
      <c r="BT8" s="3"/>
      <c r="BU8" s="4"/>
      <c r="BV8" s="3"/>
      <c r="BW8" s="3"/>
      <c r="BX8" s="2"/>
      <c r="BY8" s="3"/>
      <c r="BZ8" s="4"/>
      <c r="CA8" s="3"/>
      <c r="CB8" s="4"/>
      <c r="CC8" s="3"/>
      <c r="CD8" s="3"/>
      <c r="CE8" s="2"/>
      <c r="CF8" s="3"/>
      <c r="CG8" s="4"/>
      <c r="CH8" s="3"/>
      <c r="CI8" s="4"/>
      <c r="CJ8" s="3"/>
      <c r="CK8" s="3"/>
    </row>
    <row r="9" spans="1:89" x14ac:dyDescent="0.2">
      <c r="A9" s="2" t="s">
        <v>140</v>
      </c>
      <c r="B9" s="2" t="s">
        <v>115</v>
      </c>
      <c r="C9" s="1">
        <v>23660</v>
      </c>
      <c r="D9" s="12" t="s">
        <v>159</v>
      </c>
      <c r="E9" s="2" t="s">
        <v>39</v>
      </c>
      <c r="F9" s="2" t="s">
        <v>40</v>
      </c>
      <c r="G9" s="3">
        <v>0</v>
      </c>
      <c r="H9" s="3">
        <v>75</v>
      </c>
      <c r="I9" s="9">
        <f t="shared" si="0"/>
        <v>30</v>
      </c>
      <c r="J9" s="10">
        <f t="shared" si="1"/>
        <v>9.4920735411627923</v>
      </c>
      <c r="K9" s="11">
        <f t="shared" si="2"/>
        <v>4.262803758139535</v>
      </c>
      <c r="L9" s="1">
        <v>45659</v>
      </c>
      <c r="M9" s="1"/>
      <c r="N9" s="14">
        <v>45716</v>
      </c>
      <c r="O9" s="2" t="s">
        <v>53</v>
      </c>
      <c r="P9" s="2" t="s">
        <v>42</v>
      </c>
      <c r="Q9" s="12" t="s">
        <v>157</v>
      </c>
      <c r="R9" s="2" t="s">
        <v>59</v>
      </c>
      <c r="S9" s="2" t="s">
        <v>166</v>
      </c>
      <c r="T9" s="2" t="s">
        <v>100</v>
      </c>
      <c r="U9" s="12" t="s">
        <v>158</v>
      </c>
      <c r="V9" s="2" t="s">
        <v>168</v>
      </c>
      <c r="W9" s="2" t="s">
        <v>165</v>
      </c>
      <c r="X9" s="2" t="s">
        <v>168</v>
      </c>
      <c r="Y9" s="2" t="s">
        <v>46</v>
      </c>
      <c r="Z9" s="2" t="s">
        <v>116</v>
      </c>
      <c r="AA9" s="2" t="s">
        <v>45</v>
      </c>
      <c r="AB9" s="5">
        <v>1507.63</v>
      </c>
      <c r="AC9" s="3">
        <v>172</v>
      </c>
      <c r="AD9" s="9">
        <f t="shared" si="3"/>
        <v>13568.670000000002</v>
      </c>
      <c r="AE9" s="10">
        <f t="shared" si="4"/>
        <v>1290</v>
      </c>
      <c r="AF9" s="10">
        <f t="shared" si="5"/>
        <v>10.518348837209304</v>
      </c>
      <c r="AG9" s="2"/>
      <c r="AH9" s="10">
        <v>1290</v>
      </c>
      <c r="AI9" s="9">
        <f t="shared" si="6"/>
        <v>1.0262752960465118</v>
      </c>
      <c r="AJ9" s="13" t="s">
        <v>48</v>
      </c>
      <c r="AK9" s="11">
        <v>9.7569999999999997</v>
      </c>
      <c r="AL9" s="11">
        <v>31.683</v>
      </c>
      <c r="AM9" s="10">
        <f t="shared" si="7"/>
        <v>4.3588037581395351</v>
      </c>
      <c r="AN9" s="13" t="s">
        <v>49</v>
      </c>
      <c r="AO9" s="11">
        <v>0.8</v>
      </c>
      <c r="AP9" s="9">
        <f t="shared" si="8"/>
        <v>-10.32</v>
      </c>
      <c r="AQ9" s="10">
        <f t="shared" si="9"/>
        <v>-9.6000000000000002E-2</v>
      </c>
      <c r="AR9" s="13" t="s">
        <v>50</v>
      </c>
      <c r="AS9" s="3">
        <v>0</v>
      </c>
      <c r="AT9" s="4">
        <v>0</v>
      </c>
      <c r="AU9" s="4">
        <v>0</v>
      </c>
      <c r="AV9" s="2" t="s">
        <v>51</v>
      </c>
      <c r="AW9" s="4">
        <v>0</v>
      </c>
      <c r="AX9" s="4">
        <v>0</v>
      </c>
      <c r="AY9" s="3">
        <v>0</v>
      </c>
      <c r="AZ9" s="4">
        <v>0</v>
      </c>
      <c r="BA9" s="3">
        <v>0</v>
      </c>
      <c r="BB9" s="4">
        <v>0</v>
      </c>
      <c r="BC9" s="2"/>
      <c r="BD9" s="3"/>
      <c r="BE9" s="4"/>
      <c r="BF9" s="3"/>
      <c r="BG9" s="4"/>
      <c r="BH9" s="3"/>
      <c r="BI9" s="3"/>
      <c r="BJ9" s="2"/>
      <c r="BK9" s="3"/>
      <c r="BL9" s="4"/>
      <c r="BM9" s="3"/>
      <c r="BN9" s="4"/>
      <c r="BO9" s="3"/>
      <c r="BP9" s="3"/>
      <c r="BQ9" s="2"/>
      <c r="BR9" s="3"/>
      <c r="BS9" s="4"/>
      <c r="BT9" s="3"/>
      <c r="BU9" s="4"/>
      <c r="BV9" s="3"/>
      <c r="BW9" s="3"/>
      <c r="BX9" s="2"/>
      <c r="BY9" s="3"/>
      <c r="BZ9" s="4"/>
      <c r="CA9" s="3"/>
      <c r="CB9" s="4"/>
      <c r="CC9" s="3"/>
      <c r="CD9" s="3"/>
      <c r="CE9" s="2"/>
      <c r="CF9" s="3"/>
      <c r="CG9" s="4"/>
      <c r="CH9" s="3"/>
      <c r="CI9" s="4"/>
      <c r="CJ9" s="3"/>
      <c r="CK9" s="3"/>
    </row>
    <row r="10" spans="1:89" x14ac:dyDescent="0.2">
      <c r="A10" s="2" t="s">
        <v>128</v>
      </c>
      <c r="B10" s="2" t="s">
        <v>82</v>
      </c>
      <c r="C10" s="1">
        <v>31216</v>
      </c>
      <c r="D10" s="2" t="s">
        <v>156</v>
      </c>
      <c r="E10" s="2" t="s">
        <v>39</v>
      </c>
      <c r="F10" s="2" t="s">
        <v>40</v>
      </c>
      <c r="G10" s="3">
        <v>0</v>
      </c>
      <c r="H10" s="3">
        <v>75</v>
      </c>
      <c r="I10" s="9">
        <f t="shared" si="0"/>
        <v>30</v>
      </c>
      <c r="J10" s="10">
        <f t="shared" si="1"/>
        <v>9.4920735411627923</v>
      </c>
      <c r="K10" s="11">
        <f t="shared" si="2"/>
        <v>4.262803758139535</v>
      </c>
      <c r="L10" s="1">
        <v>44799</v>
      </c>
      <c r="M10" s="1"/>
      <c r="N10" s="14"/>
      <c r="O10" s="2" t="s">
        <v>41</v>
      </c>
      <c r="P10" s="2" t="s">
        <v>42</v>
      </c>
      <c r="Q10" s="12" t="s">
        <v>157</v>
      </c>
      <c r="R10" s="2" t="s">
        <v>43</v>
      </c>
      <c r="S10" s="2" t="s">
        <v>43</v>
      </c>
      <c r="T10" s="2" t="s">
        <v>44</v>
      </c>
      <c r="U10" s="12" t="s">
        <v>158</v>
      </c>
      <c r="V10" s="2" t="s">
        <v>169</v>
      </c>
      <c r="W10" s="2" t="s">
        <v>165</v>
      </c>
      <c r="X10" s="2" t="s">
        <v>169</v>
      </c>
      <c r="Y10" s="2" t="s">
        <v>46</v>
      </c>
      <c r="Z10" s="2" t="s">
        <v>83</v>
      </c>
      <c r="AA10" s="2" t="s">
        <v>45</v>
      </c>
      <c r="AB10" s="5">
        <v>1507.63</v>
      </c>
      <c r="AC10" s="3">
        <v>172</v>
      </c>
      <c r="AD10" s="9">
        <f t="shared" si="3"/>
        <v>13568.670000000002</v>
      </c>
      <c r="AE10" s="10">
        <f t="shared" si="4"/>
        <v>1290</v>
      </c>
      <c r="AF10" s="10">
        <f t="shared" si="5"/>
        <v>10.518348837209304</v>
      </c>
      <c r="AG10" s="2"/>
      <c r="AH10" s="10">
        <v>1290</v>
      </c>
      <c r="AI10" s="9">
        <f t="shared" si="6"/>
        <v>1.0262752960465118</v>
      </c>
      <c r="AJ10" s="13" t="s">
        <v>48</v>
      </c>
      <c r="AK10" s="11">
        <v>9.7569999999999997</v>
      </c>
      <c r="AL10" s="11">
        <v>31.683</v>
      </c>
      <c r="AM10" s="10">
        <f t="shared" si="7"/>
        <v>4.3588037581395351</v>
      </c>
      <c r="AN10" s="13" t="s">
        <v>49</v>
      </c>
      <c r="AO10" s="11">
        <v>0.8</v>
      </c>
      <c r="AP10" s="9">
        <f t="shared" si="8"/>
        <v>-10.32</v>
      </c>
      <c r="AQ10" s="10">
        <f t="shared" si="9"/>
        <v>-9.6000000000000002E-2</v>
      </c>
      <c r="AR10" s="13" t="s">
        <v>50</v>
      </c>
      <c r="AS10" s="3">
        <v>0</v>
      </c>
      <c r="AT10" s="4">
        <v>0</v>
      </c>
      <c r="AU10" s="4">
        <v>0</v>
      </c>
      <c r="AV10" s="2" t="s">
        <v>51</v>
      </c>
      <c r="AW10" s="4">
        <v>0</v>
      </c>
      <c r="AX10" s="4">
        <v>0</v>
      </c>
      <c r="AY10" s="3">
        <v>0</v>
      </c>
      <c r="AZ10" s="4">
        <v>0</v>
      </c>
      <c r="BA10" s="3">
        <v>0</v>
      </c>
      <c r="BB10" s="4">
        <v>0</v>
      </c>
      <c r="BC10" s="2"/>
      <c r="BD10" s="3"/>
      <c r="BE10" s="4"/>
      <c r="BF10" s="3"/>
      <c r="BG10" s="4"/>
      <c r="BH10" s="3"/>
      <c r="BI10" s="3"/>
      <c r="BJ10" s="2"/>
      <c r="BK10" s="3"/>
      <c r="BL10" s="4"/>
      <c r="BM10" s="3"/>
      <c r="BN10" s="4"/>
      <c r="BO10" s="3"/>
      <c r="BP10" s="3"/>
      <c r="BQ10" s="2"/>
      <c r="BR10" s="3"/>
      <c r="BS10" s="4"/>
      <c r="BT10" s="3"/>
      <c r="BU10" s="4"/>
      <c r="BV10" s="3"/>
      <c r="BW10" s="3"/>
      <c r="BX10" s="2"/>
      <c r="BY10" s="3"/>
      <c r="BZ10" s="4"/>
      <c r="CA10" s="3"/>
      <c r="CB10" s="4"/>
      <c r="CC10" s="3"/>
      <c r="CD10" s="3"/>
      <c r="CE10" s="2"/>
      <c r="CF10" s="3"/>
      <c r="CG10" s="4"/>
      <c r="CH10" s="3"/>
      <c r="CI10" s="4"/>
      <c r="CJ10" s="3"/>
      <c r="CK10" s="3"/>
    </row>
    <row r="11" spans="1:89" x14ac:dyDescent="0.2">
      <c r="A11" s="2" t="s">
        <v>130</v>
      </c>
      <c r="B11" s="2" t="s">
        <v>88</v>
      </c>
      <c r="C11" s="1">
        <v>35121</v>
      </c>
      <c r="D11" s="2" t="s">
        <v>156</v>
      </c>
      <c r="E11" s="2" t="s">
        <v>39</v>
      </c>
      <c r="F11" s="2" t="s">
        <v>89</v>
      </c>
      <c r="G11" s="3">
        <v>0</v>
      </c>
      <c r="H11" s="3">
        <v>12.5</v>
      </c>
      <c r="I11" s="9">
        <f t="shared" si="0"/>
        <v>5</v>
      </c>
      <c r="J11" s="10">
        <f t="shared" si="1"/>
        <v>8.5685728500000007</v>
      </c>
      <c r="K11" s="11">
        <f t="shared" si="2"/>
        <v>3.8387280000000001</v>
      </c>
      <c r="L11" s="1">
        <v>44805</v>
      </c>
      <c r="M11" s="1"/>
      <c r="N11" s="14"/>
      <c r="O11" s="2" t="s">
        <v>90</v>
      </c>
      <c r="P11" s="2" t="s">
        <v>86</v>
      </c>
      <c r="Q11" s="12" t="s">
        <v>157</v>
      </c>
      <c r="R11" s="2" t="s">
        <v>43</v>
      </c>
      <c r="S11" s="2" t="s">
        <v>43</v>
      </c>
      <c r="T11" s="2" t="s">
        <v>91</v>
      </c>
      <c r="U11" s="12" t="s">
        <v>158</v>
      </c>
      <c r="V11" s="2" t="s">
        <v>162</v>
      </c>
      <c r="W11" s="2" t="s">
        <v>165</v>
      </c>
      <c r="X11" s="2" t="s">
        <v>162</v>
      </c>
      <c r="Y11" s="2" t="s">
        <v>46</v>
      </c>
      <c r="Z11" s="2" t="s">
        <v>92</v>
      </c>
      <c r="AA11" s="2" t="s">
        <v>45</v>
      </c>
      <c r="AB11" s="5">
        <v>1360.95</v>
      </c>
      <c r="AC11" s="3">
        <v>172</v>
      </c>
      <c r="AD11" s="9">
        <f t="shared" si="3"/>
        <v>2041.4250000000002</v>
      </c>
      <c r="AE11" s="10">
        <f t="shared" si="4"/>
        <v>215</v>
      </c>
      <c r="AF11" s="10">
        <f t="shared" si="5"/>
        <v>9.495000000000001</v>
      </c>
      <c r="AG11" s="2"/>
      <c r="AH11" s="10">
        <v>215</v>
      </c>
      <c r="AI11" s="9">
        <f t="shared" si="6"/>
        <v>0.92642715000000009</v>
      </c>
      <c r="AJ11" s="13" t="s">
        <v>48</v>
      </c>
      <c r="AK11" s="11">
        <v>9.7569999999999997</v>
      </c>
      <c r="AL11" s="11">
        <v>31.683</v>
      </c>
      <c r="AM11" s="10">
        <f t="shared" si="7"/>
        <v>3.9347280000000002</v>
      </c>
      <c r="AN11" s="13" t="s">
        <v>49</v>
      </c>
      <c r="AO11" s="11">
        <v>0.8</v>
      </c>
      <c r="AP11" s="9">
        <f t="shared" si="8"/>
        <v>-1.72</v>
      </c>
      <c r="AQ11" s="10">
        <f t="shared" si="9"/>
        <v>-9.6000000000000002E-2</v>
      </c>
      <c r="AR11" s="13" t="s">
        <v>50</v>
      </c>
      <c r="AS11" s="3">
        <v>0</v>
      </c>
      <c r="AT11" s="4">
        <v>0</v>
      </c>
      <c r="AU11" s="4">
        <v>0</v>
      </c>
      <c r="AV11" s="2" t="s">
        <v>51</v>
      </c>
      <c r="AW11" s="4">
        <v>0</v>
      </c>
      <c r="AX11" s="4">
        <v>0</v>
      </c>
      <c r="AY11" s="3">
        <v>0</v>
      </c>
      <c r="AZ11" s="4">
        <v>0</v>
      </c>
      <c r="BA11" s="3">
        <v>0</v>
      </c>
      <c r="BB11" s="4">
        <v>0</v>
      </c>
      <c r="BC11" s="2"/>
      <c r="BD11" s="3"/>
      <c r="BE11" s="4"/>
      <c r="BF11" s="3"/>
      <c r="BG11" s="4"/>
      <c r="BH11" s="3"/>
      <c r="BI11" s="3"/>
      <c r="BJ11" s="2"/>
      <c r="BK11" s="3"/>
      <c r="BL11" s="4"/>
      <c r="BM11" s="3"/>
      <c r="BN11" s="4"/>
      <c r="BO11" s="3"/>
      <c r="BP11" s="3"/>
      <c r="BQ11" s="2"/>
      <c r="BR11" s="3"/>
      <c r="BS11" s="4"/>
      <c r="BT11" s="3"/>
      <c r="BU11" s="4"/>
      <c r="BV11" s="3"/>
      <c r="BW11" s="3"/>
      <c r="BX11" s="2"/>
      <c r="BY11" s="3"/>
      <c r="BZ11" s="4"/>
      <c r="CA11" s="3"/>
      <c r="CB11" s="4"/>
      <c r="CC11" s="3"/>
      <c r="CD11" s="3"/>
      <c r="CE11" s="2"/>
      <c r="CF11" s="3"/>
      <c r="CG11" s="4"/>
      <c r="CH11" s="3"/>
      <c r="CI11" s="4"/>
      <c r="CJ11" s="3"/>
      <c r="CK11" s="3"/>
    </row>
    <row r="12" spans="1:89" x14ac:dyDescent="0.2">
      <c r="A12" s="2" t="s">
        <v>120</v>
      </c>
      <c r="B12" s="2" t="s">
        <v>55</v>
      </c>
      <c r="C12" s="1">
        <v>28121</v>
      </c>
      <c r="D12" s="2" t="s">
        <v>156</v>
      </c>
      <c r="E12" s="2" t="s">
        <v>56</v>
      </c>
      <c r="F12" s="2" t="s">
        <v>57</v>
      </c>
      <c r="G12" s="3">
        <v>0</v>
      </c>
      <c r="H12" s="3">
        <v>100</v>
      </c>
      <c r="I12" s="9">
        <f t="shared" si="0"/>
        <v>40</v>
      </c>
      <c r="J12" s="10">
        <f t="shared" si="1"/>
        <v>11.03189194883721</v>
      </c>
      <c r="K12" s="11">
        <f t="shared" si="2"/>
        <v>4.9698954418604648</v>
      </c>
      <c r="L12" s="1">
        <v>43550</v>
      </c>
      <c r="M12" s="1"/>
      <c r="N12" s="14"/>
      <c r="O12" s="2" t="s">
        <v>58</v>
      </c>
      <c r="P12" s="2" t="s">
        <v>42</v>
      </c>
      <c r="Q12" s="12" t="s">
        <v>157</v>
      </c>
      <c r="R12" s="2" t="s">
        <v>59</v>
      </c>
      <c r="S12" s="2" t="s">
        <v>166</v>
      </c>
      <c r="T12" s="2" t="s">
        <v>60</v>
      </c>
      <c r="U12" s="12" t="s">
        <v>158</v>
      </c>
      <c r="V12" s="2" t="s">
        <v>168</v>
      </c>
      <c r="W12" s="2" t="s">
        <v>165</v>
      </c>
      <c r="X12" s="2" t="s">
        <v>168</v>
      </c>
      <c r="Y12" s="2" t="s">
        <v>61</v>
      </c>
      <c r="Z12" s="2" t="s">
        <v>62</v>
      </c>
      <c r="AA12" s="2" t="s">
        <v>45</v>
      </c>
      <c r="AB12" s="5">
        <v>1752.2</v>
      </c>
      <c r="AC12" s="3">
        <v>172</v>
      </c>
      <c r="AD12" s="9">
        <f t="shared" si="3"/>
        <v>21026.400000000001</v>
      </c>
      <c r="AE12" s="10">
        <f t="shared" si="4"/>
        <v>1720</v>
      </c>
      <c r="AF12" s="10">
        <f t="shared" si="5"/>
        <v>12.224651162790698</v>
      </c>
      <c r="AG12" s="2"/>
      <c r="AH12" s="10">
        <v>1720</v>
      </c>
      <c r="AI12" s="9">
        <f t="shared" si="6"/>
        <v>1.1927592139534884</v>
      </c>
      <c r="AJ12" s="13" t="s">
        <v>48</v>
      </c>
      <c r="AK12" s="11">
        <v>9.7569999999999997</v>
      </c>
      <c r="AL12" s="11">
        <v>31.683</v>
      </c>
      <c r="AM12" s="10">
        <f t="shared" si="7"/>
        <v>5.0658954418604649</v>
      </c>
      <c r="AN12" s="13" t="s">
        <v>49</v>
      </c>
      <c r="AO12" s="11">
        <v>0.8</v>
      </c>
      <c r="AP12" s="9">
        <f t="shared" si="8"/>
        <v>-13.76</v>
      </c>
      <c r="AQ12" s="10">
        <f t="shared" si="9"/>
        <v>-9.6000000000000002E-2</v>
      </c>
      <c r="AR12" s="13" t="s">
        <v>50</v>
      </c>
      <c r="AS12" s="3">
        <v>0</v>
      </c>
      <c r="AT12" s="4">
        <v>0</v>
      </c>
      <c r="AU12" s="4">
        <v>0</v>
      </c>
      <c r="AV12" s="2" t="s">
        <v>51</v>
      </c>
      <c r="AW12" s="4">
        <v>0</v>
      </c>
      <c r="AX12" s="4">
        <v>0</v>
      </c>
      <c r="AY12" s="3">
        <v>0</v>
      </c>
      <c r="AZ12" s="4">
        <v>0</v>
      </c>
      <c r="BA12" s="3">
        <v>0</v>
      </c>
      <c r="BB12" s="4">
        <v>0</v>
      </c>
      <c r="BC12" s="2"/>
      <c r="BD12" s="3"/>
      <c r="BE12" s="4"/>
      <c r="BF12" s="3"/>
      <c r="BG12" s="4"/>
      <c r="BH12" s="3"/>
      <c r="BI12" s="3"/>
      <c r="BJ12" s="2"/>
      <c r="BK12" s="3"/>
      <c r="BL12" s="4"/>
      <c r="BM12" s="3"/>
      <c r="BN12" s="4"/>
      <c r="BO12" s="3"/>
      <c r="BP12" s="3"/>
      <c r="BQ12" s="2"/>
      <c r="BR12" s="3"/>
      <c r="BS12" s="4"/>
      <c r="BT12" s="3"/>
      <c r="BU12" s="4"/>
      <c r="BV12" s="3"/>
      <c r="BW12" s="3"/>
      <c r="BX12" s="2"/>
      <c r="BY12" s="3"/>
      <c r="BZ12" s="4"/>
      <c r="CA12" s="3"/>
      <c r="CB12" s="4"/>
      <c r="CC12" s="3"/>
      <c r="CD12" s="3"/>
      <c r="CE12" s="2"/>
      <c r="CF12" s="3"/>
      <c r="CG12" s="4"/>
      <c r="CH12" s="3"/>
      <c r="CI12" s="4"/>
      <c r="CJ12" s="3"/>
      <c r="CK12" s="3"/>
    </row>
    <row r="13" spans="1:89" x14ac:dyDescent="0.2">
      <c r="A13" s="2" t="s">
        <v>127</v>
      </c>
      <c r="B13" s="2" t="s">
        <v>78</v>
      </c>
      <c r="C13" s="1">
        <v>22224</v>
      </c>
      <c r="D13" s="2" t="s">
        <v>156</v>
      </c>
      <c r="E13" s="2" t="s">
        <v>39</v>
      </c>
      <c r="F13" s="2" t="s">
        <v>40</v>
      </c>
      <c r="G13" s="3">
        <v>0</v>
      </c>
      <c r="H13" s="3">
        <v>67.5</v>
      </c>
      <c r="I13" s="9">
        <f t="shared" si="0"/>
        <v>27</v>
      </c>
      <c r="J13" s="10">
        <f t="shared" si="1"/>
        <v>11.06607935511628</v>
      </c>
      <c r="K13" s="11">
        <f t="shared" si="2"/>
        <v>4.9855944558139536</v>
      </c>
      <c r="L13" s="1">
        <v>44378</v>
      </c>
      <c r="M13" s="1"/>
      <c r="N13" s="14"/>
      <c r="O13" s="2" t="s">
        <v>79</v>
      </c>
      <c r="P13" s="2" t="s">
        <v>42</v>
      </c>
      <c r="Q13" s="2" t="s">
        <v>161</v>
      </c>
      <c r="R13" s="2" t="s">
        <v>43</v>
      </c>
      <c r="S13" s="2" t="s">
        <v>43</v>
      </c>
      <c r="T13" s="2" t="s">
        <v>80</v>
      </c>
      <c r="U13" s="12" t="s">
        <v>158</v>
      </c>
      <c r="V13" s="2" t="s">
        <v>169</v>
      </c>
      <c r="W13" s="2" t="s">
        <v>165</v>
      </c>
      <c r="X13" s="2" t="s">
        <v>169</v>
      </c>
      <c r="Y13" s="2" t="s">
        <v>61</v>
      </c>
      <c r="Z13" s="2" t="s">
        <v>81</v>
      </c>
      <c r="AA13" s="2" t="s">
        <v>45</v>
      </c>
      <c r="AB13" s="5">
        <v>1757.63</v>
      </c>
      <c r="AC13" s="3">
        <v>172</v>
      </c>
      <c r="AD13" s="9">
        <f t="shared" si="3"/>
        <v>14236.803000000002</v>
      </c>
      <c r="AE13" s="10">
        <f t="shared" si="4"/>
        <v>1161</v>
      </c>
      <c r="AF13" s="10">
        <f t="shared" si="5"/>
        <v>12.262534883720932</v>
      </c>
      <c r="AG13" s="2"/>
      <c r="AH13" s="10">
        <v>1161</v>
      </c>
      <c r="AI13" s="9">
        <f t="shared" si="6"/>
        <v>1.1964555286046512</v>
      </c>
      <c r="AJ13" s="13" t="s">
        <v>48</v>
      </c>
      <c r="AK13" s="11">
        <v>9.7569999999999997</v>
      </c>
      <c r="AL13" s="11">
        <v>31.683</v>
      </c>
      <c r="AM13" s="10">
        <f t="shared" si="7"/>
        <v>5.0815944558139536</v>
      </c>
      <c r="AN13" s="13" t="s">
        <v>49</v>
      </c>
      <c r="AO13" s="11">
        <v>0.8</v>
      </c>
      <c r="AP13" s="9">
        <f t="shared" si="8"/>
        <v>-9.2880000000000003</v>
      </c>
      <c r="AQ13" s="10">
        <f t="shared" si="9"/>
        <v>-9.6000000000000002E-2</v>
      </c>
      <c r="AR13" s="13" t="s">
        <v>50</v>
      </c>
      <c r="AS13" s="3">
        <v>0</v>
      </c>
      <c r="AT13" s="4">
        <v>0</v>
      </c>
      <c r="AU13" s="4">
        <v>0</v>
      </c>
      <c r="AV13" s="2" t="s">
        <v>51</v>
      </c>
      <c r="AW13" s="4">
        <v>0</v>
      </c>
      <c r="AX13" s="4">
        <v>0</v>
      </c>
      <c r="AY13" s="3">
        <v>0</v>
      </c>
      <c r="AZ13" s="4">
        <v>0</v>
      </c>
      <c r="BA13" s="3">
        <v>0</v>
      </c>
      <c r="BB13" s="4">
        <v>0</v>
      </c>
      <c r="BC13" s="2"/>
      <c r="BD13" s="3"/>
      <c r="BE13" s="4"/>
      <c r="BF13" s="3"/>
      <c r="BG13" s="4"/>
      <c r="BH13" s="3"/>
      <c r="BI13" s="3"/>
      <c r="BJ13" s="2"/>
      <c r="BK13" s="3"/>
      <c r="BL13" s="4"/>
      <c r="BM13" s="3"/>
      <c r="BN13" s="4"/>
      <c r="BO13" s="3"/>
      <c r="BP13" s="3"/>
      <c r="BQ13" s="2"/>
      <c r="BR13" s="3"/>
      <c r="BS13" s="4"/>
      <c r="BT13" s="3"/>
      <c r="BU13" s="4"/>
      <c r="BV13" s="3"/>
      <c r="BW13" s="3"/>
      <c r="BX13" s="2"/>
      <c r="BY13" s="3"/>
      <c r="BZ13" s="4"/>
      <c r="CA13" s="3"/>
      <c r="CB13" s="4"/>
      <c r="CC13" s="3"/>
      <c r="CD13" s="3"/>
      <c r="CE13" s="2"/>
      <c r="CF13" s="3"/>
      <c r="CG13" s="4"/>
      <c r="CH13" s="3"/>
      <c r="CI13" s="4"/>
      <c r="CJ13" s="3"/>
      <c r="CK13" s="3"/>
    </row>
    <row r="14" spans="1:89" x14ac:dyDescent="0.2">
      <c r="A14" s="2" t="s">
        <v>125</v>
      </c>
      <c r="B14" s="2" t="s">
        <v>74</v>
      </c>
      <c r="C14" s="1">
        <v>28598</v>
      </c>
      <c r="D14" s="2" t="s">
        <v>156</v>
      </c>
      <c r="E14" s="2" t="s">
        <v>39</v>
      </c>
      <c r="F14" s="2" t="s">
        <v>40</v>
      </c>
      <c r="G14" s="3">
        <v>0</v>
      </c>
      <c r="H14" s="3">
        <v>75</v>
      </c>
      <c r="I14" s="9">
        <f t="shared" si="0"/>
        <v>30</v>
      </c>
      <c r="J14" s="10">
        <f t="shared" si="1"/>
        <v>9.4920735411627923</v>
      </c>
      <c r="K14" s="11">
        <f t="shared" si="2"/>
        <v>4.262803758139535</v>
      </c>
      <c r="L14" s="1">
        <v>44305</v>
      </c>
      <c r="M14" s="1"/>
      <c r="N14" s="14"/>
      <c r="O14" s="2" t="s">
        <v>58</v>
      </c>
      <c r="P14" s="2" t="s">
        <v>42</v>
      </c>
      <c r="Q14" s="12" t="s">
        <v>157</v>
      </c>
      <c r="R14" s="2" t="s">
        <v>43</v>
      </c>
      <c r="S14" s="2" t="s">
        <v>43</v>
      </c>
      <c r="T14" s="2" t="s">
        <v>44</v>
      </c>
      <c r="U14" s="12" t="s">
        <v>158</v>
      </c>
      <c r="V14" s="2" t="s">
        <v>168</v>
      </c>
      <c r="W14" s="2" t="s">
        <v>165</v>
      </c>
      <c r="X14" s="2" t="s">
        <v>168</v>
      </c>
      <c r="Y14" s="2" t="s">
        <v>46</v>
      </c>
      <c r="Z14" s="2" t="s">
        <v>75</v>
      </c>
      <c r="AA14" s="2" t="s">
        <v>45</v>
      </c>
      <c r="AB14" s="5">
        <v>1507.63</v>
      </c>
      <c r="AC14" s="3">
        <v>172</v>
      </c>
      <c r="AD14" s="9">
        <f t="shared" si="3"/>
        <v>13568.670000000002</v>
      </c>
      <c r="AE14" s="10">
        <f t="shared" si="4"/>
        <v>1290</v>
      </c>
      <c r="AF14" s="10">
        <f t="shared" si="5"/>
        <v>10.518348837209304</v>
      </c>
      <c r="AG14" s="2"/>
      <c r="AH14" s="10">
        <v>1290</v>
      </c>
      <c r="AI14" s="9">
        <f t="shared" si="6"/>
        <v>1.0262752960465118</v>
      </c>
      <c r="AJ14" s="13" t="s">
        <v>48</v>
      </c>
      <c r="AK14" s="11">
        <v>9.7569999999999997</v>
      </c>
      <c r="AL14" s="11">
        <v>31.683</v>
      </c>
      <c r="AM14" s="10">
        <f t="shared" si="7"/>
        <v>4.3588037581395351</v>
      </c>
      <c r="AN14" s="13" t="s">
        <v>49</v>
      </c>
      <c r="AO14" s="11">
        <v>0.8</v>
      </c>
      <c r="AP14" s="9">
        <f t="shared" si="8"/>
        <v>-10.32</v>
      </c>
      <c r="AQ14" s="10">
        <f t="shared" si="9"/>
        <v>-9.6000000000000002E-2</v>
      </c>
      <c r="AR14" s="13" t="s">
        <v>50</v>
      </c>
      <c r="AS14" s="3">
        <v>0</v>
      </c>
      <c r="AT14" s="4">
        <v>0</v>
      </c>
      <c r="AU14" s="4">
        <v>0</v>
      </c>
      <c r="AV14" s="2" t="s">
        <v>51</v>
      </c>
      <c r="AW14" s="4">
        <v>0</v>
      </c>
      <c r="AX14" s="4">
        <v>0</v>
      </c>
      <c r="AY14" s="3">
        <v>0</v>
      </c>
      <c r="AZ14" s="4">
        <v>0</v>
      </c>
      <c r="BA14" s="3">
        <v>0</v>
      </c>
      <c r="BB14" s="4">
        <v>0</v>
      </c>
      <c r="BC14" s="2"/>
      <c r="BD14" s="3"/>
      <c r="BE14" s="4"/>
      <c r="BF14" s="3"/>
      <c r="BG14" s="4"/>
      <c r="BH14" s="3"/>
      <c r="BI14" s="3"/>
      <c r="BJ14" s="2"/>
      <c r="BK14" s="3"/>
      <c r="BL14" s="4"/>
      <c r="BM14" s="3"/>
      <c r="BN14" s="4"/>
      <c r="BO14" s="3"/>
      <c r="BP14" s="3"/>
      <c r="BQ14" s="2"/>
      <c r="BR14" s="3"/>
      <c r="BS14" s="4"/>
      <c r="BT14" s="3"/>
      <c r="BU14" s="4"/>
      <c r="BV14" s="3"/>
      <c r="BW14" s="3"/>
      <c r="BX14" s="2"/>
      <c r="BY14" s="3"/>
      <c r="BZ14" s="4"/>
      <c r="CA14" s="3"/>
      <c r="CB14" s="4"/>
      <c r="CC14" s="3"/>
      <c r="CD14" s="3"/>
      <c r="CE14" s="2"/>
      <c r="CF14" s="3"/>
      <c r="CG14" s="4"/>
      <c r="CH14" s="3"/>
      <c r="CI14" s="4"/>
      <c r="CJ14" s="3"/>
      <c r="CK14" s="3"/>
    </row>
    <row r="15" spans="1:89" x14ac:dyDescent="0.2">
      <c r="A15" s="2" t="s">
        <v>131</v>
      </c>
      <c r="B15" s="2" t="s">
        <v>93</v>
      </c>
      <c r="C15" s="1">
        <v>24993</v>
      </c>
      <c r="D15" s="2" t="s">
        <v>156</v>
      </c>
      <c r="E15" s="2" t="s">
        <v>39</v>
      </c>
      <c r="F15" s="2" t="s">
        <v>40</v>
      </c>
      <c r="G15" s="3">
        <v>0</v>
      </c>
      <c r="H15" s="3">
        <v>75</v>
      </c>
      <c r="I15" s="9">
        <f t="shared" si="0"/>
        <v>30</v>
      </c>
      <c r="J15" s="10">
        <f t="shared" si="1"/>
        <v>9.4920735411627923</v>
      </c>
      <c r="K15" s="11">
        <f t="shared" si="2"/>
        <v>4.262803758139535</v>
      </c>
      <c r="L15" s="1">
        <v>45012</v>
      </c>
      <c r="M15" s="1"/>
      <c r="N15" s="14"/>
      <c r="O15" s="2" t="s">
        <v>58</v>
      </c>
      <c r="P15" s="2" t="s">
        <v>42</v>
      </c>
      <c r="Q15" s="12" t="s">
        <v>157</v>
      </c>
      <c r="R15" s="2" t="s">
        <v>43</v>
      </c>
      <c r="S15" s="2" t="s">
        <v>43</v>
      </c>
      <c r="T15" s="2" t="s">
        <v>94</v>
      </c>
      <c r="U15" s="12" t="s">
        <v>158</v>
      </c>
      <c r="V15" s="2" t="s">
        <v>168</v>
      </c>
      <c r="W15" s="2" t="s">
        <v>165</v>
      </c>
      <c r="X15" s="2" t="s">
        <v>168</v>
      </c>
      <c r="Y15" s="2" t="s">
        <v>46</v>
      </c>
      <c r="Z15" s="2" t="s">
        <v>95</v>
      </c>
      <c r="AA15" s="2" t="s">
        <v>45</v>
      </c>
      <c r="AB15" s="5">
        <v>1507.63</v>
      </c>
      <c r="AC15" s="3">
        <v>172</v>
      </c>
      <c r="AD15" s="9">
        <f t="shared" si="3"/>
        <v>13568.670000000002</v>
      </c>
      <c r="AE15" s="10">
        <f t="shared" si="4"/>
        <v>1290</v>
      </c>
      <c r="AF15" s="10">
        <f t="shared" si="5"/>
        <v>10.518348837209304</v>
      </c>
      <c r="AG15" s="2"/>
      <c r="AH15" s="10">
        <v>1290</v>
      </c>
      <c r="AI15" s="9">
        <f t="shared" si="6"/>
        <v>1.0262752960465118</v>
      </c>
      <c r="AJ15" s="13" t="s">
        <v>48</v>
      </c>
      <c r="AK15" s="11">
        <v>9.7569999999999997</v>
      </c>
      <c r="AL15" s="11">
        <v>31.683</v>
      </c>
      <c r="AM15" s="10">
        <f t="shared" si="7"/>
        <v>4.3588037581395351</v>
      </c>
      <c r="AN15" s="13" t="s">
        <v>49</v>
      </c>
      <c r="AO15" s="11">
        <v>0.8</v>
      </c>
      <c r="AP15" s="9">
        <f t="shared" si="8"/>
        <v>-10.32</v>
      </c>
      <c r="AQ15" s="10">
        <f t="shared" si="9"/>
        <v>-9.6000000000000002E-2</v>
      </c>
      <c r="AR15" s="13" t="s">
        <v>50</v>
      </c>
      <c r="AS15" s="3">
        <v>0</v>
      </c>
      <c r="AT15" s="4">
        <v>0</v>
      </c>
      <c r="AU15" s="4">
        <v>0</v>
      </c>
      <c r="AV15" s="2" t="s">
        <v>51</v>
      </c>
      <c r="AW15" s="4">
        <v>0</v>
      </c>
      <c r="AX15" s="4">
        <v>0</v>
      </c>
      <c r="AY15" s="3">
        <v>0</v>
      </c>
      <c r="AZ15" s="4">
        <v>0</v>
      </c>
      <c r="BA15" s="3">
        <v>0</v>
      </c>
      <c r="BB15" s="4">
        <v>0</v>
      </c>
      <c r="BC15" s="2"/>
      <c r="BD15" s="3"/>
      <c r="BE15" s="4"/>
      <c r="BF15" s="3"/>
      <c r="BG15" s="4"/>
      <c r="BH15" s="3"/>
      <c r="BI15" s="3"/>
      <c r="BJ15" s="2"/>
      <c r="BK15" s="3"/>
      <c r="BL15" s="4"/>
      <c r="BM15" s="3"/>
      <c r="BN15" s="4"/>
      <c r="BO15" s="3"/>
      <c r="BP15" s="3"/>
      <c r="BQ15" s="2"/>
      <c r="BR15" s="3"/>
      <c r="BS15" s="4"/>
      <c r="BT15" s="3"/>
      <c r="BU15" s="4"/>
      <c r="BV15" s="3"/>
      <c r="BW15" s="3"/>
      <c r="BX15" s="2"/>
      <c r="BY15" s="3"/>
      <c r="BZ15" s="4"/>
      <c r="CA15" s="3"/>
      <c r="CB15" s="4"/>
      <c r="CC15" s="3"/>
      <c r="CD15" s="3"/>
      <c r="CE15" s="2"/>
      <c r="CF15" s="3"/>
      <c r="CG15" s="4"/>
      <c r="CH15" s="3"/>
      <c r="CI15" s="4"/>
      <c r="CJ15" s="3"/>
      <c r="CK15" s="3"/>
    </row>
    <row r="16" spans="1:89" x14ac:dyDescent="0.2">
      <c r="A16" s="2" t="s">
        <v>133</v>
      </c>
      <c r="B16" s="2" t="s">
        <v>99</v>
      </c>
      <c r="C16" s="1">
        <v>33776</v>
      </c>
      <c r="D16" s="2" t="s">
        <v>156</v>
      </c>
      <c r="E16" s="2" t="s">
        <v>56</v>
      </c>
      <c r="F16" s="2" t="s">
        <v>67</v>
      </c>
      <c r="G16" s="3">
        <v>0</v>
      </c>
      <c r="H16" s="3">
        <v>100</v>
      </c>
      <c r="I16" s="9">
        <f t="shared" si="0"/>
        <v>40</v>
      </c>
      <c r="J16" s="10">
        <f t="shared" si="1"/>
        <v>10.153533744418603</v>
      </c>
      <c r="K16" s="11">
        <f t="shared" si="2"/>
        <v>4.5665493209302319</v>
      </c>
      <c r="L16" s="1">
        <v>45152</v>
      </c>
      <c r="M16" s="1"/>
      <c r="N16" s="14"/>
      <c r="O16" s="2" t="s">
        <v>53</v>
      </c>
      <c r="P16" s="2" t="s">
        <v>42</v>
      </c>
      <c r="Q16" s="2" t="s">
        <v>161</v>
      </c>
      <c r="R16" s="2" t="s">
        <v>59</v>
      </c>
      <c r="S16" s="2" t="s">
        <v>166</v>
      </c>
      <c r="T16" s="2" t="s">
        <v>100</v>
      </c>
      <c r="U16" s="12" t="s">
        <v>158</v>
      </c>
      <c r="V16" s="2" t="s">
        <v>169</v>
      </c>
      <c r="W16" s="2" t="s">
        <v>165</v>
      </c>
      <c r="X16" s="2" t="s">
        <v>169</v>
      </c>
      <c r="Y16" s="2" t="s">
        <v>61</v>
      </c>
      <c r="Z16" s="2" t="s">
        <v>101</v>
      </c>
      <c r="AA16" s="2" t="s">
        <v>45</v>
      </c>
      <c r="AB16" s="5">
        <v>1612.69</v>
      </c>
      <c r="AC16" s="3">
        <v>172</v>
      </c>
      <c r="AD16" s="9">
        <f t="shared" si="3"/>
        <v>19352.28</v>
      </c>
      <c r="AE16" s="10">
        <f t="shared" si="4"/>
        <v>1720</v>
      </c>
      <c r="AF16" s="10">
        <f t="shared" si="5"/>
        <v>11.251325581395347</v>
      </c>
      <c r="AG16" s="2"/>
      <c r="AH16" s="10">
        <v>1720</v>
      </c>
      <c r="AI16" s="9">
        <f t="shared" si="6"/>
        <v>1.0977918369767439</v>
      </c>
      <c r="AJ16" s="13" t="s">
        <v>48</v>
      </c>
      <c r="AK16" s="11">
        <v>9.7569999999999997</v>
      </c>
      <c r="AL16" s="11">
        <v>31.683</v>
      </c>
      <c r="AM16" s="10">
        <f t="shared" si="7"/>
        <v>4.662549320930232</v>
      </c>
      <c r="AN16" s="13" t="s">
        <v>49</v>
      </c>
      <c r="AO16" s="11">
        <v>0.8</v>
      </c>
      <c r="AP16" s="9">
        <f t="shared" si="8"/>
        <v>-13.76</v>
      </c>
      <c r="AQ16" s="10">
        <f t="shared" si="9"/>
        <v>-9.6000000000000002E-2</v>
      </c>
      <c r="AR16" s="13" t="s">
        <v>50</v>
      </c>
      <c r="AS16" s="3">
        <v>0</v>
      </c>
      <c r="AT16" s="4">
        <v>0</v>
      </c>
      <c r="AU16" s="4">
        <v>0</v>
      </c>
      <c r="AV16" s="2" t="s">
        <v>51</v>
      </c>
      <c r="AW16" s="4">
        <v>0</v>
      </c>
      <c r="AX16" s="4">
        <v>0</v>
      </c>
      <c r="AY16" s="3">
        <v>0</v>
      </c>
      <c r="AZ16" s="4">
        <v>0</v>
      </c>
      <c r="BA16" s="3">
        <v>0</v>
      </c>
      <c r="BB16" s="4">
        <v>0</v>
      </c>
      <c r="BC16" s="2"/>
      <c r="BD16" s="3"/>
      <c r="BE16" s="4"/>
      <c r="BF16" s="3"/>
      <c r="BG16" s="4"/>
      <c r="BH16" s="3"/>
      <c r="BI16" s="3"/>
      <c r="BJ16" s="2"/>
      <c r="BK16" s="3"/>
      <c r="BL16" s="4"/>
      <c r="BM16" s="3"/>
      <c r="BN16" s="4"/>
      <c r="BO16" s="3"/>
      <c r="BP16" s="3"/>
      <c r="BQ16" s="2"/>
      <c r="BR16" s="3"/>
      <c r="BS16" s="4"/>
      <c r="BT16" s="3"/>
      <c r="BU16" s="4"/>
      <c r="BV16" s="3"/>
      <c r="BW16" s="3"/>
      <c r="BX16" s="2"/>
      <c r="BY16" s="3"/>
      <c r="BZ16" s="4"/>
      <c r="CA16" s="3"/>
      <c r="CB16" s="4"/>
      <c r="CC16" s="3"/>
      <c r="CD16" s="3"/>
      <c r="CE16" s="2"/>
      <c r="CF16" s="3"/>
      <c r="CG16" s="4"/>
      <c r="CH16" s="3"/>
      <c r="CI16" s="4"/>
      <c r="CJ16" s="3"/>
      <c r="CK16" s="3"/>
    </row>
    <row r="17" spans="1:89" x14ac:dyDescent="0.2">
      <c r="A17" s="2" t="s">
        <v>126</v>
      </c>
      <c r="B17" s="2" t="s">
        <v>76</v>
      </c>
      <c r="C17" s="1">
        <v>23599</v>
      </c>
      <c r="D17" s="2" t="s">
        <v>156</v>
      </c>
      <c r="E17" s="2" t="s">
        <v>39</v>
      </c>
      <c r="F17" s="2" t="s">
        <v>40</v>
      </c>
      <c r="G17" s="3">
        <v>0</v>
      </c>
      <c r="H17" s="3">
        <v>60</v>
      </c>
      <c r="I17" s="9">
        <f t="shared" si="0"/>
        <v>24</v>
      </c>
      <c r="J17" s="10">
        <f t="shared" si="1"/>
        <v>9.4920735411627906</v>
      </c>
      <c r="K17" s="11">
        <f t="shared" si="2"/>
        <v>4.262803758139535</v>
      </c>
      <c r="L17" s="1">
        <v>44319</v>
      </c>
      <c r="M17" s="1"/>
      <c r="N17" s="14"/>
      <c r="O17" s="2" t="s">
        <v>58</v>
      </c>
      <c r="P17" s="2" t="s">
        <v>42</v>
      </c>
      <c r="Q17" s="12" t="s">
        <v>157</v>
      </c>
      <c r="R17" s="2" t="s">
        <v>43</v>
      </c>
      <c r="S17" s="2" t="s">
        <v>43</v>
      </c>
      <c r="T17" s="2" t="s">
        <v>44</v>
      </c>
      <c r="U17" s="12" t="s">
        <v>158</v>
      </c>
      <c r="V17" s="2" t="s">
        <v>169</v>
      </c>
      <c r="W17" s="2" t="s">
        <v>165</v>
      </c>
      <c r="X17" s="2" t="s">
        <v>169</v>
      </c>
      <c r="Y17" s="2" t="s">
        <v>46</v>
      </c>
      <c r="Z17" s="2" t="s">
        <v>77</v>
      </c>
      <c r="AA17" s="2" t="s">
        <v>45</v>
      </c>
      <c r="AB17" s="5">
        <v>1507.63</v>
      </c>
      <c r="AC17" s="3">
        <v>172</v>
      </c>
      <c r="AD17" s="9">
        <f t="shared" si="3"/>
        <v>10854.936</v>
      </c>
      <c r="AE17" s="10">
        <f t="shared" si="4"/>
        <v>1032</v>
      </c>
      <c r="AF17" s="10">
        <f t="shared" si="5"/>
        <v>10.518348837209302</v>
      </c>
      <c r="AG17" s="2"/>
      <c r="AH17" s="10">
        <v>1032</v>
      </c>
      <c r="AI17" s="9">
        <f t="shared" si="6"/>
        <v>1.0262752960465116</v>
      </c>
      <c r="AJ17" s="13" t="s">
        <v>48</v>
      </c>
      <c r="AK17" s="11">
        <v>9.7569999999999997</v>
      </c>
      <c r="AL17" s="11">
        <v>31.683</v>
      </c>
      <c r="AM17" s="10">
        <f t="shared" si="7"/>
        <v>4.3588037581395351</v>
      </c>
      <c r="AN17" s="13" t="s">
        <v>49</v>
      </c>
      <c r="AO17" s="11">
        <v>0.8</v>
      </c>
      <c r="AP17" s="9">
        <f t="shared" si="8"/>
        <v>-8.2560000000000002</v>
      </c>
      <c r="AQ17" s="10">
        <f t="shared" si="9"/>
        <v>-9.6000000000000002E-2</v>
      </c>
      <c r="AR17" s="13" t="s">
        <v>50</v>
      </c>
      <c r="AS17" s="3">
        <v>0</v>
      </c>
      <c r="AT17" s="4">
        <v>0</v>
      </c>
      <c r="AU17" s="4">
        <v>0</v>
      </c>
      <c r="AV17" s="2" t="s">
        <v>51</v>
      </c>
      <c r="AW17" s="4">
        <v>0</v>
      </c>
      <c r="AX17" s="4">
        <v>0</v>
      </c>
      <c r="AY17" s="3">
        <v>0</v>
      </c>
      <c r="AZ17" s="4">
        <v>0</v>
      </c>
      <c r="BA17" s="3">
        <v>0</v>
      </c>
      <c r="BB17" s="4">
        <v>0</v>
      </c>
      <c r="BC17" s="2"/>
      <c r="BD17" s="3"/>
      <c r="BE17" s="4"/>
      <c r="BF17" s="3"/>
      <c r="BG17" s="4"/>
      <c r="BH17" s="3"/>
      <c r="BI17" s="3"/>
      <c r="BJ17" s="2"/>
      <c r="BK17" s="3"/>
      <c r="BL17" s="4"/>
      <c r="BM17" s="3"/>
      <c r="BN17" s="4"/>
      <c r="BO17" s="3"/>
      <c r="BP17" s="3"/>
      <c r="BQ17" s="2"/>
      <c r="BR17" s="3"/>
      <c r="BS17" s="4"/>
      <c r="BT17" s="3"/>
      <c r="BU17" s="4"/>
      <c r="BV17" s="3"/>
      <c r="BW17" s="3"/>
      <c r="BX17" s="2"/>
      <c r="BY17" s="3"/>
      <c r="BZ17" s="4"/>
      <c r="CA17" s="3"/>
      <c r="CB17" s="4"/>
      <c r="CC17" s="3"/>
      <c r="CD17" s="3"/>
      <c r="CE17" s="2"/>
      <c r="CF17" s="3"/>
      <c r="CG17" s="4"/>
      <c r="CH17" s="3"/>
      <c r="CI17" s="4"/>
      <c r="CJ17" s="3"/>
      <c r="CK17" s="3"/>
    </row>
    <row r="18" spans="1:89" x14ac:dyDescent="0.2">
      <c r="A18" s="2" t="s">
        <v>141</v>
      </c>
      <c r="B18" s="2" t="s">
        <v>117</v>
      </c>
      <c r="C18" s="1">
        <v>30592</v>
      </c>
      <c r="D18" s="12" t="s">
        <v>159</v>
      </c>
      <c r="E18" s="2" t="s">
        <v>39</v>
      </c>
      <c r="F18" s="2" t="s">
        <v>40</v>
      </c>
      <c r="G18" s="3">
        <v>0</v>
      </c>
      <c r="H18" s="3">
        <v>60</v>
      </c>
      <c r="I18" s="9">
        <f t="shared" si="0"/>
        <v>24</v>
      </c>
      <c r="J18" s="10">
        <f t="shared" si="1"/>
        <v>9.4920735411627906</v>
      </c>
      <c r="K18" s="11">
        <f t="shared" si="2"/>
        <v>4.262803758139535</v>
      </c>
      <c r="L18" s="1">
        <v>45677</v>
      </c>
      <c r="M18" s="1"/>
      <c r="N18" s="14">
        <v>45716</v>
      </c>
      <c r="O18" s="2" t="s">
        <v>53</v>
      </c>
      <c r="P18" s="2" t="s">
        <v>42</v>
      </c>
      <c r="Q18" s="12" t="s">
        <v>157</v>
      </c>
      <c r="R18" s="2" t="s">
        <v>43</v>
      </c>
      <c r="S18" s="2" t="s">
        <v>43</v>
      </c>
      <c r="T18" s="12" t="s">
        <v>44</v>
      </c>
      <c r="U18" s="12" t="s">
        <v>158</v>
      </c>
      <c r="V18" s="2" t="s">
        <v>168</v>
      </c>
      <c r="W18" s="2" t="s">
        <v>165</v>
      </c>
      <c r="X18" s="2" t="s">
        <v>168</v>
      </c>
      <c r="Y18" s="2" t="s">
        <v>46</v>
      </c>
      <c r="Z18" s="2"/>
      <c r="AA18" s="2" t="s">
        <v>45</v>
      </c>
      <c r="AB18" s="5">
        <v>1507.63</v>
      </c>
      <c r="AC18" s="3">
        <v>172</v>
      </c>
      <c r="AD18" s="9">
        <f t="shared" si="3"/>
        <v>10854.936</v>
      </c>
      <c r="AE18" s="10">
        <f t="shared" si="4"/>
        <v>1032</v>
      </c>
      <c r="AF18" s="10">
        <f t="shared" si="5"/>
        <v>10.518348837209302</v>
      </c>
      <c r="AG18" s="2"/>
      <c r="AH18" s="10">
        <v>1032</v>
      </c>
      <c r="AI18" s="9">
        <f t="shared" si="6"/>
        <v>1.0262752960465116</v>
      </c>
      <c r="AJ18" s="13" t="s">
        <v>48</v>
      </c>
      <c r="AK18" s="11">
        <v>9.7569999999999997</v>
      </c>
      <c r="AL18" s="11">
        <v>31.683</v>
      </c>
      <c r="AM18" s="10">
        <f t="shared" si="7"/>
        <v>4.3588037581395351</v>
      </c>
      <c r="AN18" s="13" t="s">
        <v>49</v>
      </c>
      <c r="AO18" s="11">
        <v>0.8</v>
      </c>
      <c r="AP18" s="9">
        <f t="shared" si="8"/>
        <v>-8.2560000000000002</v>
      </c>
      <c r="AQ18" s="10">
        <f t="shared" si="9"/>
        <v>-9.6000000000000002E-2</v>
      </c>
      <c r="AR18" s="13" t="s">
        <v>50</v>
      </c>
      <c r="AS18" s="3">
        <v>0</v>
      </c>
      <c r="AT18" s="4">
        <v>0</v>
      </c>
      <c r="AU18" s="4">
        <v>0</v>
      </c>
      <c r="AV18" s="2" t="s">
        <v>51</v>
      </c>
      <c r="AW18" s="4">
        <v>0</v>
      </c>
      <c r="AX18" s="4">
        <v>0</v>
      </c>
      <c r="AY18" s="3">
        <v>0</v>
      </c>
      <c r="AZ18" s="4">
        <v>0</v>
      </c>
      <c r="BA18" s="3">
        <v>0</v>
      </c>
      <c r="BB18" s="4">
        <v>0</v>
      </c>
      <c r="BC18" s="2"/>
      <c r="BD18" s="3"/>
      <c r="BE18" s="4"/>
      <c r="BF18" s="3"/>
      <c r="BG18" s="4"/>
      <c r="BH18" s="3"/>
      <c r="BI18" s="3"/>
      <c r="BJ18" s="2"/>
      <c r="BK18" s="3"/>
      <c r="BL18" s="4"/>
      <c r="BM18" s="3"/>
      <c r="BN18" s="4"/>
      <c r="BO18" s="3"/>
      <c r="BP18" s="3"/>
      <c r="BQ18" s="2"/>
      <c r="BR18" s="3"/>
      <c r="BS18" s="4"/>
      <c r="BT18" s="3"/>
      <c r="BU18" s="4"/>
      <c r="BV18" s="3"/>
      <c r="BW18" s="3"/>
      <c r="BX18" s="2"/>
      <c r="BY18" s="3"/>
      <c r="BZ18" s="4"/>
      <c r="CA18" s="3"/>
      <c r="CB18" s="4"/>
      <c r="CC18" s="3"/>
      <c r="CD18" s="3"/>
      <c r="CE18" s="2"/>
      <c r="CF18" s="3"/>
      <c r="CG18" s="4"/>
      <c r="CH18" s="3"/>
      <c r="CI18" s="4"/>
      <c r="CJ18" s="3"/>
      <c r="CK18" s="3"/>
    </row>
    <row r="19" spans="1:89" x14ac:dyDescent="0.2">
      <c r="A19" s="2" t="s">
        <v>137</v>
      </c>
      <c r="B19" s="2" t="s">
        <v>109</v>
      </c>
      <c r="C19" s="1">
        <v>30972</v>
      </c>
      <c r="D19" s="2" t="s">
        <v>156</v>
      </c>
      <c r="E19" s="2" t="s">
        <v>39</v>
      </c>
      <c r="F19" s="2" t="s">
        <v>57</v>
      </c>
      <c r="G19" s="3">
        <v>0</v>
      </c>
      <c r="H19" s="3">
        <v>75</v>
      </c>
      <c r="I19" s="9">
        <f t="shared" si="0"/>
        <v>30</v>
      </c>
      <c r="J19" s="10">
        <f t="shared" si="1"/>
        <v>11.008030020697673</v>
      </c>
      <c r="K19" s="11">
        <f t="shared" si="2"/>
        <v>4.9589379348837204</v>
      </c>
      <c r="L19" s="1">
        <v>45201</v>
      </c>
      <c r="M19" s="1"/>
      <c r="N19" s="14"/>
      <c r="O19" s="2" t="s">
        <v>103</v>
      </c>
      <c r="P19" s="2" t="s">
        <v>104</v>
      </c>
      <c r="Q19" s="12" t="s">
        <v>157</v>
      </c>
      <c r="R19" s="2" t="s">
        <v>59</v>
      </c>
      <c r="S19" s="2" t="s">
        <v>166</v>
      </c>
      <c r="T19" s="2" t="s">
        <v>60</v>
      </c>
      <c r="U19" s="12" t="s">
        <v>158</v>
      </c>
      <c r="V19" s="2" t="s">
        <v>167</v>
      </c>
      <c r="W19" s="2" t="s">
        <v>164</v>
      </c>
      <c r="X19" s="2" t="s">
        <v>167</v>
      </c>
      <c r="Y19" s="2" t="s">
        <v>61</v>
      </c>
      <c r="Z19" s="2" t="s">
        <v>110</v>
      </c>
      <c r="AA19" s="2" t="s">
        <v>45</v>
      </c>
      <c r="AB19" s="5">
        <v>1748.41</v>
      </c>
      <c r="AC19" s="3">
        <v>172</v>
      </c>
      <c r="AD19" s="9">
        <f t="shared" si="3"/>
        <v>15735.689999999999</v>
      </c>
      <c r="AE19" s="10">
        <f t="shared" si="4"/>
        <v>1290</v>
      </c>
      <c r="AF19" s="10">
        <f t="shared" si="5"/>
        <v>12.19820930232558</v>
      </c>
      <c r="AG19" s="2"/>
      <c r="AH19" s="10">
        <v>1290</v>
      </c>
      <c r="AI19" s="9">
        <f t="shared" si="6"/>
        <v>1.1901792816279069</v>
      </c>
      <c r="AJ19" s="13" t="s">
        <v>48</v>
      </c>
      <c r="AK19" s="11">
        <v>9.7569999999999997</v>
      </c>
      <c r="AL19" s="11">
        <v>31.683</v>
      </c>
      <c r="AM19" s="10">
        <f t="shared" si="7"/>
        <v>5.0549379348837205</v>
      </c>
      <c r="AN19" s="13" t="s">
        <v>49</v>
      </c>
      <c r="AO19" s="11">
        <v>0.8</v>
      </c>
      <c r="AP19" s="9">
        <f t="shared" si="8"/>
        <v>-10.32</v>
      </c>
      <c r="AQ19" s="10">
        <f t="shared" si="9"/>
        <v>-9.6000000000000002E-2</v>
      </c>
      <c r="AR19" s="13" t="s">
        <v>50</v>
      </c>
      <c r="AS19" s="3">
        <v>0</v>
      </c>
      <c r="AT19" s="4">
        <v>0</v>
      </c>
      <c r="AU19" s="4">
        <v>0</v>
      </c>
      <c r="AV19" s="2" t="s">
        <v>51</v>
      </c>
      <c r="AW19" s="4">
        <v>0</v>
      </c>
      <c r="AX19" s="4">
        <v>0</v>
      </c>
      <c r="AY19" s="3">
        <v>0</v>
      </c>
      <c r="AZ19" s="4">
        <v>0</v>
      </c>
      <c r="BA19" s="3">
        <v>0</v>
      </c>
      <c r="BB19" s="4">
        <v>0</v>
      </c>
      <c r="BC19" s="2"/>
      <c r="BD19" s="3"/>
      <c r="BE19" s="4"/>
      <c r="BF19" s="3"/>
      <c r="BG19" s="4"/>
      <c r="BH19" s="3"/>
      <c r="BI19" s="3"/>
      <c r="BJ19" s="2"/>
      <c r="BK19" s="3"/>
      <c r="BL19" s="4"/>
      <c r="BM19" s="3"/>
      <c r="BN19" s="4"/>
      <c r="BO19" s="3"/>
      <c r="BP19" s="3"/>
      <c r="BQ19" s="2"/>
      <c r="BR19" s="3"/>
      <c r="BS19" s="4"/>
      <c r="BT19" s="3"/>
      <c r="BU19" s="4"/>
      <c r="BV19" s="3"/>
      <c r="BW19" s="3"/>
      <c r="BX19" s="2"/>
      <c r="BY19" s="3"/>
      <c r="BZ19" s="4"/>
      <c r="CA19" s="3"/>
      <c r="CB19" s="4"/>
      <c r="CC19" s="3"/>
      <c r="CD19" s="3"/>
      <c r="CE19" s="2"/>
      <c r="CF19" s="3"/>
      <c r="CG19" s="4"/>
      <c r="CH19" s="3"/>
      <c r="CI19" s="4"/>
      <c r="CJ19" s="3"/>
      <c r="CK19" s="3"/>
    </row>
    <row r="20" spans="1:89" x14ac:dyDescent="0.2">
      <c r="A20" s="2" t="s">
        <v>118</v>
      </c>
      <c r="B20" s="2" t="s">
        <v>38</v>
      </c>
      <c r="C20" s="1">
        <v>33001</v>
      </c>
      <c r="D20" s="2" t="s">
        <v>156</v>
      </c>
      <c r="E20" s="2" t="s">
        <v>39</v>
      </c>
      <c r="F20" s="2" t="s">
        <v>40</v>
      </c>
      <c r="G20" s="3">
        <v>0</v>
      </c>
      <c r="H20" s="3">
        <v>75</v>
      </c>
      <c r="I20" s="9">
        <f t="shared" si="0"/>
        <v>30</v>
      </c>
      <c r="J20" s="10">
        <f t="shared" si="1"/>
        <v>9.7418997439534891</v>
      </c>
      <c r="K20" s="11">
        <f t="shared" si="2"/>
        <v>4.3775250976744191</v>
      </c>
      <c r="L20" s="1">
        <v>43164</v>
      </c>
      <c r="M20" s="1"/>
      <c r="N20" s="14"/>
      <c r="O20" s="2" t="s">
        <v>41</v>
      </c>
      <c r="P20" s="2" t="s">
        <v>42</v>
      </c>
      <c r="Q20" s="12" t="s">
        <v>157</v>
      </c>
      <c r="R20" s="2" t="s">
        <v>43</v>
      </c>
      <c r="S20" s="2" t="s">
        <v>43</v>
      </c>
      <c r="T20" s="2" t="s">
        <v>44</v>
      </c>
      <c r="U20" s="12" t="s">
        <v>158</v>
      </c>
      <c r="V20" s="2" t="s">
        <v>168</v>
      </c>
      <c r="W20" s="2" t="s">
        <v>165</v>
      </c>
      <c r="X20" s="2" t="s">
        <v>168</v>
      </c>
      <c r="Y20" s="2" t="s">
        <v>46</v>
      </c>
      <c r="Z20" s="2" t="s">
        <v>47</v>
      </c>
      <c r="AA20" s="2" t="s">
        <v>45</v>
      </c>
      <c r="AB20" s="5">
        <v>1547.31</v>
      </c>
      <c r="AC20" s="3">
        <v>172</v>
      </c>
      <c r="AD20" s="9">
        <f t="shared" si="3"/>
        <v>13925.79</v>
      </c>
      <c r="AE20" s="10">
        <f t="shared" si="4"/>
        <v>1290</v>
      </c>
      <c r="AF20" s="10">
        <f t="shared" si="5"/>
        <v>10.795186046511629</v>
      </c>
      <c r="AG20" s="2"/>
      <c r="AH20" s="10">
        <v>1290</v>
      </c>
      <c r="AI20" s="9">
        <f t="shared" si="6"/>
        <v>1.0532863025581396</v>
      </c>
      <c r="AJ20" s="13" t="s">
        <v>48</v>
      </c>
      <c r="AK20" s="11">
        <v>9.7569999999999997</v>
      </c>
      <c r="AL20" s="11">
        <v>31.683</v>
      </c>
      <c r="AM20" s="10">
        <f t="shared" si="7"/>
        <v>4.4735250976744192</v>
      </c>
      <c r="AN20" s="13" t="s">
        <v>49</v>
      </c>
      <c r="AO20" s="11">
        <v>0.8</v>
      </c>
      <c r="AP20" s="9">
        <f t="shared" si="8"/>
        <v>-10.32</v>
      </c>
      <c r="AQ20" s="10">
        <f t="shared" si="9"/>
        <v>-9.6000000000000002E-2</v>
      </c>
      <c r="AR20" s="13" t="s">
        <v>50</v>
      </c>
      <c r="AS20" s="3">
        <v>0</v>
      </c>
      <c r="AT20" s="4">
        <v>0</v>
      </c>
      <c r="AU20" s="4">
        <v>0</v>
      </c>
      <c r="AV20" s="2" t="s">
        <v>51</v>
      </c>
      <c r="AW20" s="4">
        <v>0</v>
      </c>
      <c r="AX20" s="4">
        <v>0</v>
      </c>
      <c r="AY20" s="3">
        <v>0</v>
      </c>
      <c r="AZ20" s="4">
        <v>0</v>
      </c>
      <c r="BA20" s="3">
        <v>0</v>
      </c>
      <c r="BB20" s="4">
        <v>0</v>
      </c>
      <c r="BC20" s="2"/>
      <c r="BD20" s="3"/>
      <c r="BE20" s="4"/>
      <c r="BF20" s="3"/>
      <c r="BG20" s="4"/>
      <c r="BH20" s="3"/>
      <c r="BI20" s="3"/>
      <c r="BJ20" s="2"/>
      <c r="BK20" s="3"/>
      <c r="BL20" s="4"/>
      <c r="BM20" s="3"/>
      <c r="BN20" s="4"/>
      <c r="BO20" s="3"/>
      <c r="BP20" s="3"/>
      <c r="BQ20" s="2"/>
      <c r="BR20" s="3"/>
      <c r="BS20" s="4"/>
      <c r="BT20" s="3"/>
      <c r="BU20" s="4"/>
      <c r="BV20" s="3"/>
      <c r="BW20" s="3"/>
      <c r="BX20" s="2"/>
      <c r="BY20" s="3"/>
      <c r="BZ20" s="4"/>
      <c r="CA20" s="3"/>
      <c r="CB20" s="4"/>
      <c r="CC20" s="3"/>
      <c r="CD20" s="3"/>
      <c r="CE20" s="2"/>
      <c r="CF20" s="3"/>
      <c r="CG20" s="4"/>
      <c r="CH20" s="3"/>
      <c r="CI20" s="4"/>
      <c r="CJ20" s="3"/>
      <c r="CK20" s="3"/>
    </row>
    <row r="21" spans="1:89" x14ac:dyDescent="0.2">
      <c r="A21" s="2" t="s">
        <v>136</v>
      </c>
      <c r="B21" s="2" t="s">
        <v>107</v>
      </c>
      <c r="C21" s="1">
        <v>25208</v>
      </c>
      <c r="D21" s="2" t="s">
        <v>156</v>
      </c>
      <c r="E21" s="2" t="s">
        <v>39</v>
      </c>
      <c r="F21" s="2" t="s">
        <v>40</v>
      </c>
      <c r="G21" s="3">
        <v>0</v>
      </c>
      <c r="H21" s="3">
        <v>67.5</v>
      </c>
      <c r="I21" s="9">
        <f t="shared" si="0"/>
        <v>27</v>
      </c>
      <c r="J21" s="10">
        <f t="shared" si="1"/>
        <v>10.581348524651164</v>
      </c>
      <c r="K21" s="11">
        <f t="shared" si="2"/>
        <v>4.7630038325581392</v>
      </c>
      <c r="L21" s="1">
        <v>45201</v>
      </c>
      <c r="M21" s="1"/>
      <c r="N21" s="14"/>
      <c r="O21" s="2" t="s">
        <v>103</v>
      </c>
      <c r="P21" s="2" t="s">
        <v>104</v>
      </c>
      <c r="Q21" s="12" t="s">
        <v>157</v>
      </c>
      <c r="R21" s="2" t="s">
        <v>59</v>
      </c>
      <c r="S21" s="2" t="s">
        <v>166</v>
      </c>
      <c r="T21" s="2" t="s">
        <v>100</v>
      </c>
      <c r="U21" s="12" t="s">
        <v>158</v>
      </c>
      <c r="V21" s="2" t="s">
        <v>167</v>
      </c>
      <c r="W21" s="2" t="s">
        <v>164</v>
      </c>
      <c r="X21" s="2" t="s">
        <v>167</v>
      </c>
      <c r="Y21" s="2" t="s">
        <v>46</v>
      </c>
      <c r="Z21" s="2" t="s">
        <v>108</v>
      </c>
      <c r="AA21" s="2" t="s">
        <v>45</v>
      </c>
      <c r="AB21" s="5">
        <v>1680.64</v>
      </c>
      <c r="AC21" s="3">
        <v>172</v>
      </c>
      <c r="AD21" s="9">
        <f t="shared" si="3"/>
        <v>13613.184000000001</v>
      </c>
      <c r="AE21" s="10">
        <f t="shared" si="4"/>
        <v>1161</v>
      </c>
      <c r="AF21" s="10">
        <f t="shared" si="5"/>
        <v>11.72539534883721</v>
      </c>
      <c r="AG21" s="2"/>
      <c r="AH21" s="10">
        <v>1161</v>
      </c>
      <c r="AI21" s="9">
        <f t="shared" si="6"/>
        <v>1.1440468241860466</v>
      </c>
      <c r="AJ21" s="13" t="s">
        <v>48</v>
      </c>
      <c r="AK21" s="11">
        <v>9.7569999999999997</v>
      </c>
      <c r="AL21" s="11">
        <v>31.683</v>
      </c>
      <c r="AM21" s="10">
        <f t="shared" si="7"/>
        <v>4.8590038325581393</v>
      </c>
      <c r="AN21" s="13" t="s">
        <v>49</v>
      </c>
      <c r="AO21" s="11">
        <v>0.8</v>
      </c>
      <c r="AP21" s="9">
        <f t="shared" si="8"/>
        <v>-9.2880000000000003</v>
      </c>
      <c r="AQ21" s="10">
        <f t="shared" si="9"/>
        <v>-9.6000000000000002E-2</v>
      </c>
      <c r="AR21" s="13" t="s">
        <v>50</v>
      </c>
      <c r="AS21" s="3">
        <v>0</v>
      </c>
      <c r="AT21" s="4">
        <v>0</v>
      </c>
      <c r="AU21" s="4">
        <v>0</v>
      </c>
      <c r="AV21" s="2" t="s">
        <v>51</v>
      </c>
      <c r="AW21" s="4">
        <v>0</v>
      </c>
      <c r="AX21" s="4">
        <v>0</v>
      </c>
      <c r="AY21" s="3">
        <v>0</v>
      </c>
      <c r="AZ21" s="4">
        <v>0</v>
      </c>
      <c r="BA21" s="3">
        <v>0</v>
      </c>
      <c r="BB21" s="4">
        <v>0</v>
      </c>
      <c r="BC21" s="2"/>
      <c r="BD21" s="3"/>
      <c r="BE21" s="4"/>
      <c r="BF21" s="3"/>
      <c r="BG21" s="4"/>
      <c r="BH21" s="3"/>
      <c r="BI21" s="3"/>
      <c r="BJ21" s="2"/>
      <c r="BK21" s="3"/>
      <c r="BL21" s="4"/>
      <c r="BM21" s="3"/>
      <c r="BN21" s="4"/>
      <c r="BO21" s="3"/>
      <c r="BP21" s="3"/>
      <c r="BQ21" s="2"/>
      <c r="BR21" s="3"/>
      <c r="BS21" s="4"/>
      <c r="BT21" s="3"/>
      <c r="BU21" s="4"/>
      <c r="BV21" s="3"/>
      <c r="BW21" s="3"/>
      <c r="BX21" s="2"/>
      <c r="BY21" s="3"/>
      <c r="BZ21" s="4"/>
      <c r="CA21" s="3"/>
      <c r="CB21" s="4"/>
      <c r="CC21" s="3"/>
      <c r="CD21" s="3"/>
      <c r="CE21" s="2"/>
      <c r="CF21" s="3"/>
      <c r="CG21" s="4"/>
      <c r="CH21" s="3"/>
      <c r="CI21" s="4"/>
      <c r="CJ21" s="3"/>
      <c r="CK21" s="3"/>
    </row>
    <row r="22" spans="1:89" x14ac:dyDescent="0.2">
      <c r="A22" s="2" t="s">
        <v>123</v>
      </c>
      <c r="B22" s="2" t="s">
        <v>70</v>
      </c>
      <c r="C22" s="1">
        <v>23009</v>
      </c>
      <c r="D22" s="2" t="s">
        <v>156</v>
      </c>
      <c r="E22" s="2" t="s">
        <v>39</v>
      </c>
      <c r="F22" s="2" t="s">
        <v>71</v>
      </c>
      <c r="G22" s="3">
        <v>0</v>
      </c>
      <c r="H22" s="3">
        <v>60</v>
      </c>
      <c r="I22" s="9">
        <f t="shared" si="0"/>
        <v>24</v>
      </c>
      <c r="J22" s="10">
        <f t="shared" si="1"/>
        <v>9.1085827646511603</v>
      </c>
      <c r="K22" s="11">
        <f t="shared" si="2"/>
        <v>4.0867030325581384</v>
      </c>
      <c r="L22" s="1">
        <v>44228</v>
      </c>
      <c r="M22" s="1"/>
      <c r="N22" s="14"/>
      <c r="O22" s="2" t="s">
        <v>41</v>
      </c>
      <c r="P22" s="2" t="s">
        <v>42</v>
      </c>
      <c r="Q22" s="12" t="s">
        <v>157</v>
      </c>
      <c r="R22" s="2" t="s">
        <v>43</v>
      </c>
      <c r="S22" s="2" t="s">
        <v>43</v>
      </c>
      <c r="T22" s="2" t="s">
        <v>44</v>
      </c>
      <c r="U22" s="12" t="s">
        <v>158</v>
      </c>
      <c r="V22" s="2" t="s">
        <v>170</v>
      </c>
      <c r="W22" s="2" t="s">
        <v>165</v>
      </c>
      <c r="X22" s="2" t="s">
        <v>170</v>
      </c>
      <c r="Y22" s="2" t="s">
        <v>46</v>
      </c>
      <c r="Z22" s="2" t="s">
        <v>54</v>
      </c>
      <c r="AA22" s="2" t="s">
        <v>45</v>
      </c>
      <c r="AB22" s="5">
        <v>1446.72</v>
      </c>
      <c r="AC22" s="3">
        <v>172</v>
      </c>
      <c r="AD22" s="9">
        <f t="shared" si="3"/>
        <v>10416.383999999998</v>
      </c>
      <c r="AE22" s="10">
        <f t="shared" si="4"/>
        <v>1032</v>
      </c>
      <c r="AF22" s="10">
        <f t="shared" si="5"/>
        <v>10.093395348837207</v>
      </c>
      <c r="AG22" s="2"/>
      <c r="AH22" s="10">
        <v>1032</v>
      </c>
      <c r="AI22" s="9">
        <f t="shared" si="6"/>
        <v>0.98481258418604622</v>
      </c>
      <c r="AJ22" s="13" t="s">
        <v>48</v>
      </c>
      <c r="AK22" s="11">
        <v>9.7569999999999997</v>
      </c>
      <c r="AL22" s="11">
        <v>31.683</v>
      </c>
      <c r="AM22" s="10">
        <f t="shared" si="7"/>
        <v>4.1827030325581385</v>
      </c>
      <c r="AN22" s="13" t="s">
        <v>49</v>
      </c>
      <c r="AO22" s="11">
        <v>0.8</v>
      </c>
      <c r="AP22" s="9">
        <f t="shared" si="8"/>
        <v>-8.2560000000000002</v>
      </c>
      <c r="AQ22" s="10">
        <f t="shared" si="9"/>
        <v>-9.6000000000000002E-2</v>
      </c>
      <c r="AR22" s="13" t="s">
        <v>50</v>
      </c>
      <c r="AS22" s="3">
        <v>0</v>
      </c>
      <c r="AT22" s="4">
        <v>0</v>
      </c>
      <c r="AU22" s="4">
        <v>0</v>
      </c>
      <c r="AV22" s="2" t="s">
        <v>51</v>
      </c>
      <c r="AW22" s="4">
        <v>0</v>
      </c>
      <c r="AX22" s="4">
        <v>0</v>
      </c>
      <c r="AY22" s="3">
        <v>0</v>
      </c>
      <c r="AZ22" s="4">
        <v>0</v>
      </c>
      <c r="BA22" s="3">
        <v>0</v>
      </c>
      <c r="BB22" s="4">
        <v>0</v>
      </c>
      <c r="BC22" s="2"/>
      <c r="BD22" s="3"/>
      <c r="BE22" s="4"/>
      <c r="BF22" s="3"/>
      <c r="BG22" s="4"/>
      <c r="BH22" s="3"/>
      <c r="BI22" s="3"/>
      <c r="BJ22" s="2"/>
      <c r="BK22" s="3"/>
      <c r="BL22" s="4"/>
      <c r="BM22" s="3"/>
      <c r="BN22" s="4"/>
      <c r="BO22" s="3"/>
      <c r="BP22" s="3"/>
      <c r="BQ22" s="2"/>
      <c r="BR22" s="3"/>
      <c r="BS22" s="4"/>
      <c r="BT22" s="3"/>
      <c r="BU22" s="4"/>
      <c r="BV22" s="3"/>
      <c r="BW22" s="3"/>
      <c r="BX22" s="2"/>
      <c r="BY22" s="3"/>
      <c r="BZ22" s="4"/>
      <c r="CA22" s="3"/>
      <c r="CB22" s="4"/>
      <c r="CC22" s="3"/>
      <c r="CD22" s="3"/>
      <c r="CE22" s="2"/>
      <c r="CF22" s="3"/>
      <c r="CG22" s="4"/>
      <c r="CH22" s="3"/>
      <c r="CI22" s="4"/>
      <c r="CJ22" s="3"/>
      <c r="CK22" s="3"/>
    </row>
    <row r="23" spans="1:89" x14ac:dyDescent="0.2">
      <c r="A23" s="2" t="s">
        <v>119</v>
      </c>
      <c r="B23" s="2" t="s">
        <v>52</v>
      </c>
      <c r="C23" s="1">
        <v>32168</v>
      </c>
      <c r="D23" s="2" t="s">
        <v>156</v>
      </c>
      <c r="E23" s="2" t="s">
        <v>39</v>
      </c>
      <c r="F23" s="2" t="s">
        <v>40</v>
      </c>
      <c r="G23" s="3">
        <v>0</v>
      </c>
      <c r="H23" s="3">
        <v>75</v>
      </c>
      <c r="I23" s="9">
        <f t="shared" si="0"/>
        <v>30</v>
      </c>
      <c r="J23" s="10">
        <f t="shared" si="1"/>
        <v>9.7418997439534891</v>
      </c>
      <c r="K23" s="11">
        <f t="shared" si="2"/>
        <v>4.3775250976744191</v>
      </c>
      <c r="L23" s="1">
        <v>43164</v>
      </c>
      <c r="M23" s="1"/>
      <c r="N23" s="14"/>
      <c r="O23" s="2" t="s">
        <v>53</v>
      </c>
      <c r="P23" s="2" t="s">
        <v>42</v>
      </c>
      <c r="Q23" s="12" t="s">
        <v>157</v>
      </c>
      <c r="R23" s="2" t="s">
        <v>43</v>
      </c>
      <c r="S23" s="2" t="s">
        <v>43</v>
      </c>
      <c r="T23" s="2" t="s">
        <v>44</v>
      </c>
      <c r="U23" s="12" t="s">
        <v>158</v>
      </c>
      <c r="V23" s="2" t="s">
        <v>169</v>
      </c>
      <c r="W23" s="2" t="s">
        <v>165</v>
      </c>
      <c r="X23" s="2" t="s">
        <v>169</v>
      </c>
      <c r="Y23" s="2" t="s">
        <v>46</v>
      </c>
      <c r="Z23" s="2" t="s">
        <v>54</v>
      </c>
      <c r="AA23" s="2" t="s">
        <v>45</v>
      </c>
      <c r="AB23" s="5">
        <v>1547.31</v>
      </c>
      <c r="AC23" s="3">
        <v>172</v>
      </c>
      <c r="AD23" s="9">
        <f t="shared" si="3"/>
        <v>13925.79</v>
      </c>
      <c r="AE23" s="10">
        <f t="shared" si="4"/>
        <v>1290</v>
      </c>
      <c r="AF23" s="10">
        <f t="shared" si="5"/>
        <v>10.795186046511629</v>
      </c>
      <c r="AG23" s="2"/>
      <c r="AH23" s="10">
        <v>1290</v>
      </c>
      <c r="AI23" s="9">
        <f t="shared" si="6"/>
        <v>1.0532863025581396</v>
      </c>
      <c r="AJ23" s="13" t="s">
        <v>48</v>
      </c>
      <c r="AK23" s="11">
        <v>9.7569999999999997</v>
      </c>
      <c r="AL23" s="11">
        <v>31.683</v>
      </c>
      <c r="AM23" s="10">
        <f t="shared" si="7"/>
        <v>4.4735250976744192</v>
      </c>
      <c r="AN23" s="13" t="s">
        <v>49</v>
      </c>
      <c r="AO23" s="11">
        <v>0.8</v>
      </c>
      <c r="AP23" s="9">
        <f t="shared" si="8"/>
        <v>-10.32</v>
      </c>
      <c r="AQ23" s="10">
        <f t="shared" si="9"/>
        <v>-9.6000000000000002E-2</v>
      </c>
      <c r="AR23" s="13" t="s">
        <v>50</v>
      </c>
      <c r="AS23" s="3">
        <v>0</v>
      </c>
      <c r="AT23" s="4">
        <v>0</v>
      </c>
      <c r="AU23" s="4">
        <v>0</v>
      </c>
      <c r="AV23" s="2" t="s">
        <v>51</v>
      </c>
      <c r="AW23" s="4">
        <v>0</v>
      </c>
      <c r="AX23" s="4">
        <v>0</v>
      </c>
      <c r="AY23" s="3">
        <v>0</v>
      </c>
      <c r="AZ23" s="4">
        <v>0</v>
      </c>
      <c r="BA23" s="3">
        <v>0</v>
      </c>
      <c r="BB23" s="4">
        <v>0</v>
      </c>
      <c r="BC23" s="2"/>
      <c r="BD23" s="3"/>
      <c r="BE23" s="4"/>
      <c r="BF23" s="3"/>
      <c r="BG23" s="4"/>
      <c r="BH23" s="3"/>
      <c r="BI23" s="3"/>
      <c r="BJ23" s="2"/>
      <c r="BK23" s="3"/>
      <c r="BL23" s="4"/>
      <c r="BM23" s="3"/>
      <c r="BN23" s="4"/>
      <c r="BO23" s="3"/>
      <c r="BP23" s="3"/>
      <c r="BQ23" s="2"/>
      <c r="BR23" s="3"/>
      <c r="BS23" s="4"/>
      <c r="BT23" s="3"/>
      <c r="BU23" s="4"/>
      <c r="BV23" s="3"/>
      <c r="BW23" s="3"/>
      <c r="BX23" s="2"/>
      <c r="BY23" s="3"/>
      <c r="BZ23" s="4"/>
      <c r="CA23" s="3"/>
      <c r="CB23" s="4"/>
      <c r="CC23" s="3"/>
      <c r="CD23" s="3"/>
      <c r="CE23" s="2"/>
      <c r="CF23" s="3"/>
      <c r="CG23" s="4"/>
      <c r="CH23" s="3"/>
      <c r="CI23" s="4"/>
      <c r="CJ23" s="3"/>
      <c r="CK23" s="3"/>
    </row>
    <row r="24" spans="1:89" x14ac:dyDescent="0.2">
      <c r="A24" s="2" t="s">
        <v>124</v>
      </c>
      <c r="B24" s="2" t="s">
        <v>72</v>
      </c>
      <c r="C24" s="1">
        <v>26361</v>
      </c>
      <c r="D24" s="2" t="s">
        <v>156</v>
      </c>
      <c r="E24" s="2" t="s">
        <v>39</v>
      </c>
      <c r="F24" s="2" t="s">
        <v>71</v>
      </c>
      <c r="G24" s="3">
        <v>0</v>
      </c>
      <c r="H24" s="3">
        <v>52.5</v>
      </c>
      <c r="I24" s="9">
        <f t="shared" si="0"/>
        <v>21</v>
      </c>
      <c r="J24" s="10">
        <f t="shared" si="1"/>
        <v>9.1085827646511621</v>
      </c>
      <c r="K24" s="11">
        <f t="shared" si="2"/>
        <v>4.0867030325581393</v>
      </c>
      <c r="L24" s="1">
        <v>44229</v>
      </c>
      <c r="M24" s="1"/>
      <c r="N24" s="14"/>
      <c r="O24" s="2" t="s">
        <v>68</v>
      </c>
      <c r="P24" s="2" t="s">
        <v>42</v>
      </c>
      <c r="Q24" s="12" t="s">
        <v>157</v>
      </c>
      <c r="R24" s="2" t="s">
        <v>43</v>
      </c>
      <c r="S24" s="2" t="s">
        <v>43</v>
      </c>
      <c r="T24" s="2" t="s">
        <v>44</v>
      </c>
      <c r="U24" s="12" t="s">
        <v>158</v>
      </c>
      <c r="V24" s="2" t="s">
        <v>170</v>
      </c>
      <c r="W24" s="2" t="s">
        <v>165</v>
      </c>
      <c r="X24" s="2" t="s">
        <v>170</v>
      </c>
      <c r="Y24" s="2" t="s">
        <v>46</v>
      </c>
      <c r="Z24" s="2" t="s">
        <v>73</v>
      </c>
      <c r="AA24" s="2" t="s">
        <v>45</v>
      </c>
      <c r="AB24" s="5">
        <v>1446.72</v>
      </c>
      <c r="AC24" s="3">
        <v>172</v>
      </c>
      <c r="AD24" s="9">
        <f t="shared" si="3"/>
        <v>9114.3359999999993</v>
      </c>
      <c r="AE24" s="10">
        <f t="shared" si="4"/>
        <v>903</v>
      </c>
      <c r="AF24" s="10">
        <f t="shared" si="5"/>
        <v>10.093395348837209</v>
      </c>
      <c r="AG24" s="2"/>
      <c r="AH24" s="10">
        <v>903</v>
      </c>
      <c r="AI24" s="9">
        <f t="shared" si="6"/>
        <v>0.98481258418604645</v>
      </c>
      <c r="AJ24" s="13" t="s">
        <v>48</v>
      </c>
      <c r="AK24" s="11">
        <v>9.7569999999999997</v>
      </c>
      <c r="AL24" s="11">
        <v>31.683</v>
      </c>
      <c r="AM24" s="10">
        <f t="shared" si="7"/>
        <v>4.1827030325581394</v>
      </c>
      <c r="AN24" s="13" t="s">
        <v>49</v>
      </c>
      <c r="AO24" s="11">
        <v>0.8</v>
      </c>
      <c r="AP24" s="9">
        <f t="shared" si="8"/>
        <v>-7.2240000000000011</v>
      </c>
      <c r="AQ24" s="10">
        <f t="shared" si="9"/>
        <v>-9.6000000000000016E-2</v>
      </c>
      <c r="AR24" s="13" t="s">
        <v>50</v>
      </c>
      <c r="AS24" s="3">
        <v>0</v>
      </c>
      <c r="AT24" s="4">
        <v>0</v>
      </c>
      <c r="AU24" s="4">
        <v>0</v>
      </c>
      <c r="AV24" s="2" t="s">
        <v>51</v>
      </c>
      <c r="AW24" s="4">
        <v>0</v>
      </c>
      <c r="AX24" s="4">
        <v>0</v>
      </c>
      <c r="AY24" s="3">
        <v>0</v>
      </c>
      <c r="AZ24" s="4">
        <v>0</v>
      </c>
      <c r="BA24" s="3">
        <v>0</v>
      </c>
      <c r="BB24" s="4">
        <v>0</v>
      </c>
      <c r="BC24" s="2"/>
      <c r="BD24" s="3"/>
      <c r="BE24" s="4"/>
      <c r="BF24" s="3"/>
      <c r="BG24" s="4"/>
      <c r="BH24" s="3"/>
      <c r="BI24" s="3"/>
      <c r="BJ24" s="2"/>
      <c r="BK24" s="3"/>
      <c r="BL24" s="4"/>
      <c r="BM24" s="3"/>
      <c r="BN24" s="4"/>
      <c r="BO24" s="3"/>
      <c r="BP24" s="3"/>
      <c r="BQ24" s="2"/>
      <c r="BR24" s="3"/>
      <c r="BS24" s="4"/>
      <c r="BT24" s="3"/>
      <c r="BU24" s="4"/>
      <c r="BV24" s="3"/>
      <c r="BW24" s="3"/>
      <c r="BX24" s="2"/>
      <c r="BY24" s="3"/>
      <c r="BZ24" s="4"/>
      <c r="CA24" s="3"/>
      <c r="CB24" s="4"/>
      <c r="CC24" s="3"/>
      <c r="CD24" s="3"/>
      <c r="CE24" s="2"/>
      <c r="CF24" s="3"/>
      <c r="CG24" s="4"/>
      <c r="CH24" s="3"/>
      <c r="CI24" s="4"/>
      <c r="CJ24" s="3"/>
      <c r="CK24" s="3"/>
    </row>
    <row r="25" spans="1:89" x14ac:dyDescent="0.2">
      <c r="A25" s="2" t="s">
        <v>132</v>
      </c>
      <c r="B25" s="2" t="s">
        <v>96</v>
      </c>
      <c r="C25" s="1">
        <v>28037</v>
      </c>
      <c r="D25" s="2" t="s">
        <v>156</v>
      </c>
      <c r="E25" s="2" t="s">
        <v>39</v>
      </c>
      <c r="F25" s="2" t="s">
        <v>40</v>
      </c>
      <c r="G25" s="3">
        <v>0</v>
      </c>
      <c r="H25" s="3">
        <v>60</v>
      </c>
      <c r="I25" s="9">
        <f t="shared" si="0"/>
        <v>24</v>
      </c>
      <c r="J25" s="10">
        <f t="shared" si="1"/>
        <v>9.4920735411627906</v>
      </c>
      <c r="K25" s="11">
        <f t="shared" si="2"/>
        <v>4.262803758139535</v>
      </c>
      <c r="L25" s="1">
        <v>45103</v>
      </c>
      <c r="M25" s="1"/>
      <c r="N25" s="14"/>
      <c r="O25" s="2" t="s">
        <v>41</v>
      </c>
      <c r="P25" s="2" t="s">
        <v>42</v>
      </c>
      <c r="Q25" s="12" t="s">
        <v>157</v>
      </c>
      <c r="R25" s="2" t="s">
        <v>59</v>
      </c>
      <c r="S25" s="2" t="s">
        <v>166</v>
      </c>
      <c r="T25" s="2" t="s">
        <v>97</v>
      </c>
      <c r="U25" s="12" t="s">
        <v>158</v>
      </c>
      <c r="V25" s="2" t="s">
        <v>168</v>
      </c>
      <c r="W25" s="2" t="s">
        <v>165</v>
      </c>
      <c r="X25" s="2" t="s">
        <v>168</v>
      </c>
      <c r="Y25" s="2" t="s">
        <v>46</v>
      </c>
      <c r="Z25" s="2" t="s">
        <v>98</v>
      </c>
      <c r="AA25" s="2" t="s">
        <v>45</v>
      </c>
      <c r="AB25" s="5">
        <v>1507.63</v>
      </c>
      <c r="AC25" s="3">
        <v>172</v>
      </c>
      <c r="AD25" s="9">
        <f t="shared" si="3"/>
        <v>10854.936</v>
      </c>
      <c r="AE25" s="10">
        <f t="shared" si="4"/>
        <v>1032</v>
      </c>
      <c r="AF25" s="10">
        <f t="shared" si="5"/>
        <v>10.518348837209302</v>
      </c>
      <c r="AG25" s="2"/>
      <c r="AH25" s="10">
        <v>1032</v>
      </c>
      <c r="AI25" s="9">
        <f t="shared" si="6"/>
        <v>1.0262752960465116</v>
      </c>
      <c r="AJ25" s="13" t="s">
        <v>48</v>
      </c>
      <c r="AK25" s="11">
        <v>9.7569999999999997</v>
      </c>
      <c r="AL25" s="11">
        <v>31.683</v>
      </c>
      <c r="AM25" s="10">
        <f t="shared" si="7"/>
        <v>4.3588037581395351</v>
      </c>
      <c r="AN25" s="13" t="s">
        <v>49</v>
      </c>
      <c r="AO25" s="11">
        <v>0.8</v>
      </c>
      <c r="AP25" s="9">
        <f t="shared" si="8"/>
        <v>-8.2560000000000002</v>
      </c>
      <c r="AQ25" s="10">
        <f t="shared" si="9"/>
        <v>-9.6000000000000002E-2</v>
      </c>
      <c r="AR25" s="13" t="s">
        <v>50</v>
      </c>
      <c r="AS25" s="3">
        <v>0</v>
      </c>
      <c r="AT25" s="4">
        <v>0</v>
      </c>
      <c r="AU25" s="4">
        <v>0</v>
      </c>
      <c r="AV25" s="2" t="s">
        <v>51</v>
      </c>
      <c r="AW25" s="4">
        <v>0</v>
      </c>
      <c r="AX25" s="4">
        <v>0</v>
      </c>
      <c r="AY25" s="3">
        <v>0</v>
      </c>
      <c r="AZ25" s="4">
        <v>0</v>
      </c>
      <c r="BA25" s="3">
        <v>0</v>
      </c>
      <c r="BB25" s="4">
        <v>0</v>
      </c>
      <c r="BC25" s="2"/>
      <c r="BD25" s="3"/>
      <c r="BE25" s="4"/>
      <c r="BF25" s="3"/>
      <c r="BG25" s="4"/>
      <c r="BH25" s="3"/>
      <c r="BI25" s="3"/>
      <c r="BJ25" s="2"/>
      <c r="BK25" s="3"/>
      <c r="BL25" s="4"/>
      <c r="BM25" s="3"/>
      <c r="BN25" s="4"/>
      <c r="BO25" s="3"/>
      <c r="BP25" s="3"/>
      <c r="BQ25" s="2"/>
      <c r="BR25" s="3"/>
      <c r="BS25" s="4"/>
      <c r="BT25" s="3"/>
      <c r="BU25" s="4"/>
      <c r="BV25" s="3"/>
      <c r="BW25" s="3"/>
      <c r="BX25" s="2"/>
      <c r="BY25" s="3"/>
      <c r="BZ25" s="4"/>
      <c r="CA25" s="3"/>
      <c r="CB25" s="4"/>
      <c r="CC25" s="3"/>
      <c r="CD25" s="3"/>
      <c r="CE25" s="2"/>
      <c r="CF25" s="3"/>
      <c r="CG25" s="4"/>
      <c r="CH25" s="3"/>
      <c r="CI25" s="4"/>
      <c r="CJ25" s="3"/>
      <c r="CK25" s="3"/>
    </row>
  </sheetData>
  <phoneticPr fontId="0" type="noConversion"/>
  <conditionalFormatting sqref="B1">
    <cfRule type="duplicateValues" dxfId="5" priority="2" stopIfTrue="1"/>
  </conditionalFormatting>
  <conditionalFormatting sqref="B1">
    <cfRule type="duplicateValues" dxfId="4" priority="3" stopIfTrue="1"/>
    <cfRule type="duplicateValues" dxfId="3" priority="4" stopIfTrue="1"/>
    <cfRule type="duplicateValues" dxfId="2" priority="5" stopIfTrue="1"/>
    <cfRule type="duplicateValues" dxfId="0" priority="6" stopIfTrue="1"/>
  </conditionalFormatting>
  <conditionalFormatting sqref="A2:A25">
    <cfRule type="duplicateValues" dxfId="1" priority="1" stopIfTrue="1"/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Moira.Petrelli</dc:creator>
  <cp:lastModifiedBy>azeno</cp:lastModifiedBy>
  <dcterms:created xsi:type="dcterms:W3CDTF">2025-05-22T08:40:07Z</dcterms:created>
  <dcterms:modified xsi:type="dcterms:W3CDTF">2025-05-22T08:40:07Z</dcterms:modified>
</cp:coreProperties>
</file>