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28800" windowHeight="11925"/>
  </bookViews>
  <sheets>
    <sheet name="Foglio1" sheetId="1" r:id="rId1"/>
  </sheets>
  <definedNames>
    <definedName name="_xlnm._FilterDatabase" localSheetId="0" hidden="1">Foglio1!$B$1:$AT$1</definedName>
  </definedNames>
  <calcPr calcId="145621"/>
</workbook>
</file>

<file path=xl/calcChain.xml><?xml version="1.0" encoding="utf-8"?>
<calcChain xmlns="http://schemas.openxmlformats.org/spreadsheetml/2006/main">
  <c r="AQ9" i="1" l="1"/>
  <c r="AM9" i="1"/>
  <c r="AI9" i="1"/>
  <c r="AC9" i="1"/>
  <c r="AB9" i="1"/>
  <c r="J9" i="1"/>
  <c r="I9" i="1"/>
  <c r="J3" i="1"/>
  <c r="J4" i="1"/>
  <c r="J5" i="1"/>
  <c r="J6" i="1"/>
  <c r="J7" i="1"/>
  <c r="J8" i="1"/>
  <c r="J2" i="1"/>
  <c r="AI3" i="1"/>
  <c r="AI4" i="1"/>
  <c r="AI5" i="1"/>
  <c r="AI6" i="1"/>
  <c r="AI7" i="1"/>
  <c r="AI8" i="1"/>
  <c r="AI2" i="1"/>
  <c r="AQ3" i="1"/>
  <c r="AQ4" i="1"/>
  <c r="AQ5" i="1"/>
  <c r="AQ6" i="1"/>
  <c r="AQ7" i="1"/>
  <c r="AQ8" i="1"/>
  <c r="AQ2" i="1"/>
  <c r="AM3" i="1"/>
  <c r="AM4" i="1"/>
  <c r="AM5" i="1"/>
  <c r="AM6" i="1"/>
  <c r="AM7" i="1"/>
  <c r="AM8" i="1"/>
  <c r="AM2" i="1"/>
  <c r="AB3" i="1"/>
  <c r="AB4" i="1"/>
  <c r="AB5" i="1"/>
  <c r="AB6" i="1"/>
  <c r="AB7" i="1"/>
  <c r="AB8" i="1"/>
  <c r="AB2" i="1"/>
  <c r="AC2" i="1"/>
  <c r="I2" i="1"/>
  <c r="AC8" i="1"/>
  <c r="I8" i="1"/>
  <c r="AC7" i="1"/>
  <c r="I7" i="1"/>
  <c r="AC6" i="1"/>
  <c r="I6" i="1"/>
  <c r="AC5" i="1"/>
  <c r="I5" i="1"/>
  <c r="AC4" i="1"/>
  <c r="I4" i="1"/>
  <c r="AC3" i="1"/>
  <c r="I3" i="1"/>
</calcChain>
</file>

<file path=xl/sharedStrings.xml><?xml version="1.0" encoding="utf-8"?>
<sst xmlns="http://schemas.openxmlformats.org/spreadsheetml/2006/main" count="178" uniqueCount="94">
  <si>
    <t>Codice fiscale</t>
  </si>
  <si>
    <t>Data di nascita</t>
  </si>
  <si>
    <t>Tempo determinato/indeterminato</t>
  </si>
  <si>
    <t>Descrizione qualifica</t>
  </si>
  <si>
    <t>ORE FORMAZIONE</t>
  </si>
  <si>
    <t>RetrOraria</t>
  </si>
  <si>
    <t>QUOTA CONTRIBUZIONE</t>
  </si>
  <si>
    <t>Data assunzione</t>
  </si>
  <si>
    <t>Data fine rapporto</t>
  </si>
  <si>
    <t>Data scadenza contratto a termine</t>
  </si>
  <si>
    <t>Comune</t>
  </si>
  <si>
    <t>Provincia</t>
  </si>
  <si>
    <t>Cittadinanza</t>
  </si>
  <si>
    <t>Estremi documento identita'</t>
  </si>
  <si>
    <t>Mansione</t>
  </si>
  <si>
    <t>AREA-STABILIMENTO</t>
  </si>
  <si>
    <t>Contratto (decodifica)</t>
  </si>
  <si>
    <t>Sesso</t>
  </si>
  <si>
    <t>E-mail</t>
  </si>
  <si>
    <t>Totale elementi retributivi</t>
  </si>
  <si>
    <t>Imponibile INPS da arrotondare</t>
  </si>
  <si>
    <t>Importo contributi c/dipendente</t>
  </si>
  <si>
    <t>Periodo (mm/aa)</t>
  </si>
  <si>
    <t>Descrizione CONTRIBUTO 3</t>
  </si>
  <si>
    <t>Imponibile CONTRIBUTO 3</t>
  </si>
  <si>
    <t>% c/dipendente CONTRIBUTO 3</t>
  </si>
  <si>
    <t>% c/ditta CONTRIBUTO 3</t>
  </si>
  <si>
    <t>Descrizione CONTRIBUTO 4</t>
  </si>
  <si>
    <t>% c/ditta CONTRIBUTO 4</t>
  </si>
  <si>
    <t>Importo c/ditta CONTRIBUTO 4</t>
  </si>
  <si>
    <t>Descrizione CONTRIBUTO 6</t>
  </si>
  <si>
    <t>% c/dipendente CONTRIBUTO 6</t>
  </si>
  <si>
    <t>Importo c/dipendente CONTRIBUTO 6</t>
  </si>
  <si>
    <t>TNTFBA67E10L117E</t>
  </si>
  <si>
    <t>Idraulico/Elettricista</t>
  </si>
  <si>
    <t>LIVELLO B1</t>
  </si>
  <si>
    <t>TERNI</t>
  </si>
  <si>
    <t>TR</t>
  </si>
  <si>
    <t>Metalmeccanici operai mens.</t>
  </si>
  <si>
    <t>M</t>
  </si>
  <si>
    <t>fabiotentellini@libero.it</t>
  </si>
  <si>
    <t>Industria generale</t>
  </si>
  <si>
    <t>INPS 100-500-600-9330-613-485</t>
  </si>
  <si>
    <t>INPS 130</t>
  </si>
  <si>
    <t>ESONERO IVS</t>
  </si>
  <si>
    <t>BSSSNT70B59F844L</t>
  </si>
  <si>
    <t>IMPIEGATI</t>
  </si>
  <si>
    <t>LIVELLO B2</t>
  </si>
  <si>
    <t>Metalmeccanici impiegati</t>
  </si>
  <si>
    <t>F</t>
  </si>
  <si>
    <t>bussotti.simo@libero.it</t>
  </si>
  <si>
    <t>MSSRRT78T23L117N</t>
  </si>
  <si>
    <t>ELETTRICISTA</t>
  </si>
  <si>
    <t>LIVELLO D2</t>
  </si>
  <si>
    <t>LUGNANO IN TEVERINA</t>
  </si>
  <si>
    <t>robertojek78@gmail.com</t>
  </si>
  <si>
    <t>ZNNNDR91A02L117U</t>
  </si>
  <si>
    <t>LIVELLO D1</t>
  </si>
  <si>
    <t>azenoni91@gmail.com</t>
  </si>
  <si>
    <t>FSTFNC95H16L117E</t>
  </si>
  <si>
    <t>APPR. ELETTRICISTA</t>
  </si>
  <si>
    <t>francesco.fausti@hotmail.com</t>
  </si>
  <si>
    <t>CNLLRT64T12L117Y</t>
  </si>
  <si>
    <t>Elettrohertz OPERAI Full Time</t>
  </si>
  <si>
    <t>NARNI</t>
  </si>
  <si>
    <t>canalialbe@libero.it</t>
  </si>
  <si>
    <t>FRTNCL97T13L117W</t>
  </si>
  <si>
    <t>APPR. IDRAULICO</t>
  </si>
  <si>
    <t>fratoni48@gmail.com</t>
  </si>
  <si>
    <t>BUSSOTTI SIMONETTA</t>
  </si>
  <si>
    <t>CANALI ALBERTO</t>
  </si>
  <si>
    <t>FAUSTI FRANCESCO</t>
  </si>
  <si>
    <t>FRATONI NICOLO'</t>
  </si>
  <si>
    <t>MASSI ROBERTO</t>
  </si>
  <si>
    <t>TENTELLINI FABIO</t>
  </si>
  <si>
    <t>ZENONI ANDREA</t>
  </si>
  <si>
    <t>INDETERMINATO</t>
  </si>
  <si>
    <t>Ore Settimanali</t>
  </si>
  <si>
    <t>ITALIANA</t>
  </si>
  <si>
    <t>Titolo istruz.second.sup.-Si accesso universita'</t>
  </si>
  <si>
    <t xml:space="preserve">Codice livello/categoria </t>
  </si>
  <si>
    <t>Contratto</t>
  </si>
  <si>
    <t>Titolo di studio</t>
  </si>
  <si>
    <t>Numoreannostandard</t>
  </si>
  <si>
    <t xml:space="preserve">Settore del Contratto </t>
  </si>
  <si>
    <t>Calcolo 3</t>
  </si>
  <si>
    <t>Calcolo 4</t>
  </si>
  <si>
    <t>calcolo 6</t>
  </si>
  <si>
    <t>DCKFLC95B22Z311K</t>
  </si>
  <si>
    <t>Licenza media</t>
  </si>
  <si>
    <t>DOCKO FIAZOL CARIANSELM</t>
  </si>
  <si>
    <t>CONGO</t>
  </si>
  <si>
    <t>EE</t>
  </si>
  <si>
    <t>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</si>
</sst>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mmmm\-yyyy"/>
  </numFmts>
  <fonts count="5" x14ac:knownFonts="1">
    <font>
      <sz val="10"/>
      <name val="Tahoma"/>
    </font>
    <font>
      <b/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vertical="center" wrapText="1"/>
    </xf>
    <xf numFmtId="1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"/>
  <sheetViews>
    <sheetView tabSelected="1" workbookViewId="0">
      <selection activeCell="A2" sqref="A2"/>
    </sheetView>
  </sheetViews>
  <sheetFormatPr defaultRowHeight="12.75" x14ac:dyDescent="0.2"/>
  <cols>
    <col min="1" max="1" width="25" bestFit="1" customWidth="1"/>
    <col min="2" max="2" width="20" bestFit="1" customWidth="1"/>
    <col min="3" max="3" width="16.28515625" bestFit="1" customWidth="1"/>
    <col min="4" max="4" width="34.85546875" bestFit="1" customWidth="1"/>
    <col min="5" max="5" width="26.7109375" bestFit="1" customWidth="1"/>
    <col min="6" max="6" width="36.7109375" bestFit="1" customWidth="1"/>
    <col min="7" max="7" width="19.5703125" bestFit="1" customWidth="1"/>
    <col min="8" max="8" width="14" bestFit="1" customWidth="1"/>
    <col min="9" max="9" width="12.140625" bestFit="1" customWidth="1"/>
    <col min="10" max="10" width="25.7109375" bestFit="1" customWidth="1"/>
    <col min="11" max="11" width="17.7109375" bestFit="1" customWidth="1"/>
    <col min="12" max="12" width="19.5703125" bestFit="1" customWidth="1"/>
    <col min="13" max="13" width="34.7109375" bestFit="1" customWidth="1"/>
    <col min="14" max="14" width="22.5703125" bestFit="1" customWidth="1"/>
    <col min="15" max="15" width="11" bestFit="1" customWidth="1"/>
    <col min="16" max="16" width="13.85546875" bestFit="1" customWidth="1"/>
    <col min="17" max="17" width="41.140625" bestFit="1" customWidth="1"/>
    <col min="18" max="18" width="28.5703125" bestFit="1" customWidth="1"/>
    <col min="19" max="19" width="11.140625" bestFit="1" customWidth="1"/>
    <col min="20" max="20" width="22.5703125" bestFit="1" customWidth="1"/>
    <col min="21" max="21" width="26" bestFit="1" customWidth="1"/>
    <col min="22" max="22" width="7.5703125" bestFit="1" customWidth="1"/>
    <col min="23" max="23" width="26.85546875" bestFit="1" customWidth="1"/>
    <col min="24" max="24" width="26" bestFit="1" customWidth="1"/>
    <col min="25" max="25" width="33.85546875" bestFit="1" customWidth="1"/>
    <col min="26" max="26" width="13" customWidth="1"/>
    <col min="27" max="27" width="9.85546875" customWidth="1"/>
    <col min="28" max="28" width="17.140625" customWidth="1"/>
    <col min="29" max="29" width="12.140625" customWidth="1"/>
    <col min="30" max="30" width="18.7109375" bestFit="1" customWidth="1"/>
    <col min="31" max="31" width="29.42578125" bestFit="1" customWidth="1"/>
    <col min="32" max="32" width="11.5703125" customWidth="1"/>
    <col min="33" max="33" width="13.85546875" customWidth="1"/>
    <col min="34" max="35" width="13" customWidth="1"/>
    <col min="36" max="36" width="9.85546875" customWidth="1"/>
    <col min="37" max="37" width="10.42578125" customWidth="1"/>
    <col min="38" max="38" width="14.42578125" customWidth="1"/>
    <col min="39" max="39" width="11" customWidth="1"/>
    <col min="40" max="40" width="14.85546875" customWidth="1"/>
    <col min="41" max="41" width="16" customWidth="1"/>
    <col min="42" max="42" width="12.140625" customWidth="1"/>
    <col min="43" max="43" width="13.7109375" customWidth="1"/>
  </cols>
  <sheetData>
    <row r="1" spans="1:95" s="11" customFormat="1" ht="63.75" x14ac:dyDescent="0.2">
      <c r="A1" s="8" t="s">
        <v>93</v>
      </c>
      <c r="B1" s="9" t="s">
        <v>0</v>
      </c>
      <c r="C1" s="9" t="s">
        <v>1</v>
      </c>
      <c r="D1" s="9" t="s">
        <v>2</v>
      </c>
      <c r="E1" s="9" t="s">
        <v>3</v>
      </c>
      <c r="F1" s="10" t="s">
        <v>80</v>
      </c>
      <c r="G1" s="9" t="s">
        <v>4</v>
      </c>
      <c r="H1" s="10" t="s">
        <v>77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10" t="s">
        <v>82</v>
      </c>
      <c r="R1" s="9" t="s">
        <v>13</v>
      </c>
      <c r="S1" s="9" t="s">
        <v>14</v>
      </c>
      <c r="T1" s="9" t="s">
        <v>15</v>
      </c>
      <c r="U1" s="10" t="s">
        <v>81</v>
      </c>
      <c r="V1" s="9" t="s">
        <v>17</v>
      </c>
      <c r="W1" s="9" t="s">
        <v>18</v>
      </c>
      <c r="X1" s="9" t="s">
        <v>16</v>
      </c>
      <c r="Y1" s="10" t="s">
        <v>84</v>
      </c>
      <c r="Z1" s="9" t="s">
        <v>19</v>
      </c>
      <c r="AA1" s="10" t="s">
        <v>83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12" t="s">
        <v>85</v>
      </c>
      <c r="AJ1" s="9" t="s">
        <v>27</v>
      </c>
      <c r="AK1" s="9" t="s">
        <v>28</v>
      </c>
      <c r="AL1" s="9" t="s">
        <v>29</v>
      </c>
      <c r="AM1" s="12" t="s">
        <v>86</v>
      </c>
      <c r="AN1" s="9" t="s">
        <v>30</v>
      </c>
      <c r="AO1" s="9" t="s">
        <v>31</v>
      </c>
      <c r="AP1" s="9" t="s">
        <v>32</v>
      </c>
      <c r="AQ1" s="12" t="s">
        <v>87</v>
      </c>
    </row>
    <row r="2" spans="1:95" x14ac:dyDescent="0.2">
      <c r="A2" t="s">
        <v>69</v>
      </c>
      <c r="B2" s="2" t="s">
        <v>45</v>
      </c>
      <c r="C2" s="1">
        <v>25618</v>
      </c>
      <c r="D2" s="7" t="s">
        <v>76</v>
      </c>
      <c r="E2" s="2" t="s">
        <v>46</v>
      </c>
      <c r="F2" s="2" t="s">
        <v>47</v>
      </c>
      <c r="G2" s="3">
        <v>0</v>
      </c>
      <c r="H2" s="3">
        <v>40</v>
      </c>
      <c r="I2" s="3">
        <f>AB2-AC2</f>
        <v>18.069331562790698</v>
      </c>
      <c r="J2" s="4">
        <f>AI2+AM2+AQ2</f>
        <v>7.5512476744186046</v>
      </c>
      <c r="K2" s="1">
        <v>39209</v>
      </c>
      <c r="L2" s="1"/>
      <c r="M2" s="1"/>
      <c r="N2" s="2" t="s">
        <v>36</v>
      </c>
      <c r="O2" s="2" t="s">
        <v>37</v>
      </c>
      <c r="P2" s="7" t="s">
        <v>78</v>
      </c>
      <c r="Q2" s="7" t="s">
        <v>79</v>
      </c>
      <c r="R2" s="2"/>
      <c r="S2" s="2"/>
      <c r="T2" s="2"/>
      <c r="U2" s="2" t="s">
        <v>48</v>
      </c>
      <c r="V2" s="2" t="s">
        <v>49</v>
      </c>
      <c r="W2" s="2" t="s">
        <v>50</v>
      </c>
      <c r="X2" s="2" t="s">
        <v>48</v>
      </c>
      <c r="Y2" s="2" t="s">
        <v>41</v>
      </c>
      <c r="Z2" s="5">
        <v>2852.04</v>
      </c>
      <c r="AA2" s="3">
        <v>1720</v>
      </c>
      <c r="AB2" s="3">
        <f>Z2*12/AA2</f>
        <v>19.897953488372092</v>
      </c>
      <c r="AC2" s="3">
        <f t="shared" ref="AC2:AC9" si="0">AB2*AG2/100</f>
        <v>1.8286219255813954</v>
      </c>
      <c r="AD2" s="6">
        <v>45536</v>
      </c>
      <c r="AE2" s="2" t="s">
        <v>42</v>
      </c>
      <c r="AF2" s="3">
        <v>2852</v>
      </c>
      <c r="AG2" s="4">
        <v>9.19</v>
      </c>
      <c r="AH2" s="4">
        <v>29.56</v>
      </c>
      <c r="AI2" s="4">
        <f>(AG2+AH2)*AB2/100</f>
        <v>7.7104569767441857</v>
      </c>
      <c r="AJ2" s="2" t="s">
        <v>43</v>
      </c>
      <c r="AK2" s="4">
        <v>0.8</v>
      </c>
      <c r="AL2" s="3">
        <v>-22.82</v>
      </c>
      <c r="AM2" s="3">
        <f>AL2*12/1720</f>
        <v>-0.15920930232558142</v>
      </c>
      <c r="AN2" s="2" t="s">
        <v>44</v>
      </c>
      <c r="AO2" s="4">
        <v>0</v>
      </c>
      <c r="AP2" s="3">
        <v>0</v>
      </c>
      <c r="AQ2" s="3">
        <f>AP2*12/1720</f>
        <v>0</v>
      </c>
    </row>
    <row r="3" spans="1:95" x14ac:dyDescent="0.2">
      <c r="A3" t="s">
        <v>70</v>
      </c>
      <c r="B3" s="2" t="s">
        <v>62</v>
      </c>
      <c r="C3" s="1">
        <v>23723</v>
      </c>
      <c r="D3" s="7" t="s">
        <v>76</v>
      </c>
      <c r="E3" s="2" t="s">
        <v>63</v>
      </c>
      <c r="F3" s="2" t="s">
        <v>57</v>
      </c>
      <c r="G3" s="3">
        <v>0</v>
      </c>
      <c r="H3" s="3">
        <v>40</v>
      </c>
      <c r="I3" s="3">
        <f t="shared" ref="I3:I9" si="1">AB3-AC3</f>
        <v>11.031894460465114</v>
      </c>
      <c r="J3" s="4">
        <f t="shared" ref="J3:J9" si="2">AI3+AM3+AQ3</f>
        <v>4.0226806186046513</v>
      </c>
      <c r="K3" s="1">
        <v>44690</v>
      </c>
      <c r="L3" s="1"/>
      <c r="M3" s="1"/>
      <c r="N3" s="2" t="s">
        <v>64</v>
      </c>
      <c r="O3" s="2" t="s">
        <v>37</v>
      </c>
      <c r="P3" s="7" t="s">
        <v>78</v>
      </c>
      <c r="Q3" s="7" t="s">
        <v>79</v>
      </c>
      <c r="R3" s="2"/>
      <c r="S3" s="2"/>
      <c r="T3" s="2"/>
      <c r="U3" s="2" t="s">
        <v>38</v>
      </c>
      <c r="V3" s="2" t="s">
        <v>39</v>
      </c>
      <c r="W3" s="2" t="s">
        <v>65</v>
      </c>
      <c r="X3" s="2" t="s">
        <v>38</v>
      </c>
      <c r="Y3" s="2" t="s">
        <v>41</v>
      </c>
      <c r="Z3" s="5">
        <v>1741.26</v>
      </c>
      <c r="AA3" s="3">
        <v>1720</v>
      </c>
      <c r="AB3" s="3">
        <f t="shared" ref="AB3:AB9" si="3">Z3*12/AA3</f>
        <v>12.148325581395348</v>
      </c>
      <c r="AC3" s="3">
        <f t="shared" si="0"/>
        <v>1.1164311209302324</v>
      </c>
      <c r="AD3" s="6">
        <v>45536</v>
      </c>
      <c r="AE3" s="2" t="s">
        <v>42</v>
      </c>
      <c r="AF3" s="3">
        <v>1754</v>
      </c>
      <c r="AG3" s="4">
        <v>9.19</v>
      </c>
      <c r="AH3" s="4">
        <v>31.78</v>
      </c>
      <c r="AI3" s="4">
        <f t="shared" ref="AI3:AI9" si="4">(AG3+AH3)*AB3/100</f>
        <v>4.9771689906976739</v>
      </c>
      <c r="AJ3" s="2" t="s">
        <v>43</v>
      </c>
      <c r="AK3" s="4">
        <v>0.8</v>
      </c>
      <c r="AL3" s="3">
        <v>-14.03</v>
      </c>
      <c r="AM3" s="3">
        <f t="shared" ref="AM3:AM9" si="5">AL3*12/1720</f>
        <v>-9.7883720930232551E-2</v>
      </c>
      <c r="AN3" s="2" t="s">
        <v>44</v>
      </c>
      <c r="AO3" s="4">
        <v>7</v>
      </c>
      <c r="AP3" s="3">
        <v>-122.78</v>
      </c>
      <c r="AQ3" s="3">
        <f t="shared" ref="AQ3:AQ9" si="6">AP3*12/1720</f>
        <v>-0.85660465116279072</v>
      </c>
    </row>
    <row r="4" spans="1:95" x14ac:dyDescent="0.2">
      <c r="A4" t="s">
        <v>71</v>
      </c>
      <c r="B4" s="2" t="s">
        <v>59</v>
      </c>
      <c r="C4" s="1">
        <v>34866</v>
      </c>
      <c r="D4" s="7" t="s">
        <v>76</v>
      </c>
      <c r="E4" s="2" t="s">
        <v>60</v>
      </c>
      <c r="F4" s="2" t="s">
        <v>53</v>
      </c>
      <c r="G4" s="3">
        <v>0</v>
      </c>
      <c r="H4" s="3">
        <v>40</v>
      </c>
      <c r="I4" s="3">
        <f t="shared" si="1"/>
        <v>12.065771888372092</v>
      </c>
      <c r="J4" s="4">
        <f t="shared" si="2"/>
        <v>1.2643379023255812</v>
      </c>
      <c r="K4" s="1">
        <v>44634</v>
      </c>
      <c r="L4" s="1"/>
      <c r="M4" s="1"/>
      <c r="N4" s="2" t="s">
        <v>36</v>
      </c>
      <c r="O4" s="2" t="s">
        <v>37</v>
      </c>
      <c r="P4" s="7" t="s">
        <v>78</v>
      </c>
      <c r="Q4" s="7" t="s">
        <v>79</v>
      </c>
      <c r="R4" s="2"/>
      <c r="S4" s="2"/>
      <c r="T4" s="2"/>
      <c r="U4" s="2" t="s">
        <v>38</v>
      </c>
      <c r="V4" s="2" t="s">
        <v>39</v>
      </c>
      <c r="W4" s="2" t="s">
        <v>61</v>
      </c>
      <c r="X4" s="2" t="s">
        <v>38</v>
      </c>
      <c r="Y4" s="2" t="s">
        <v>41</v>
      </c>
      <c r="Z4" s="5">
        <v>1836.69</v>
      </c>
      <c r="AA4" s="3">
        <v>1720</v>
      </c>
      <c r="AB4" s="3">
        <f t="shared" si="3"/>
        <v>12.814116279069767</v>
      </c>
      <c r="AC4" s="3">
        <f t="shared" si="0"/>
        <v>0.74834439069767444</v>
      </c>
      <c r="AD4" s="6">
        <v>45536</v>
      </c>
      <c r="AE4" s="2" t="s">
        <v>42</v>
      </c>
      <c r="AF4" s="3">
        <v>1973</v>
      </c>
      <c r="AG4" s="4">
        <v>5.84</v>
      </c>
      <c r="AH4" s="4">
        <v>10.3</v>
      </c>
      <c r="AI4" s="4">
        <f t="shared" si="4"/>
        <v>2.0681983674418603</v>
      </c>
      <c r="AJ4" s="2" t="s">
        <v>43</v>
      </c>
      <c r="AK4" s="4">
        <v>0</v>
      </c>
      <c r="AL4" s="3">
        <v>0</v>
      </c>
      <c r="AM4" s="3">
        <f t="shared" si="5"/>
        <v>0</v>
      </c>
      <c r="AN4" s="2" t="s">
        <v>44</v>
      </c>
      <c r="AO4" s="4">
        <v>5.84</v>
      </c>
      <c r="AP4" s="3">
        <v>-115.22</v>
      </c>
      <c r="AQ4" s="3">
        <f t="shared" si="6"/>
        <v>-0.80386046511627895</v>
      </c>
    </row>
    <row r="5" spans="1:95" x14ac:dyDescent="0.2">
      <c r="A5" t="s">
        <v>72</v>
      </c>
      <c r="B5" s="2" t="s">
        <v>66</v>
      </c>
      <c r="C5" s="1">
        <v>35777</v>
      </c>
      <c r="D5" s="7" t="s">
        <v>76</v>
      </c>
      <c r="E5" s="2" t="s">
        <v>67</v>
      </c>
      <c r="F5" s="2" t="s">
        <v>53</v>
      </c>
      <c r="G5" s="3">
        <v>0</v>
      </c>
      <c r="H5" s="3">
        <v>40</v>
      </c>
      <c r="I5" s="3">
        <f t="shared" si="1"/>
        <v>12.065771888372092</v>
      </c>
      <c r="J5" s="4">
        <f t="shared" si="2"/>
        <v>1.3197332511627904</v>
      </c>
      <c r="K5" s="1">
        <v>44725</v>
      </c>
      <c r="L5" s="1"/>
      <c r="M5" s="1"/>
      <c r="N5" s="2" t="s">
        <v>54</v>
      </c>
      <c r="O5" s="2" t="s">
        <v>37</v>
      </c>
      <c r="P5" s="7" t="s">
        <v>78</v>
      </c>
      <c r="Q5" s="7" t="s">
        <v>79</v>
      </c>
      <c r="R5" s="2"/>
      <c r="S5" s="2"/>
      <c r="T5" s="2"/>
      <c r="U5" s="2" t="s">
        <v>38</v>
      </c>
      <c r="V5" s="2" t="s">
        <v>39</v>
      </c>
      <c r="W5" s="2" t="s">
        <v>68</v>
      </c>
      <c r="X5" s="2" t="s">
        <v>38</v>
      </c>
      <c r="Y5" s="2" t="s">
        <v>41</v>
      </c>
      <c r="Z5" s="5">
        <v>1836.69</v>
      </c>
      <c r="AA5" s="3">
        <v>1720</v>
      </c>
      <c r="AB5" s="3">
        <f t="shared" si="3"/>
        <v>12.814116279069767</v>
      </c>
      <c r="AC5" s="3">
        <f t="shared" si="0"/>
        <v>0.74834439069767444</v>
      </c>
      <c r="AD5" s="6">
        <v>45536</v>
      </c>
      <c r="AE5" s="2" t="s">
        <v>42</v>
      </c>
      <c r="AF5" s="3">
        <v>1837</v>
      </c>
      <c r="AG5" s="4">
        <v>5.84</v>
      </c>
      <c r="AH5" s="4">
        <v>10.3</v>
      </c>
      <c r="AI5" s="4">
        <f t="shared" si="4"/>
        <v>2.0681983674418603</v>
      </c>
      <c r="AJ5" s="2" t="s">
        <v>43</v>
      </c>
      <c r="AK5" s="4">
        <v>0</v>
      </c>
      <c r="AL5" s="3">
        <v>0</v>
      </c>
      <c r="AM5" s="3">
        <f t="shared" si="5"/>
        <v>0</v>
      </c>
      <c r="AN5" s="2" t="s">
        <v>44</v>
      </c>
      <c r="AO5" s="4">
        <v>5.84</v>
      </c>
      <c r="AP5" s="3">
        <v>-107.28</v>
      </c>
      <c r="AQ5" s="3">
        <f t="shared" si="6"/>
        <v>-0.74846511627906986</v>
      </c>
    </row>
    <row r="6" spans="1:95" x14ac:dyDescent="0.2">
      <c r="A6" t="s">
        <v>73</v>
      </c>
      <c r="B6" s="2" t="s">
        <v>51</v>
      </c>
      <c r="C6" s="1">
        <v>28847</v>
      </c>
      <c r="D6" s="7" t="s">
        <v>76</v>
      </c>
      <c r="E6" s="2" t="s">
        <v>52</v>
      </c>
      <c r="F6" s="2" t="s">
        <v>53</v>
      </c>
      <c r="G6" s="3">
        <v>0</v>
      </c>
      <c r="H6" s="3">
        <v>40</v>
      </c>
      <c r="I6" s="3">
        <f t="shared" si="1"/>
        <v>14.459317283720928</v>
      </c>
      <c r="J6" s="4">
        <f t="shared" si="2"/>
        <v>5.3663981023255811</v>
      </c>
      <c r="K6" s="1">
        <v>40308</v>
      </c>
      <c r="L6" s="1"/>
      <c r="M6" s="1"/>
      <c r="N6" s="2" t="s">
        <v>54</v>
      </c>
      <c r="O6" s="2" t="s">
        <v>37</v>
      </c>
      <c r="P6" s="7" t="s">
        <v>78</v>
      </c>
      <c r="Q6" s="7" t="s">
        <v>79</v>
      </c>
      <c r="R6" s="2"/>
      <c r="S6" s="2"/>
      <c r="T6" s="2"/>
      <c r="U6" s="2" t="s">
        <v>38</v>
      </c>
      <c r="V6" s="2" t="s">
        <v>39</v>
      </c>
      <c r="W6" s="2" t="s">
        <v>55</v>
      </c>
      <c r="X6" s="2" t="s">
        <v>38</v>
      </c>
      <c r="Y6" s="2" t="s">
        <v>41</v>
      </c>
      <c r="Z6" s="5">
        <v>2282.2399999999998</v>
      </c>
      <c r="AA6" s="3">
        <v>1720</v>
      </c>
      <c r="AB6" s="3">
        <f t="shared" si="3"/>
        <v>15.922604651162789</v>
      </c>
      <c r="AC6" s="3">
        <f t="shared" si="0"/>
        <v>1.4632873674418603</v>
      </c>
      <c r="AD6" s="6">
        <v>45536</v>
      </c>
      <c r="AE6" s="2" t="s">
        <v>42</v>
      </c>
      <c r="AF6" s="3">
        <v>2439</v>
      </c>
      <c r="AG6" s="4">
        <v>9.19</v>
      </c>
      <c r="AH6" s="4">
        <v>31.78</v>
      </c>
      <c r="AI6" s="4">
        <f t="shared" si="4"/>
        <v>6.523491125581395</v>
      </c>
      <c r="AJ6" s="2" t="s">
        <v>43</v>
      </c>
      <c r="AK6" s="4">
        <v>0.8</v>
      </c>
      <c r="AL6" s="3">
        <v>-19.510000000000002</v>
      </c>
      <c r="AM6" s="3">
        <f t="shared" si="5"/>
        <v>-0.13611627906976745</v>
      </c>
      <c r="AN6" s="2" t="s">
        <v>44</v>
      </c>
      <c r="AO6" s="4">
        <v>6</v>
      </c>
      <c r="AP6" s="3">
        <v>-146.34</v>
      </c>
      <c r="AQ6" s="3">
        <f t="shared" si="6"/>
        <v>-1.0209767441860464</v>
      </c>
    </row>
    <row r="7" spans="1:95" x14ac:dyDescent="0.2">
      <c r="A7" t="s">
        <v>74</v>
      </c>
      <c r="B7" s="2" t="s">
        <v>33</v>
      </c>
      <c r="C7" s="1">
        <v>24602</v>
      </c>
      <c r="D7" s="7" t="s">
        <v>76</v>
      </c>
      <c r="E7" s="2" t="s">
        <v>34</v>
      </c>
      <c r="F7" s="2" t="s">
        <v>35</v>
      </c>
      <c r="G7" s="3">
        <v>0</v>
      </c>
      <c r="H7" s="3">
        <v>40</v>
      </c>
      <c r="I7" s="3">
        <f t="shared" si="1"/>
        <v>17.079460325581397</v>
      </c>
      <c r="J7" s="4">
        <f t="shared" si="2"/>
        <v>7.544018093023257</v>
      </c>
      <c r="K7" s="1">
        <v>37823</v>
      </c>
      <c r="L7" s="1"/>
      <c r="M7" s="1"/>
      <c r="N7" s="2" t="s">
        <v>36</v>
      </c>
      <c r="O7" s="2" t="s">
        <v>37</v>
      </c>
      <c r="P7" s="7" t="s">
        <v>78</v>
      </c>
      <c r="Q7" s="7" t="s">
        <v>79</v>
      </c>
      <c r="R7" s="2"/>
      <c r="S7" s="2"/>
      <c r="T7" s="2"/>
      <c r="U7" s="2" t="s">
        <v>38</v>
      </c>
      <c r="V7" s="2" t="s">
        <v>39</v>
      </c>
      <c r="W7" s="2" t="s">
        <v>40</v>
      </c>
      <c r="X7" s="2" t="s">
        <v>38</v>
      </c>
      <c r="Y7" s="2" t="s">
        <v>41</v>
      </c>
      <c r="Z7" s="5">
        <v>2695.8</v>
      </c>
      <c r="AA7" s="3">
        <v>1720</v>
      </c>
      <c r="AB7" s="3">
        <f t="shared" si="3"/>
        <v>18.807906976744189</v>
      </c>
      <c r="AC7" s="3">
        <f t="shared" si="0"/>
        <v>1.7284466511627909</v>
      </c>
      <c r="AD7" s="6">
        <v>45536</v>
      </c>
      <c r="AE7" s="2" t="s">
        <v>42</v>
      </c>
      <c r="AF7" s="3">
        <v>2895</v>
      </c>
      <c r="AG7" s="4">
        <v>9.19</v>
      </c>
      <c r="AH7" s="4">
        <v>31.78</v>
      </c>
      <c r="AI7" s="4">
        <f t="shared" si="4"/>
        <v>7.7055994883720942</v>
      </c>
      <c r="AJ7" s="2" t="s">
        <v>43</v>
      </c>
      <c r="AK7" s="4">
        <v>0.8</v>
      </c>
      <c r="AL7" s="3">
        <v>-23.16</v>
      </c>
      <c r="AM7" s="3">
        <f t="shared" si="5"/>
        <v>-0.16158139534883723</v>
      </c>
      <c r="AN7" s="2" t="s">
        <v>44</v>
      </c>
      <c r="AO7" s="4">
        <v>0</v>
      </c>
      <c r="AP7" s="3">
        <v>0</v>
      </c>
      <c r="AQ7" s="3">
        <f t="shared" si="6"/>
        <v>0</v>
      </c>
    </row>
    <row r="8" spans="1:95" x14ac:dyDescent="0.2">
      <c r="A8" t="s">
        <v>75</v>
      </c>
      <c r="B8" s="2" t="s">
        <v>56</v>
      </c>
      <c r="C8" s="1">
        <v>33240</v>
      </c>
      <c r="D8" s="7" t="s">
        <v>76</v>
      </c>
      <c r="E8" s="2" t="s">
        <v>46</v>
      </c>
      <c r="F8" s="2" t="s">
        <v>57</v>
      </c>
      <c r="G8" s="3">
        <v>0</v>
      </c>
      <c r="H8" s="3">
        <v>40</v>
      </c>
      <c r="I8" s="3">
        <f t="shared" si="1"/>
        <v>15.116887276744187</v>
      </c>
      <c r="J8" s="4">
        <f t="shared" si="2"/>
        <v>5.24509273255814</v>
      </c>
      <c r="K8" s="1">
        <v>41641</v>
      </c>
      <c r="L8" s="1"/>
      <c r="M8" s="1"/>
      <c r="N8" s="2" t="s">
        <v>36</v>
      </c>
      <c r="O8" s="2" t="s">
        <v>37</v>
      </c>
      <c r="P8" s="7" t="s">
        <v>78</v>
      </c>
      <c r="Q8" s="7" t="s">
        <v>79</v>
      </c>
      <c r="R8" s="2"/>
      <c r="S8" s="2"/>
      <c r="T8" s="2"/>
      <c r="U8" s="2" t="s">
        <v>48</v>
      </c>
      <c r="V8" s="2" t="s">
        <v>39</v>
      </c>
      <c r="W8" s="2" t="s">
        <v>58</v>
      </c>
      <c r="X8" s="2" t="s">
        <v>48</v>
      </c>
      <c r="Y8" s="2" t="s">
        <v>41</v>
      </c>
      <c r="Z8" s="5">
        <v>2386.0300000000002</v>
      </c>
      <c r="AA8" s="3">
        <v>1720</v>
      </c>
      <c r="AB8" s="3">
        <f t="shared" si="3"/>
        <v>16.646720930232558</v>
      </c>
      <c r="AC8" s="3">
        <f t="shared" si="0"/>
        <v>1.5298336534883719</v>
      </c>
      <c r="AD8" s="6">
        <v>45536</v>
      </c>
      <c r="AE8" s="2" t="s">
        <v>42</v>
      </c>
      <c r="AF8" s="3">
        <v>2541</v>
      </c>
      <c r="AG8" s="4">
        <v>9.19</v>
      </c>
      <c r="AH8" s="4">
        <v>29.56</v>
      </c>
      <c r="AI8" s="4">
        <f t="shared" si="4"/>
        <v>6.4506043604651166</v>
      </c>
      <c r="AJ8" s="2" t="s">
        <v>43</v>
      </c>
      <c r="AK8" s="4">
        <v>0.8</v>
      </c>
      <c r="AL8" s="3">
        <v>-20.329999999999998</v>
      </c>
      <c r="AM8" s="3">
        <f t="shared" si="5"/>
        <v>-0.14183720930232557</v>
      </c>
      <c r="AN8" s="2" t="s">
        <v>44</v>
      </c>
      <c r="AO8" s="4">
        <v>6</v>
      </c>
      <c r="AP8" s="3">
        <v>-152.46</v>
      </c>
      <c r="AQ8" s="3">
        <f t="shared" si="6"/>
        <v>-1.0636744186046512</v>
      </c>
    </row>
    <row r="9" spans="1:95" x14ac:dyDescent="0.2">
      <c r="A9" s="2" t="s">
        <v>90</v>
      </c>
      <c r="B9" s="2" t="s">
        <v>88</v>
      </c>
      <c r="C9" s="1">
        <v>34752</v>
      </c>
      <c r="D9" s="7" t="s">
        <v>76</v>
      </c>
      <c r="E9" s="2" t="s">
        <v>63</v>
      </c>
      <c r="F9" s="2" t="s">
        <v>57</v>
      </c>
      <c r="G9" s="3">
        <v>0</v>
      </c>
      <c r="H9" s="3">
        <v>40</v>
      </c>
      <c r="I9" s="3">
        <f t="shared" si="1"/>
        <v>11.031894460465114</v>
      </c>
      <c r="J9" s="4">
        <f t="shared" si="2"/>
        <v>4.0226806186046513</v>
      </c>
      <c r="K9" s="1">
        <v>45597</v>
      </c>
      <c r="L9" s="3"/>
      <c r="M9" s="3"/>
      <c r="N9" s="3" t="s">
        <v>91</v>
      </c>
      <c r="O9" s="2" t="s">
        <v>92</v>
      </c>
      <c r="P9" s="7" t="s">
        <v>91</v>
      </c>
      <c r="Q9" s="2" t="s">
        <v>89</v>
      </c>
      <c r="R9" s="1"/>
      <c r="S9" s="2"/>
      <c r="T9" s="2"/>
      <c r="U9" s="2" t="s">
        <v>38</v>
      </c>
      <c r="V9" s="2" t="s">
        <v>39</v>
      </c>
      <c r="W9" s="2"/>
      <c r="X9" s="2" t="s">
        <v>38</v>
      </c>
      <c r="Y9" s="2" t="s">
        <v>41</v>
      </c>
      <c r="Z9" s="5">
        <v>1741.26</v>
      </c>
      <c r="AA9" s="3">
        <v>1720</v>
      </c>
      <c r="AB9" s="3">
        <f t="shared" si="3"/>
        <v>12.148325581395348</v>
      </c>
      <c r="AC9" s="3">
        <f t="shared" si="0"/>
        <v>1.1164311209302324</v>
      </c>
      <c r="AD9" s="2"/>
      <c r="AE9" s="2" t="s">
        <v>42</v>
      </c>
      <c r="AF9" s="3">
        <v>1754</v>
      </c>
      <c r="AG9" s="4">
        <v>9.19</v>
      </c>
      <c r="AH9" s="4">
        <v>31.78</v>
      </c>
      <c r="AI9" s="4">
        <f t="shared" si="4"/>
        <v>4.9771689906976739</v>
      </c>
      <c r="AJ9" s="2" t="s">
        <v>43</v>
      </c>
      <c r="AK9" s="4">
        <v>0.8</v>
      </c>
      <c r="AL9" s="3">
        <v>-14.03</v>
      </c>
      <c r="AM9" s="3">
        <f t="shared" si="5"/>
        <v>-9.7883720930232551E-2</v>
      </c>
      <c r="AN9" s="2" t="s">
        <v>44</v>
      </c>
      <c r="AO9" s="4">
        <v>7</v>
      </c>
      <c r="AP9" s="3">
        <v>-122.78</v>
      </c>
      <c r="AQ9" s="3">
        <f t="shared" si="6"/>
        <v>-0.85660465116279072</v>
      </c>
      <c r="AR9" s="3"/>
      <c r="AS9" s="2"/>
      <c r="AT9" s="3"/>
      <c r="AU9" s="13"/>
      <c r="AV9" s="5"/>
      <c r="AW9" s="3"/>
      <c r="AX9" s="3"/>
      <c r="AY9" s="4"/>
      <c r="AZ9" s="3"/>
      <c r="BA9" s="4"/>
      <c r="BB9" s="2"/>
      <c r="BC9" s="3"/>
      <c r="BD9" s="4"/>
      <c r="BE9" s="3"/>
      <c r="BF9" s="4"/>
      <c r="BG9" s="3"/>
      <c r="BH9" s="3"/>
      <c r="BI9" s="2"/>
      <c r="BJ9" s="3"/>
      <c r="BK9" s="4"/>
      <c r="BL9" s="3"/>
      <c r="BM9" s="4"/>
      <c r="BN9" s="3"/>
      <c r="BO9" s="3"/>
      <c r="BP9" s="2"/>
      <c r="BQ9" s="3"/>
      <c r="BR9" s="4"/>
      <c r="BS9" s="3"/>
      <c r="BT9" s="4"/>
      <c r="BU9" s="3"/>
      <c r="BV9" s="3"/>
      <c r="BW9" s="2"/>
      <c r="BX9" s="3"/>
      <c r="BY9" s="4"/>
      <c r="BZ9" s="3"/>
      <c r="CA9" s="4"/>
      <c r="CB9" s="3"/>
      <c r="CC9" s="3"/>
      <c r="CD9" s="2"/>
      <c r="CE9" s="3"/>
      <c r="CF9" s="4"/>
      <c r="CG9" s="3"/>
      <c r="CH9" s="4"/>
      <c r="CI9" s="3"/>
      <c r="CJ9" s="3"/>
      <c r="CK9" s="2"/>
      <c r="CL9" s="3"/>
      <c r="CM9" s="4"/>
      <c r="CN9" s="3"/>
      <c r="CO9" s="4"/>
      <c r="CP9" s="3"/>
      <c r="CQ9" s="3"/>
    </row>
    <row r="10" spans="1:95" x14ac:dyDescent="0.2">
      <c r="Q10" s="7"/>
    </row>
  </sheetData>
  <autoFilter ref="B1:AT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dcterms:created xsi:type="dcterms:W3CDTF">2025-05-22T07:49:28Z</dcterms:created>
  <dcterms:modified xsi:type="dcterms:W3CDTF">2025-05-22T07:55:54Z</dcterms:modified>
</cp:coreProperties>
</file>