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IanFan/Documents/investment/"/>
    </mc:Choice>
  </mc:AlternateContent>
  <bookViews>
    <workbookView xWindow="1660" yWindow="540" windowWidth="41920" windowHeight="16340" activeTab="2"/>
  </bookViews>
  <sheets>
    <sheet name="Levered Cash Flow" sheetId="6" r:id="rId1"/>
    <sheet name="Mortgage Amortiztion Schedule" sheetId="4" r:id="rId2"/>
    <sheet name="Sheet1" sheetId="7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6" l="1"/>
  <c r="C9" i="6"/>
  <c r="B32" i="6"/>
  <c r="D27" i="6"/>
  <c r="E27" i="6"/>
  <c r="F27" i="6"/>
  <c r="G27" i="6"/>
  <c r="H27" i="6"/>
  <c r="C27" i="6"/>
  <c r="C16" i="6"/>
  <c r="D16" i="6"/>
  <c r="E16" i="6"/>
  <c r="F16" i="6"/>
  <c r="G16" i="6"/>
  <c r="H16" i="6"/>
  <c r="I16" i="6"/>
  <c r="I13" i="6"/>
  <c r="H13" i="6"/>
  <c r="G13" i="6"/>
  <c r="F13" i="6"/>
  <c r="E13" i="6"/>
  <c r="D13" i="6"/>
  <c r="C13" i="6"/>
  <c r="C11" i="6"/>
  <c r="D9" i="6"/>
  <c r="D11" i="6"/>
  <c r="C20" i="6"/>
  <c r="D20" i="6"/>
  <c r="E9" i="6"/>
  <c r="E20" i="6"/>
  <c r="C12" i="6"/>
  <c r="C14" i="6"/>
  <c r="C17" i="6"/>
  <c r="C22" i="6"/>
  <c r="D12" i="6"/>
  <c r="D14" i="6"/>
  <c r="D17" i="6"/>
  <c r="D22" i="6"/>
  <c r="F9" i="6"/>
  <c r="F20" i="6"/>
  <c r="E11" i="6"/>
  <c r="E12" i="6"/>
  <c r="E14" i="6"/>
  <c r="E17" i="6"/>
  <c r="E22" i="6"/>
  <c r="G9" i="6"/>
  <c r="G20" i="6"/>
  <c r="F11" i="6"/>
  <c r="F12" i="6"/>
  <c r="F14" i="6"/>
  <c r="F17" i="6"/>
  <c r="F22" i="6"/>
  <c r="H9" i="6"/>
  <c r="H20" i="6"/>
  <c r="G11" i="6"/>
  <c r="G12" i="6"/>
  <c r="G14" i="6"/>
  <c r="G17" i="6"/>
  <c r="G22" i="6"/>
  <c r="H11" i="6"/>
  <c r="H12" i="6"/>
  <c r="H14" i="6"/>
  <c r="H17" i="6"/>
  <c r="H22" i="6"/>
  <c r="I9" i="6"/>
  <c r="I20" i="6"/>
  <c r="I11" i="6"/>
  <c r="I12" i="6"/>
  <c r="I14" i="6"/>
  <c r="I17" i="6"/>
  <c r="I22" i="6"/>
  <c r="C25" i="6"/>
  <c r="C28" i="6"/>
  <c r="C32" i="6"/>
  <c r="D25" i="6"/>
  <c r="D28" i="6"/>
  <c r="D32" i="6"/>
  <c r="F25" i="6"/>
  <c r="F28" i="6"/>
  <c r="F32" i="6"/>
  <c r="E25" i="6"/>
  <c r="E28" i="6"/>
  <c r="E32" i="6"/>
  <c r="G25" i="6"/>
  <c r="G28" i="6"/>
  <c r="G32" i="6"/>
  <c r="H25" i="6"/>
  <c r="H28" i="6"/>
  <c r="H32" i="6"/>
  <c r="B34" i="6"/>
  <c r="B35" i="6"/>
</calcChain>
</file>

<file path=xl/sharedStrings.xml><?xml version="1.0" encoding="utf-8"?>
<sst xmlns="http://schemas.openxmlformats.org/spreadsheetml/2006/main" count="557" uniqueCount="545">
  <si>
    <t>Base Rental Revenue Growth</t>
  </si>
  <si>
    <t>Base Rental Revenues</t>
  </si>
  <si>
    <t>Vacancy Percentage</t>
  </si>
  <si>
    <t>Less: Vacancies</t>
  </si>
  <si>
    <t>Plus: Ancillary Income</t>
  </si>
  <si>
    <t>Effective Gross Income</t>
  </si>
  <si>
    <t>Operating Expense Growth</t>
  </si>
  <si>
    <t>Total Expenses</t>
  </si>
  <si>
    <t>NOI</t>
  </si>
  <si>
    <t>Less: Cap Ex</t>
  </si>
  <si>
    <t>Before-Tax Cash Flow</t>
  </si>
  <si>
    <t>Net Proceeds From Sale</t>
  </si>
  <si>
    <t>Initial Equity Investment</t>
  </si>
  <si>
    <t>Total Cash Flows</t>
  </si>
  <si>
    <t>Net Base Rental Revenue</t>
  </si>
  <si>
    <t>Unlevered Cash Flow</t>
  </si>
  <si>
    <t>After Tax Cash Flow</t>
  </si>
  <si>
    <t>IRR</t>
  </si>
  <si>
    <t>NPV</t>
  </si>
  <si>
    <t xml:space="preserve">Tax Liability </t>
  </si>
  <si>
    <t>Party surcharges, deposits, summer price increase</t>
  </si>
  <si>
    <t>first year anticipated ancillary income to be 6000. Upon receiving good reviews, from second year onwards, the anticipated anciliary income is raised to 8000.</t>
  </si>
  <si>
    <t>hydro, internet, maintenance fee, miscellaneous</t>
  </si>
  <si>
    <t>Less: property Tax</t>
  </si>
  <si>
    <t>Less: airbnb service fee</t>
  </si>
  <si>
    <t>Mortgage Amortization Schedule</t>
  </si>
  <si>
    <t>Date</t>
  </si>
  <si>
    <t>Interest</t>
  </si>
  <si>
    <t>Principal</t>
  </si>
  <si>
    <t>Balance</t>
  </si>
  <si>
    <t>Jan, 2020</t>
  </si>
  <si>
    <t>Feb, 2020</t>
  </si>
  <si>
    <t>Mar, 2020</t>
  </si>
  <si>
    <t>Apr, 2020</t>
  </si>
  <si>
    <t>May, 2020</t>
  </si>
  <si>
    <t>Jun, 2020</t>
  </si>
  <si>
    <t>Jul, 2020</t>
  </si>
  <si>
    <t>Aug, 2020</t>
  </si>
  <si>
    <t>Sep, 2020</t>
  </si>
  <si>
    <t>Oct, 2020</t>
  </si>
  <si>
    <t>Nov, 2020</t>
  </si>
  <si>
    <t>Dec, 2020</t>
  </si>
  <si>
    <t>Jan, 2021</t>
  </si>
  <si>
    <t>Feb, 2021</t>
  </si>
  <si>
    <t>Mar, 2021</t>
  </si>
  <si>
    <t>Apr, 2021</t>
  </si>
  <si>
    <t>May, 2021</t>
  </si>
  <si>
    <t>Jun, 2021</t>
  </si>
  <si>
    <t>Jul, 2021</t>
  </si>
  <si>
    <t>Aug, 2021</t>
  </si>
  <si>
    <t>Sep, 2021</t>
  </si>
  <si>
    <t>Oct, 2021</t>
  </si>
  <si>
    <t>Nov, 2021</t>
  </si>
  <si>
    <t>Dec, 2021</t>
  </si>
  <si>
    <t>Jan, 2022</t>
  </si>
  <si>
    <t>Feb, 2022</t>
  </si>
  <si>
    <t>Mar, 2022</t>
  </si>
  <si>
    <t>Apr, 2022</t>
  </si>
  <si>
    <t>May, 2022</t>
  </si>
  <si>
    <t>Jun, 2022</t>
  </si>
  <si>
    <t>Jul, 2022</t>
  </si>
  <si>
    <t>Aug, 2022</t>
  </si>
  <si>
    <t>Sep, 2022</t>
  </si>
  <si>
    <t>Oct, 2022</t>
  </si>
  <si>
    <t>Nov, 2022</t>
  </si>
  <si>
    <t>Dec, 2022</t>
  </si>
  <si>
    <t>Jan, 2023</t>
  </si>
  <si>
    <t>Feb, 2023</t>
  </si>
  <si>
    <t>Mar, 2023</t>
  </si>
  <si>
    <t>Apr, 2023</t>
  </si>
  <si>
    <t>May, 2023</t>
  </si>
  <si>
    <t>Jun, 2023</t>
  </si>
  <si>
    <t>Jul, 2023</t>
  </si>
  <si>
    <t>Aug, 2023</t>
  </si>
  <si>
    <t>Sep, 2023</t>
  </si>
  <si>
    <t>Oct, 2023</t>
  </si>
  <si>
    <t>Nov, 2023</t>
  </si>
  <si>
    <t>Dec, 2023</t>
  </si>
  <si>
    <t>Jan, 2024</t>
  </si>
  <si>
    <t>Feb, 2024</t>
  </si>
  <si>
    <t>Mar, 2024</t>
  </si>
  <si>
    <t>Apr, 2024</t>
  </si>
  <si>
    <t>May, 2024</t>
  </si>
  <si>
    <t>Jun, 2024</t>
  </si>
  <si>
    <t>Jul, 2024</t>
  </si>
  <si>
    <t>Aug, 2024</t>
  </si>
  <si>
    <t>Sep, 2024</t>
  </si>
  <si>
    <t>Oct, 2024</t>
  </si>
  <si>
    <t>Nov, 2024</t>
  </si>
  <si>
    <t>Dec, 2024</t>
  </si>
  <si>
    <t>Jan, 2025</t>
  </si>
  <si>
    <t>Feb, 2025</t>
  </si>
  <si>
    <t>Mar, 2025</t>
  </si>
  <si>
    <t>Apr, 2025</t>
  </si>
  <si>
    <t>May, 2025</t>
  </si>
  <si>
    <t>Jun, 2025</t>
  </si>
  <si>
    <t>Jul, 2025</t>
  </si>
  <si>
    <t>Aug, 2025</t>
  </si>
  <si>
    <t>Sep, 2025</t>
  </si>
  <si>
    <t>Oct, 2025</t>
  </si>
  <si>
    <t>Nov, 2025</t>
  </si>
  <si>
    <t>Dec, 2025</t>
  </si>
  <si>
    <t>Jan, 2026</t>
  </si>
  <si>
    <t>Feb, 2026</t>
  </si>
  <si>
    <t>Mar, 2026</t>
  </si>
  <si>
    <t>Apr, 2026</t>
  </si>
  <si>
    <t>May, 2026</t>
  </si>
  <si>
    <t>Jun, 2026</t>
  </si>
  <si>
    <t>Jul, 2026</t>
  </si>
  <si>
    <t>Aug, 2026</t>
  </si>
  <si>
    <t>Sep, 2026</t>
  </si>
  <si>
    <t>Oct, 2026</t>
  </si>
  <si>
    <t>Nov, 2026</t>
  </si>
  <si>
    <t>Dec, 2026</t>
  </si>
  <si>
    <t>Less: interest payment</t>
  </si>
  <si>
    <t>corporate tax??</t>
  </si>
  <si>
    <t>1.02 to the power of 7</t>
  </si>
  <si>
    <t>Condo total cost:800000</t>
  </si>
  <si>
    <t>Mortgage amount:400000</t>
  </si>
  <si>
    <t>Fixed Interest rate:3.5%</t>
  </si>
  <si>
    <t>Loan term: 25 years</t>
  </si>
  <si>
    <t>Assumption:</t>
  </si>
  <si>
    <t>Forecasted Cash Flow</t>
  </si>
  <si>
    <t>Cash Component</t>
  </si>
  <si>
    <t xml:space="preserve">Celgene Corp </t>
  </si>
  <si>
    <t xml:space="preserve">Gilead Sciences Inc </t>
  </si>
  <si>
    <t xml:space="preserve">Amgen Inc </t>
  </si>
  <si>
    <t xml:space="preserve">Biogen Inc </t>
  </si>
  <si>
    <t xml:space="preserve">Vertex Pharmaceuticals Inc </t>
  </si>
  <si>
    <t xml:space="preserve">Illumina Inc </t>
  </si>
  <si>
    <t xml:space="preserve">Alexion Pharmaceuticals Inc </t>
  </si>
  <si>
    <t xml:space="preserve">Regeneron Pharmaceuticals Inc </t>
  </si>
  <si>
    <t xml:space="preserve">Incyte Corp </t>
  </si>
  <si>
    <t xml:space="preserve">Biomarin Pharmaceutical Inc </t>
  </si>
  <si>
    <t xml:space="preserve">Mylan NV </t>
  </si>
  <si>
    <t xml:space="preserve">Seattle Genetics Inc </t>
  </si>
  <si>
    <t xml:space="preserve">Ionis Pharmaceuticals Inc </t>
  </si>
  <si>
    <t xml:space="preserve">Alnylam Pharmaceuticals Inc </t>
  </si>
  <si>
    <t xml:space="preserve">Sarepta Therapeutics Inc </t>
  </si>
  <si>
    <t xml:space="preserve">SAGE Therapeutics Inc </t>
  </si>
  <si>
    <t xml:space="preserve">bluebird bio Inc </t>
  </si>
  <si>
    <t xml:space="preserve">Jazz Pharmaceuticals PLC </t>
  </si>
  <si>
    <t xml:space="preserve">Bio-Techne Corp </t>
  </si>
  <si>
    <t xml:space="preserve">Neurocrine Biosciences Inc </t>
  </si>
  <si>
    <t xml:space="preserve">PRA Health Sciences Inc </t>
  </si>
  <si>
    <t xml:space="preserve">Amarin Corporation PLC </t>
  </si>
  <si>
    <t xml:space="preserve">Exelixis Inc </t>
  </si>
  <si>
    <t xml:space="preserve">Nektar Therapeutics </t>
  </si>
  <si>
    <t xml:space="preserve">Array Biopharma Inc </t>
  </si>
  <si>
    <t xml:space="preserve">Syneos Health Inc </t>
  </si>
  <si>
    <t xml:space="preserve">GW Pharmaceuticals PLC </t>
  </si>
  <si>
    <t xml:space="preserve">Alkermes Plc </t>
  </si>
  <si>
    <t xml:space="preserve">Beigene Ltd </t>
  </si>
  <si>
    <t xml:space="preserve">United Therapeutics Corp </t>
  </si>
  <si>
    <t xml:space="preserve">Ascendis Pharma A/S </t>
  </si>
  <si>
    <t>Horizon Pharma PLC </t>
  </si>
  <si>
    <t xml:space="preserve">Novocure Ltd </t>
  </si>
  <si>
    <t xml:space="preserve">FibroGen Inc </t>
  </si>
  <si>
    <t xml:space="preserve">Spark Therapeutics Inc </t>
  </si>
  <si>
    <t xml:space="preserve">China Biologic Products Holdings Inc </t>
  </si>
  <si>
    <t xml:space="preserve">Ultragenyx Pharmaceutical Inc </t>
  </si>
  <si>
    <t xml:space="preserve">ACADIA Pharmaceuticals Inc </t>
  </si>
  <si>
    <t xml:space="preserve">Blueprint Medicines Corp </t>
  </si>
  <si>
    <t xml:space="preserve">Agios Pharmaceuticals Inc </t>
  </si>
  <si>
    <t xml:space="preserve">Global Blood Therapeutics Inc </t>
  </si>
  <si>
    <t xml:space="preserve">Immunomedics Inc </t>
  </si>
  <si>
    <t xml:space="preserve">Amicus Therapeutics Inc </t>
  </si>
  <si>
    <t xml:space="preserve">Intercept Pharmaceuticals Inc </t>
  </si>
  <si>
    <t xml:space="preserve">Grifols SA </t>
  </si>
  <si>
    <t xml:space="preserve">Ligand Pharmaceuticals Inc </t>
  </si>
  <si>
    <t xml:space="preserve">argenx SE </t>
  </si>
  <si>
    <t xml:space="preserve">Portola Pharmaceuticals Inc </t>
  </si>
  <si>
    <t xml:space="preserve">Akcea Therapeutics Inc </t>
  </si>
  <si>
    <t xml:space="preserve">Genomic Health Inc </t>
  </si>
  <si>
    <t xml:space="preserve">Insmed Inc </t>
  </si>
  <si>
    <t xml:space="preserve">Halozyme Therapeutics Inc </t>
  </si>
  <si>
    <t xml:space="preserve">Denali Therapeutics Inc </t>
  </si>
  <si>
    <t xml:space="preserve">Medicines Co </t>
  </si>
  <si>
    <t xml:space="preserve">Myriad Genetics Inc </t>
  </si>
  <si>
    <t xml:space="preserve">Arena Pharmaceuticals Inc </t>
  </si>
  <si>
    <t xml:space="preserve">MyoKardia Inc </t>
  </si>
  <si>
    <t xml:space="preserve">PTC Therapeutics Inc </t>
  </si>
  <si>
    <t xml:space="preserve">Mirati Therapeutics Inc </t>
  </si>
  <si>
    <t xml:space="preserve">Acceleron Pharma Inc </t>
  </si>
  <si>
    <t xml:space="preserve">Uniqure NV </t>
  </si>
  <si>
    <t xml:space="preserve">CRISPR Therapeutics AG </t>
  </si>
  <si>
    <t xml:space="preserve">Medpace Holdings Inc </t>
  </si>
  <si>
    <t xml:space="preserve">AnaptysBio Inc </t>
  </si>
  <si>
    <t xml:space="preserve">Regenxbio Inc </t>
  </si>
  <si>
    <t xml:space="preserve">Reata Pharmaceuticals Inc </t>
  </si>
  <si>
    <t xml:space="preserve">Supernus Pharmaceuticals Inc </t>
  </si>
  <si>
    <t xml:space="preserve">Ironwood Pharmaceuticals Inc </t>
  </si>
  <si>
    <t xml:space="preserve">Aerie Pharmaceuticals Inc </t>
  </si>
  <si>
    <t xml:space="preserve">Arrowhead Pharmaceuticals Inc </t>
  </si>
  <si>
    <t xml:space="preserve">Xencor Inc </t>
  </si>
  <si>
    <t xml:space="preserve">Enanta Pharmaceuticals Inc </t>
  </si>
  <si>
    <t xml:space="preserve">Audentes Therapeutics Inc </t>
  </si>
  <si>
    <t xml:space="preserve">Allakos Inc </t>
  </si>
  <si>
    <t xml:space="preserve">Pacira Biosciences Inc </t>
  </si>
  <si>
    <t xml:space="preserve">Zogenix Inc </t>
  </si>
  <si>
    <t xml:space="preserve">Tricida Inc </t>
  </si>
  <si>
    <t xml:space="preserve">Atara Biotherapeutics Inc </t>
  </si>
  <si>
    <t xml:space="preserve">Momenta Pharmaceuticals Inc </t>
  </si>
  <si>
    <t xml:space="preserve">OPKO Health Inc </t>
  </si>
  <si>
    <t xml:space="preserve">Innoviva Inc </t>
  </si>
  <si>
    <t xml:space="preserve">Rubius Therapeutics Inc </t>
  </si>
  <si>
    <t xml:space="preserve">Iovance Biotherapeutics Inc </t>
  </si>
  <si>
    <t xml:space="preserve">Sangamo Therapeutics Inc </t>
  </si>
  <si>
    <t xml:space="preserve">Theravance Biopharma Inc </t>
  </si>
  <si>
    <t xml:space="preserve">Editas Medicine Inc </t>
  </si>
  <si>
    <t xml:space="preserve">Aimmune Therapeutics Inc </t>
  </si>
  <si>
    <t xml:space="preserve">Puma Biotechnology Inc </t>
  </si>
  <si>
    <t xml:space="preserve">Apellis Pharmaceuticals Inc </t>
  </si>
  <si>
    <t xml:space="preserve">Esperion Therapeutics Inc </t>
  </si>
  <si>
    <t xml:space="preserve">Epizyme Inc </t>
  </si>
  <si>
    <t xml:space="preserve">Fate Therapeutics Inc </t>
  </si>
  <si>
    <t xml:space="preserve">Alder Biopharmaceuticals Inc </t>
  </si>
  <si>
    <t xml:space="preserve">Pacific Biosciences of California Inc </t>
  </si>
  <si>
    <t xml:space="preserve">Coherus BioSciences Inc </t>
  </si>
  <si>
    <t xml:space="preserve">Spectrum Pharmaceuticals Inc </t>
  </si>
  <si>
    <t xml:space="preserve">Hutchison China MediTech Ltd </t>
  </si>
  <si>
    <t xml:space="preserve">Luminex Corp </t>
  </si>
  <si>
    <t xml:space="preserve">Clovis Oncology Inc </t>
  </si>
  <si>
    <t xml:space="preserve">Galapagos NV </t>
  </si>
  <si>
    <t xml:space="preserve">TherapeuticsMD Inc </t>
  </si>
  <si>
    <t xml:space="preserve">Amphastar Pharmaceuticals Inc </t>
  </si>
  <si>
    <t xml:space="preserve">Veracyte Inc </t>
  </si>
  <si>
    <t xml:space="preserve">Homology Medicines Inc </t>
  </si>
  <si>
    <t xml:space="preserve">Radius Health Inc </t>
  </si>
  <si>
    <t>CELG</t>
  </si>
  <si>
    <t>GILD</t>
  </si>
  <si>
    <t>AMGN</t>
  </si>
  <si>
    <t>BIIB</t>
  </si>
  <si>
    <t>VRTX</t>
  </si>
  <si>
    <t>ILMN</t>
  </si>
  <si>
    <t>ALXN</t>
  </si>
  <si>
    <t>REGN</t>
  </si>
  <si>
    <t>INCY</t>
  </si>
  <si>
    <t>BMRN</t>
  </si>
  <si>
    <t>MYL</t>
  </si>
  <si>
    <t>SGEN</t>
  </si>
  <si>
    <t>IONS</t>
  </si>
  <si>
    <t>ALNY</t>
  </si>
  <si>
    <t>SRPT</t>
  </si>
  <si>
    <t>SAGE</t>
  </si>
  <si>
    <t>BLUE</t>
  </si>
  <si>
    <t>JAZZ</t>
  </si>
  <si>
    <t>TECH</t>
  </si>
  <si>
    <t>NBIX</t>
  </si>
  <si>
    <t>PRAH</t>
  </si>
  <si>
    <t>AMRN</t>
  </si>
  <si>
    <t>EXEL</t>
  </si>
  <si>
    <t>NKTR</t>
  </si>
  <si>
    <t>ARRY</t>
  </si>
  <si>
    <t>SYNH</t>
  </si>
  <si>
    <t>GWPH</t>
  </si>
  <si>
    <t>ALKS</t>
  </si>
  <si>
    <t>BGNE</t>
  </si>
  <si>
    <t>UTHR</t>
  </si>
  <si>
    <t>ASND</t>
  </si>
  <si>
    <t>HZNP</t>
  </si>
  <si>
    <t>NVCR</t>
  </si>
  <si>
    <t>FGEN</t>
  </si>
  <si>
    <t>ONCE</t>
  </si>
  <si>
    <t>CBPO</t>
  </si>
  <si>
    <t>RARE</t>
  </si>
  <si>
    <t>ACAD</t>
  </si>
  <si>
    <t>BPMC</t>
  </si>
  <si>
    <t>AGIO</t>
  </si>
  <si>
    <t>GBT</t>
  </si>
  <si>
    <t>IMMU</t>
  </si>
  <si>
    <t>FOLD</t>
  </si>
  <si>
    <t>ICPT</t>
  </si>
  <si>
    <t>GRFS</t>
  </si>
  <si>
    <t>LGND</t>
  </si>
  <si>
    <t>ARGX</t>
  </si>
  <si>
    <t>PTLA</t>
  </si>
  <si>
    <t>AKCA</t>
  </si>
  <si>
    <t>GHDX</t>
  </si>
  <si>
    <t>INSM</t>
  </si>
  <si>
    <t>HALO</t>
  </si>
  <si>
    <t>DNLI</t>
  </si>
  <si>
    <t>MDCO</t>
  </si>
  <si>
    <t>MYGN</t>
  </si>
  <si>
    <t>ARNA</t>
  </si>
  <si>
    <t>MYOK</t>
  </si>
  <si>
    <t>PTCT</t>
  </si>
  <si>
    <t>MRTX</t>
  </si>
  <si>
    <t>XLRN</t>
  </si>
  <si>
    <t>QURE</t>
  </si>
  <si>
    <t>CRSP</t>
  </si>
  <si>
    <t>MEDP</t>
  </si>
  <si>
    <t>ANAB</t>
  </si>
  <si>
    <t>RGNX</t>
  </si>
  <si>
    <t>RETA</t>
  </si>
  <si>
    <t>SUPN</t>
  </si>
  <si>
    <t>IRWD</t>
  </si>
  <si>
    <t>AERI</t>
  </si>
  <si>
    <t>ARWR</t>
  </si>
  <si>
    <t>XNCR</t>
  </si>
  <si>
    <t>ENTA</t>
  </si>
  <si>
    <t>BOLD</t>
  </si>
  <si>
    <t>ALLK</t>
  </si>
  <si>
    <t>PCRX</t>
  </si>
  <si>
    <t>ZGNX</t>
  </si>
  <si>
    <t>TCDA</t>
  </si>
  <si>
    <t>ATRA</t>
  </si>
  <si>
    <t>MNTA</t>
  </si>
  <si>
    <t>OPK</t>
  </si>
  <si>
    <t>INVA</t>
  </si>
  <si>
    <t>RUBY</t>
  </si>
  <si>
    <t>IOVA</t>
  </si>
  <si>
    <t>SGMO</t>
  </si>
  <si>
    <t>TBPH</t>
  </si>
  <si>
    <t>EDIT</t>
  </si>
  <si>
    <t>AIMT</t>
  </si>
  <si>
    <t>PBYI</t>
  </si>
  <si>
    <t>APLS</t>
  </si>
  <si>
    <t>ESPR</t>
  </si>
  <si>
    <t>EPZM</t>
  </si>
  <si>
    <t>FATE</t>
  </si>
  <si>
    <t>ALDR</t>
  </si>
  <si>
    <t>PACB</t>
  </si>
  <si>
    <t>CHRS</t>
  </si>
  <si>
    <t>SPPI</t>
  </si>
  <si>
    <t>HCM</t>
  </si>
  <si>
    <t>LMNX</t>
  </si>
  <si>
    <t>CLVS</t>
  </si>
  <si>
    <t>GLPG</t>
  </si>
  <si>
    <t>TXMD</t>
  </si>
  <si>
    <t>AMPH</t>
  </si>
  <si>
    <t>VCYT</t>
  </si>
  <si>
    <t>FIXX</t>
  </si>
  <si>
    <t>RDUS</t>
  </si>
  <si>
    <t>ticker</t>
  </si>
  <si>
    <t xml:space="preserve">Waste Connections Inc </t>
  </si>
  <si>
    <t xml:space="preserve">Waste Management Inc </t>
  </si>
  <si>
    <t xml:space="preserve">Steris plc </t>
  </si>
  <si>
    <t xml:space="preserve">Republic Services Inc </t>
  </si>
  <si>
    <t xml:space="preserve">Advanced Disposal Services Inc </t>
  </si>
  <si>
    <t xml:space="preserve">Stericycle Inc </t>
  </si>
  <si>
    <t xml:space="preserve">Donaldson Company Inc </t>
  </si>
  <si>
    <t xml:space="preserve">Tetra Tech Inc </t>
  </si>
  <si>
    <t xml:space="preserve">ABM Industries Inc </t>
  </si>
  <si>
    <t xml:space="preserve">US Ecology Inc </t>
  </si>
  <si>
    <t xml:space="preserve">Casella Waste Systems Inc </t>
  </si>
  <si>
    <t xml:space="preserve">Covanta Holding Corp </t>
  </si>
  <si>
    <t xml:space="preserve">Clean Harbors Inc </t>
  </si>
  <si>
    <t xml:space="preserve">Evoqua Water Technologies Corp </t>
  </si>
  <si>
    <t xml:space="preserve">Darling Ingredients Inc </t>
  </si>
  <si>
    <t xml:space="preserve">Cantel Medical Corp </t>
  </si>
  <si>
    <t xml:space="preserve">Tenneco Inc </t>
  </si>
  <si>
    <t xml:space="preserve">Heritage-Crystal Clean Inc </t>
  </si>
  <si>
    <t xml:space="preserve">Tennant Co </t>
  </si>
  <si>
    <t xml:space="preserve">Schnitzer Steel Industries Inc </t>
  </si>
  <si>
    <t xml:space="preserve">Newpark Resources Inc </t>
  </si>
  <si>
    <t xml:space="preserve">Advanced Emissions Solutions Inc </t>
  </si>
  <si>
    <t>WCN</t>
  </si>
  <si>
    <t>WM</t>
  </si>
  <si>
    <t>STE</t>
  </si>
  <si>
    <t>RSG</t>
  </si>
  <si>
    <t>ADSW</t>
  </si>
  <si>
    <t>SRCL</t>
  </si>
  <si>
    <t>DCI</t>
  </si>
  <si>
    <t>TTEK</t>
  </si>
  <si>
    <t>ABM</t>
  </si>
  <si>
    <t>ECOL</t>
  </si>
  <si>
    <t>CWST</t>
  </si>
  <si>
    <t>CVA</t>
  </si>
  <si>
    <t>CLH</t>
  </si>
  <si>
    <t>AQUA</t>
  </si>
  <si>
    <t>DAR</t>
  </si>
  <si>
    <t>CMD</t>
  </si>
  <si>
    <t>TEN</t>
  </si>
  <si>
    <t>HCCI</t>
  </si>
  <si>
    <t>TNC</t>
  </si>
  <si>
    <t>SCHN</t>
  </si>
  <si>
    <t>NR</t>
  </si>
  <si>
    <t>ADES</t>
  </si>
  <si>
    <t xml:space="preserve">Microchip Technology Inc </t>
  </si>
  <si>
    <t xml:space="preserve">Vestas Wind Systems A/S </t>
  </si>
  <si>
    <t xml:space="preserve">Ametek Inc </t>
  </si>
  <si>
    <t xml:space="preserve">Eaton Corporation PLC </t>
  </si>
  <si>
    <t xml:space="preserve">Tesla Inc </t>
  </si>
  <si>
    <t xml:space="preserve">Cree Inc </t>
  </si>
  <si>
    <t xml:space="preserve">Nibe Industrier AB </t>
  </si>
  <si>
    <t xml:space="preserve">First Solar Inc </t>
  </si>
  <si>
    <t xml:space="preserve">Siemens Gamesa Renewable Energy SA </t>
  </si>
  <si>
    <t xml:space="preserve">Verbund AG </t>
  </si>
  <si>
    <t xml:space="preserve">Ormat Technologies Inc </t>
  </si>
  <si>
    <t xml:space="preserve">EnerSys </t>
  </si>
  <si>
    <t xml:space="preserve">Kurita Water Industries Ltd </t>
  </si>
  <si>
    <t xml:space="preserve">Power Integrations Inc </t>
  </si>
  <si>
    <t xml:space="preserve">Northland Power Inc </t>
  </si>
  <si>
    <t xml:space="preserve">China Longyuan Power Group Corp Ltd </t>
  </si>
  <si>
    <t xml:space="preserve">ESCO Technologies Inc </t>
  </si>
  <si>
    <t xml:space="preserve">Franklin Electric Co Inc </t>
  </si>
  <si>
    <t xml:space="preserve">Itron Inc </t>
  </si>
  <si>
    <t xml:space="preserve">Badger Meter Inc </t>
  </si>
  <si>
    <t xml:space="preserve">Cosan Ltd </t>
  </si>
  <si>
    <t xml:space="preserve">Huaneng Renewables Corp Ltd </t>
  </si>
  <si>
    <t xml:space="preserve">Sunrun Inc </t>
  </si>
  <si>
    <t xml:space="preserve">Canadian Solar Inc </t>
  </si>
  <si>
    <t xml:space="preserve">Renewable Energy Group Inc </t>
  </si>
  <si>
    <t xml:space="preserve">GCL-Poly Energy Holdings Ltd </t>
  </si>
  <si>
    <t xml:space="preserve">JinkoSolar Holding Co Ltd </t>
  </si>
  <si>
    <t xml:space="preserve">Xinjiang Goldwind Science &amp; Technology Co Ltd </t>
  </si>
  <si>
    <t xml:space="preserve">Vicor Corp </t>
  </si>
  <si>
    <t xml:space="preserve">Solaredge Technologies Inc </t>
  </si>
  <si>
    <t xml:space="preserve">Xinyi Solar Holdings Ltd </t>
  </si>
  <si>
    <t xml:space="preserve">Enphase Energy Inc </t>
  </si>
  <si>
    <t xml:space="preserve">Hannon Armstrong Sustainable Infrastructure Capital Inc </t>
  </si>
  <si>
    <t xml:space="preserve">SunPower Corp </t>
  </si>
  <si>
    <t xml:space="preserve">Scatec Solar ASA </t>
  </si>
  <si>
    <t xml:space="preserve">TerraForm Power Inc </t>
  </si>
  <si>
    <t xml:space="preserve">Encavis AG </t>
  </si>
  <si>
    <t xml:space="preserve">Daqo New Energy Corp </t>
  </si>
  <si>
    <t xml:space="preserve">Atlantica Yield PLC </t>
  </si>
  <si>
    <t xml:space="preserve">Vivint Solar Inc </t>
  </si>
  <si>
    <t xml:space="preserve">Solaria Energia y Medio Ambiente SA </t>
  </si>
  <si>
    <t xml:space="preserve">Meyer Burger Technology AG </t>
  </si>
  <si>
    <t xml:space="preserve">Beijing Enterprises Clean Energy Group Ltd </t>
  </si>
  <si>
    <t xml:space="preserve">SMA Solar Technology AG </t>
  </si>
  <si>
    <t>REC Silicon ASA </t>
  </si>
  <si>
    <t xml:space="preserve">GCL New Energy Holdings Ltd </t>
  </si>
  <si>
    <t>MCHP</t>
  </si>
  <si>
    <t>VWS:CPH</t>
  </si>
  <si>
    <t>AME</t>
  </si>
  <si>
    <t>ETN</t>
  </si>
  <si>
    <t>TSLA</t>
  </si>
  <si>
    <t>CREE</t>
  </si>
  <si>
    <t>NIBE.B:OMX-NORDIC</t>
  </si>
  <si>
    <t>FSLR</t>
  </si>
  <si>
    <t>SGRE:SIBE</t>
  </si>
  <si>
    <t>VER:WBAG</t>
  </si>
  <si>
    <t>ORA</t>
  </si>
  <si>
    <t>ENS</t>
  </si>
  <si>
    <t>6370:TYO</t>
  </si>
  <si>
    <t>POWI</t>
  </si>
  <si>
    <t>NPI:CAQ</t>
  </si>
  <si>
    <t>916:HKG</t>
  </si>
  <si>
    <t>ESE</t>
  </si>
  <si>
    <t>FELE</t>
  </si>
  <si>
    <t>ITRI</t>
  </si>
  <si>
    <t>BMI</t>
  </si>
  <si>
    <t>CZZ</t>
  </si>
  <si>
    <t>958:HKG</t>
  </si>
  <si>
    <t>RUN</t>
  </si>
  <si>
    <t>CSIQ</t>
  </si>
  <si>
    <t>REGI</t>
  </si>
  <si>
    <t>3800:HKG</t>
  </si>
  <si>
    <t>JKS</t>
  </si>
  <si>
    <t>2208:HKG</t>
  </si>
  <si>
    <t>VICR</t>
  </si>
  <si>
    <t>SEDG</t>
  </si>
  <si>
    <t>968:HKG</t>
  </si>
  <si>
    <t>ENPH</t>
  </si>
  <si>
    <t>HASI</t>
  </si>
  <si>
    <t>SPWR</t>
  </si>
  <si>
    <t>SSO:OSL</t>
  </si>
  <si>
    <t>TERP</t>
  </si>
  <si>
    <t>CAP:DAX</t>
  </si>
  <si>
    <t>DQ</t>
  </si>
  <si>
    <t>AY</t>
  </si>
  <si>
    <t>VSLR</t>
  </si>
  <si>
    <t>SLR:SIBE</t>
  </si>
  <si>
    <t>MBTN:SWX</t>
  </si>
  <si>
    <t>1250:HKG</t>
  </si>
  <si>
    <t>S92:DAX</t>
  </si>
  <si>
    <t>REC:OSL</t>
  </si>
  <si>
    <t>451:HKG</t>
  </si>
  <si>
    <t xml:space="preserve">PayPal Holdings Inc </t>
  </si>
  <si>
    <t xml:space="preserve">SS&amp;C Technologies Holdings Inc </t>
  </si>
  <si>
    <t xml:space="preserve">Intuit Inc </t>
  </si>
  <si>
    <t xml:space="preserve">Fiserv Inc </t>
  </si>
  <si>
    <t xml:space="preserve">Temenos AG </t>
  </si>
  <si>
    <t xml:space="preserve">Square Inc </t>
  </si>
  <si>
    <t xml:space="preserve">Fidelity National Information Services Inc </t>
  </si>
  <si>
    <t xml:space="preserve">Guidewire Software Inc </t>
  </si>
  <si>
    <t xml:space="preserve">First Data Corp </t>
  </si>
  <si>
    <t xml:space="preserve">Black Knight Inc </t>
  </si>
  <si>
    <t xml:space="preserve">Wirecard AG </t>
  </si>
  <si>
    <t xml:space="preserve">Xero Ltd </t>
  </si>
  <si>
    <t xml:space="preserve">LendingTree Inc </t>
  </si>
  <si>
    <t xml:space="preserve">HealthEquity Inc </t>
  </si>
  <si>
    <t xml:space="preserve">Simcorp A/S </t>
  </si>
  <si>
    <t xml:space="preserve">Afterpay Touch Group Ltd </t>
  </si>
  <si>
    <t xml:space="preserve">PagSeguro Digital Ltd </t>
  </si>
  <si>
    <t xml:space="preserve">Envestnet Inc </t>
  </si>
  <si>
    <t xml:space="preserve">Virtu Financial Inc </t>
  </si>
  <si>
    <t xml:space="preserve">Bottomline Technologies </t>
  </si>
  <si>
    <t xml:space="preserve">Iress Ltd </t>
  </si>
  <si>
    <t xml:space="preserve">Blucora Inc </t>
  </si>
  <si>
    <t xml:space="preserve">LendingClub Corp </t>
  </si>
  <si>
    <t xml:space="preserve">Hypoport AG </t>
  </si>
  <si>
    <t xml:space="preserve">First Derivatives PLC </t>
  </si>
  <si>
    <t xml:space="preserve">Yirendai Ltd </t>
  </si>
  <si>
    <t xml:space="preserve">Leonteq AG </t>
  </si>
  <si>
    <t xml:space="preserve">Pushpay Holdings Ltd </t>
  </si>
  <si>
    <t xml:space="preserve">Alfa Financial Software Holdings PLC </t>
  </si>
  <si>
    <t xml:space="preserve">Mitek Systems Inc </t>
  </si>
  <si>
    <t xml:space="preserve">On Deck Capital Inc </t>
  </si>
  <si>
    <t xml:space="preserve">GFT Technologies SE </t>
  </si>
  <si>
    <t xml:space="preserve">HIVE Blockchain Technologies Ltd </t>
  </si>
  <si>
    <t xml:space="preserve">Chong Sing Holdings FinTech Group Ltd </t>
  </si>
  <si>
    <t xml:space="preserve">Metaps Inc </t>
  </si>
  <si>
    <t>PYPL</t>
  </si>
  <si>
    <t>SSNC</t>
  </si>
  <si>
    <t>INTU</t>
  </si>
  <si>
    <t>FISV</t>
  </si>
  <si>
    <t>TEMN:VTX</t>
  </si>
  <si>
    <t>SQ</t>
  </si>
  <si>
    <t>FIS</t>
  </si>
  <si>
    <t>GWRE</t>
  </si>
  <si>
    <t>FDC</t>
  </si>
  <si>
    <t>BKI</t>
  </si>
  <si>
    <t>WDI:DAX</t>
  </si>
  <si>
    <t>XRO:ASX</t>
  </si>
  <si>
    <t>TREE</t>
  </si>
  <si>
    <t>HQY</t>
  </si>
  <si>
    <t>SIM:CPH</t>
  </si>
  <si>
    <t>APT:ASX</t>
  </si>
  <si>
    <t>PAGS</t>
  </si>
  <si>
    <t>ENV</t>
  </si>
  <si>
    <t>VIRT</t>
  </si>
  <si>
    <t>IRE:AUX</t>
  </si>
  <si>
    <t>BCOR</t>
  </si>
  <si>
    <t>LC</t>
  </si>
  <si>
    <t>HYQ:XETRA</t>
  </si>
  <si>
    <t>FDP:LSE</t>
  </si>
  <si>
    <t>YRD</t>
  </si>
  <si>
    <t>LEON:SWX</t>
  </si>
  <si>
    <t>PPH:NZC</t>
  </si>
  <si>
    <t>ALFA:LSE</t>
  </si>
  <si>
    <t>MITK</t>
  </si>
  <si>
    <t>ONDK</t>
  </si>
  <si>
    <t>GFT:DAX</t>
  </si>
  <si>
    <t>HIVE:CVE</t>
  </si>
  <si>
    <t>8207:HKG</t>
  </si>
  <si>
    <t>6172:TYO</t>
  </si>
  <si>
    <t>EPAY</t>
  </si>
  <si>
    <t>BIO(XBI)</t>
  </si>
  <si>
    <t>Recyle(EVX)</t>
  </si>
  <si>
    <t>Alternative Energy(TAN/GEX)</t>
  </si>
  <si>
    <t>Fintech(FINX)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</si>
</sst>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9" fontId="0" fillId="0" borderId="0" xfId="0" applyNumberFormat="1"/>
    <xf numFmtId="1" fontId="0" fillId="0" borderId="0" xfId="0" applyNumberFormat="1"/>
    <xf numFmtId="6" fontId="0" fillId="0" borderId="0" xfId="0" applyNumberFormat="1"/>
    <xf numFmtId="0" fontId="0" fillId="0" borderId="2" xfId="0" applyBorder="1"/>
    <xf numFmtId="1" fontId="0" fillId="0" borderId="2" xfId="0" applyNumberFormat="1" applyBorder="1"/>
    <xf numFmtId="9" fontId="0" fillId="0" borderId="0" xfId="2" applyFont="1"/>
    <xf numFmtId="0" fontId="0" fillId="0" borderId="0" xfId="1" applyNumberFormat="1" applyFont="1"/>
    <xf numFmtId="164" fontId="0" fillId="0" borderId="0" xfId="1" applyNumberFormat="1" applyFont="1"/>
    <xf numFmtId="6" fontId="0" fillId="0" borderId="2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2" xfId="0" applyFill="1" applyBorder="1"/>
    <xf numFmtId="0" fontId="3" fillId="2" borderId="0" xfId="0" applyFont="1" applyFill="1"/>
    <xf numFmtId="0" fontId="2" fillId="0" borderId="0" xfId="0" applyFont="1"/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36.33203125" bestFit="1" customWidth="1"/>
    <col min="2" max="2" width="10.83203125" bestFit="1" customWidth="1"/>
  </cols>
  <sheetData>
    <row r="1" spans="1:16" x14ac:dyDescent="0.2">
      <c r="A1" t="s">
        <v>121</v>
      </c>
      <c r="B1" t="s">
        <v>117</v>
      </c>
    </row>
    <row r="2" spans="1:16" x14ac:dyDescent="0.2">
      <c r="B2" t="s">
        <v>118</v>
      </c>
    </row>
    <row r="3" spans="1:16" x14ac:dyDescent="0.2">
      <c r="B3" t="s">
        <v>120</v>
      </c>
    </row>
    <row r="4" spans="1:16" x14ac:dyDescent="0.2">
      <c r="B4" t="s">
        <v>119</v>
      </c>
    </row>
    <row r="6" spans="1:16" x14ac:dyDescent="0.2">
      <c r="A6" s="16" t="s">
        <v>122</v>
      </c>
    </row>
    <row r="7" spans="1:16" x14ac:dyDescent="0.2">
      <c r="C7">
        <v>2019</v>
      </c>
      <c r="D7">
        <v>2020</v>
      </c>
      <c r="E7">
        <v>2021</v>
      </c>
      <c r="F7">
        <v>2022</v>
      </c>
      <c r="G7">
        <v>2023</v>
      </c>
      <c r="H7">
        <v>2024</v>
      </c>
      <c r="I7">
        <v>2025</v>
      </c>
    </row>
    <row r="8" spans="1:16" x14ac:dyDescent="0.2">
      <c r="A8" t="s">
        <v>0</v>
      </c>
      <c r="D8" s="8">
        <v>0.02</v>
      </c>
      <c r="E8" s="8">
        <v>0.02</v>
      </c>
      <c r="F8" s="8">
        <v>0.02</v>
      </c>
      <c r="G8" s="8">
        <v>0.02</v>
      </c>
      <c r="H8" s="8">
        <v>0.02</v>
      </c>
      <c r="I8" s="8">
        <v>0.02</v>
      </c>
    </row>
    <row r="9" spans="1:16" x14ac:dyDescent="0.2">
      <c r="A9" t="s">
        <v>1</v>
      </c>
      <c r="C9">
        <f>300*365</f>
        <v>109500</v>
      </c>
      <c r="D9" s="4">
        <f t="shared" ref="D9:I9" si="0">C9*(1+D8)</f>
        <v>111690</v>
      </c>
      <c r="E9" s="4">
        <f t="shared" si="0"/>
        <v>113923.8</v>
      </c>
      <c r="F9" s="4">
        <f t="shared" si="0"/>
        <v>116202.276</v>
      </c>
      <c r="G9" s="4">
        <f t="shared" si="0"/>
        <v>118526.32152</v>
      </c>
      <c r="H9" s="4">
        <f t="shared" si="0"/>
        <v>120896.8479504</v>
      </c>
      <c r="I9" s="4">
        <f t="shared" si="0"/>
        <v>123314.784909408</v>
      </c>
    </row>
    <row r="10" spans="1:16" x14ac:dyDescent="0.2">
      <c r="A10" t="s">
        <v>2</v>
      </c>
      <c r="C10" s="3">
        <v>0.2</v>
      </c>
      <c r="D10" s="3">
        <v>0.18</v>
      </c>
      <c r="E10" s="3">
        <v>0.15</v>
      </c>
      <c r="F10" s="3">
        <v>0.15</v>
      </c>
      <c r="G10" s="3">
        <v>0.15</v>
      </c>
      <c r="H10" s="3">
        <v>0.15</v>
      </c>
      <c r="I10" s="3">
        <v>0.15</v>
      </c>
    </row>
    <row r="11" spans="1:16" x14ac:dyDescent="0.2">
      <c r="A11" t="s">
        <v>3</v>
      </c>
      <c r="C11" s="4">
        <f>C9*C10</f>
        <v>21900</v>
      </c>
      <c r="D11" s="4">
        <f t="shared" ref="D11:I11" si="1">D9*D10</f>
        <v>20104.2</v>
      </c>
      <c r="E11" s="4">
        <f t="shared" si="1"/>
        <v>17088.57</v>
      </c>
      <c r="F11" s="4">
        <f t="shared" si="1"/>
        <v>17430.341399999998</v>
      </c>
      <c r="G11" s="4">
        <f t="shared" si="1"/>
        <v>17778.948227999997</v>
      </c>
      <c r="H11" s="4">
        <f t="shared" si="1"/>
        <v>18134.527192559999</v>
      </c>
      <c r="I11" s="4">
        <f t="shared" si="1"/>
        <v>18497.217736411199</v>
      </c>
    </row>
    <row r="12" spans="1:16" x14ac:dyDescent="0.2">
      <c r="A12" t="s">
        <v>14</v>
      </c>
      <c r="C12" s="4">
        <f>C9-C11</f>
        <v>87600</v>
      </c>
      <c r="D12" s="4">
        <f t="shared" ref="D12:I12" si="2">D9-D11</f>
        <v>91585.8</v>
      </c>
      <c r="E12" s="4">
        <f t="shared" si="2"/>
        <v>96835.23000000001</v>
      </c>
      <c r="F12" s="4">
        <f t="shared" si="2"/>
        <v>98771.934600000008</v>
      </c>
      <c r="G12" s="4">
        <f t="shared" si="2"/>
        <v>100747.373292</v>
      </c>
      <c r="H12" s="4">
        <f t="shared" si="2"/>
        <v>102762.32075784</v>
      </c>
      <c r="I12" s="4">
        <f t="shared" si="2"/>
        <v>104817.5671729968</v>
      </c>
    </row>
    <row r="13" spans="1:16" x14ac:dyDescent="0.2">
      <c r="A13" t="s">
        <v>4</v>
      </c>
      <c r="C13">
        <f>6000</f>
        <v>6000</v>
      </c>
      <c r="D13">
        <f>8000</f>
        <v>8000</v>
      </c>
      <c r="E13">
        <f>8000</f>
        <v>8000</v>
      </c>
      <c r="F13">
        <f>8000</f>
        <v>8000</v>
      </c>
      <c r="G13">
        <f>8000</f>
        <v>8000</v>
      </c>
      <c r="H13">
        <f>8000</f>
        <v>8000</v>
      </c>
      <c r="I13">
        <f>8000</f>
        <v>8000</v>
      </c>
      <c r="K13" t="s">
        <v>20</v>
      </c>
      <c r="P13" t="s">
        <v>21</v>
      </c>
    </row>
    <row r="14" spans="1:16" x14ac:dyDescent="0.2">
      <c r="A14" t="s">
        <v>5</v>
      </c>
      <c r="C14" s="4">
        <f>C12+C13</f>
        <v>93600</v>
      </c>
      <c r="D14" s="4">
        <f t="shared" ref="D14:I14" si="3">D12+D13</f>
        <v>99585.8</v>
      </c>
      <c r="E14" s="4">
        <f t="shared" si="3"/>
        <v>104835.23000000001</v>
      </c>
      <c r="F14" s="4">
        <f t="shared" si="3"/>
        <v>106771.93460000001</v>
      </c>
      <c r="G14" s="4">
        <f t="shared" si="3"/>
        <v>108747.373292</v>
      </c>
      <c r="H14" s="4">
        <f t="shared" si="3"/>
        <v>110762.32075784</v>
      </c>
      <c r="I14" s="4">
        <f t="shared" si="3"/>
        <v>112817.5671729968</v>
      </c>
    </row>
    <row r="15" spans="1:16" x14ac:dyDescent="0.2">
      <c r="A15" t="s">
        <v>6</v>
      </c>
      <c r="D15" s="8">
        <v>0.02</v>
      </c>
      <c r="E15" s="8">
        <v>0.02</v>
      </c>
      <c r="F15" s="8">
        <v>0.02</v>
      </c>
      <c r="G15" s="8">
        <v>0.02</v>
      </c>
      <c r="H15" s="8">
        <v>0.02</v>
      </c>
      <c r="I15" s="8">
        <v>0.02</v>
      </c>
    </row>
    <row r="16" spans="1:16" ht="16" thickBot="1" x14ac:dyDescent="0.25">
      <c r="A16" t="s">
        <v>7</v>
      </c>
      <c r="C16">
        <f>(80+60+600+200)*12</f>
        <v>11280</v>
      </c>
      <c r="D16" s="4">
        <f t="shared" ref="D16:I16" si="4">C16*(1+D15)</f>
        <v>11505.6</v>
      </c>
      <c r="E16" s="4">
        <f t="shared" si="4"/>
        <v>11735.712000000001</v>
      </c>
      <c r="F16" s="4">
        <f t="shared" si="4"/>
        <v>11970.426240000001</v>
      </c>
      <c r="G16" s="4">
        <f t="shared" si="4"/>
        <v>12209.834764800002</v>
      </c>
      <c r="H16" s="4">
        <f t="shared" si="4"/>
        <v>12454.031460096003</v>
      </c>
      <c r="I16" s="4">
        <f t="shared" si="4"/>
        <v>12703.112089297923</v>
      </c>
      <c r="K16" t="s">
        <v>22</v>
      </c>
    </row>
    <row r="17" spans="1:12" s="6" customFormat="1" x14ac:dyDescent="0.2">
      <c r="A17" s="6" t="s">
        <v>8</v>
      </c>
      <c r="C17" s="7">
        <f t="shared" ref="C17:I17" si="5">C14-C16</f>
        <v>82320</v>
      </c>
      <c r="D17" s="7">
        <f t="shared" si="5"/>
        <v>88080.2</v>
      </c>
      <c r="E17" s="7">
        <f t="shared" si="5"/>
        <v>93099.518000000011</v>
      </c>
      <c r="F17" s="7">
        <f t="shared" si="5"/>
        <v>94801.508360000007</v>
      </c>
      <c r="G17" s="7">
        <f t="shared" si="5"/>
        <v>96537.538527199998</v>
      </c>
      <c r="H17" s="7">
        <f t="shared" si="5"/>
        <v>98308.289297744006</v>
      </c>
      <c r="I17" s="7">
        <f t="shared" si="5"/>
        <v>100114.45508369888</v>
      </c>
    </row>
    <row r="18" spans="1:12" s="12" customFormat="1" x14ac:dyDescent="0.2">
      <c r="C18" s="13"/>
      <c r="D18" s="13"/>
      <c r="E18" s="13"/>
      <c r="F18" s="13"/>
      <c r="G18" s="13"/>
      <c r="H18" s="13"/>
      <c r="I18" s="13"/>
    </row>
    <row r="19" spans="1:12" x14ac:dyDescent="0.2">
      <c r="A19" t="s">
        <v>9</v>
      </c>
      <c r="C19" s="9">
        <v>3000</v>
      </c>
      <c r="D19" s="9">
        <v>3000</v>
      </c>
      <c r="E19" s="9">
        <v>3000</v>
      </c>
      <c r="F19" s="9">
        <v>3000</v>
      </c>
      <c r="G19" s="9">
        <v>3000</v>
      </c>
      <c r="H19" s="9">
        <v>3000</v>
      </c>
      <c r="I19" s="9">
        <v>3000</v>
      </c>
    </row>
    <row r="20" spans="1:12" x14ac:dyDescent="0.2">
      <c r="A20" t="s">
        <v>24</v>
      </c>
      <c r="C20" s="4">
        <f>C9*0.03</f>
        <v>3285</v>
      </c>
      <c r="D20" s="4">
        <f t="shared" ref="D20:I20" si="6">D9*0.03</f>
        <v>3350.7</v>
      </c>
      <c r="E20" s="4">
        <f t="shared" si="6"/>
        <v>3417.7139999999999</v>
      </c>
      <c r="F20" s="4">
        <f t="shared" si="6"/>
        <v>3486.06828</v>
      </c>
      <c r="G20" s="4">
        <f t="shared" si="6"/>
        <v>3555.7896455999999</v>
      </c>
      <c r="H20" s="4">
        <f t="shared" si="6"/>
        <v>3626.9054385119998</v>
      </c>
      <c r="I20" s="4">
        <f t="shared" si="6"/>
        <v>3699.4435472822397</v>
      </c>
    </row>
    <row r="21" spans="1:12" ht="16" thickBot="1" x14ac:dyDescent="0.25">
      <c r="A21" t="s">
        <v>23</v>
      </c>
      <c r="C21">
        <v>3600</v>
      </c>
      <c r="D21">
        <v>3600</v>
      </c>
      <c r="E21">
        <v>3600</v>
      </c>
      <c r="F21">
        <v>3600</v>
      </c>
      <c r="G21">
        <v>3600</v>
      </c>
      <c r="H21">
        <v>3600</v>
      </c>
      <c r="I21">
        <v>3600</v>
      </c>
    </row>
    <row r="22" spans="1:12" s="6" customFormat="1" x14ac:dyDescent="0.2">
      <c r="A22" s="6" t="s">
        <v>15</v>
      </c>
      <c r="C22" s="11">
        <f>C17-C19-C20-C21</f>
        <v>72435</v>
      </c>
      <c r="D22" s="11">
        <f t="shared" ref="D22:I22" si="7">D17-D19-D20-D21</f>
        <v>78129.5</v>
      </c>
      <c r="E22" s="11">
        <f t="shared" si="7"/>
        <v>83081.804000000004</v>
      </c>
      <c r="F22" s="11">
        <f t="shared" si="7"/>
        <v>84715.44008</v>
      </c>
      <c r="G22" s="11">
        <f t="shared" si="7"/>
        <v>86381.748881599997</v>
      </c>
      <c r="H22" s="11">
        <f t="shared" si="7"/>
        <v>88081.38385923201</v>
      </c>
      <c r="I22" s="11">
        <f t="shared" si="7"/>
        <v>89815.011536416641</v>
      </c>
    </row>
    <row r="23" spans="1:12" s="12" customFormat="1" x14ac:dyDescent="0.2">
      <c r="C23" s="13"/>
      <c r="D23" s="13"/>
      <c r="E23" s="13"/>
      <c r="F23" s="13"/>
      <c r="G23" s="13"/>
      <c r="H23" s="13"/>
      <c r="I23" s="13"/>
    </row>
    <row r="24" spans="1:12" ht="16" thickBot="1" x14ac:dyDescent="0.25">
      <c r="A24" t="s">
        <v>114</v>
      </c>
      <c r="C24" s="4">
        <v>13838</v>
      </c>
      <c r="D24" s="4">
        <v>13475</v>
      </c>
      <c r="E24" s="4">
        <v>13100</v>
      </c>
      <c r="F24" s="4">
        <v>12711</v>
      </c>
      <c r="G24" s="4">
        <v>12308</v>
      </c>
      <c r="H24" s="4">
        <v>11891</v>
      </c>
    </row>
    <row r="25" spans="1:12" s="6" customFormat="1" x14ac:dyDescent="0.2">
      <c r="A25" s="14" t="s">
        <v>10</v>
      </c>
      <c r="C25" s="7">
        <f t="shared" ref="C25:H25" si="8">C22-C24</f>
        <v>58597</v>
      </c>
      <c r="D25" s="7">
        <f t="shared" si="8"/>
        <v>64654.5</v>
      </c>
      <c r="E25" s="7">
        <f t="shared" si="8"/>
        <v>69981.804000000004</v>
      </c>
      <c r="F25" s="7">
        <f t="shared" si="8"/>
        <v>72004.44008</v>
      </c>
      <c r="G25" s="7">
        <f t="shared" si="8"/>
        <v>74073.748881599997</v>
      </c>
      <c r="H25" s="7">
        <f t="shared" si="8"/>
        <v>76190.38385923201</v>
      </c>
    </row>
    <row r="26" spans="1:12" x14ac:dyDescent="0.2">
      <c r="A26" s="1"/>
      <c r="C26" s="4"/>
      <c r="D26" s="4"/>
      <c r="E26" s="4"/>
      <c r="F26" s="4"/>
      <c r="G26" s="4"/>
      <c r="H26" s="4"/>
    </row>
    <row r="27" spans="1:12" ht="16" thickBot="1" x14ac:dyDescent="0.25">
      <c r="A27" t="s">
        <v>19</v>
      </c>
      <c r="C27" s="4">
        <f>C25*0.35</f>
        <v>20508.949999999997</v>
      </c>
      <c r="D27" s="4">
        <f t="shared" ref="D27:H27" si="9">D25*0.35</f>
        <v>22629.074999999997</v>
      </c>
      <c r="E27" s="4">
        <f t="shared" si="9"/>
        <v>24493.631399999998</v>
      </c>
      <c r="F27" s="4">
        <f t="shared" si="9"/>
        <v>25201.554027999999</v>
      </c>
      <c r="G27" s="4">
        <f t="shared" si="9"/>
        <v>25925.812108559996</v>
      </c>
      <c r="H27" s="4">
        <f t="shared" si="9"/>
        <v>26666.634350731201</v>
      </c>
      <c r="K27" s="15" t="s">
        <v>115</v>
      </c>
      <c r="L27" s="15"/>
    </row>
    <row r="28" spans="1:12" s="6" customFormat="1" x14ac:dyDescent="0.2">
      <c r="A28" s="6" t="s">
        <v>16</v>
      </c>
      <c r="C28" s="7">
        <f t="shared" ref="C28:H28" si="10">C25-C27</f>
        <v>38088.050000000003</v>
      </c>
      <c r="D28" s="7">
        <f t="shared" si="10"/>
        <v>42025.425000000003</v>
      </c>
      <c r="E28" s="7">
        <f t="shared" si="10"/>
        <v>45488.172600000005</v>
      </c>
      <c r="F28" s="7">
        <f t="shared" si="10"/>
        <v>46802.886052000002</v>
      </c>
      <c r="G28" s="7">
        <f t="shared" si="10"/>
        <v>48147.936773039997</v>
      </c>
      <c r="H28" s="7">
        <f t="shared" si="10"/>
        <v>49523.749508500812</v>
      </c>
    </row>
    <row r="29" spans="1:12" ht="16" thickBot="1" x14ac:dyDescent="0.25">
      <c r="C29" s="4"/>
      <c r="D29" s="4"/>
      <c r="E29" s="4"/>
      <c r="F29" s="4"/>
      <c r="G29" s="4"/>
      <c r="H29" s="4"/>
    </row>
    <row r="30" spans="1:12" ht="16" thickBot="1" x14ac:dyDescent="0.25">
      <c r="A30" s="2" t="s">
        <v>11</v>
      </c>
      <c r="H30" s="4">
        <f>800000*1.15-333143</f>
        <v>586856.99999999988</v>
      </c>
      <c r="J30" t="s">
        <v>116</v>
      </c>
    </row>
    <row r="31" spans="1:12" ht="16" thickBot="1" x14ac:dyDescent="0.25">
      <c r="A31" s="2" t="s">
        <v>12</v>
      </c>
      <c r="B31">
        <v>-400000</v>
      </c>
    </row>
    <row r="32" spans="1:12" ht="16" thickBot="1" x14ac:dyDescent="0.25">
      <c r="A32" s="2" t="s">
        <v>13</v>
      </c>
      <c r="B32">
        <f>B31</f>
        <v>-400000</v>
      </c>
      <c r="C32" s="4">
        <f>C28</f>
        <v>38088.050000000003</v>
      </c>
      <c r="D32" s="4">
        <f t="shared" ref="D32:G32" si="11">D28</f>
        <v>42025.425000000003</v>
      </c>
      <c r="E32" s="4">
        <f t="shared" si="11"/>
        <v>45488.172600000005</v>
      </c>
      <c r="F32" s="4">
        <f t="shared" si="11"/>
        <v>46802.886052000002</v>
      </c>
      <c r="G32" s="4">
        <f t="shared" si="11"/>
        <v>48147.936773039997</v>
      </c>
      <c r="H32" s="4">
        <f>H28+H30</f>
        <v>636380.74950850068</v>
      </c>
    </row>
    <row r="34" spans="1:2" x14ac:dyDescent="0.2">
      <c r="A34" t="s">
        <v>17</v>
      </c>
      <c r="B34" s="3">
        <f>IRR(B32:H32)</f>
        <v>0.16188366466415949</v>
      </c>
    </row>
    <row r="35" spans="1:2" x14ac:dyDescent="0.2">
      <c r="A35" t="s">
        <v>18</v>
      </c>
      <c r="B35" s="5">
        <f>NPV(5%, B32:H32)</f>
        <v>252184.91270986589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workbookViewId="0">
      <selection activeCell="C3" sqref="C3"/>
    </sheetView>
  </sheetViews>
  <sheetFormatPr baseColWidth="10" defaultColWidth="8.83203125" defaultRowHeight="15" x14ac:dyDescent="0.2"/>
  <cols>
    <col min="2" max="2" width="13.6640625" bestFit="1" customWidth="1"/>
    <col min="3" max="3" width="11.83203125" bestFit="1" customWidth="1"/>
    <col min="4" max="4" width="11.1640625" bestFit="1" customWidth="1"/>
    <col min="5" max="5" width="21.1640625" bestFit="1" customWidth="1"/>
  </cols>
  <sheetData>
    <row r="1" spans="1:5" x14ac:dyDescent="0.2">
      <c r="A1" t="s">
        <v>25</v>
      </c>
    </row>
    <row r="2" spans="1:5" x14ac:dyDescent="0.2">
      <c r="A2" t="s">
        <v>26</v>
      </c>
      <c r="B2" t="s">
        <v>27</v>
      </c>
      <c r="C2" t="s">
        <v>28</v>
      </c>
      <c r="D2" t="s">
        <v>29</v>
      </c>
      <c r="E2" s="10"/>
    </row>
    <row r="3" spans="1:5" x14ac:dyDescent="0.2">
      <c r="A3" t="s">
        <v>30</v>
      </c>
      <c r="B3" s="5">
        <v>1167</v>
      </c>
      <c r="C3" s="5">
        <v>836</v>
      </c>
      <c r="D3" s="5">
        <v>399164</v>
      </c>
      <c r="E3" s="5"/>
    </row>
    <row r="4" spans="1:5" x14ac:dyDescent="0.2">
      <c r="A4" t="s">
        <v>31</v>
      </c>
      <c r="B4" s="5">
        <v>1164</v>
      </c>
      <c r="C4" s="5">
        <v>838</v>
      </c>
      <c r="D4" s="5">
        <v>398326</v>
      </c>
      <c r="E4" s="5"/>
    </row>
    <row r="5" spans="1:5" x14ac:dyDescent="0.2">
      <c r="A5" t="s">
        <v>32</v>
      </c>
      <c r="B5" s="5">
        <v>1162</v>
      </c>
      <c r="C5" s="5">
        <v>841</v>
      </c>
      <c r="D5" s="5">
        <v>397485</v>
      </c>
      <c r="E5" s="5"/>
    </row>
    <row r="6" spans="1:5" x14ac:dyDescent="0.2">
      <c r="A6" t="s">
        <v>33</v>
      </c>
      <c r="B6" s="5">
        <v>1159</v>
      </c>
      <c r="C6" s="5">
        <v>843</v>
      </c>
      <c r="D6" s="5">
        <v>396642</v>
      </c>
      <c r="E6" s="5"/>
    </row>
    <row r="7" spans="1:5" x14ac:dyDescent="0.2">
      <c r="A7" t="s">
        <v>34</v>
      </c>
      <c r="B7" s="5">
        <v>1157</v>
      </c>
      <c r="C7" s="5">
        <v>846</v>
      </c>
      <c r="D7" s="5">
        <v>395796</v>
      </c>
      <c r="E7" s="5"/>
    </row>
    <row r="8" spans="1:5" x14ac:dyDescent="0.2">
      <c r="A8" t="s">
        <v>35</v>
      </c>
      <c r="B8" s="5">
        <v>1154</v>
      </c>
      <c r="C8" s="5">
        <v>848</v>
      </c>
      <c r="D8" s="5">
        <v>394948</v>
      </c>
      <c r="E8" s="5"/>
    </row>
    <row r="9" spans="1:5" x14ac:dyDescent="0.2">
      <c r="A9" t="s">
        <v>36</v>
      </c>
      <c r="B9" s="5">
        <v>1152</v>
      </c>
      <c r="C9" s="5">
        <v>851</v>
      </c>
      <c r="D9" s="5">
        <v>394098</v>
      </c>
      <c r="E9" s="5"/>
    </row>
    <row r="10" spans="1:5" x14ac:dyDescent="0.2">
      <c r="A10" t="s">
        <v>37</v>
      </c>
      <c r="B10" s="5">
        <v>1149</v>
      </c>
      <c r="C10" s="5">
        <v>853</v>
      </c>
      <c r="D10" s="5">
        <v>393245</v>
      </c>
      <c r="E10" s="5"/>
    </row>
    <row r="11" spans="1:5" x14ac:dyDescent="0.2">
      <c r="A11" t="s">
        <v>38</v>
      </c>
      <c r="B11" s="5">
        <v>1147</v>
      </c>
      <c r="C11" s="5">
        <v>856</v>
      </c>
      <c r="D11" s="5">
        <v>392389</v>
      </c>
      <c r="E11" s="5"/>
    </row>
    <row r="12" spans="1:5" x14ac:dyDescent="0.2">
      <c r="A12" t="s">
        <v>39</v>
      </c>
      <c r="B12" s="5">
        <v>1144</v>
      </c>
      <c r="C12" s="5">
        <v>858</v>
      </c>
      <c r="D12" s="5">
        <v>391531</v>
      </c>
      <c r="E12" s="5"/>
    </row>
    <row r="13" spans="1:5" x14ac:dyDescent="0.2">
      <c r="A13" t="s">
        <v>40</v>
      </c>
      <c r="B13" s="5">
        <v>1142</v>
      </c>
      <c r="C13" s="5">
        <v>861</v>
      </c>
      <c r="D13" s="5">
        <v>390671</v>
      </c>
      <c r="E13" s="5"/>
    </row>
    <row r="14" spans="1:5" x14ac:dyDescent="0.2">
      <c r="A14" t="s">
        <v>41</v>
      </c>
      <c r="B14" s="5">
        <v>1139</v>
      </c>
      <c r="C14" s="5">
        <v>863</v>
      </c>
      <c r="D14" s="5">
        <v>389808</v>
      </c>
      <c r="E14" s="5"/>
    </row>
    <row r="15" spans="1:5" x14ac:dyDescent="0.2">
      <c r="A15">
        <v>2020</v>
      </c>
      <c r="B15" s="5">
        <v>13838</v>
      </c>
      <c r="C15" s="5">
        <v>10192</v>
      </c>
      <c r="D15" s="5">
        <v>389808</v>
      </c>
      <c r="E15" s="5"/>
    </row>
    <row r="16" spans="1:5" x14ac:dyDescent="0.2">
      <c r="A16" t="s">
        <v>42</v>
      </c>
      <c r="B16" s="5">
        <v>1137</v>
      </c>
      <c r="C16" s="5">
        <v>866</v>
      </c>
      <c r="D16" s="5">
        <v>388942</v>
      </c>
      <c r="E16" s="5"/>
    </row>
    <row r="17" spans="1:5" x14ac:dyDescent="0.2">
      <c r="A17" t="s">
        <v>43</v>
      </c>
      <c r="B17" s="5">
        <v>1134</v>
      </c>
      <c r="C17" s="5">
        <v>868</v>
      </c>
      <c r="D17" s="5">
        <v>388074</v>
      </c>
      <c r="E17" s="5"/>
    </row>
    <row r="18" spans="1:5" x14ac:dyDescent="0.2">
      <c r="A18" t="s">
        <v>44</v>
      </c>
      <c r="B18" s="5">
        <v>1132</v>
      </c>
      <c r="C18" s="5">
        <v>871</v>
      </c>
      <c r="D18" s="5">
        <v>387203</v>
      </c>
      <c r="E18" s="5"/>
    </row>
    <row r="19" spans="1:5" x14ac:dyDescent="0.2">
      <c r="A19" t="s">
        <v>45</v>
      </c>
      <c r="B19" s="5">
        <v>1129</v>
      </c>
      <c r="C19" s="5">
        <v>873</v>
      </c>
      <c r="D19" s="5">
        <v>386330</v>
      </c>
      <c r="E19" s="5"/>
    </row>
    <row r="20" spans="1:5" x14ac:dyDescent="0.2">
      <c r="A20" t="s">
        <v>46</v>
      </c>
      <c r="B20" s="5">
        <v>1127</v>
      </c>
      <c r="C20" s="5">
        <v>876</v>
      </c>
      <c r="D20" s="5">
        <v>385455</v>
      </c>
      <c r="E20" s="5"/>
    </row>
    <row r="21" spans="1:5" x14ac:dyDescent="0.2">
      <c r="A21" t="s">
        <v>47</v>
      </c>
      <c r="B21" s="5">
        <v>1124</v>
      </c>
      <c r="C21" s="5">
        <v>878</v>
      </c>
      <c r="D21" s="5">
        <v>384576</v>
      </c>
      <c r="E21" s="5"/>
    </row>
    <row r="22" spans="1:5" x14ac:dyDescent="0.2">
      <c r="A22" t="s">
        <v>48</v>
      </c>
      <c r="B22" s="5">
        <v>1122</v>
      </c>
      <c r="C22" s="5">
        <v>881</v>
      </c>
      <c r="D22" s="5">
        <v>383695</v>
      </c>
      <c r="E22" s="5"/>
    </row>
    <row r="23" spans="1:5" x14ac:dyDescent="0.2">
      <c r="A23" t="s">
        <v>49</v>
      </c>
      <c r="B23" s="5">
        <v>1119</v>
      </c>
      <c r="C23" s="5">
        <v>883</v>
      </c>
      <c r="D23" s="5">
        <v>382812</v>
      </c>
      <c r="E23" s="5"/>
    </row>
    <row r="24" spans="1:5" x14ac:dyDescent="0.2">
      <c r="A24" t="s">
        <v>50</v>
      </c>
      <c r="B24" s="5">
        <v>1117</v>
      </c>
      <c r="C24" s="5">
        <v>886</v>
      </c>
      <c r="D24" s="5">
        <v>381926</v>
      </c>
      <c r="E24" s="5"/>
    </row>
    <row r="25" spans="1:5" x14ac:dyDescent="0.2">
      <c r="A25" t="s">
        <v>51</v>
      </c>
      <c r="B25" s="5">
        <v>1114</v>
      </c>
      <c r="C25" s="5">
        <v>889</v>
      </c>
      <c r="D25" s="5">
        <v>381038</v>
      </c>
      <c r="E25" s="5"/>
    </row>
    <row r="26" spans="1:5" x14ac:dyDescent="0.2">
      <c r="A26" t="s">
        <v>52</v>
      </c>
      <c r="B26" s="5">
        <v>1111</v>
      </c>
      <c r="C26" s="5">
        <v>891</v>
      </c>
      <c r="D26" s="5">
        <v>380146</v>
      </c>
      <c r="E26" s="5"/>
    </row>
    <row r="27" spans="1:5" x14ac:dyDescent="0.2">
      <c r="A27" t="s">
        <v>53</v>
      </c>
      <c r="B27" s="5">
        <v>1109</v>
      </c>
      <c r="C27" s="5">
        <v>894</v>
      </c>
      <c r="D27" s="5">
        <v>379253</v>
      </c>
      <c r="E27" s="5"/>
    </row>
    <row r="28" spans="1:5" x14ac:dyDescent="0.2">
      <c r="A28">
        <v>2021</v>
      </c>
      <c r="B28" s="5">
        <v>13475</v>
      </c>
      <c r="C28" s="5">
        <v>10555</v>
      </c>
      <c r="D28" s="5">
        <v>379253</v>
      </c>
      <c r="E28" s="5"/>
    </row>
    <row r="29" spans="1:5" x14ac:dyDescent="0.2">
      <c r="A29" t="s">
        <v>54</v>
      </c>
      <c r="B29" s="5">
        <v>1106</v>
      </c>
      <c r="C29" s="5">
        <v>896</v>
      </c>
      <c r="D29" s="5">
        <v>378356</v>
      </c>
    </row>
    <row r="30" spans="1:5" x14ac:dyDescent="0.2">
      <c r="A30" t="s">
        <v>55</v>
      </c>
      <c r="B30" s="5">
        <v>1104</v>
      </c>
      <c r="C30" s="5">
        <v>899</v>
      </c>
      <c r="D30" s="5">
        <v>377457</v>
      </c>
    </row>
    <row r="31" spans="1:5" x14ac:dyDescent="0.2">
      <c r="A31" t="s">
        <v>56</v>
      </c>
      <c r="B31" s="5">
        <v>1101</v>
      </c>
      <c r="C31" s="5">
        <v>902</v>
      </c>
      <c r="D31" s="5">
        <v>376556</v>
      </c>
    </row>
    <row r="32" spans="1:5" x14ac:dyDescent="0.2">
      <c r="A32" t="s">
        <v>57</v>
      </c>
      <c r="B32" s="5">
        <v>1098</v>
      </c>
      <c r="C32" s="5">
        <v>904</v>
      </c>
      <c r="D32" s="5">
        <v>375652</v>
      </c>
    </row>
    <row r="33" spans="1:4" x14ac:dyDescent="0.2">
      <c r="A33" t="s">
        <v>58</v>
      </c>
      <c r="B33" s="5">
        <v>1096</v>
      </c>
      <c r="C33" s="5">
        <v>907</v>
      </c>
      <c r="D33" s="5">
        <v>374745</v>
      </c>
    </row>
    <row r="34" spans="1:4" x14ac:dyDescent="0.2">
      <c r="A34" t="s">
        <v>59</v>
      </c>
      <c r="B34" s="5">
        <v>1093</v>
      </c>
      <c r="C34" s="5">
        <v>909</v>
      </c>
      <c r="D34" s="5">
        <v>373835</v>
      </c>
    </row>
    <row r="35" spans="1:4" x14ac:dyDescent="0.2">
      <c r="A35" t="s">
        <v>60</v>
      </c>
      <c r="B35" s="5">
        <v>1090</v>
      </c>
      <c r="C35" s="5">
        <v>912</v>
      </c>
      <c r="D35" s="5">
        <v>372923</v>
      </c>
    </row>
    <row r="36" spans="1:4" x14ac:dyDescent="0.2">
      <c r="A36" t="s">
        <v>61</v>
      </c>
      <c r="B36" s="5">
        <v>1088</v>
      </c>
      <c r="C36" s="5">
        <v>915</v>
      </c>
      <c r="D36" s="5">
        <v>372008</v>
      </c>
    </row>
    <row r="37" spans="1:4" x14ac:dyDescent="0.2">
      <c r="A37" t="s">
        <v>62</v>
      </c>
      <c r="B37" s="5">
        <v>1085</v>
      </c>
      <c r="C37" s="5">
        <v>917</v>
      </c>
      <c r="D37" s="5">
        <v>371091</v>
      </c>
    </row>
    <row r="38" spans="1:4" x14ac:dyDescent="0.2">
      <c r="A38" t="s">
        <v>63</v>
      </c>
      <c r="B38" s="5">
        <v>1082</v>
      </c>
      <c r="C38" s="5">
        <v>920</v>
      </c>
      <c r="D38" s="5">
        <v>370171</v>
      </c>
    </row>
    <row r="39" spans="1:4" x14ac:dyDescent="0.2">
      <c r="A39" t="s">
        <v>64</v>
      </c>
      <c r="B39" s="5">
        <v>1080</v>
      </c>
      <c r="C39" s="5">
        <v>923</v>
      </c>
      <c r="D39" s="5">
        <v>369248</v>
      </c>
    </row>
    <row r="40" spans="1:4" x14ac:dyDescent="0.2">
      <c r="A40" t="s">
        <v>65</v>
      </c>
      <c r="B40" s="5">
        <v>1077</v>
      </c>
      <c r="C40" s="5">
        <v>926</v>
      </c>
      <c r="D40" s="5">
        <v>368322</v>
      </c>
    </row>
    <row r="41" spans="1:4" x14ac:dyDescent="0.2">
      <c r="A41">
        <v>2022</v>
      </c>
      <c r="B41" s="5">
        <v>13100</v>
      </c>
      <c r="C41" s="5">
        <v>10930</v>
      </c>
      <c r="D41" s="5">
        <v>368322</v>
      </c>
    </row>
    <row r="42" spans="1:4" x14ac:dyDescent="0.2">
      <c r="A42" t="s">
        <v>66</v>
      </c>
      <c r="B42" s="5">
        <v>1074</v>
      </c>
      <c r="C42" s="5">
        <v>928</v>
      </c>
      <c r="D42" s="5">
        <v>367394</v>
      </c>
    </row>
    <row r="43" spans="1:4" x14ac:dyDescent="0.2">
      <c r="A43" t="s">
        <v>67</v>
      </c>
      <c r="B43" s="5">
        <v>1072</v>
      </c>
      <c r="C43" s="5">
        <v>931</v>
      </c>
      <c r="D43" s="5">
        <v>366463</v>
      </c>
    </row>
    <row r="44" spans="1:4" x14ac:dyDescent="0.2">
      <c r="A44" t="s">
        <v>68</v>
      </c>
      <c r="B44" s="5">
        <v>1069</v>
      </c>
      <c r="C44" s="5">
        <v>934</v>
      </c>
      <c r="D44" s="5">
        <v>365530</v>
      </c>
    </row>
    <row r="45" spans="1:4" x14ac:dyDescent="0.2">
      <c r="A45" t="s">
        <v>69</v>
      </c>
      <c r="B45" s="5">
        <v>1066</v>
      </c>
      <c r="C45" s="5">
        <v>936</v>
      </c>
      <c r="D45" s="5">
        <v>364593</v>
      </c>
    </row>
    <row r="46" spans="1:4" x14ac:dyDescent="0.2">
      <c r="A46" t="s">
        <v>70</v>
      </c>
      <c r="B46" s="5">
        <v>1063</v>
      </c>
      <c r="C46" s="5">
        <v>939</v>
      </c>
      <c r="D46" s="5">
        <v>363654</v>
      </c>
    </row>
    <row r="47" spans="1:4" x14ac:dyDescent="0.2">
      <c r="A47" t="s">
        <v>71</v>
      </c>
      <c r="B47" s="5">
        <v>1061</v>
      </c>
      <c r="C47" s="5">
        <v>942</v>
      </c>
      <c r="D47" s="5">
        <v>362712</v>
      </c>
    </row>
    <row r="48" spans="1:4" x14ac:dyDescent="0.2">
      <c r="A48" t="s">
        <v>72</v>
      </c>
      <c r="B48" s="5">
        <v>1058</v>
      </c>
      <c r="C48" s="5">
        <v>945</v>
      </c>
      <c r="D48" s="5">
        <v>361768</v>
      </c>
    </row>
    <row r="49" spans="1:4" x14ac:dyDescent="0.2">
      <c r="A49" t="s">
        <v>73</v>
      </c>
      <c r="B49" s="5">
        <v>1055</v>
      </c>
      <c r="C49" s="5">
        <v>947</v>
      </c>
      <c r="D49" s="5">
        <v>360820</v>
      </c>
    </row>
    <row r="50" spans="1:4" x14ac:dyDescent="0.2">
      <c r="A50" t="s">
        <v>74</v>
      </c>
      <c r="B50" s="5">
        <v>1052</v>
      </c>
      <c r="C50" s="5">
        <v>950</v>
      </c>
      <c r="D50" s="5">
        <v>359870</v>
      </c>
    </row>
    <row r="51" spans="1:4" x14ac:dyDescent="0.2">
      <c r="A51" t="s">
        <v>75</v>
      </c>
      <c r="B51" s="5">
        <v>1050</v>
      </c>
      <c r="C51" s="5">
        <v>953</v>
      </c>
      <c r="D51" s="5">
        <v>358917</v>
      </c>
    </row>
    <row r="52" spans="1:4" x14ac:dyDescent="0.2">
      <c r="A52" t="s">
        <v>76</v>
      </c>
      <c r="B52" s="5">
        <v>1047</v>
      </c>
      <c r="C52" s="5">
        <v>956</v>
      </c>
      <c r="D52" s="5">
        <v>357962</v>
      </c>
    </row>
    <row r="53" spans="1:4" x14ac:dyDescent="0.2">
      <c r="A53" t="s">
        <v>77</v>
      </c>
      <c r="B53" s="5">
        <v>1044</v>
      </c>
      <c r="C53" s="5">
        <v>958</v>
      </c>
      <c r="D53" s="5">
        <v>357003</v>
      </c>
    </row>
    <row r="54" spans="1:4" x14ac:dyDescent="0.2">
      <c r="A54">
        <v>2023</v>
      </c>
      <c r="B54" s="5">
        <v>12711</v>
      </c>
      <c r="C54" s="5">
        <v>11319</v>
      </c>
      <c r="D54" s="5">
        <v>357003</v>
      </c>
    </row>
    <row r="55" spans="1:4" x14ac:dyDescent="0.2">
      <c r="A55" t="s">
        <v>78</v>
      </c>
      <c r="B55" s="5">
        <v>1041</v>
      </c>
      <c r="C55" s="5">
        <v>961</v>
      </c>
      <c r="D55" s="5">
        <v>356042</v>
      </c>
    </row>
    <row r="56" spans="1:4" x14ac:dyDescent="0.2">
      <c r="A56" t="s">
        <v>79</v>
      </c>
      <c r="B56" s="5">
        <v>1038</v>
      </c>
      <c r="C56" s="5">
        <v>964</v>
      </c>
      <c r="D56" s="5">
        <v>355078</v>
      </c>
    </row>
    <row r="57" spans="1:4" x14ac:dyDescent="0.2">
      <c r="A57" t="s">
        <v>80</v>
      </c>
      <c r="B57" s="5">
        <v>1036</v>
      </c>
      <c r="C57" s="5">
        <v>967</v>
      </c>
      <c r="D57" s="5">
        <v>354111</v>
      </c>
    </row>
    <row r="58" spans="1:4" x14ac:dyDescent="0.2">
      <c r="A58" t="s">
        <v>81</v>
      </c>
      <c r="B58" s="5">
        <v>1033</v>
      </c>
      <c r="C58" s="5">
        <v>970</v>
      </c>
      <c r="D58" s="5">
        <v>353141</v>
      </c>
    </row>
    <row r="59" spans="1:4" x14ac:dyDescent="0.2">
      <c r="A59" t="s">
        <v>82</v>
      </c>
      <c r="B59" s="5">
        <v>1030</v>
      </c>
      <c r="C59" s="5">
        <v>972</v>
      </c>
      <c r="D59" s="5">
        <v>352169</v>
      </c>
    </row>
    <row r="60" spans="1:4" x14ac:dyDescent="0.2">
      <c r="A60" t="s">
        <v>83</v>
      </c>
      <c r="B60" s="5">
        <v>1027</v>
      </c>
      <c r="C60" s="5">
        <v>975</v>
      </c>
      <c r="D60" s="5">
        <v>351194</v>
      </c>
    </row>
    <row r="61" spans="1:4" x14ac:dyDescent="0.2">
      <c r="A61" t="s">
        <v>84</v>
      </c>
      <c r="B61" s="5">
        <v>1024</v>
      </c>
      <c r="C61" s="5">
        <v>978</v>
      </c>
      <c r="D61" s="5">
        <v>350215</v>
      </c>
    </row>
    <row r="62" spans="1:4" x14ac:dyDescent="0.2">
      <c r="A62" t="s">
        <v>85</v>
      </c>
      <c r="B62" s="5">
        <v>1021</v>
      </c>
      <c r="C62" s="5">
        <v>981</v>
      </c>
      <c r="D62" s="5">
        <v>349234</v>
      </c>
    </row>
    <row r="63" spans="1:4" x14ac:dyDescent="0.2">
      <c r="A63" t="s">
        <v>86</v>
      </c>
      <c r="B63" s="5">
        <v>1019</v>
      </c>
      <c r="C63" s="5">
        <v>984</v>
      </c>
      <c r="D63" s="5">
        <v>348251</v>
      </c>
    </row>
    <row r="64" spans="1:4" x14ac:dyDescent="0.2">
      <c r="A64" t="s">
        <v>87</v>
      </c>
      <c r="B64" s="5">
        <v>1016</v>
      </c>
      <c r="C64" s="5">
        <v>987</v>
      </c>
      <c r="D64" s="5">
        <v>347264</v>
      </c>
    </row>
    <row r="65" spans="1:4" x14ac:dyDescent="0.2">
      <c r="A65" t="s">
        <v>88</v>
      </c>
      <c r="B65" s="5">
        <v>1013</v>
      </c>
      <c r="C65" s="5">
        <v>990</v>
      </c>
      <c r="D65" s="5">
        <v>346274</v>
      </c>
    </row>
    <row r="66" spans="1:4" x14ac:dyDescent="0.2">
      <c r="A66" t="s">
        <v>89</v>
      </c>
      <c r="B66" s="5">
        <v>1010</v>
      </c>
      <c r="C66" s="5">
        <v>993</v>
      </c>
      <c r="D66" s="5">
        <v>345282</v>
      </c>
    </row>
    <row r="67" spans="1:4" x14ac:dyDescent="0.2">
      <c r="A67">
        <v>2024</v>
      </c>
      <c r="B67" s="5">
        <v>12308</v>
      </c>
      <c r="C67" s="5">
        <v>11722</v>
      </c>
      <c r="D67" s="5">
        <v>345282</v>
      </c>
    </row>
    <row r="68" spans="1:4" x14ac:dyDescent="0.2">
      <c r="A68" t="s">
        <v>90</v>
      </c>
      <c r="B68" s="5">
        <v>1007</v>
      </c>
      <c r="C68" s="5">
        <v>995</v>
      </c>
      <c r="D68" s="5">
        <v>344286</v>
      </c>
    </row>
    <row r="69" spans="1:4" x14ac:dyDescent="0.2">
      <c r="A69" t="s">
        <v>91</v>
      </c>
      <c r="B69" s="5">
        <v>1004</v>
      </c>
      <c r="C69" s="5">
        <v>998</v>
      </c>
      <c r="D69" s="5">
        <v>343288</v>
      </c>
    </row>
    <row r="70" spans="1:4" x14ac:dyDescent="0.2">
      <c r="A70" t="s">
        <v>92</v>
      </c>
      <c r="B70" s="5">
        <v>1001</v>
      </c>
      <c r="C70" s="5">
        <v>1001</v>
      </c>
      <c r="D70" s="5">
        <v>342287</v>
      </c>
    </row>
    <row r="71" spans="1:4" x14ac:dyDescent="0.2">
      <c r="A71" t="s">
        <v>93</v>
      </c>
      <c r="B71" s="5">
        <v>998</v>
      </c>
      <c r="C71" s="5">
        <v>1004</v>
      </c>
      <c r="D71" s="5">
        <v>341282</v>
      </c>
    </row>
    <row r="72" spans="1:4" x14ac:dyDescent="0.2">
      <c r="A72" t="s">
        <v>94</v>
      </c>
      <c r="B72" s="5">
        <v>995</v>
      </c>
      <c r="C72" s="5">
        <v>1007</v>
      </c>
      <c r="D72" s="5">
        <v>340275</v>
      </c>
    </row>
    <row r="73" spans="1:4" x14ac:dyDescent="0.2">
      <c r="A73" t="s">
        <v>95</v>
      </c>
      <c r="B73" s="5">
        <v>992</v>
      </c>
      <c r="C73" s="5">
        <v>1010</v>
      </c>
      <c r="D73" s="5">
        <v>339265</v>
      </c>
    </row>
    <row r="74" spans="1:4" x14ac:dyDescent="0.2">
      <c r="A74" t="s">
        <v>96</v>
      </c>
      <c r="B74" s="5">
        <v>990</v>
      </c>
      <c r="C74" s="5">
        <v>1013</v>
      </c>
      <c r="D74" s="5">
        <v>338252</v>
      </c>
    </row>
    <row r="75" spans="1:4" x14ac:dyDescent="0.2">
      <c r="A75" t="s">
        <v>97</v>
      </c>
      <c r="B75" s="5">
        <v>987</v>
      </c>
      <c r="C75" s="5">
        <v>1016</v>
      </c>
      <c r="D75" s="5">
        <v>337236</v>
      </c>
    </row>
    <row r="76" spans="1:4" x14ac:dyDescent="0.2">
      <c r="A76" t="s">
        <v>98</v>
      </c>
      <c r="B76" s="5">
        <v>984</v>
      </c>
      <c r="C76" s="5">
        <v>1019</v>
      </c>
      <c r="D76" s="5">
        <v>336218</v>
      </c>
    </row>
    <row r="77" spans="1:4" x14ac:dyDescent="0.2">
      <c r="A77" t="s">
        <v>99</v>
      </c>
      <c r="B77" s="5">
        <v>981</v>
      </c>
      <c r="C77" s="5">
        <v>1022</v>
      </c>
      <c r="D77" s="5">
        <v>335196</v>
      </c>
    </row>
    <row r="78" spans="1:4" x14ac:dyDescent="0.2">
      <c r="A78" t="s">
        <v>100</v>
      </c>
      <c r="B78" s="5">
        <v>978</v>
      </c>
      <c r="C78" s="5">
        <v>1025</v>
      </c>
      <c r="D78" s="5">
        <v>334171</v>
      </c>
    </row>
    <row r="79" spans="1:4" x14ac:dyDescent="0.2">
      <c r="A79" t="s">
        <v>101</v>
      </c>
      <c r="B79" s="5">
        <v>975</v>
      </c>
      <c r="C79" s="5">
        <v>1028</v>
      </c>
      <c r="D79" s="5">
        <v>333143</v>
      </c>
    </row>
    <row r="80" spans="1:4" x14ac:dyDescent="0.2">
      <c r="A80">
        <v>2025</v>
      </c>
      <c r="B80" s="5">
        <v>11891</v>
      </c>
      <c r="C80" s="5">
        <v>12139</v>
      </c>
      <c r="D80" s="5">
        <v>333143</v>
      </c>
    </row>
    <row r="81" spans="1:4" x14ac:dyDescent="0.2">
      <c r="A81" t="s">
        <v>102</v>
      </c>
      <c r="B81" s="5">
        <v>972</v>
      </c>
      <c r="C81" s="5">
        <v>1031</v>
      </c>
      <c r="D81" s="5">
        <v>332112</v>
      </c>
    </row>
    <row r="82" spans="1:4" x14ac:dyDescent="0.2">
      <c r="A82" t="s">
        <v>103</v>
      </c>
      <c r="B82" s="5">
        <v>969</v>
      </c>
      <c r="C82" s="5">
        <v>1034</v>
      </c>
      <c r="D82" s="5">
        <v>331078</v>
      </c>
    </row>
    <row r="83" spans="1:4" x14ac:dyDescent="0.2">
      <c r="A83" t="s">
        <v>104</v>
      </c>
      <c r="B83" s="5">
        <v>966</v>
      </c>
      <c r="C83" s="5">
        <v>1037</v>
      </c>
      <c r="D83" s="5">
        <v>330042</v>
      </c>
    </row>
    <row r="84" spans="1:4" x14ac:dyDescent="0.2">
      <c r="A84" t="s">
        <v>105</v>
      </c>
      <c r="B84" s="5">
        <v>963</v>
      </c>
      <c r="C84" s="5">
        <v>1040</v>
      </c>
      <c r="D84" s="5">
        <v>329002</v>
      </c>
    </row>
    <row r="85" spans="1:4" x14ac:dyDescent="0.2">
      <c r="A85" t="s">
        <v>106</v>
      </c>
      <c r="B85" s="5">
        <v>960</v>
      </c>
      <c r="C85" s="5">
        <v>1043</v>
      </c>
      <c r="D85" s="5">
        <v>327959</v>
      </c>
    </row>
    <row r="86" spans="1:4" x14ac:dyDescent="0.2">
      <c r="A86" t="s">
        <v>107</v>
      </c>
      <c r="B86" s="5">
        <v>957</v>
      </c>
      <c r="C86" s="5">
        <v>1046</v>
      </c>
      <c r="D86" s="5">
        <v>326913</v>
      </c>
    </row>
    <row r="87" spans="1:4" x14ac:dyDescent="0.2">
      <c r="A87" t="s">
        <v>108</v>
      </c>
      <c r="B87" s="5">
        <v>953</v>
      </c>
      <c r="C87" s="5">
        <v>1049</v>
      </c>
      <c r="D87" s="5">
        <v>325864</v>
      </c>
    </row>
    <row r="88" spans="1:4" x14ac:dyDescent="0.2">
      <c r="A88" t="s">
        <v>109</v>
      </c>
      <c r="B88" s="5">
        <v>950</v>
      </c>
      <c r="C88" s="5">
        <v>1052</v>
      </c>
      <c r="D88" s="5">
        <v>324812</v>
      </c>
    </row>
    <row r="89" spans="1:4" x14ac:dyDescent="0.2">
      <c r="A89" t="s">
        <v>110</v>
      </c>
      <c r="B89" s="5">
        <v>947</v>
      </c>
      <c r="C89" s="5">
        <v>1055</v>
      </c>
      <c r="D89" s="5">
        <v>323757</v>
      </c>
    </row>
    <row r="90" spans="1:4" x14ac:dyDescent="0.2">
      <c r="A90" t="s">
        <v>111</v>
      </c>
      <c r="B90" s="5">
        <v>944</v>
      </c>
      <c r="C90" s="5">
        <v>1058</v>
      </c>
      <c r="D90" s="5">
        <v>322698</v>
      </c>
    </row>
    <row r="91" spans="1:4" x14ac:dyDescent="0.2">
      <c r="A91" t="s">
        <v>112</v>
      </c>
      <c r="B91" s="5">
        <v>941</v>
      </c>
      <c r="C91" s="5">
        <v>1061</v>
      </c>
      <c r="D91" s="5">
        <v>321637</v>
      </c>
    </row>
    <row r="92" spans="1:4" x14ac:dyDescent="0.2">
      <c r="A92" t="s">
        <v>113</v>
      </c>
      <c r="B92" s="5">
        <v>938</v>
      </c>
      <c r="C92" s="5">
        <v>1064</v>
      </c>
      <c r="D92" s="5">
        <v>320573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abSelected="1" workbookViewId="0">
      <selection activeCell="F29" sqref="F29"/>
    </sheetView>
  </sheetViews>
  <sheetFormatPr baseColWidth="10" defaultRowHeight="15" x14ac:dyDescent="0.2"/>
  <cols>
    <col min="1" max="2" width="33.33203125" customWidth="1"/>
    <col min="3" max="3" width="14.6640625" customWidth="1"/>
    <col min="6" max="7" width="24.83203125" customWidth="1"/>
    <col min="10" max="11" width="40.1640625" customWidth="1"/>
    <col min="14" max="15" width="15.6640625" customWidth="1"/>
  </cols>
  <sheetData>
    <row r="1" spans="1:16" x14ac:dyDescent="0.2">
      <c r="A1" t="s">
        <v>541</v>
      </c>
      <c r="B1" t="s">
        <v>334</v>
      </c>
      <c r="F1" t="s">
        <v>542</v>
      </c>
      <c r="J1" t="s">
        <v>543</v>
      </c>
      <c r="N1" t="s">
        <v>544</v>
      </c>
    </row>
    <row r="2" spans="1:16" x14ac:dyDescent="0.2">
      <c r="A2" t="s">
        <v>124</v>
      </c>
      <c r="B2" t="s">
        <v>229</v>
      </c>
      <c r="C2" s="17">
        <v>8.4099999999999994E-2</v>
      </c>
      <c r="F2" t="s">
        <v>335</v>
      </c>
      <c r="G2" t="s">
        <v>357</v>
      </c>
      <c r="H2" s="17">
        <v>0.10440000000000001</v>
      </c>
      <c r="J2" t="s">
        <v>379</v>
      </c>
      <c r="K2" t="s">
        <v>425</v>
      </c>
      <c r="L2" s="17">
        <v>9.9000000000000005E-2</v>
      </c>
      <c r="N2" t="s">
        <v>471</v>
      </c>
      <c r="O2" t="s">
        <v>506</v>
      </c>
      <c r="P2" s="17">
        <v>7.0599999999999996E-2</v>
      </c>
    </row>
    <row r="3" spans="1:16" x14ac:dyDescent="0.2">
      <c r="A3" t="s">
        <v>125</v>
      </c>
      <c r="B3" t="s">
        <v>230</v>
      </c>
      <c r="C3" s="17">
        <v>8.3900000000000002E-2</v>
      </c>
      <c r="F3" t="s">
        <v>336</v>
      </c>
      <c r="G3" t="s">
        <v>358</v>
      </c>
      <c r="H3" s="17">
        <v>0.10059999999999999</v>
      </c>
      <c r="J3" t="s">
        <v>380</v>
      </c>
      <c r="K3" t="s">
        <v>426</v>
      </c>
      <c r="L3" s="17">
        <v>9.6299999999999997E-2</v>
      </c>
      <c r="N3" t="s">
        <v>472</v>
      </c>
      <c r="O3" t="s">
        <v>507</v>
      </c>
      <c r="P3" s="17">
        <v>6.7199999999999996E-2</v>
      </c>
    </row>
    <row r="4" spans="1:16" x14ac:dyDescent="0.2">
      <c r="A4" t="s">
        <v>126</v>
      </c>
      <c r="B4" t="s">
        <v>231</v>
      </c>
      <c r="C4" s="17">
        <v>7.9899999999999999E-2</v>
      </c>
      <c r="F4" t="s">
        <v>337</v>
      </c>
      <c r="G4" t="s">
        <v>359</v>
      </c>
      <c r="H4" s="17">
        <v>9.9900000000000003E-2</v>
      </c>
      <c r="J4" t="s">
        <v>381</v>
      </c>
      <c r="K4" t="s">
        <v>427</v>
      </c>
      <c r="L4" s="17">
        <v>9.4E-2</v>
      </c>
      <c r="N4" t="s">
        <v>473</v>
      </c>
      <c r="O4" t="s">
        <v>508</v>
      </c>
      <c r="P4" s="17">
        <v>6.6400000000000001E-2</v>
      </c>
    </row>
    <row r="5" spans="1:16" x14ac:dyDescent="0.2">
      <c r="A5" t="s">
        <v>127</v>
      </c>
      <c r="B5" t="s">
        <v>232</v>
      </c>
      <c r="C5" s="17">
        <v>5.7700000000000001E-2</v>
      </c>
      <c r="F5" t="s">
        <v>338</v>
      </c>
      <c r="G5" t="s">
        <v>360</v>
      </c>
      <c r="H5" s="17">
        <v>9.8299999999999998E-2</v>
      </c>
      <c r="J5" t="s">
        <v>382</v>
      </c>
      <c r="K5" t="s">
        <v>428</v>
      </c>
      <c r="L5" s="17">
        <v>8.8999999999999996E-2</v>
      </c>
      <c r="N5" t="s">
        <v>474</v>
      </c>
      <c r="O5" t="s">
        <v>509</v>
      </c>
      <c r="P5" s="17">
        <v>6.1800000000000001E-2</v>
      </c>
    </row>
    <row r="6" spans="1:16" x14ac:dyDescent="0.2">
      <c r="A6" t="s">
        <v>128</v>
      </c>
      <c r="B6" t="s">
        <v>233</v>
      </c>
      <c r="C6" s="17">
        <v>5.62E-2</v>
      </c>
      <c r="F6" t="s">
        <v>339</v>
      </c>
      <c r="G6" t="s">
        <v>361</v>
      </c>
      <c r="H6" s="17">
        <v>4.3900000000000002E-2</v>
      </c>
      <c r="J6" t="s">
        <v>383</v>
      </c>
      <c r="K6" t="s">
        <v>429</v>
      </c>
      <c r="L6" s="17">
        <v>7.22E-2</v>
      </c>
      <c r="N6" t="s">
        <v>475</v>
      </c>
      <c r="O6" t="s">
        <v>510</v>
      </c>
      <c r="P6" s="17">
        <v>6.1100000000000002E-2</v>
      </c>
    </row>
    <row r="7" spans="1:16" x14ac:dyDescent="0.2">
      <c r="A7" t="s">
        <v>129</v>
      </c>
      <c r="B7" t="s">
        <v>234</v>
      </c>
      <c r="C7" s="17">
        <v>4.2000000000000003E-2</v>
      </c>
      <c r="F7" t="s">
        <v>340</v>
      </c>
      <c r="G7" t="s">
        <v>362</v>
      </c>
      <c r="H7" s="17">
        <v>4.2999999999999997E-2</v>
      </c>
      <c r="J7" t="s">
        <v>384</v>
      </c>
      <c r="K7" t="s">
        <v>430</v>
      </c>
      <c r="L7" s="17">
        <v>5.4899999999999997E-2</v>
      </c>
      <c r="N7" t="s">
        <v>476</v>
      </c>
      <c r="O7" t="s">
        <v>511</v>
      </c>
      <c r="P7" s="17">
        <v>5.8500000000000003E-2</v>
      </c>
    </row>
    <row r="8" spans="1:16" x14ac:dyDescent="0.2">
      <c r="A8" t="s">
        <v>130</v>
      </c>
      <c r="B8" t="s">
        <v>235</v>
      </c>
      <c r="C8" s="17">
        <v>4.0599999999999997E-2</v>
      </c>
      <c r="F8" t="s">
        <v>341</v>
      </c>
      <c r="G8" t="s">
        <v>363</v>
      </c>
      <c r="H8" s="17">
        <v>4.0099999999999997E-2</v>
      </c>
      <c r="J8" t="s">
        <v>385</v>
      </c>
      <c r="K8" t="s">
        <v>431</v>
      </c>
      <c r="L8" s="17">
        <v>4.8300000000000003E-2</v>
      </c>
      <c r="N8" t="s">
        <v>477</v>
      </c>
      <c r="O8" t="s">
        <v>512</v>
      </c>
      <c r="P8" s="17">
        <v>5.67E-2</v>
      </c>
    </row>
    <row r="9" spans="1:16" x14ac:dyDescent="0.2">
      <c r="A9" t="s">
        <v>131</v>
      </c>
      <c r="B9" t="s">
        <v>236</v>
      </c>
      <c r="C9" s="17">
        <v>3.3399999999999999E-2</v>
      </c>
      <c r="F9" t="s">
        <v>342</v>
      </c>
      <c r="G9" t="s">
        <v>364</v>
      </c>
      <c r="H9" s="17">
        <v>4.0099999999999997E-2</v>
      </c>
      <c r="J9" t="s">
        <v>386</v>
      </c>
      <c r="K9" t="s">
        <v>432</v>
      </c>
      <c r="L9" s="17">
        <v>4.6300000000000001E-2</v>
      </c>
      <c r="N9" t="s">
        <v>478</v>
      </c>
      <c r="O9" t="s">
        <v>513</v>
      </c>
      <c r="P9" s="17">
        <v>5.3800000000000001E-2</v>
      </c>
    </row>
    <row r="10" spans="1:16" x14ac:dyDescent="0.2">
      <c r="A10" t="s">
        <v>132</v>
      </c>
      <c r="B10" t="s">
        <v>237</v>
      </c>
      <c r="C10" s="17">
        <v>2.1700000000000001E-2</v>
      </c>
      <c r="F10" t="s">
        <v>343</v>
      </c>
      <c r="G10" t="s">
        <v>365</v>
      </c>
      <c r="H10" s="17">
        <v>3.9699999999999999E-2</v>
      </c>
      <c r="J10" t="s">
        <v>387</v>
      </c>
      <c r="K10" t="s">
        <v>433</v>
      </c>
      <c r="L10" s="17">
        <v>3.9399999999999998E-2</v>
      </c>
      <c r="N10" t="s">
        <v>479</v>
      </c>
      <c r="O10" t="s">
        <v>514</v>
      </c>
      <c r="P10" s="17">
        <v>5.3600000000000002E-2</v>
      </c>
    </row>
    <row r="11" spans="1:16" x14ac:dyDescent="0.2">
      <c r="A11" t="s">
        <v>133</v>
      </c>
      <c r="B11" t="s">
        <v>238</v>
      </c>
      <c r="C11" s="17">
        <v>2.0500000000000001E-2</v>
      </c>
      <c r="F11" t="s">
        <v>344</v>
      </c>
      <c r="G11" t="s">
        <v>366</v>
      </c>
      <c r="H11" s="17">
        <v>3.9600000000000003E-2</v>
      </c>
      <c r="J11" t="s">
        <v>388</v>
      </c>
      <c r="K11" t="s">
        <v>434</v>
      </c>
      <c r="L11" s="17">
        <v>3.1300000000000001E-2</v>
      </c>
      <c r="N11" t="s">
        <v>480</v>
      </c>
      <c r="O11" t="s">
        <v>515</v>
      </c>
      <c r="P11" s="17">
        <v>4.8500000000000001E-2</v>
      </c>
    </row>
    <row r="12" spans="1:16" x14ac:dyDescent="0.2">
      <c r="A12" t="s">
        <v>134</v>
      </c>
      <c r="B12" t="s">
        <v>239</v>
      </c>
      <c r="C12" s="17">
        <v>1.8800000000000001E-2</v>
      </c>
      <c r="F12" t="s">
        <v>345</v>
      </c>
      <c r="G12" t="s">
        <v>367</v>
      </c>
      <c r="H12" s="17">
        <v>3.9100000000000003E-2</v>
      </c>
      <c r="J12" t="s">
        <v>389</v>
      </c>
      <c r="K12" t="s">
        <v>435</v>
      </c>
      <c r="L12" s="17">
        <v>2.9399999999999999E-2</v>
      </c>
      <c r="N12" t="s">
        <v>481</v>
      </c>
      <c r="O12" t="s">
        <v>516</v>
      </c>
      <c r="P12" s="17">
        <v>4.7500000000000001E-2</v>
      </c>
    </row>
    <row r="13" spans="1:16" x14ac:dyDescent="0.2">
      <c r="A13" t="s">
        <v>135</v>
      </c>
      <c r="B13" t="s">
        <v>240</v>
      </c>
      <c r="C13" s="17">
        <v>1.49E-2</v>
      </c>
      <c r="F13" t="s">
        <v>346</v>
      </c>
      <c r="G13" t="s">
        <v>368</v>
      </c>
      <c r="H13" s="17">
        <v>3.9100000000000003E-2</v>
      </c>
      <c r="J13" t="s">
        <v>390</v>
      </c>
      <c r="K13" t="s">
        <v>436</v>
      </c>
      <c r="L13" s="17">
        <v>2.9000000000000001E-2</v>
      </c>
      <c r="N13" t="s">
        <v>482</v>
      </c>
      <c r="O13" t="s">
        <v>517</v>
      </c>
      <c r="P13" s="17">
        <v>4.2000000000000003E-2</v>
      </c>
    </row>
    <row r="14" spans="1:16" x14ac:dyDescent="0.2">
      <c r="A14" t="s">
        <v>136</v>
      </c>
      <c r="B14" t="s">
        <v>241</v>
      </c>
      <c r="C14" s="17">
        <v>1.3899999999999999E-2</v>
      </c>
      <c r="F14" t="s">
        <v>347</v>
      </c>
      <c r="G14" t="s">
        <v>369</v>
      </c>
      <c r="H14" s="17">
        <v>3.8699999999999998E-2</v>
      </c>
      <c r="J14" t="s">
        <v>391</v>
      </c>
      <c r="K14" t="s">
        <v>437</v>
      </c>
      <c r="L14" s="17">
        <v>2.8500000000000001E-2</v>
      </c>
      <c r="N14" t="s">
        <v>483</v>
      </c>
      <c r="O14" t="s">
        <v>518</v>
      </c>
      <c r="P14" s="17">
        <v>3.8899999999999997E-2</v>
      </c>
    </row>
    <row r="15" spans="1:16" x14ac:dyDescent="0.2">
      <c r="A15" t="s">
        <v>137</v>
      </c>
      <c r="B15" t="s">
        <v>242</v>
      </c>
      <c r="C15" s="17">
        <v>1.2500000000000001E-2</v>
      </c>
      <c r="F15" t="s">
        <v>348</v>
      </c>
      <c r="G15" t="s">
        <v>370</v>
      </c>
      <c r="H15" s="17">
        <v>3.8100000000000002E-2</v>
      </c>
      <c r="J15" t="s">
        <v>392</v>
      </c>
      <c r="K15" t="s">
        <v>438</v>
      </c>
      <c r="L15" s="17">
        <v>2.2200000000000001E-2</v>
      </c>
      <c r="N15" t="s">
        <v>484</v>
      </c>
      <c r="O15" t="s">
        <v>519</v>
      </c>
      <c r="P15" s="17">
        <v>3.5799999999999998E-2</v>
      </c>
    </row>
    <row r="16" spans="1:16" x14ac:dyDescent="0.2">
      <c r="A16" t="s">
        <v>138</v>
      </c>
      <c r="B16" t="s">
        <v>243</v>
      </c>
      <c r="C16" s="17">
        <v>1.17E-2</v>
      </c>
      <c r="F16" t="s">
        <v>349</v>
      </c>
      <c r="G16" t="s">
        <v>371</v>
      </c>
      <c r="H16" s="17">
        <v>3.7100000000000001E-2</v>
      </c>
      <c r="J16" t="s">
        <v>346</v>
      </c>
      <c r="K16" t="s">
        <v>368</v>
      </c>
      <c r="L16" s="17">
        <v>2.1899999999999999E-2</v>
      </c>
      <c r="N16" t="s">
        <v>485</v>
      </c>
      <c r="O16" t="s">
        <v>520</v>
      </c>
      <c r="P16" s="17">
        <v>3.1399999999999997E-2</v>
      </c>
    </row>
    <row r="17" spans="1:16" x14ac:dyDescent="0.2">
      <c r="A17" t="s">
        <v>139</v>
      </c>
      <c r="B17" t="s">
        <v>244</v>
      </c>
      <c r="C17" s="17">
        <v>1.1599999999999999E-2</v>
      </c>
      <c r="F17" t="s">
        <v>350</v>
      </c>
      <c r="G17" t="s">
        <v>372</v>
      </c>
      <c r="H17" s="17">
        <v>3.6900000000000002E-2</v>
      </c>
      <c r="J17" t="s">
        <v>393</v>
      </c>
      <c r="K17" t="s">
        <v>439</v>
      </c>
      <c r="L17" s="17">
        <v>2.12E-2</v>
      </c>
      <c r="N17" t="s">
        <v>486</v>
      </c>
      <c r="O17" t="s">
        <v>521</v>
      </c>
      <c r="P17" s="17">
        <v>2.93E-2</v>
      </c>
    </row>
    <row r="18" spans="1:16" x14ac:dyDescent="0.2">
      <c r="A18" t="s">
        <v>140</v>
      </c>
      <c r="B18" t="s">
        <v>245</v>
      </c>
      <c r="C18" s="17">
        <v>1.06E-2</v>
      </c>
      <c r="F18" t="s">
        <v>351</v>
      </c>
      <c r="G18" t="s">
        <v>373</v>
      </c>
      <c r="H18" s="17">
        <v>3.4599999999999999E-2</v>
      </c>
      <c r="J18" t="s">
        <v>394</v>
      </c>
      <c r="K18" t="s">
        <v>440</v>
      </c>
      <c r="L18" s="17">
        <v>2.0299999999999999E-2</v>
      </c>
      <c r="N18" t="s">
        <v>487</v>
      </c>
      <c r="O18" t="s">
        <v>522</v>
      </c>
      <c r="P18" s="17">
        <v>2.5999999999999999E-2</v>
      </c>
    </row>
    <row r="19" spans="1:16" x14ac:dyDescent="0.2">
      <c r="A19" t="s">
        <v>141</v>
      </c>
      <c r="B19" t="s">
        <v>246</v>
      </c>
      <c r="C19" s="17">
        <v>1.01E-2</v>
      </c>
      <c r="F19" t="s">
        <v>352</v>
      </c>
      <c r="G19" t="s">
        <v>374</v>
      </c>
      <c r="H19" s="17">
        <v>2.0799999999999999E-2</v>
      </c>
      <c r="J19" t="s">
        <v>395</v>
      </c>
      <c r="K19" t="s">
        <v>441</v>
      </c>
      <c r="L19" s="17">
        <v>1.8599999999999998E-2</v>
      </c>
      <c r="N19" t="s">
        <v>488</v>
      </c>
      <c r="O19" t="s">
        <v>523</v>
      </c>
      <c r="P19" s="17">
        <v>2.5499999999999998E-2</v>
      </c>
    </row>
    <row r="20" spans="1:16" x14ac:dyDescent="0.2">
      <c r="A20" t="s">
        <v>142</v>
      </c>
      <c r="B20" t="s">
        <v>247</v>
      </c>
      <c r="C20" s="17">
        <v>9.9000000000000008E-3</v>
      </c>
      <c r="F20" t="s">
        <v>353</v>
      </c>
      <c r="G20" t="s">
        <v>375</v>
      </c>
      <c r="H20" s="17">
        <v>2.0400000000000001E-2</v>
      </c>
      <c r="J20" t="s">
        <v>396</v>
      </c>
      <c r="K20" t="s">
        <v>442</v>
      </c>
      <c r="L20" s="17">
        <v>1.8200000000000001E-2</v>
      </c>
      <c r="N20" t="s">
        <v>489</v>
      </c>
      <c r="O20" t="s">
        <v>524</v>
      </c>
      <c r="P20" s="17">
        <v>1.7999999999999999E-2</v>
      </c>
    </row>
    <row r="21" spans="1:16" x14ac:dyDescent="0.2">
      <c r="A21" t="s">
        <v>143</v>
      </c>
      <c r="B21" t="s">
        <v>248</v>
      </c>
      <c r="C21" s="17">
        <v>9.4999999999999998E-3</v>
      </c>
      <c r="F21" t="s">
        <v>354</v>
      </c>
      <c r="G21" t="s">
        <v>376</v>
      </c>
      <c r="H21" s="17">
        <v>1.84E-2</v>
      </c>
      <c r="J21" t="s">
        <v>397</v>
      </c>
      <c r="K21" t="s">
        <v>443</v>
      </c>
      <c r="L21" s="17">
        <v>1.7399999999999999E-2</v>
      </c>
      <c r="N21" t="s">
        <v>490</v>
      </c>
      <c r="O21" t="s">
        <v>540</v>
      </c>
      <c r="P21" s="17">
        <v>1.6400000000000001E-2</v>
      </c>
    </row>
    <row r="22" spans="1:16" x14ac:dyDescent="0.2">
      <c r="A22" t="s">
        <v>144</v>
      </c>
      <c r="B22" t="s">
        <v>249</v>
      </c>
      <c r="C22" s="17">
        <v>8.6999999999999994E-3</v>
      </c>
      <c r="F22" t="s">
        <v>355</v>
      </c>
      <c r="G22" t="s">
        <v>377</v>
      </c>
      <c r="H22" s="17">
        <v>1.52E-2</v>
      </c>
      <c r="J22" t="s">
        <v>398</v>
      </c>
      <c r="K22" t="s">
        <v>444</v>
      </c>
      <c r="L22" s="17">
        <v>1.5900000000000001E-2</v>
      </c>
      <c r="N22" t="s">
        <v>491</v>
      </c>
      <c r="O22" t="s">
        <v>525</v>
      </c>
      <c r="P22" s="17">
        <v>1.34E-2</v>
      </c>
    </row>
    <row r="23" spans="1:16" x14ac:dyDescent="0.2">
      <c r="A23" t="s">
        <v>145</v>
      </c>
      <c r="B23" t="s">
        <v>250</v>
      </c>
      <c r="C23" s="17">
        <v>8.3999999999999995E-3</v>
      </c>
      <c r="F23" t="s">
        <v>356</v>
      </c>
      <c r="G23" t="s">
        <v>378</v>
      </c>
      <c r="H23" s="17">
        <v>1.2200000000000001E-2</v>
      </c>
      <c r="J23" t="s">
        <v>399</v>
      </c>
      <c r="K23" t="s">
        <v>445</v>
      </c>
      <c r="L23" s="17">
        <v>1.46E-2</v>
      </c>
      <c r="N23" t="s">
        <v>492</v>
      </c>
      <c r="O23" t="s">
        <v>526</v>
      </c>
      <c r="P23" s="17">
        <v>1.2999999999999999E-2</v>
      </c>
    </row>
    <row r="24" spans="1:16" x14ac:dyDescent="0.2">
      <c r="A24" t="s">
        <v>146</v>
      </c>
      <c r="B24" t="s">
        <v>251</v>
      </c>
      <c r="C24" s="17">
        <v>8.3000000000000001E-3</v>
      </c>
      <c r="F24" t="s">
        <v>123</v>
      </c>
      <c r="H24" s="17">
        <v>0</v>
      </c>
      <c r="J24" t="s">
        <v>400</v>
      </c>
      <c r="K24" t="s">
        <v>446</v>
      </c>
      <c r="L24" s="17">
        <v>1.32E-2</v>
      </c>
      <c r="N24" t="s">
        <v>493</v>
      </c>
      <c r="O24" t="s">
        <v>527</v>
      </c>
      <c r="P24" s="17">
        <v>1.0800000000000001E-2</v>
      </c>
    </row>
    <row r="25" spans="1:16" x14ac:dyDescent="0.2">
      <c r="A25" t="s">
        <v>147</v>
      </c>
      <c r="B25" t="s">
        <v>252</v>
      </c>
      <c r="C25" s="17">
        <v>7.4999999999999997E-3</v>
      </c>
      <c r="J25" t="s">
        <v>401</v>
      </c>
      <c r="K25" t="s">
        <v>447</v>
      </c>
      <c r="L25" s="17">
        <v>1.2999999999999999E-2</v>
      </c>
      <c r="N25" t="s">
        <v>494</v>
      </c>
      <c r="O25" t="s">
        <v>528</v>
      </c>
      <c r="P25" s="17">
        <v>9.7999999999999997E-3</v>
      </c>
    </row>
    <row r="26" spans="1:16" x14ac:dyDescent="0.2">
      <c r="A26" t="s">
        <v>148</v>
      </c>
      <c r="B26" t="s">
        <v>253</v>
      </c>
      <c r="C26" s="17">
        <v>6.8999999999999999E-3</v>
      </c>
      <c r="J26" t="s">
        <v>402</v>
      </c>
      <c r="K26" t="s">
        <v>448</v>
      </c>
      <c r="L26" s="17">
        <v>8.9999999999999993E-3</v>
      </c>
      <c r="N26" t="s">
        <v>495</v>
      </c>
      <c r="O26" t="s">
        <v>529</v>
      </c>
      <c r="P26" s="17">
        <v>8.3999999999999995E-3</v>
      </c>
    </row>
    <row r="27" spans="1:16" x14ac:dyDescent="0.2">
      <c r="A27" t="s">
        <v>149</v>
      </c>
      <c r="B27" t="s">
        <v>254</v>
      </c>
      <c r="C27" s="17">
        <v>6.6E-3</v>
      </c>
      <c r="J27" t="s">
        <v>403</v>
      </c>
      <c r="K27" t="s">
        <v>449</v>
      </c>
      <c r="L27" s="17">
        <v>8.8000000000000005E-3</v>
      </c>
      <c r="N27" t="s">
        <v>496</v>
      </c>
      <c r="O27" t="s">
        <v>530</v>
      </c>
      <c r="P27" s="17">
        <v>7.4000000000000003E-3</v>
      </c>
    </row>
    <row r="28" spans="1:16" x14ac:dyDescent="0.2">
      <c r="A28" t="s">
        <v>150</v>
      </c>
      <c r="B28" t="s">
        <v>255</v>
      </c>
      <c r="C28" s="17">
        <v>6.4999999999999997E-3</v>
      </c>
      <c r="J28" t="s">
        <v>404</v>
      </c>
      <c r="K28" t="s">
        <v>450</v>
      </c>
      <c r="L28" s="17">
        <v>8.0999999999999996E-3</v>
      </c>
      <c r="N28" t="s">
        <v>497</v>
      </c>
      <c r="O28" t="s">
        <v>531</v>
      </c>
      <c r="P28" s="17">
        <v>5.8999999999999999E-3</v>
      </c>
    </row>
    <row r="29" spans="1:16" x14ac:dyDescent="0.2">
      <c r="A29" t="s">
        <v>151</v>
      </c>
      <c r="B29" t="s">
        <v>256</v>
      </c>
      <c r="C29" s="17">
        <v>6.4000000000000003E-3</v>
      </c>
      <c r="J29" t="s">
        <v>405</v>
      </c>
      <c r="K29" t="s">
        <v>451</v>
      </c>
      <c r="L29" s="17">
        <v>7.1000000000000004E-3</v>
      </c>
      <c r="N29" t="s">
        <v>498</v>
      </c>
      <c r="O29" t="s">
        <v>532</v>
      </c>
      <c r="P29" s="17">
        <v>5.3E-3</v>
      </c>
    </row>
    <row r="30" spans="1:16" x14ac:dyDescent="0.2">
      <c r="A30" t="s">
        <v>152</v>
      </c>
      <c r="B30" t="s">
        <v>257</v>
      </c>
      <c r="C30" s="17">
        <v>6.3E-3</v>
      </c>
      <c r="J30" t="s">
        <v>406</v>
      </c>
      <c r="K30" t="s">
        <v>452</v>
      </c>
      <c r="L30" s="17">
        <v>7.1000000000000004E-3</v>
      </c>
      <c r="N30" t="s">
        <v>499</v>
      </c>
      <c r="O30" t="s">
        <v>533</v>
      </c>
      <c r="P30" s="17">
        <v>4.1999999999999997E-3</v>
      </c>
    </row>
    <row r="31" spans="1:16" x14ac:dyDescent="0.2">
      <c r="A31" t="s">
        <v>153</v>
      </c>
      <c r="B31" t="s">
        <v>258</v>
      </c>
      <c r="C31" s="17">
        <v>6.1999999999999998E-3</v>
      </c>
      <c r="J31" t="s">
        <v>407</v>
      </c>
      <c r="K31" t="s">
        <v>453</v>
      </c>
      <c r="L31" s="17">
        <v>5.8999999999999999E-3</v>
      </c>
      <c r="N31" t="s">
        <v>500</v>
      </c>
      <c r="O31" t="s">
        <v>534</v>
      </c>
      <c r="P31" s="17">
        <v>3.5999999999999999E-3</v>
      </c>
    </row>
    <row r="32" spans="1:16" x14ac:dyDescent="0.2">
      <c r="A32" t="s">
        <v>154</v>
      </c>
      <c r="B32" t="s">
        <v>259</v>
      </c>
      <c r="C32" s="17">
        <v>6.0000000000000001E-3</v>
      </c>
      <c r="J32" t="s">
        <v>386</v>
      </c>
      <c r="K32" t="s">
        <v>432</v>
      </c>
      <c r="L32" s="17">
        <v>0.1084</v>
      </c>
      <c r="N32" t="s">
        <v>501</v>
      </c>
      <c r="O32" t="s">
        <v>535</v>
      </c>
      <c r="P32" s="17">
        <v>3.2000000000000002E-3</v>
      </c>
    </row>
    <row r="33" spans="1:16" x14ac:dyDescent="0.2">
      <c r="A33" t="s">
        <v>155</v>
      </c>
      <c r="B33" t="s">
        <v>260</v>
      </c>
      <c r="C33" s="17">
        <v>5.8999999999999999E-3</v>
      </c>
      <c r="J33" t="s">
        <v>408</v>
      </c>
      <c r="K33" t="s">
        <v>454</v>
      </c>
      <c r="L33" s="17">
        <v>7.9799999999999996E-2</v>
      </c>
      <c r="N33" t="s">
        <v>502</v>
      </c>
      <c r="O33" t="s">
        <v>536</v>
      </c>
      <c r="P33" s="17">
        <v>2E-3</v>
      </c>
    </row>
    <row r="34" spans="1:16" x14ac:dyDescent="0.2">
      <c r="A34" t="s">
        <v>156</v>
      </c>
      <c r="B34" t="s">
        <v>261</v>
      </c>
      <c r="C34" s="17">
        <v>5.7999999999999996E-3</v>
      </c>
      <c r="J34" t="s">
        <v>409</v>
      </c>
      <c r="K34" t="s">
        <v>455</v>
      </c>
      <c r="L34" s="17">
        <v>7.4300000000000005E-2</v>
      </c>
      <c r="N34" t="s">
        <v>503</v>
      </c>
      <c r="O34" t="s">
        <v>537</v>
      </c>
      <c r="P34" s="17">
        <v>1.9E-3</v>
      </c>
    </row>
    <row r="35" spans="1:16" x14ac:dyDescent="0.2">
      <c r="A35" t="s">
        <v>157</v>
      </c>
      <c r="B35" t="s">
        <v>262</v>
      </c>
      <c r="C35" s="17">
        <v>5.5999999999999999E-3</v>
      </c>
      <c r="J35" t="s">
        <v>401</v>
      </c>
      <c r="K35" t="s">
        <v>447</v>
      </c>
      <c r="L35" s="17">
        <v>6.7400000000000002E-2</v>
      </c>
      <c r="N35" t="s">
        <v>504</v>
      </c>
      <c r="O35" t="s">
        <v>538</v>
      </c>
      <c r="P35" s="17">
        <v>1.4E-3</v>
      </c>
    </row>
    <row r="36" spans="1:16" x14ac:dyDescent="0.2">
      <c r="A36" t="s">
        <v>158</v>
      </c>
      <c r="B36" t="s">
        <v>263</v>
      </c>
      <c r="C36" s="17">
        <v>5.4999999999999997E-3</v>
      </c>
      <c r="J36" t="s">
        <v>402</v>
      </c>
      <c r="K36" t="s">
        <v>448</v>
      </c>
      <c r="L36" s="17">
        <v>4.99E-2</v>
      </c>
      <c r="N36" t="s">
        <v>505</v>
      </c>
      <c r="O36" t="s">
        <v>539</v>
      </c>
      <c r="P36" s="17">
        <v>1.1000000000000001E-3</v>
      </c>
    </row>
    <row r="37" spans="1:16" x14ac:dyDescent="0.2">
      <c r="A37" t="s">
        <v>159</v>
      </c>
      <c r="B37" t="s">
        <v>264</v>
      </c>
      <c r="C37" s="17">
        <v>5.3E-3</v>
      </c>
      <c r="J37" t="s">
        <v>410</v>
      </c>
      <c r="K37" t="s">
        <v>456</v>
      </c>
      <c r="L37" s="17">
        <v>4.8599999999999997E-2</v>
      </c>
    </row>
    <row r="38" spans="1:16" x14ac:dyDescent="0.2">
      <c r="A38" t="s">
        <v>160</v>
      </c>
      <c r="B38" t="s">
        <v>265</v>
      </c>
      <c r="C38" s="17">
        <v>5.1999999999999998E-3</v>
      </c>
      <c r="J38" t="s">
        <v>411</v>
      </c>
      <c r="K38" t="s">
        <v>457</v>
      </c>
      <c r="L38" s="17">
        <v>4.5100000000000001E-2</v>
      </c>
    </row>
    <row r="39" spans="1:16" x14ac:dyDescent="0.2">
      <c r="A39" t="s">
        <v>161</v>
      </c>
      <c r="B39" t="s">
        <v>266</v>
      </c>
      <c r="C39" s="17">
        <v>4.8999999999999998E-3</v>
      </c>
      <c r="J39" t="s">
        <v>412</v>
      </c>
      <c r="K39" t="s">
        <v>458</v>
      </c>
      <c r="L39" s="17">
        <v>4.5100000000000001E-2</v>
      </c>
    </row>
    <row r="40" spans="1:16" x14ac:dyDescent="0.2">
      <c r="A40" t="s">
        <v>162</v>
      </c>
      <c r="B40" t="s">
        <v>267</v>
      </c>
      <c r="C40" s="17">
        <v>4.5999999999999999E-3</v>
      </c>
      <c r="J40" t="s">
        <v>405</v>
      </c>
      <c r="K40" t="s">
        <v>451</v>
      </c>
      <c r="L40" s="17">
        <v>4.3700000000000003E-2</v>
      </c>
    </row>
    <row r="41" spans="1:16" x14ac:dyDescent="0.2">
      <c r="A41" t="s">
        <v>163</v>
      </c>
      <c r="B41" t="s">
        <v>268</v>
      </c>
      <c r="C41" s="17">
        <v>4.4999999999999997E-3</v>
      </c>
      <c r="J41" t="s">
        <v>413</v>
      </c>
      <c r="K41" t="s">
        <v>459</v>
      </c>
      <c r="L41" s="17">
        <v>4.3200000000000002E-2</v>
      </c>
    </row>
    <row r="42" spans="1:16" x14ac:dyDescent="0.2">
      <c r="A42" t="s">
        <v>164</v>
      </c>
      <c r="B42" t="s">
        <v>269</v>
      </c>
      <c r="C42" s="17">
        <v>4.3E-3</v>
      </c>
      <c r="J42" t="s">
        <v>414</v>
      </c>
      <c r="K42" t="s">
        <v>460</v>
      </c>
      <c r="L42" s="17">
        <v>4.1599999999999998E-2</v>
      </c>
    </row>
    <row r="43" spans="1:16" x14ac:dyDescent="0.2">
      <c r="A43" t="s">
        <v>165</v>
      </c>
      <c r="B43" t="s">
        <v>270</v>
      </c>
      <c r="C43" s="17">
        <v>4.1999999999999997E-3</v>
      </c>
      <c r="J43" t="s">
        <v>415</v>
      </c>
      <c r="K43" t="s">
        <v>461</v>
      </c>
      <c r="L43" s="17">
        <v>3.9100000000000003E-2</v>
      </c>
    </row>
    <row r="44" spans="1:16" x14ac:dyDescent="0.2">
      <c r="A44" t="s">
        <v>166</v>
      </c>
      <c r="B44" t="s">
        <v>271</v>
      </c>
      <c r="C44" s="17">
        <v>4.1000000000000003E-3</v>
      </c>
      <c r="J44" t="s">
        <v>416</v>
      </c>
      <c r="K44" t="s">
        <v>462</v>
      </c>
      <c r="L44" s="17">
        <v>3.85E-2</v>
      </c>
    </row>
    <row r="45" spans="1:16" x14ac:dyDescent="0.2">
      <c r="A45" t="s">
        <v>167</v>
      </c>
      <c r="B45" t="s">
        <v>272</v>
      </c>
      <c r="C45" s="17">
        <v>3.5999999999999999E-3</v>
      </c>
      <c r="J45" t="s">
        <v>417</v>
      </c>
      <c r="K45" t="s">
        <v>463</v>
      </c>
      <c r="L45" s="17">
        <v>3.8300000000000001E-2</v>
      </c>
    </row>
    <row r="46" spans="1:16" x14ac:dyDescent="0.2">
      <c r="A46" t="s">
        <v>168</v>
      </c>
      <c r="B46" t="s">
        <v>273</v>
      </c>
      <c r="C46" s="17">
        <v>3.5000000000000001E-3</v>
      </c>
      <c r="J46" t="s">
        <v>418</v>
      </c>
      <c r="K46" t="s">
        <v>464</v>
      </c>
      <c r="L46" s="17">
        <v>3.56E-2</v>
      </c>
    </row>
    <row r="47" spans="1:16" x14ac:dyDescent="0.2">
      <c r="A47" t="s">
        <v>169</v>
      </c>
      <c r="B47" t="s">
        <v>274</v>
      </c>
      <c r="C47" s="17">
        <v>3.5000000000000001E-3</v>
      </c>
      <c r="J47" t="s">
        <v>404</v>
      </c>
      <c r="K47" t="s">
        <v>450</v>
      </c>
      <c r="L47" s="17">
        <v>3.4000000000000002E-2</v>
      </c>
    </row>
    <row r="48" spans="1:16" x14ac:dyDescent="0.2">
      <c r="A48" t="s">
        <v>170</v>
      </c>
      <c r="B48" t="s">
        <v>275</v>
      </c>
      <c r="C48" s="17">
        <v>3.5000000000000001E-3</v>
      </c>
      <c r="J48" t="s">
        <v>419</v>
      </c>
      <c r="K48" t="s">
        <v>465</v>
      </c>
      <c r="L48" s="17">
        <v>3.3399999999999999E-2</v>
      </c>
    </row>
    <row r="49" spans="1:12" x14ac:dyDescent="0.2">
      <c r="A49" t="s">
        <v>171</v>
      </c>
      <c r="B49" t="s">
        <v>276</v>
      </c>
      <c r="C49" s="17">
        <v>3.3E-3</v>
      </c>
      <c r="J49" t="s">
        <v>420</v>
      </c>
      <c r="K49" t="s">
        <v>466</v>
      </c>
      <c r="L49" s="17">
        <v>3.27E-2</v>
      </c>
    </row>
    <row r="50" spans="1:12" x14ac:dyDescent="0.2">
      <c r="A50" t="s">
        <v>172</v>
      </c>
      <c r="B50" t="s">
        <v>277</v>
      </c>
      <c r="C50" s="17">
        <v>3.3E-3</v>
      </c>
      <c r="J50" t="s">
        <v>421</v>
      </c>
      <c r="K50" t="s">
        <v>467</v>
      </c>
      <c r="L50" s="17">
        <v>3.0599999999999999E-2</v>
      </c>
    </row>
    <row r="51" spans="1:12" x14ac:dyDescent="0.2">
      <c r="A51" t="s">
        <v>173</v>
      </c>
      <c r="B51" t="s">
        <v>278</v>
      </c>
      <c r="C51" s="17">
        <v>3.3E-3</v>
      </c>
      <c r="J51" t="s">
        <v>422</v>
      </c>
      <c r="K51" t="s">
        <v>468</v>
      </c>
      <c r="L51" s="17">
        <v>2.9499999999999998E-2</v>
      </c>
    </row>
    <row r="52" spans="1:12" x14ac:dyDescent="0.2">
      <c r="A52" t="s">
        <v>174</v>
      </c>
      <c r="B52" t="s">
        <v>279</v>
      </c>
      <c r="C52" s="17">
        <v>3.2000000000000002E-3</v>
      </c>
      <c r="J52" t="s">
        <v>423</v>
      </c>
      <c r="K52" t="s">
        <v>469</v>
      </c>
      <c r="L52" s="17">
        <v>2.1100000000000001E-2</v>
      </c>
    </row>
    <row r="53" spans="1:12" x14ac:dyDescent="0.2">
      <c r="A53" t="s">
        <v>175</v>
      </c>
      <c r="B53" t="s">
        <v>280</v>
      </c>
      <c r="C53" s="17">
        <v>3.2000000000000002E-3</v>
      </c>
      <c r="J53" t="s">
        <v>424</v>
      </c>
      <c r="K53" t="s">
        <v>470</v>
      </c>
      <c r="L53" s="17">
        <v>0.02</v>
      </c>
    </row>
    <row r="54" spans="1:12" x14ac:dyDescent="0.2">
      <c r="A54" t="s">
        <v>176</v>
      </c>
      <c r="B54" t="s">
        <v>281</v>
      </c>
      <c r="C54" s="17">
        <v>3.2000000000000002E-3</v>
      </c>
    </row>
    <row r="55" spans="1:12" x14ac:dyDescent="0.2">
      <c r="A55" t="s">
        <v>177</v>
      </c>
      <c r="B55" t="s">
        <v>282</v>
      </c>
      <c r="C55" s="17">
        <v>3.0999999999999999E-3</v>
      </c>
    </row>
    <row r="56" spans="1:12" x14ac:dyDescent="0.2">
      <c r="A56" t="s">
        <v>178</v>
      </c>
      <c r="B56" t="s">
        <v>283</v>
      </c>
      <c r="C56" s="17">
        <v>3.0999999999999999E-3</v>
      </c>
    </row>
    <row r="57" spans="1:12" x14ac:dyDescent="0.2">
      <c r="A57" t="s">
        <v>179</v>
      </c>
      <c r="B57" t="s">
        <v>284</v>
      </c>
      <c r="C57" s="17">
        <v>3.0999999999999999E-3</v>
      </c>
    </row>
    <row r="58" spans="1:12" x14ac:dyDescent="0.2">
      <c r="A58" t="s">
        <v>180</v>
      </c>
      <c r="B58" t="s">
        <v>285</v>
      </c>
      <c r="C58" s="17">
        <v>3.0999999999999999E-3</v>
      </c>
    </row>
    <row r="59" spans="1:12" x14ac:dyDescent="0.2">
      <c r="A59" t="s">
        <v>181</v>
      </c>
      <c r="B59" t="s">
        <v>286</v>
      </c>
      <c r="C59" s="17">
        <v>3.0000000000000001E-3</v>
      </c>
    </row>
    <row r="60" spans="1:12" x14ac:dyDescent="0.2">
      <c r="A60" t="s">
        <v>182</v>
      </c>
      <c r="B60" t="s">
        <v>287</v>
      </c>
      <c r="C60" s="17">
        <v>3.0000000000000001E-3</v>
      </c>
    </row>
    <row r="61" spans="1:12" x14ac:dyDescent="0.2">
      <c r="A61" t="s">
        <v>183</v>
      </c>
      <c r="B61" t="s">
        <v>288</v>
      </c>
      <c r="C61" s="17">
        <v>2.8999999999999998E-3</v>
      </c>
    </row>
    <row r="62" spans="1:12" x14ac:dyDescent="0.2">
      <c r="A62" t="s">
        <v>184</v>
      </c>
      <c r="B62" t="s">
        <v>289</v>
      </c>
      <c r="C62" s="17">
        <v>2.8999999999999998E-3</v>
      </c>
    </row>
    <row r="63" spans="1:12" x14ac:dyDescent="0.2">
      <c r="A63" t="s">
        <v>185</v>
      </c>
      <c r="B63" t="s">
        <v>290</v>
      </c>
      <c r="C63" s="17">
        <v>2.8999999999999998E-3</v>
      </c>
    </row>
    <row r="64" spans="1:12" x14ac:dyDescent="0.2">
      <c r="A64" t="s">
        <v>186</v>
      </c>
      <c r="B64" t="s">
        <v>291</v>
      </c>
      <c r="C64" s="17">
        <v>2.8E-3</v>
      </c>
    </row>
    <row r="65" spans="1:3" x14ac:dyDescent="0.2">
      <c r="A65" t="s">
        <v>187</v>
      </c>
      <c r="B65" t="s">
        <v>292</v>
      </c>
      <c r="C65" s="17">
        <v>2.8E-3</v>
      </c>
    </row>
    <row r="66" spans="1:3" x14ac:dyDescent="0.2">
      <c r="A66" t="s">
        <v>188</v>
      </c>
      <c r="B66" t="s">
        <v>293</v>
      </c>
      <c r="C66" s="17">
        <v>2.5999999999999999E-3</v>
      </c>
    </row>
    <row r="67" spans="1:3" x14ac:dyDescent="0.2">
      <c r="A67" t="s">
        <v>189</v>
      </c>
      <c r="B67" t="s">
        <v>294</v>
      </c>
      <c r="C67" s="17">
        <v>2.5999999999999999E-3</v>
      </c>
    </row>
    <row r="68" spans="1:3" x14ac:dyDescent="0.2">
      <c r="A68" t="s">
        <v>190</v>
      </c>
      <c r="B68" t="s">
        <v>295</v>
      </c>
      <c r="C68" s="17">
        <v>2.5999999999999999E-3</v>
      </c>
    </row>
    <row r="69" spans="1:3" x14ac:dyDescent="0.2">
      <c r="A69" t="s">
        <v>191</v>
      </c>
      <c r="B69" t="s">
        <v>296</v>
      </c>
      <c r="C69" s="17">
        <v>2.5000000000000001E-3</v>
      </c>
    </row>
    <row r="70" spans="1:3" x14ac:dyDescent="0.2">
      <c r="A70" t="s">
        <v>192</v>
      </c>
      <c r="B70" t="s">
        <v>297</v>
      </c>
      <c r="C70" s="17">
        <v>2.3999999999999998E-3</v>
      </c>
    </row>
    <row r="71" spans="1:3" x14ac:dyDescent="0.2">
      <c r="A71" t="s">
        <v>193</v>
      </c>
      <c r="B71" t="s">
        <v>298</v>
      </c>
      <c r="C71" s="17">
        <v>2.3999999999999998E-3</v>
      </c>
    </row>
    <row r="72" spans="1:3" x14ac:dyDescent="0.2">
      <c r="A72" t="s">
        <v>194</v>
      </c>
      <c r="B72" t="s">
        <v>299</v>
      </c>
      <c r="C72" s="17">
        <v>2.3999999999999998E-3</v>
      </c>
    </row>
    <row r="73" spans="1:3" x14ac:dyDescent="0.2">
      <c r="A73" t="s">
        <v>195</v>
      </c>
      <c r="B73" t="s">
        <v>300</v>
      </c>
      <c r="C73" s="17">
        <v>2.3E-3</v>
      </c>
    </row>
    <row r="74" spans="1:3" x14ac:dyDescent="0.2">
      <c r="A74" t="s">
        <v>196</v>
      </c>
      <c r="B74" t="s">
        <v>301</v>
      </c>
      <c r="C74" s="17">
        <v>2.3E-3</v>
      </c>
    </row>
    <row r="75" spans="1:3" x14ac:dyDescent="0.2">
      <c r="A75" t="s">
        <v>197</v>
      </c>
      <c r="B75" t="s">
        <v>302</v>
      </c>
      <c r="C75" s="17">
        <v>2.3E-3</v>
      </c>
    </row>
    <row r="76" spans="1:3" x14ac:dyDescent="0.2">
      <c r="A76" t="s">
        <v>198</v>
      </c>
      <c r="B76" t="s">
        <v>303</v>
      </c>
      <c r="C76" s="17">
        <v>2.2000000000000001E-3</v>
      </c>
    </row>
    <row r="77" spans="1:3" x14ac:dyDescent="0.2">
      <c r="A77" t="s">
        <v>199</v>
      </c>
      <c r="B77" t="s">
        <v>304</v>
      </c>
      <c r="C77" s="17">
        <v>2.2000000000000001E-3</v>
      </c>
    </row>
    <row r="78" spans="1:3" x14ac:dyDescent="0.2">
      <c r="A78" t="s">
        <v>200</v>
      </c>
      <c r="B78" t="s">
        <v>305</v>
      </c>
      <c r="C78" s="17">
        <v>2.2000000000000001E-3</v>
      </c>
    </row>
    <row r="79" spans="1:3" x14ac:dyDescent="0.2">
      <c r="A79" t="s">
        <v>201</v>
      </c>
      <c r="B79" t="s">
        <v>306</v>
      </c>
      <c r="C79" s="17">
        <v>2.0999999999999999E-3</v>
      </c>
    </row>
    <row r="80" spans="1:3" x14ac:dyDescent="0.2">
      <c r="A80" t="s">
        <v>202</v>
      </c>
      <c r="B80" t="s">
        <v>307</v>
      </c>
      <c r="C80" s="17">
        <v>2E-3</v>
      </c>
    </row>
    <row r="81" spans="1:3" x14ac:dyDescent="0.2">
      <c r="A81" t="s">
        <v>203</v>
      </c>
      <c r="B81" t="s">
        <v>308</v>
      </c>
      <c r="C81" s="17">
        <v>2E-3</v>
      </c>
    </row>
    <row r="82" spans="1:3" x14ac:dyDescent="0.2">
      <c r="A82" t="s">
        <v>204</v>
      </c>
      <c r="B82" t="s">
        <v>309</v>
      </c>
      <c r="C82" s="17">
        <v>1.9E-3</v>
      </c>
    </row>
    <row r="83" spans="1:3" x14ac:dyDescent="0.2">
      <c r="A83" t="s">
        <v>205</v>
      </c>
      <c r="B83" t="s">
        <v>310</v>
      </c>
      <c r="C83" s="17">
        <v>1.9E-3</v>
      </c>
    </row>
    <row r="84" spans="1:3" x14ac:dyDescent="0.2">
      <c r="A84" t="s">
        <v>206</v>
      </c>
      <c r="B84" t="s">
        <v>311</v>
      </c>
      <c r="C84" s="17">
        <v>1.9E-3</v>
      </c>
    </row>
    <row r="85" spans="1:3" x14ac:dyDescent="0.2">
      <c r="A85" t="s">
        <v>207</v>
      </c>
      <c r="B85" t="s">
        <v>312</v>
      </c>
      <c r="C85" s="17">
        <v>1.8E-3</v>
      </c>
    </row>
    <row r="86" spans="1:3" x14ac:dyDescent="0.2">
      <c r="A86" t="s">
        <v>208</v>
      </c>
      <c r="B86" t="s">
        <v>313</v>
      </c>
      <c r="C86" s="17">
        <v>1.8E-3</v>
      </c>
    </row>
    <row r="87" spans="1:3" x14ac:dyDescent="0.2">
      <c r="A87" t="s">
        <v>209</v>
      </c>
      <c r="B87" t="s">
        <v>314</v>
      </c>
      <c r="C87" s="17">
        <v>1.8E-3</v>
      </c>
    </row>
    <row r="88" spans="1:3" x14ac:dyDescent="0.2">
      <c r="A88" t="s">
        <v>210</v>
      </c>
      <c r="B88" t="s">
        <v>315</v>
      </c>
      <c r="C88" s="17">
        <v>1.8E-3</v>
      </c>
    </row>
    <row r="89" spans="1:3" x14ac:dyDescent="0.2">
      <c r="A89" t="s">
        <v>211</v>
      </c>
      <c r="B89" t="s">
        <v>316</v>
      </c>
      <c r="C89" s="17">
        <v>1.6999999999999999E-3</v>
      </c>
    </row>
    <row r="90" spans="1:3" x14ac:dyDescent="0.2">
      <c r="A90" t="s">
        <v>212</v>
      </c>
      <c r="B90" t="s">
        <v>317</v>
      </c>
      <c r="C90" s="17">
        <v>1.6999999999999999E-3</v>
      </c>
    </row>
    <row r="91" spans="1:3" x14ac:dyDescent="0.2">
      <c r="A91" t="s">
        <v>213</v>
      </c>
      <c r="B91" t="s">
        <v>318</v>
      </c>
      <c r="C91" s="17">
        <v>1.6000000000000001E-3</v>
      </c>
    </row>
    <row r="92" spans="1:3" x14ac:dyDescent="0.2">
      <c r="A92" t="s">
        <v>214</v>
      </c>
      <c r="B92" t="s">
        <v>319</v>
      </c>
      <c r="C92" s="17">
        <v>1.5E-3</v>
      </c>
    </row>
    <row r="93" spans="1:3" x14ac:dyDescent="0.2">
      <c r="A93" t="s">
        <v>215</v>
      </c>
      <c r="B93" t="s">
        <v>320</v>
      </c>
      <c r="C93" s="17">
        <v>1.5E-3</v>
      </c>
    </row>
    <row r="94" spans="1:3" x14ac:dyDescent="0.2">
      <c r="A94" t="s">
        <v>216</v>
      </c>
      <c r="B94" t="s">
        <v>321</v>
      </c>
      <c r="C94" s="17">
        <v>1.5E-3</v>
      </c>
    </row>
    <row r="95" spans="1:3" x14ac:dyDescent="0.2">
      <c r="A95" t="s">
        <v>217</v>
      </c>
      <c r="B95" t="s">
        <v>322</v>
      </c>
      <c r="C95" s="17">
        <v>1.5E-3</v>
      </c>
    </row>
    <row r="96" spans="1:3" x14ac:dyDescent="0.2">
      <c r="A96" t="s">
        <v>218</v>
      </c>
      <c r="B96" t="s">
        <v>323</v>
      </c>
      <c r="C96" s="17">
        <v>1.5E-3</v>
      </c>
    </row>
    <row r="97" spans="1:3" x14ac:dyDescent="0.2">
      <c r="A97" t="s">
        <v>219</v>
      </c>
      <c r="B97" t="s">
        <v>324</v>
      </c>
      <c r="C97" s="17">
        <v>1.4E-3</v>
      </c>
    </row>
    <row r="98" spans="1:3" x14ac:dyDescent="0.2">
      <c r="A98" t="s">
        <v>220</v>
      </c>
      <c r="B98" t="s">
        <v>325</v>
      </c>
      <c r="C98" s="17">
        <v>1.4E-3</v>
      </c>
    </row>
    <row r="99" spans="1:3" x14ac:dyDescent="0.2">
      <c r="A99" t="s">
        <v>221</v>
      </c>
      <c r="B99" t="s">
        <v>326</v>
      </c>
      <c r="C99" s="17">
        <v>1.4E-3</v>
      </c>
    </row>
    <row r="100" spans="1:3" x14ac:dyDescent="0.2">
      <c r="A100" t="s">
        <v>222</v>
      </c>
      <c r="B100" t="s">
        <v>327</v>
      </c>
      <c r="C100" s="17">
        <v>1.4E-3</v>
      </c>
    </row>
    <row r="101" spans="1:3" x14ac:dyDescent="0.2">
      <c r="A101" t="s">
        <v>223</v>
      </c>
      <c r="B101" t="s">
        <v>328</v>
      </c>
      <c r="C101" s="17">
        <v>1.4E-3</v>
      </c>
    </row>
    <row r="102" spans="1:3" x14ac:dyDescent="0.2">
      <c r="A102" t="s">
        <v>224</v>
      </c>
      <c r="B102" t="s">
        <v>329</v>
      </c>
      <c r="C102" s="17">
        <v>1.2999999999999999E-3</v>
      </c>
    </row>
    <row r="103" spans="1:3" x14ac:dyDescent="0.2">
      <c r="A103" t="s">
        <v>225</v>
      </c>
      <c r="B103" t="s">
        <v>330</v>
      </c>
      <c r="C103" s="17">
        <v>1.2999999999999999E-3</v>
      </c>
    </row>
    <row r="104" spans="1:3" x14ac:dyDescent="0.2">
      <c r="A104" t="s">
        <v>226</v>
      </c>
      <c r="B104" t="s">
        <v>331</v>
      </c>
      <c r="C104" s="17">
        <v>1.2999999999999999E-3</v>
      </c>
    </row>
    <row r="105" spans="1:3" x14ac:dyDescent="0.2">
      <c r="A105" t="s">
        <v>227</v>
      </c>
      <c r="B105" t="s">
        <v>332</v>
      </c>
      <c r="C105" s="17">
        <v>1.2999999999999999E-3</v>
      </c>
    </row>
    <row r="106" spans="1:3" x14ac:dyDescent="0.2">
      <c r="A106" t="s">
        <v>228</v>
      </c>
      <c r="B106" t="s">
        <v>333</v>
      </c>
      <c r="C106" s="17">
        <v>1.2999999999999999E-3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Levered Cash Flow</vt:lpstr>
      <vt:lpstr>Mortgage Amortiztion Schedule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Wang</dc:creator>
  <cp:lastModifiedBy>Microsoft Office User</cp:lastModifiedBy>
  <dcterms:created xsi:type="dcterms:W3CDTF">2017-03-25T19:34:34Z</dcterms:created>
  <dcterms:modified xsi:type="dcterms:W3CDTF">2019-04-29T04:00:11Z</dcterms:modified>
</cp:coreProperties>
</file>