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715" activeTab="3"/>
  </bookViews>
  <sheets>
    <sheet name="毛皮总安排" sheetId="9" r:id="rId1"/>
    <sheet name="Sheet1" sheetId="8" r:id="rId2"/>
    <sheet name="Sheet3" sheetId="10" r:id="rId3"/>
    <sheet name="宛学义西北路母牛1150" sheetId="11" r:id="rId4"/>
    <sheet name="宛学义山东母牛1260" sheetId="12" r:id="rId5"/>
    <sheet name="柯卓塔斯马尼亚1520" sheetId="1" r:id="rId6"/>
    <sheet name="何丹枫克罗地亚1800" sheetId="7" r:id="rId7"/>
    <sheet name="何丹枫南非阉牛1800" sheetId="6" r:id="rId8"/>
    <sheet name="何丹枫南非阉牛6796+1974" sheetId="3" r:id="rId9"/>
    <sheet name="柯卓塔斯马尼亚1000" sheetId="2" r:id="rId10"/>
    <sheet name="宛学义肥母牛1050" sheetId="4" r:id="rId11"/>
    <sheet name="许鹏程澳洲昆士兰662" sheetId="5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H6" authorId="0">
      <text>
        <r>
          <rPr>
            <b/>
            <sz val="14"/>
            <rFont val="宋体"/>
            <charset val="134"/>
          </rPr>
          <t>Administrator:2500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H6" authorId="0">
      <text>
        <r>
          <rPr>
            <b/>
            <sz val="14"/>
            <rFont val="宋体"/>
            <charset val="134"/>
          </rPr>
          <t>Administrator:5400</t>
        </r>
      </text>
    </comment>
  </commentList>
</comments>
</file>

<file path=xl/comments3.xml><?xml version="1.0" encoding="utf-8"?>
<comments xmlns="http://schemas.openxmlformats.org/spreadsheetml/2006/main">
  <authors>
    <author>Administrator</author>
  </authors>
  <commentList>
    <comment ref="H6" authorId="0">
      <text>
        <r>
          <rPr>
            <b/>
            <sz val="14"/>
            <rFont val="宋体"/>
            <charset val="134"/>
          </rPr>
          <t>Administrator:5400</t>
        </r>
      </text>
    </comment>
  </commentList>
</comments>
</file>

<file path=xl/comments4.xml><?xml version="1.0" encoding="utf-8"?>
<comments xmlns="http://schemas.openxmlformats.org/spreadsheetml/2006/main">
  <authors>
    <author>Administrator</author>
  </authors>
  <commentList>
    <comment ref="H6" authorId="0">
      <text>
        <r>
          <rPr>
            <b/>
            <sz val="14"/>
            <rFont val="宋体"/>
            <charset val="134"/>
          </rPr>
          <t xml:space="preserve">Administrator:2400
</t>
        </r>
      </text>
    </comment>
  </commentList>
</comments>
</file>

<file path=xl/comments5.xml><?xml version="1.0" encoding="utf-8"?>
<comments xmlns="http://schemas.openxmlformats.org/spreadsheetml/2006/main">
  <authors>
    <author>Administrator</author>
  </authors>
  <commentList>
    <comment ref="H6" authorId="0">
      <text>
        <r>
          <rPr>
            <b/>
            <sz val="14"/>
            <rFont val="宋体"/>
            <charset val="134"/>
          </rPr>
          <t>Administrator:2400</t>
        </r>
      </text>
    </comment>
    <comment ref="H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</t>
        </r>
        <r>
          <rPr>
            <b/>
            <sz val="14"/>
            <rFont val="宋体"/>
            <charset val="134"/>
          </rPr>
          <t>2400</t>
        </r>
      </text>
    </comment>
  </commentList>
</comments>
</file>

<file path=xl/comments6.xml><?xml version="1.0" encoding="utf-8"?>
<comments xmlns="http://schemas.openxmlformats.org/spreadsheetml/2006/main">
  <authors>
    <author>Administrator</author>
  </authors>
  <commentList>
    <comment ref="H6" authorId="0">
      <text>
        <r>
          <rPr>
            <b/>
            <sz val="14"/>
            <rFont val="宋体"/>
            <charset val="134"/>
          </rPr>
          <t xml:space="preserve">Administrator:2000
</t>
        </r>
      </text>
    </comment>
  </commentList>
</comments>
</file>

<file path=xl/comments7.xml><?xml version="1.0" encoding="utf-8"?>
<comments xmlns="http://schemas.openxmlformats.org/spreadsheetml/2006/main">
  <authors>
    <author>Administrator</author>
  </authors>
  <commentList>
    <comment ref="H6" authorId="0">
      <text>
        <r>
          <rPr>
            <b/>
            <sz val="14"/>
            <rFont val="宋体"/>
            <charset val="134"/>
          </rPr>
          <t>Administrator:1900</t>
        </r>
      </text>
    </comment>
    <comment ref="H7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（14195+14535+10635+16595）*2</t>
        </r>
      </text>
    </comment>
  </commentList>
</comments>
</file>

<file path=xl/comments8.xml><?xml version="1.0" encoding="utf-8"?>
<comments xmlns="http://schemas.openxmlformats.org/spreadsheetml/2006/main">
  <authors>
    <author>Administrator</author>
  </authors>
  <commentList>
    <comment ref="H6" authorId="0">
      <text>
        <r>
          <rPr>
            <b/>
            <sz val="14"/>
            <rFont val="宋体"/>
            <charset val="134"/>
          </rPr>
          <t>Administrator:3100</t>
        </r>
      </text>
    </comment>
  </commentList>
</comments>
</file>

<file path=xl/comments9.xml><?xml version="1.0" encoding="utf-8"?>
<comments xmlns="http://schemas.openxmlformats.org/spreadsheetml/2006/main">
  <authors>
    <author>Administrator</author>
  </authors>
  <commentList>
    <comment ref="H6" authorId="0">
      <text>
        <r>
          <rPr>
            <b/>
            <sz val="14"/>
            <rFont val="宋体"/>
            <charset val="134"/>
          </rPr>
          <t>Administrator:4800</t>
        </r>
      </text>
    </comment>
  </commentList>
</comments>
</file>

<file path=xl/comments10.xml><?xml version="1.0" encoding="utf-8"?>
<comments xmlns="http://schemas.openxmlformats.org/spreadsheetml/2006/main">
  <authors>
    <author>Administrator</author>
  </authors>
  <commentList>
    <comment ref="H6" authorId="0">
      <text>
        <r>
          <rPr>
            <b/>
            <sz val="14"/>
            <rFont val="宋体"/>
            <charset val="134"/>
          </rPr>
          <t>Administrator:1900</t>
        </r>
      </text>
    </comment>
  </commentList>
</comments>
</file>

<file path=xl/sharedStrings.xml><?xml version="1.0" encoding="utf-8"?>
<sst xmlns="http://schemas.openxmlformats.org/spreadsheetml/2006/main" count="1245" uniqueCount="256">
  <si>
    <t>代理商</t>
  </si>
  <si>
    <t>地区</t>
  </si>
  <si>
    <t>毛皮生产厂家</t>
  </si>
  <si>
    <t>生产地区</t>
  </si>
  <si>
    <t>合同号</t>
  </si>
  <si>
    <t>皮源</t>
  </si>
  <si>
    <t>规格</t>
  </si>
  <si>
    <t>总重量</t>
  </si>
  <si>
    <t>条数</t>
  </si>
  <si>
    <t>到场时间</t>
  </si>
  <si>
    <t>加工点</t>
  </si>
  <si>
    <t>对标产品</t>
  </si>
  <si>
    <t>片皮厚度</t>
  </si>
  <si>
    <t>MAIVIS LIMITED/迈维斯有限公司</t>
  </si>
  <si>
    <t>中国香港贸易商</t>
  </si>
  <si>
    <t>LES CUIRS DE LOUEST</t>
  </si>
  <si>
    <t>法国 布列塔尼地区</t>
  </si>
  <si>
    <t>A1178</t>
  </si>
  <si>
    <t>法国阉牛</t>
  </si>
  <si>
    <t>15KG</t>
  </si>
  <si>
    <t>富洋</t>
  </si>
  <si>
    <t>9-10KG</t>
  </si>
  <si>
    <t>何丹枫</t>
  </si>
  <si>
    <t>中国</t>
  </si>
  <si>
    <t>CASAS I FILLS,S.A.</t>
  </si>
  <si>
    <t>西班牙 加泰罗尼亚自治区巴塞罗那省奥戴纳</t>
  </si>
  <si>
    <t>A2738</t>
  </si>
  <si>
    <t>西班牙阉牛</t>
  </si>
  <si>
    <t>25-30KG、平均26KG</t>
  </si>
  <si>
    <t>2026.05.03</t>
  </si>
  <si>
    <t>波兰阉牛</t>
  </si>
  <si>
    <t>41KG</t>
  </si>
  <si>
    <t>2026.05.06</t>
  </si>
  <si>
    <t>新凌公司外购毛皮、蓝皮生产信息分析统计表</t>
  </si>
  <si>
    <t>购买信息</t>
  </si>
  <si>
    <t>加工场地</t>
  </si>
  <si>
    <t>俊安</t>
  </si>
  <si>
    <t>操作信息</t>
  </si>
  <si>
    <t>片皮时间</t>
  </si>
  <si>
    <t>2026.05.07</t>
  </si>
  <si>
    <t>负责人</t>
  </si>
  <si>
    <t>王亮</t>
  </si>
  <si>
    <t>到厂日期</t>
  </si>
  <si>
    <t>2026.03.30</t>
  </si>
  <si>
    <t>分灰皮</t>
  </si>
  <si>
    <t>1批片皮厚度</t>
  </si>
  <si>
    <t>2.6-2.8</t>
  </si>
  <si>
    <t>选出条数</t>
  </si>
  <si>
    <t>扔</t>
  </si>
  <si>
    <t>批次编号</t>
  </si>
  <si>
    <t>MP260330JBS3150</t>
  </si>
  <si>
    <t>数量</t>
  </si>
  <si>
    <t>少</t>
  </si>
  <si>
    <t>送货张数</t>
  </si>
  <si>
    <t>生产日期</t>
  </si>
  <si>
    <t>二层</t>
  </si>
  <si>
    <t>第一批2层重量</t>
  </si>
  <si>
    <t>二层平均KG/条</t>
  </si>
  <si>
    <t>毛皮代理商</t>
  </si>
  <si>
    <t>占峰皮革</t>
  </si>
  <si>
    <t>第二批2层重量</t>
  </si>
  <si>
    <t>毛皮名称</t>
  </si>
  <si>
    <t>JBS美国奶阉</t>
  </si>
  <si>
    <t>二层总费用</t>
  </si>
  <si>
    <t>二层平均元/条</t>
  </si>
  <si>
    <t>毛皮张数</t>
  </si>
  <si>
    <t>成本</t>
  </si>
  <si>
    <t>化料费用</t>
  </si>
  <si>
    <t>蓝皮平均元/条</t>
  </si>
  <si>
    <t>毛皮重量</t>
  </si>
  <si>
    <t>加工费用</t>
  </si>
  <si>
    <t>规格型号</t>
  </si>
  <si>
    <t>28-30KG</t>
  </si>
  <si>
    <t>费用</t>
  </si>
  <si>
    <t>毛皮费用</t>
  </si>
  <si>
    <t>货柜数量</t>
  </si>
  <si>
    <t>5柜</t>
  </si>
  <si>
    <t>蓝皮总费用</t>
  </si>
  <si>
    <t>平均元/条</t>
  </si>
  <si>
    <t>蓝皮条数</t>
  </si>
  <si>
    <t>蓝皮尺码</t>
  </si>
  <si>
    <t>平均元/尺</t>
  </si>
  <si>
    <t>备注</t>
  </si>
  <si>
    <t>进古重量</t>
  </si>
  <si>
    <t>头层均重</t>
  </si>
  <si>
    <t>毛皮均重</t>
  </si>
  <si>
    <t>膨胀率</t>
  </si>
  <si>
    <t>二层均重</t>
  </si>
  <si>
    <t>灰皮均重</t>
  </si>
  <si>
    <t>小结</t>
  </si>
  <si>
    <t>兰皮初选</t>
  </si>
  <si>
    <t>出皮日期</t>
  </si>
  <si>
    <t>2026.05.10</t>
  </si>
  <si>
    <t>正身厚度</t>
  </si>
  <si>
    <t>级别</t>
  </si>
  <si>
    <t>品名</t>
  </si>
  <si>
    <t>尺码</t>
  </si>
  <si>
    <t>比例</t>
  </si>
  <si>
    <t>均尺</t>
  </si>
  <si>
    <t>2.0-2.2</t>
  </si>
  <si>
    <t>好</t>
  </si>
  <si>
    <t>老纹头颈纹</t>
  </si>
  <si>
    <t>中</t>
  </si>
  <si>
    <t>差</t>
  </si>
  <si>
    <t>张幅</t>
  </si>
  <si>
    <t>鞋</t>
  </si>
  <si>
    <t>刀挖伤</t>
  </si>
  <si>
    <t>紧实度</t>
  </si>
  <si>
    <t>血筋情况</t>
  </si>
  <si>
    <t>主要伤残</t>
  </si>
  <si>
    <t>合计</t>
  </si>
  <si>
    <t>补充描述</t>
  </si>
  <si>
    <t>兰皮分选</t>
  </si>
  <si>
    <t>张绍智</t>
  </si>
  <si>
    <t>ABC</t>
  </si>
  <si>
    <t>D</t>
  </si>
  <si>
    <t>D下E</t>
  </si>
  <si>
    <t>扎1#</t>
  </si>
  <si>
    <t>扎2#</t>
  </si>
  <si>
    <t>复尺得革率</t>
  </si>
  <si>
    <t>报废</t>
  </si>
  <si>
    <t>总结</t>
  </si>
  <si>
    <t>制表日期：2026.05.05</t>
  </si>
  <si>
    <t>2026.04.28</t>
  </si>
  <si>
    <t>2026.04.16</t>
  </si>
  <si>
    <t>MP260416W1150</t>
  </si>
  <si>
    <t>3</t>
  </si>
  <si>
    <t>2026.04.25</t>
  </si>
  <si>
    <t>宛学义</t>
  </si>
  <si>
    <t>西北路肥母牛</t>
  </si>
  <si>
    <t>1车</t>
  </si>
  <si>
    <t>2026.04.29</t>
  </si>
  <si>
    <t>2026.04.26</t>
  </si>
  <si>
    <t>2026.04.02</t>
  </si>
  <si>
    <t>MP260402W1260</t>
  </si>
  <si>
    <t>2026.04.23</t>
  </si>
  <si>
    <t>山东肥母牛</t>
  </si>
  <si>
    <t>2026.04.17</t>
  </si>
  <si>
    <t>2025.12.25</t>
  </si>
  <si>
    <t>3.7-3.9</t>
  </si>
  <si>
    <t>QGM3858</t>
  </si>
  <si>
    <t>扔二层</t>
  </si>
  <si>
    <t>MP251225TSMNY1520</t>
  </si>
  <si>
    <t>多</t>
  </si>
  <si>
    <t>总张数</t>
  </si>
  <si>
    <t>2026.04.14</t>
  </si>
  <si>
    <t>柯卓</t>
  </si>
  <si>
    <r>
      <rPr>
        <b/>
        <sz val="16"/>
        <color theme="1"/>
        <rFont val="宋体"/>
        <charset val="134"/>
        <scheme val="minor"/>
      </rPr>
      <t>TA1</t>
    </r>
    <r>
      <rPr>
        <b/>
        <sz val="11"/>
        <color theme="1"/>
        <rFont val="宋体"/>
        <charset val="134"/>
        <scheme val="minor"/>
      </rPr>
      <t>(塔斯马尼亚毛皮)</t>
    </r>
  </si>
  <si>
    <t>23-30KG\平均26-28KG</t>
  </si>
  <si>
    <t>2柜</t>
  </si>
  <si>
    <t>2026.04.22</t>
  </si>
  <si>
    <t>正身厚度2.3左右，头排约2.0左右.</t>
  </si>
  <si>
    <t>老纹颈纹</t>
  </si>
  <si>
    <t xml:space="preserve">老纹、头颈纹约25%偏粗,                    </t>
  </si>
  <si>
    <t>平均尺码42.5SF</t>
  </si>
  <si>
    <t>腹部约25%刀伤重</t>
  </si>
  <si>
    <t>紧实度偏活</t>
  </si>
  <si>
    <t>正身无明细血筋、头颈部血筋较重</t>
  </si>
  <si>
    <t>刺伤，虱叮、白叮、针眼、沙眼、藓疤、愈合伤、开口伤等破洞；</t>
  </si>
  <si>
    <t>制表日期：2026.04.22</t>
  </si>
  <si>
    <t>2026.04.18</t>
  </si>
  <si>
    <t>2026.03.01</t>
  </si>
  <si>
    <t>3.4-3.6</t>
  </si>
  <si>
    <t>48-2025</t>
  </si>
  <si>
    <t>MLP260301KLDY1800</t>
  </si>
  <si>
    <t>实际张数</t>
  </si>
  <si>
    <t>2026.04.15</t>
  </si>
  <si>
    <t>克罗地亚母牛</t>
  </si>
  <si>
    <t>20-30KG\25-27KG</t>
  </si>
  <si>
    <t>蓝皮平均元/尺</t>
  </si>
  <si>
    <t>正身厚度2.3左右，边腹1.9左右</t>
  </si>
  <si>
    <t xml:space="preserve">老纹头颈纹约30%偏粗                    </t>
  </si>
  <si>
    <t>平均尺码44.3SF</t>
  </si>
  <si>
    <t>废</t>
  </si>
  <si>
    <t>源皮局部位刀挫伤约30%</t>
  </si>
  <si>
    <t>刺伤，虱叮、白叮、针眼、沙眼、藓疤、愈合伤、开口伤等</t>
  </si>
  <si>
    <t>2026.04.08</t>
  </si>
  <si>
    <t>1034RH</t>
  </si>
  <si>
    <t>2批片皮厚度</t>
  </si>
  <si>
    <t>MP260408BYD1800</t>
  </si>
  <si>
    <t>2026.04.12</t>
  </si>
  <si>
    <t>BYD3#</t>
  </si>
  <si>
    <t>30-34KG</t>
  </si>
  <si>
    <t>2026.04.20</t>
  </si>
  <si>
    <t>正身厚度2.4左右，边腹2.0左右。</t>
  </si>
  <si>
    <t xml:space="preserve">老纹头颈纹约35%偏粗。                    </t>
  </si>
  <si>
    <t>平均尺码42.3SF</t>
  </si>
  <si>
    <t>正身无刀挫伤、边腹部位刀挫伤</t>
  </si>
  <si>
    <t>正身无血筋，颈部轻血筋</t>
  </si>
  <si>
    <t>刺伤，虱叮、白叮、针眼、沙眼、藓疤、愈合伤、开口伤等。</t>
  </si>
  <si>
    <t>制表日期：2026.04.20</t>
  </si>
  <si>
    <t>2026.03.25</t>
  </si>
  <si>
    <t>2026.01.23</t>
  </si>
  <si>
    <t>BS58</t>
  </si>
  <si>
    <t>MP260123BYD8770</t>
  </si>
  <si>
    <t>2026.03.22</t>
  </si>
  <si>
    <t>BYD</t>
  </si>
  <si>
    <t>23KG+/27-32KG</t>
  </si>
  <si>
    <t>9柜</t>
  </si>
  <si>
    <t>2026.03.28</t>
  </si>
  <si>
    <t>正身厚度2.3左右，边腹2.0左右。</t>
  </si>
  <si>
    <t xml:space="preserve">老纹头颈纹约25%偏粗。                    </t>
  </si>
  <si>
    <t>平均尺码44.52SF</t>
  </si>
  <si>
    <t>正身少数刀挫伤、腹部月30%刀挫伤</t>
  </si>
  <si>
    <t>正身无血筋，腹部重血筋</t>
  </si>
  <si>
    <t>2026.03.20</t>
  </si>
  <si>
    <t>2026.01.22</t>
  </si>
  <si>
    <t>3.8-4.0</t>
  </si>
  <si>
    <t>QGM3859</t>
  </si>
  <si>
    <t>MP260122TSMNY1000</t>
  </si>
  <si>
    <t>到柜张数</t>
  </si>
  <si>
    <t>2026.03.09</t>
  </si>
  <si>
    <r>
      <rPr>
        <b/>
        <sz val="14"/>
        <color theme="1"/>
        <rFont val="宋体"/>
        <charset val="134"/>
        <scheme val="minor"/>
      </rPr>
      <t>TA2</t>
    </r>
    <r>
      <rPr>
        <b/>
        <sz val="10"/>
        <color theme="1"/>
        <rFont val="宋体"/>
        <charset val="134"/>
        <scheme val="minor"/>
      </rPr>
      <t>(塔斯马尼亚毛皮)</t>
    </r>
  </si>
  <si>
    <t>35KG+/40-42KG</t>
  </si>
  <si>
    <t>屁股位置有刀伤，边角小破洞</t>
  </si>
  <si>
    <t>2026.03.24</t>
  </si>
  <si>
    <t>正身厚度2.5左右，边腹2.3左右。</t>
  </si>
  <si>
    <t xml:space="preserve">老纹约20%、头颈纹约25%偏粗。                    </t>
  </si>
  <si>
    <t>平均尺码52.7SF</t>
  </si>
  <si>
    <t>皮身无明细刀伤</t>
  </si>
  <si>
    <t>制表日期：2026.04.06</t>
  </si>
  <si>
    <t>2026.04.09</t>
  </si>
  <si>
    <t>2.5-2.7</t>
  </si>
  <si>
    <t>MP260402W1050</t>
  </si>
  <si>
    <t>扔/少</t>
  </si>
  <si>
    <t>6/1</t>
  </si>
  <si>
    <t>2026.04.5</t>
  </si>
  <si>
    <t>肥母牛</t>
  </si>
  <si>
    <t>2026.04.13</t>
  </si>
  <si>
    <t>正身厚度1.7左右，边腹1.1左右。</t>
  </si>
  <si>
    <t>1.5-1.7</t>
  </si>
  <si>
    <t xml:space="preserve">老纹头颈纹约20%偏粗。                    </t>
  </si>
  <si>
    <t>D/E</t>
  </si>
  <si>
    <t>E/次</t>
  </si>
  <si>
    <t>平均尺码52.1SF、张幅大小不均</t>
  </si>
  <si>
    <t>包/次1</t>
  </si>
  <si>
    <t>源皮局部刀挫伤，25%较严重</t>
  </si>
  <si>
    <t>正身轻血筋，颈部重血筋</t>
  </si>
  <si>
    <t>制表日期：2026.04.13</t>
  </si>
  <si>
    <t>2026.04.05</t>
  </si>
  <si>
    <t>2026.04.01</t>
  </si>
  <si>
    <t>4.0-4.2</t>
  </si>
  <si>
    <t>MP260401KSL662</t>
  </si>
  <si>
    <t>2026.04.03</t>
  </si>
  <si>
    <t>许鹏程</t>
  </si>
  <si>
    <r>
      <rPr>
        <b/>
        <sz val="14"/>
        <color theme="1"/>
        <rFont val="宋体"/>
        <charset val="134"/>
        <scheme val="minor"/>
      </rPr>
      <t>奥K</t>
    </r>
    <r>
      <rPr>
        <b/>
        <sz val="10"/>
        <color theme="1"/>
        <rFont val="宋体"/>
        <charset val="134"/>
        <scheme val="minor"/>
      </rPr>
      <t>(澳洲昆士兰)</t>
    </r>
  </si>
  <si>
    <t>24KG+/32-34KG</t>
  </si>
  <si>
    <t>1柜</t>
  </si>
  <si>
    <t>2026.04.10</t>
  </si>
  <si>
    <t>正身厚度2.5左右，边腹2.2左右。</t>
  </si>
  <si>
    <t xml:space="preserve">老纹头颈纹约30%偏粗。                    </t>
  </si>
  <si>
    <t>驼峰</t>
  </si>
  <si>
    <t>平均尺码50.2SF</t>
  </si>
  <si>
    <t>源皮边腹部位有刀挫伤约20%</t>
  </si>
  <si>
    <t>皮身无明细血筋情况</t>
  </si>
  <si>
    <t>制表日期：2026.04.11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</si>
</sst>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  <numFmt numFmtId="178" formatCode="0.00_ "/>
    <numFmt numFmtId="179" formatCode="0.0%"/>
  </numFmts>
  <fonts count="40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2"/>
      <color indexed="8"/>
      <name val="宋体"/>
      <charset val="134"/>
    </font>
    <font>
      <b/>
      <sz val="11"/>
      <color theme="1"/>
      <name val="宋体"/>
      <charset val="134"/>
      <scheme val="minor"/>
    </font>
    <font>
      <b/>
      <sz val="14"/>
      <name val="宋体"/>
      <charset val="134"/>
    </font>
    <font>
      <b/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b/>
      <sz val="12"/>
      <name val="宋体"/>
      <charset val="134"/>
    </font>
    <font>
      <b/>
      <sz val="9"/>
      <color theme="1"/>
      <name val="宋体"/>
      <charset val="134"/>
      <scheme val="minor"/>
    </font>
    <font>
      <b/>
      <sz val="14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4"/>
      <color indexed="8"/>
      <name val="宋体"/>
      <charset val="134"/>
    </font>
    <font>
      <b/>
      <sz val="16"/>
      <name val="宋体"/>
      <charset val="134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0" fillId="2" borderId="18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23" fillId="0" borderId="19">
      <alignment vertical="center"/>
    </xf>
    <xf numFmtId="0" fontId="24" fillId="0" borderId="19">
      <alignment vertical="center"/>
    </xf>
    <xf numFmtId="0" fontId="25" fillId="0" borderId="20">
      <alignment vertical="center"/>
    </xf>
    <xf numFmtId="0" fontId="25" fillId="0" borderId="0">
      <alignment vertical="center"/>
    </xf>
    <xf numFmtId="0" fontId="26" fillId="3" borderId="21">
      <alignment vertical="center"/>
    </xf>
    <xf numFmtId="0" fontId="27" fillId="4" borderId="22">
      <alignment vertical="center"/>
    </xf>
    <xf numFmtId="0" fontId="28" fillId="4" borderId="21">
      <alignment vertical="center"/>
    </xf>
    <xf numFmtId="0" fontId="29" fillId="5" borderId="23">
      <alignment vertical="center"/>
    </xf>
    <xf numFmtId="0" fontId="30" fillId="0" borderId="24">
      <alignment vertical="center"/>
    </xf>
    <xf numFmtId="0" fontId="31" fillId="0" borderId="25">
      <alignment vertical="center"/>
    </xf>
    <xf numFmtId="0" fontId="32" fillId="6" borderId="0">
      <alignment vertical="center"/>
    </xf>
    <xf numFmtId="0" fontId="33" fillId="7" borderId="0">
      <alignment vertical="center"/>
    </xf>
    <xf numFmtId="0" fontId="34" fillId="8" borderId="0">
      <alignment vertical="center"/>
    </xf>
    <xf numFmtId="0" fontId="35" fillId="9" borderId="0">
      <alignment vertical="center"/>
    </xf>
    <xf numFmtId="0" fontId="36" fillId="10" borderId="0">
      <alignment vertical="center"/>
    </xf>
    <xf numFmtId="0" fontId="36" fillId="11" borderId="0">
      <alignment vertical="center"/>
    </xf>
    <xf numFmtId="0" fontId="35" fillId="12" borderId="0">
      <alignment vertical="center"/>
    </xf>
    <xf numFmtId="0" fontId="35" fillId="13" borderId="0">
      <alignment vertical="center"/>
    </xf>
    <xf numFmtId="0" fontId="36" fillId="14" borderId="0">
      <alignment vertical="center"/>
    </xf>
    <xf numFmtId="0" fontId="36" fillId="15" borderId="0">
      <alignment vertical="center"/>
    </xf>
    <xf numFmtId="0" fontId="35" fillId="16" borderId="0">
      <alignment vertical="center"/>
    </xf>
    <xf numFmtId="0" fontId="35" fillId="17" borderId="0">
      <alignment vertical="center"/>
    </xf>
    <xf numFmtId="0" fontId="36" fillId="18" borderId="0">
      <alignment vertical="center"/>
    </xf>
    <xf numFmtId="0" fontId="36" fillId="19" borderId="0">
      <alignment vertical="center"/>
    </xf>
    <xf numFmtId="0" fontId="35" fillId="20" borderId="0">
      <alignment vertical="center"/>
    </xf>
    <xf numFmtId="0" fontId="35" fillId="21" borderId="0">
      <alignment vertical="center"/>
    </xf>
    <xf numFmtId="0" fontId="36" fillId="22" borderId="0">
      <alignment vertical="center"/>
    </xf>
    <xf numFmtId="0" fontId="36" fillId="23" borderId="0">
      <alignment vertical="center"/>
    </xf>
    <xf numFmtId="0" fontId="35" fillId="24" borderId="0">
      <alignment vertical="center"/>
    </xf>
    <xf numFmtId="0" fontId="35" fillId="25" borderId="0">
      <alignment vertical="center"/>
    </xf>
    <xf numFmtId="0" fontId="36" fillId="26" borderId="0">
      <alignment vertical="center"/>
    </xf>
    <xf numFmtId="0" fontId="36" fillId="27" borderId="0">
      <alignment vertical="center"/>
    </xf>
    <xf numFmtId="0" fontId="35" fillId="28" borderId="0">
      <alignment vertical="center"/>
    </xf>
    <xf numFmtId="0" fontId="35" fillId="29" borderId="0">
      <alignment vertical="center"/>
    </xf>
    <xf numFmtId="0" fontId="36" fillId="30" borderId="0">
      <alignment vertical="center"/>
    </xf>
    <xf numFmtId="0" fontId="36" fillId="31" borderId="0">
      <alignment vertical="center"/>
    </xf>
    <xf numFmtId="0" fontId="35" fillId="32" borderId="0">
      <alignment vertical="center"/>
    </xf>
  </cellStyleXfs>
  <cellXfs count="89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177" fontId="4" fillId="0" borderId="6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176" fontId="2" fillId="0" borderId="7" xfId="0" applyNumberFormat="1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176" fontId="2" fillId="0" borderId="9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2" fillId="0" borderId="6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/>
    </xf>
    <xf numFmtId="179" fontId="2" fillId="0" borderId="7" xfId="0" applyNumberFormat="1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9" fontId="2" fillId="0" borderId="1" xfId="3" applyFont="1" applyBorder="1" applyAlignment="1">
      <alignment horizontal="center" vertical="center"/>
    </xf>
    <xf numFmtId="0" fontId="2" fillId="0" borderId="1" xfId="3" applyNumberFormat="1" applyFont="1" applyBorder="1" applyAlignment="1">
      <alignment horizontal="center" vertical="center"/>
    </xf>
    <xf numFmtId="9" fontId="2" fillId="0" borderId="1" xfId="3" applyFont="1" applyFill="1" applyBorder="1" applyAlignment="1">
      <alignment horizontal="center" vertical="center"/>
    </xf>
    <xf numFmtId="179" fontId="2" fillId="0" borderId="6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left" vertical="center"/>
    </xf>
    <xf numFmtId="0" fontId="2" fillId="0" borderId="12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center"/>
    </xf>
    <xf numFmtId="0" fontId="2" fillId="0" borderId="1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179" fontId="3" fillId="0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79" fontId="8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179" fontId="2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vertical="center"/>
    </xf>
    <xf numFmtId="0" fontId="11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 vertical="center"/>
    </xf>
    <xf numFmtId="49" fontId="3" fillId="0" borderId="0" xfId="0" applyNumberFormat="1" applyFont="1" applyFill="1" applyAlignment="1">
      <alignment horizontal="center" vertical="center"/>
    </xf>
    <xf numFmtId="177" fontId="6" fillId="0" borderId="17" xfId="0" applyNumberFormat="1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176" fontId="2" fillId="0" borderId="6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177" fontId="15" fillId="0" borderId="6" xfId="0" applyNumberFormat="1" applyFont="1" applyFill="1" applyBorder="1" applyAlignment="1">
      <alignment horizontal="center" vertical="center" wrapText="1"/>
    </xf>
    <xf numFmtId="176" fontId="3" fillId="0" borderId="7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76" fontId="3" fillId="0" borderId="9" xfId="0" applyNumberFormat="1" applyFont="1" applyFill="1" applyBorder="1" applyAlignment="1">
      <alignment horizontal="center" vertical="center"/>
    </xf>
    <xf numFmtId="177" fontId="16" fillId="0" borderId="17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28575</xdr:colOff>
      <xdr:row>39</xdr:row>
      <xdr:rowOff>0</xdr:rowOff>
    </xdr:from>
    <xdr:to>
      <xdr:col>15</xdr:col>
      <xdr:colOff>20320</xdr:colOff>
      <xdr:row>43</xdr:row>
      <xdr:rowOff>64135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9937750"/>
          <a:ext cx="10405110" cy="832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22</xdr:col>
      <xdr:colOff>10160</xdr:colOff>
      <xdr:row>38</xdr:row>
      <xdr:rowOff>104775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355965" y="285750"/>
          <a:ext cx="6868160" cy="95027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183515</xdr:colOff>
      <xdr:row>1</xdr:row>
      <xdr:rowOff>0</xdr:rowOff>
    </xdr:from>
    <xdr:to>
      <xdr:col>22</xdr:col>
      <xdr:colOff>617220</xdr:colOff>
      <xdr:row>35</xdr:row>
      <xdr:rowOff>144145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014335" y="285750"/>
          <a:ext cx="7977505" cy="87801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9525</xdr:colOff>
      <xdr:row>1</xdr:row>
      <xdr:rowOff>9525</xdr:rowOff>
    </xdr:from>
    <xdr:to>
      <xdr:col>22</xdr:col>
      <xdr:colOff>464820</xdr:colOff>
      <xdr:row>36</xdr:row>
      <xdr:rowOff>229235</xdr:rowOff>
    </xdr:to>
    <xdr:pic>
      <xdr:nvPicPr>
        <xdr:cNvPr id="3" name="图片 2" descr="1800出选品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10905" y="295275"/>
          <a:ext cx="7313295" cy="910971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12</xdr:col>
      <xdr:colOff>9525</xdr:colOff>
      <xdr:row>1</xdr:row>
      <xdr:rowOff>9525</xdr:rowOff>
    </xdr:from>
    <xdr:to>
      <xdr:col>22</xdr:col>
      <xdr:colOff>589280</xdr:colOff>
      <xdr:row>37</xdr:row>
      <xdr:rowOff>123190</xdr:rowOff>
    </xdr:to>
    <xdr:pic>
      <xdr:nvPicPr>
        <xdr:cNvPr id="3" name="图片 2" descr="8770初选品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414385" y="295275"/>
          <a:ext cx="7437755" cy="925766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63</xdr:row>
      <xdr:rowOff>76200</xdr:rowOff>
    </xdr:from>
    <xdr:to>
      <xdr:col>15</xdr:col>
      <xdr:colOff>662940</xdr:colOff>
      <xdr:row>69</xdr:row>
      <xdr:rowOff>123825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525" y="14211300"/>
          <a:ext cx="11115675" cy="1076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69</xdr:row>
      <xdr:rowOff>123825</xdr:rowOff>
    </xdr:from>
    <xdr:to>
      <xdr:col>15</xdr:col>
      <xdr:colOff>681990</xdr:colOff>
      <xdr:row>86</xdr:row>
      <xdr:rowOff>38735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25" y="15287625"/>
          <a:ext cx="11134725" cy="28295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43</xdr:row>
      <xdr:rowOff>38100</xdr:rowOff>
    </xdr:from>
    <xdr:to>
      <xdr:col>15</xdr:col>
      <xdr:colOff>14605</xdr:colOff>
      <xdr:row>47</xdr:row>
      <xdr:rowOff>38100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10744200"/>
          <a:ext cx="10621010" cy="685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47</xdr:row>
      <xdr:rowOff>85725</xdr:rowOff>
    </xdr:from>
    <xdr:to>
      <xdr:col>14</xdr:col>
      <xdr:colOff>681990</xdr:colOff>
      <xdr:row>52</xdr:row>
      <xdr:rowOff>152400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11477625"/>
          <a:ext cx="10611485" cy="9239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.xml"/><Relationship Id="rId1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2.xml"/><Relationship Id="rId1" Type="http://schemas.openxmlformats.org/officeDocument/2006/relationships/comments" Target="../comments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3.xml"/><Relationship Id="rId1" Type="http://schemas.openxmlformats.org/officeDocument/2006/relationships/comments" Target="../comments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4.xml"/><Relationship Id="rId1" Type="http://schemas.openxmlformats.org/officeDocument/2006/relationships/comments" Target="../comments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5.xml"/><Relationship Id="rId1" Type="http://schemas.openxmlformats.org/officeDocument/2006/relationships/comments" Target="../comments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workbookViewId="0">
      <selection activeCell="A1" sqref="A1:M8"/>
    </sheetView>
  </sheetViews>
  <sheetFormatPr defaultColWidth="9" defaultRowHeight="13.5" outlineLevelRow="6"/>
  <cols>
    <col min="1" max="1" width="31.75" style="83" customWidth="1"/>
    <col min="2" max="2" width="15" style="83" customWidth="1"/>
    <col min="3" max="3" width="21.5" style="83" customWidth="1"/>
    <col min="4" max="4" width="40" style="83" customWidth="1"/>
    <col min="5" max="5" width="7" style="83" customWidth="1"/>
    <col min="6" max="6" width="10.875" style="83" customWidth="1"/>
    <col min="7" max="7" width="20.875" style="83" customWidth="1"/>
    <col min="8" max="9" width="7.375" style="83" customWidth="1"/>
    <col min="10" max="10" width="11.5" style="83" customWidth="1"/>
    <col min="11" max="11" width="7" style="83" customWidth="1"/>
    <col min="12" max="13" width="8.875" style="83" customWidth="1"/>
    <col min="14" max="16384" width="9" style="83"/>
  </cols>
  <sheetData>
    <row r="1" ht="17" customHeight="1" spans="1:13">
      <c r="A1" s="84" t="s">
        <v>0</v>
      </c>
      <c r="B1" s="84" t="s">
        <v>1</v>
      </c>
      <c r="C1" s="84" t="s">
        <v>2</v>
      </c>
      <c r="D1" s="84" t="s">
        <v>3</v>
      </c>
      <c r="E1" s="84" t="s">
        <v>4</v>
      </c>
      <c r="F1" s="84" t="s">
        <v>5</v>
      </c>
      <c r="G1" s="84" t="s">
        <v>6</v>
      </c>
      <c r="H1" s="84" t="s">
        <v>7</v>
      </c>
      <c r="I1" s="84" t="s">
        <v>8</v>
      </c>
      <c r="J1" s="84" t="s">
        <v>9</v>
      </c>
      <c r="K1" s="84" t="s">
        <v>10</v>
      </c>
      <c r="L1" s="84" t="s">
        <v>11</v>
      </c>
      <c r="M1" s="84" t="s">
        <v>12</v>
      </c>
    </row>
    <row r="2" ht="17" customHeight="1" spans="1:13">
      <c r="A2" s="85" t="s">
        <v>13</v>
      </c>
      <c r="B2" s="85" t="s">
        <v>14</v>
      </c>
      <c r="C2" s="85" t="s">
        <v>15</v>
      </c>
      <c r="D2" s="85" t="s">
        <v>16</v>
      </c>
      <c r="E2" s="85" t="s">
        <v>17</v>
      </c>
      <c r="F2" s="85" t="s">
        <v>18</v>
      </c>
      <c r="G2" s="86" t="s">
        <v>19</v>
      </c>
      <c r="H2" s="86">
        <v>44539</v>
      </c>
      <c r="I2" s="86">
        <v>2893</v>
      </c>
      <c r="J2" s="85"/>
      <c r="K2" s="85" t="s">
        <v>20</v>
      </c>
      <c r="L2" s="85"/>
      <c r="M2" s="85"/>
    </row>
    <row r="3" ht="17" customHeight="1" spans="1:13">
      <c r="A3" s="87"/>
      <c r="B3" s="87"/>
      <c r="C3" s="87"/>
      <c r="D3" s="87"/>
      <c r="E3" s="87"/>
      <c r="F3" s="87"/>
      <c r="G3" s="86" t="s">
        <v>21</v>
      </c>
      <c r="H3" s="86">
        <v>8070</v>
      </c>
      <c r="I3" s="86">
        <v>820</v>
      </c>
      <c r="J3" s="87"/>
      <c r="K3" s="87"/>
      <c r="L3" s="87"/>
      <c r="M3" s="87"/>
    </row>
    <row r="4" ht="17" customHeight="1" spans="1:13">
      <c r="A4" s="87"/>
      <c r="B4" s="87"/>
      <c r="C4" s="87"/>
      <c r="D4" s="87"/>
      <c r="E4" s="87"/>
      <c r="F4" s="87"/>
      <c r="G4" s="87"/>
      <c r="H4" s="88">
        <f>SUM(H2:H3)</f>
        <v>52609</v>
      </c>
      <c r="I4" s="88">
        <f>SUM(I2:I3)</f>
        <v>3713</v>
      </c>
      <c r="J4" s="87"/>
      <c r="K4" s="87"/>
      <c r="L4" s="87"/>
      <c r="M4" s="87"/>
    </row>
    <row r="5" ht="17" customHeight="1" spans="1:13">
      <c r="A5" s="86" t="s">
        <v>22</v>
      </c>
      <c r="B5" s="86" t="s">
        <v>23</v>
      </c>
      <c r="C5" s="86" t="s">
        <v>24</v>
      </c>
      <c r="D5" s="86" t="s">
        <v>25</v>
      </c>
      <c r="E5" s="86" t="s">
        <v>26</v>
      </c>
      <c r="F5" s="86" t="s">
        <v>27</v>
      </c>
      <c r="G5" s="86" t="s">
        <v>28</v>
      </c>
      <c r="H5" s="86">
        <v>111457</v>
      </c>
      <c r="I5" s="86">
        <v>4000</v>
      </c>
      <c r="J5" s="86" t="s">
        <v>29</v>
      </c>
      <c r="K5" s="86" t="s">
        <v>20</v>
      </c>
      <c r="L5" s="86"/>
      <c r="M5" s="86"/>
    </row>
    <row r="6" ht="17" customHeight="1" spans="1:13">
      <c r="A6" s="86"/>
      <c r="B6" s="86"/>
      <c r="C6" s="86"/>
      <c r="D6" s="86"/>
      <c r="E6" s="86"/>
      <c r="F6" s="86" t="s">
        <v>30</v>
      </c>
      <c r="G6" s="86" t="s">
        <v>31</v>
      </c>
      <c r="H6" s="86">
        <v>20500</v>
      </c>
      <c r="I6" s="86">
        <v>500</v>
      </c>
      <c r="J6" s="86" t="s">
        <v>32</v>
      </c>
      <c r="K6" s="86" t="s">
        <v>20</v>
      </c>
      <c r="L6" s="86"/>
      <c r="M6" s="86"/>
    </row>
    <row r="7" ht="17" customHeight="1" spans="1:13">
      <c r="A7" s="86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</row>
  </sheetData>
  <mergeCells count="10">
    <mergeCell ref="A2:A3"/>
    <mergeCell ref="B2:B3"/>
    <mergeCell ref="C2:C3"/>
    <mergeCell ref="D2:D3"/>
    <mergeCell ref="E2:E3"/>
    <mergeCell ref="F2:F3"/>
    <mergeCell ref="J2:J3"/>
    <mergeCell ref="K2:K3"/>
    <mergeCell ref="L2:L3"/>
    <mergeCell ref="M2:M3"/>
  </mergeCells>
  <pageMargins left="0" right="0.0784722222222222" top="0.511805555555556" bottom="0.354166666666667" header="0.5" footer="0.5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0"/>
  <sheetViews>
    <sheetView workbookViewId="0">
      <selection activeCell="O20" sqref="O20"/>
    </sheetView>
  </sheetViews>
  <sheetFormatPr defaultColWidth="9" defaultRowHeight="13.5"/>
  <cols>
    <col min="1" max="1" width="3.375" customWidth="1"/>
    <col min="2" max="2" width="9.75" customWidth="1"/>
    <col min="3" max="3" width="24.5333333333333" customWidth="1"/>
    <col min="4" max="4" width="4.125" customWidth="1"/>
    <col min="5" max="5" width="8.4" customWidth="1"/>
    <col min="6" max="6" width="8.26666666666667" customWidth="1"/>
    <col min="7" max="7" width="8.36666666666667" customWidth="1"/>
    <col min="8" max="8" width="10.75" customWidth="1"/>
    <col min="9" max="9" width="9.25" customWidth="1"/>
    <col min="10" max="10" width="7.625" customWidth="1"/>
    <col min="11" max="11" width="9" customWidth="1"/>
  </cols>
  <sheetData>
    <row r="1" ht="22.5" spans="1:11">
      <c r="A1" s="1" t="s">
        <v>33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0" customHeight="1" spans="1:11">
      <c r="A2" s="2" t="s">
        <v>34</v>
      </c>
      <c r="B2" s="3" t="s">
        <v>35</v>
      </c>
      <c r="C2" s="4" t="s">
        <v>36</v>
      </c>
      <c r="D2" s="2" t="s">
        <v>37</v>
      </c>
      <c r="E2" s="5" t="s">
        <v>38</v>
      </c>
      <c r="F2" s="5"/>
      <c r="G2" s="5" t="s">
        <v>39</v>
      </c>
      <c r="H2" s="5"/>
      <c r="I2" s="6" t="s">
        <v>40</v>
      </c>
      <c r="J2" s="7"/>
      <c r="K2" s="5" t="s">
        <v>41</v>
      </c>
    </row>
    <row r="3" ht="20" customHeight="1" spans="1:11">
      <c r="A3" s="2"/>
      <c r="B3" s="5" t="s">
        <v>42</v>
      </c>
      <c r="C3" s="8" t="s">
        <v>43</v>
      </c>
      <c r="D3" s="2"/>
      <c r="E3" s="5" t="s">
        <v>44</v>
      </c>
      <c r="F3" s="6" t="s">
        <v>45</v>
      </c>
      <c r="G3" s="7"/>
      <c r="H3" s="53" t="s">
        <v>46</v>
      </c>
      <c r="I3" s="10" t="s">
        <v>47</v>
      </c>
      <c r="J3" s="7"/>
      <c r="K3" s="78">
        <v>3150</v>
      </c>
    </row>
    <row r="4" ht="20" customHeight="1" spans="1:11">
      <c r="A4" s="2"/>
      <c r="B4" s="5" t="s">
        <v>4</v>
      </c>
      <c r="C4" s="8"/>
      <c r="D4" s="2"/>
      <c r="E4" s="5"/>
      <c r="F4" s="6" t="s">
        <v>48</v>
      </c>
      <c r="G4" s="7"/>
      <c r="H4" s="34"/>
      <c r="I4" s="10" t="s">
        <v>47</v>
      </c>
      <c r="J4" s="7"/>
      <c r="K4" s="34"/>
    </row>
    <row r="5" ht="20" customHeight="1" spans="1:11">
      <c r="A5" s="2"/>
      <c r="B5" s="5" t="s">
        <v>49</v>
      </c>
      <c r="C5" s="8" t="s">
        <v>50</v>
      </c>
      <c r="D5" s="2"/>
      <c r="E5" s="5" t="s">
        <v>51</v>
      </c>
      <c r="F5" s="6" t="s">
        <v>52</v>
      </c>
      <c r="G5" s="12"/>
      <c r="H5" s="66"/>
      <c r="I5" s="10" t="s">
        <v>53</v>
      </c>
      <c r="J5" s="7"/>
      <c r="K5" s="74">
        <v>3150</v>
      </c>
    </row>
    <row r="6" ht="20" customHeight="1" spans="1:11">
      <c r="A6" s="2"/>
      <c r="B6" s="5" t="s">
        <v>54</v>
      </c>
      <c r="C6" s="8" t="s">
        <v>29</v>
      </c>
      <c r="D6" s="2"/>
      <c r="E6" s="14" t="s">
        <v>55</v>
      </c>
      <c r="F6" s="10" t="s">
        <v>56</v>
      </c>
      <c r="G6" s="7"/>
      <c r="H6" s="10">
        <v>15960</v>
      </c>
      <c r="I6" s="15" t="s">
        <v>57</v>
      </c>
      <c r="J6" s="16"/>
      <c r="K6" s="17" t="e">
        <f>(H6+H7)/K4</f>
        <v>#DIV/0!</v>
      </c>
    </row>
    <row r="7" ht="20" customHeight="1" spans="1:11">
      <c r="A7" s="2"/>
      <c r="B7" s="5" t="s">
        <v>58</v>
      </c>
      <c r="C7" s="8" t="s">
        <v>59</v>
      </c>
      <c r="D7" s="2"/>
      <c r="E7" s="18"/>
      <c r="F7" s="10" t="s">
        <v>60</v>
      </c>
      <c r="G7" s="7"/>
      <c r="H7" s="19"/>
      <c r="I7" s="20"/>
      <c r="J7" s="21"/>
      <c r="K7" s="22"/>
    </row>
    <row r="8" ht="20" customHeight="1" spans="1:11">
      <c r="A8" s="2"/>
      <c r="B8" s="5" t="s">
        <v>61</v>
      </c>
      <c r="C8" s="8" t="s">
        <v>62</v>
      </c>
      <c r="D8" s="2"/>
      <c r="E8" s="18"/>
      <c r="F8" s="5" t="s">
        <v>63</v>
      </c>
      <c r="G8" s="5"/>
      <c r="H8" s="23">
        <f>H6*2.5</f>
        <v>39900</v>
      </c>
      <c r="I8" s="10" t="s">
        <v>64</v>
      </c>
      <c r="J8" s="7"/>
      <c r="K8" s="24">
        <f>H8/K3</f>
        <v>12.6666666666667</v>
      </c>
    </row>
    <row r="9" ht="20" customHeight="1" spans="1:11">
      <c r="A9" s="2"/>
      <c r="B9" s="5" t="s">
        <v>65</v>
      </c>
      <c r="C9" s="8">
        <v>3150</v>
      </c>
      <c r="D9" s="2"/>
      <c r="E9" s="14" t="s">
        <v>66</v>
      </c>
      <c r="F9" s="5" t="s">
        <v>67</v>
      </c>
      <c r="G9" s="3"/>
      <c r="H9" s="25"/>
      <c r="I9" s="10" t="s">
        <v>68</v>
      </c>
      <c r="J9" s="12"/>
      <c r="K9" s="24">
        <f>H9/K3</f>
        <v>0</v>
      </c>
    </row>
    <row r="10" ht="20" customHeight="1" spans="1:11">
      <c r="A10" s="2"/>
      <c r="B10" s="5" t="s">
        <v>69</v>
      </c>
      <c r="C10" s="82">
        <v>94788</v>
      </c>
      <c r="D10" s="2"/>
      <c r="E10" s="27"/>
      <c r="F10" s="5" t="s">
        <v>70</v>
      </c>
      <c r="G10" s="3"/>
      <c r="H10" s="5">
        <f>H13*1.4</f>
        <v>0</v>
      </c>
      <c r="I10" s="10" t="s">
        <v>68</v>
      </c>
      <c r="J10" s="12"/>
      <c r="K10" s="24">
        <f>H10/K3</f>
        <v>0</v>
      </c>
    </row>
    <row r="11" ht="20" customHeight="1" spans="1:11">
      <c r="A11" s="2"/>
      <c r="B11" s="5" t="s">
        <v>71</v>
      </c>
      <c r="C11" s="68" t="s">
        <v>72</v>
      </c>
      <c r="D11" s="2"/>
      <c r="E11" s="5" t="s">
        <v>73</v>
      </c>
      <c r="F11" s="5" t="s">
        <v>74</v>
      </c>
      <c r="G11" s="5"/>
      <c r="H11" s="5">
        <v>951331.5</v>
      </c>
      <c r="I11" s="10" t="s">
        <v>68</v>
      </c>
      <c r="J11" s="12"/>
      <c r="K11" s="24">
        <f>H11/K3</f>
        <v>302.01</v>
      </c>
    </row>
    <row r="12" ht="20" customHeight="1" spans="1:11">
      <c r="A12" s="2"/>
      <c r="B12" s="5" t="s">
        <v>75</v>
      </c>
      <c r="C12" s="8" t="s">
        <v>76</v>
      </c>
      <c r="D12" s="2"/>
      <c r="E12" s="3"/>
      <c r="F12" s="5" t="s">
        <v>77</v>
      </c>
      <c r="G12" s="5"/>
      <c r="H12" s="5">
        <f>H11+H10+H9-H8</f>
        <v>911431.5</v>
      </c>
      <c r="I12" s="10" t="s">
        <v>78</v>
      </c>
      <c r="J12" s="12"/>
      <c r="K12" s="24" t="e">
        <f>H12/F13</f>
        <v>#DIV/0!</v>
      </c>
    </row>
    <row r="13" ht="20" customHeight="1" spans="1:11">
      <c r="A13" s="2"/>
      <c r="B13" s="29"/>
      <c r="C13" s="29"/>
      <c r="D13" s="2"/>
      <c r="E13" s="5" t="s">
        <v>79</v>
      </c>
      <c r="F13" s="5"/>
      <c r="G13" s="5" t="s">
        <v>80</v>
      </c>
      <c r="H13" s="5"/>
      <c r="I13" s="10" t="s">
        <v>81</v>
      </c>
      <c r="J13" s="7"/>
      <c r="K13" s="25" t="e">
        <f>K12/J28</f>
        <v>#DIV/0!</v>
      </c>
    </row>
    <row r="14" ht="20" customHeight="1" spans="1:11">
      <c r="A14" s="30" t="s">
        <v>82</v>
      </c>
      <c r="B14" s="27" t="s">
        <v>83</v>
      </c>
      <c r="C14" s="31"/>
      <c r="D14" s="20" t="s">
        <v>84</v>
      </c>
      <c r="E14" s="21"/>
      <c r="F14" s="27"/>
      <c r="G14" s="27" t="s">
        <v>85</v>
      </c>
      <c r="H14" s="27"/>
      <c r="I14" s="5"/>
      <c r="J14" s="14" t="s">
        <v>86</v>
      </c>
      <c r="K14" s="32" t="e">
        <f>I15/I14</f>
        <v>#DIV/0!</v>
      </c>
    </row>
    <row r="15" ht="20" customHeight="1" spans="1:11">
      <c r="A15" s="33"/>
      <c r="B15" s="5" t="s">
        <v>8</v>
      </c>
      <c r="C15" s="34"/>
      <c r="D15" s="35" t="s">
        <v>87</v>
      </c>
      <c r="E15" s="35"/>
      <c r="F15" s="36"/>
      <c r="G15" s="35" t="s">
        <v>88</v>
      </c>
      <c r="H15" s="37"/>
      <c r="I15" s="5"/>
      <c r="J15" s="27"/>
      <c r="K15" s="38"/>
    </row>
    <row r="16" ht="20" customHeight="1" spans="1:11">
      <c r="A16" s="10" t="s">
        <v>89</v>
      </c>
      <c r="B16" s="7"/>
      <c r="C16" s="39"/>
      <c r="D16" s="40"/>
      <c r="E16" s="40"/>
      <c r="F16" s="41"/>
      <c r="G16" s="41"/>
      <c r="H16" s="41"/>
      <c r="I16" s="41"/>
      <c r="J16" s="40"/>
      <c r="K16" s="42"/>
    </row>
    <row r="17" ht="20" customHeight="1" spans="1:11">
      <c r="A17" s="43" t="s">
        <v>90</v>
      </c>
      <c r="B17" s="7" t="s">
        <v>91</v>
      </c>
      <c r="C17" s="5" t="s">
        <v>92</v>
      </c>
      <c r="D17" s="14" t="s">
        <v>49</v>
      </c>
      <c r="E17" s="5"/>
      <c r="F17" s="8" t="s">
        <v>50</v>
      </c>
      <c r="G17" s="44"/>
      <c r="H17" s="45"/>
      <c r="I17" s="5" t="s">
        <v>40</v>
      </c>
      <c r="J17" s="5" t="s">
        <v>41</v>
      </c>
      <c r="K17" s="5"/>
    </row>
    <row r="18" ht="20" customHeight="1" spans="1:11">
      <c r="A18" s="46"/>
      <c r="B18" s="23" t="s">
        <v>93</v>
      </c>
      <c r="C18" s="48"/>
      <c r="D18" s="2" t="s">
        <v>94</v>
      </c>
      <c r="E18" s="49" t="s">
        <v>95</v>
      </c>
      <c r="F18" s="21" t="s">
        <v>94</v>
      </c>
      <c r="G18" s="27" t="s">
        <v>8</v>
      </c>
      <c r="H18" s="27" t="s">
        <v>96</v>
      </c>
      <c r="I18" s="27" t="s">
        <v>97</v>
      </c>
      <c r="J18" s="5" t="s">
        <v>98</v>
      </c>
      <c r="K18" s="5" t="s">
        <v>82</v>
      </c>
    </row>
    <row r="19" ht="20" customHeight="1" spans="1:11">
      <c r="A19" s="46"/>
      <c r="B19" s="23"/>
      <c r="C19" s="48"/>
      <c r="D19" s="50"/>
      <c r="E19" s="17" t="s">
        <v>99</v>
      </c>
      <c r="F19" s="34" t="s">
        <v>100</v>
      </c>
      <c r="G19" s="51"/>
      <c r="H19" s="51"/>
      <c r="I19" s="52" t="e">
        <f>G19/G28</f>
        <v>#DIV/0!</v>
      </c>
      <c r="J19" s="53" t="e">
        <f t="shared" ref="J19:J22" si="0">H19/G19</f>
        <v>#DIV/0!</v>
      </c>
      <c r="K19" s="54"/>
    </row>
    <row r="20" ht="20" customHeight="1" spans="1:11">
      <c r="A20" s="46"/>
      <c r="B20" s="23" t="s">
        <v>101</v>
      </c>
      <c r="C20" s="2"/>
      <c r="D20" s="50"/>
      <c r="E20" s="22"/>
      <c r="F20" s="34" t="s">
        <v>102</v>
      </c>
      <c r="G20" s="51"/>
      <c r="H20" s="51"/>
      <c r="I20" s="52" t="e">
        <f>G20/G28</f>
        <v>#DIV/0!</v>
      </c>
      <c r="J20" s="53" t="e">
        <f t="shared" si="0"/>
        <v>#DIV/0!</v>
      </c>
      <c r="K20" s="54"/>
    </row>
    <row r="21" ht="20" customHeight="1" spans="1:11">
      <c r="A21" s="46"/>
      <c r="B21" s="23"/>
      <c r="C21" s="2"/>
      <c r="D21" s="50"/>
      <c r="E21" s="22"/>
      <c r="F21" s="34" t="s">
        <v>103</v>
      </c>
      <c r="G21" s="34"/>
      <c r="H21" s="34"/>
      <c r="I21" s="52" t="e">
        <f>G21/G28</f>
        <v>#DIV/0!</v>
      </c>
      <c r="J21" s="53" t="e">
        <f t="shared" si="0"/>
        <v>#DIV/0!</v>
      </c>
      <c r="K21" s="55"/>
    </row>
    <row r="22" ht="20" customHeight="1" spans="1:11">
      <c r="A22" s="46"/>
      <c r="B22" s="23" t="s">
        <v>104</v>
      </c>
      <c r="C22" s="69"/>
      <c r="D22" s="50"/>
      <c r="E22" s="22"/>
      <c r="F22" s="34" t="s">
        <v>105</v>
      </c>
      <c r="G22" s="51"/>
      <c r="H22" s="51"/>
      <c r="I22" s="52" t="e">
        <f>G22/G28</f>
        <v>#DIV/0!</v>
      </c>
      <c r="J22" s="53" t="e">
        <f t="shared" si="0"/>
        <v>#DIV/0!</v>
      </c>
      <c r="K22" s="56"/>
    </row>
    <row r="23" ht="20" customHeight="1" spans="1:11">
      <c r="A23" s="46"/>
      <c r="B23" s="23" t="s">
        <v>106</v>
      </c>
      <c r="C23" s="2"/>
      <c r="D23" s="50"/>
      <c r="E23" s="70"/>
      <c r="F23" s="71"/>
      <c r="G23" s="71"/>
      <c r="H23" s="71"/>
      <c r="I23" s="52"/>
      <c r="J23" s="53"/>
      <c r="K23" s="59"/>
    </row>
    <row r="24" ht="20" customHeight="1" spans="1:11">
      <c r="A24" s="46"/>
      <c r="B24" s="23"/>
      <c r="C24" s="2"/>
      <c r="D24" s="50"/>
      <c r="E24" s="29"/>
      <c r="F24" s="29"/>
      <c r="G24" s="29"/>
      <c r="H24" s="29"/>
      <c r="I24" s="29"/>
      <c r="J24" s="29"/>
      <c r="K24" s="29"/>
    </row>
    <row r="25" ht="20" customHeight="1" spans="1:11">
      <c r="A25" s="46"/>
      <c r="B25" s="23" t="s">
        <v>107</v>
      </c>
      <c r="C25" s="5"/>
      <c r="D25" s="50"/>
      <c r="E25" s="60"/>
      <c r="F25" s="34"/>
      <c r="G25" s="61"/>
      <c r="H25" s="61"/>
      <c r="I25" s="59"/>
      <c r="J25" s="9"/>
      <c r="K25" s="59"/>
    </row>
    <row r="26" ht="20" customHeight="1" spans="1:11">
      <c r="A26" s="46"/>
      <c r="B26" s="23" t="s">
        <v>108</v>
      </c>
      <c r="C26" s="23"/>
      <c r="D26" s="50"/>
      <c r="E26" s="60"/>
      <c r="F26" s="34"/>
      <c r="G26" s="61"/>
      <c r="H26" s="61"/>
      <c r="I26" s="59"/>
      <c r="J26" s="9"/>
      <c r="K26" s="59"/>
    </row>
    <row r="27" ht="20" customHeight="1" spans="1:11">
      <c r="A27" s="46"/>
      <c r="B27" s="23" t="s">
        <v>109</v>
      </c>
      <c r="C27" s="62"/>
      <c r="D27" s="50"/>
      <c r="E27" s="57"/>
      <c r="F27" s="58"/>
      <c r="G27" s="57"/>
      <c r="H27" s="57"/>
      <c r="I27" s="59"/>
      <c r="J27" s="9"/>
      <c r="K27" s="59"/>
    </row>
    <row r="28" ht="20" customHeight="1" spans="1:11">
      <c r="A28" s="46"/>
      <c r="B28" s="23"/>
      <c r="C28" s="62"/>
      <c r="D28" s="50"/>
      <c r="E28" s="58" t="s">
        <v>110</v>
      </c>
      <c r="F28" s="58"/>
      <c r="G28" s="58">
        <f>SUM(G19:G27)</f>
        <v>0</v>
      </c>
      <c r="H28" s="58">
        <f>SUM(H19:H27)</f>
        <v>0</v>
      </c>
      <c r="I28" s="57"/>
      <c r="J28" s="9" t="e">
        <f>H28/G28</f>
        <v>#DIV/0!</v>
      </c>
      <c r="K28" s="24"/>
    </row>
    <row r="29" ht="20" customHeight="1" spans="1:11">
      <c r="A29" s="10" t="s">
        <v>111</v>
      </c>
      <c r="B29" s="7"/>
      <c r="C29" s="39"/>
      <c r="D29" s="40"/>
      <c r="E29" s="40"/>
      <c r="F29" s="40"/>
      <c r="G29" s="40"/>
      <c r="H29" s="40"/>
      <c r="I29" s="40"/>
      <c r="J29" s="40"/>
      <c r="K29" s="42"/>
    </row>
    <row r="30" ht="20" customHeight="1" spans="1:11">
      <c r="A30" s="43" t="s">
        <v>112</v>
      </c>
      <c r="B30" s="7" t="s">
        <v>42</v>
      </c>
      <c r="C30" s="5"/>
      <c r="D30" s="14" t="s">
        <v>49</v>
      </c>
      <c r="E30" s="5"/>
      <c r="F30" s="8" t="s">
        <v>50</v>
      </c>
      <c r="G30" s="44"/>
      <c r="H30" s="45"/>
      <c r="I30" s="10" t="s">
        <v>40</v>
      </c>
      <c r="J30" s="5" t="s">
        <v>113</v>
      </c>
      <c r="K30" s="5"/>
    </row>
    <row r="31" ht="20" customHeight="1" spans="1:11">
      <c r="A31" s="63"/>
      <c r="B31" s="7" t="s">
        <v>93</v>
      </c>
      <c r="C31" s="10"/>
      <c r="D31" s="43" t="s">
        <v>94</v>
      </c>
      <c r="E31" s="7"/>
      <c r="F31" s="21"/>
      <c r="G31" s="27" t="s">
        <v>8</v>
      </c>
      <c r="H31" s="27" t="s">
        <v>96</v>
      </c>
      <c r="I31" s="27"/>
      <c r="J31" s="5"/>
      <c r="K31" s="5"/>
    </row>
    <row r="32" ht="20" customHeight="1" spans="1:11">
      <c r="A32" s="63"/>
      <c r="B32" s="7" t="s">
        <v>101</v>
      </c>
      <c r="C32" s="10"/>
      <c r="D32" s="63"/>
      <c r="E32" s="7" t="s">
        <v>114</v>
      </c>
      <c r="F32" s="7"/>
      <c r="G32" s="5"/>
      <c r="H32" s="5"/>
      <c r="I32" s="5"/>
      <c r="J32" s="5"/>
      <c r="K32" s="5"/>
    </row>
    <row r="33" ht="20" customHeight="1" spans="1:11">
      <c r="A33" s="63"/>
      <c r="B33" s="7" t="s">
        <v>104</v>
      </c>
      <c r="C33" s="10"/>
      <c r="D33" s="63"/>
      <c r="E33" s="7" t="s">
        <v>115</v>
      </c>
      <c r="F33" s="7"/>
      <c r="G33" s="5"/>
      <c r="H33" s="5"/>
      <c r="I33" s="5"/>
      <c r="J33" s="5"/>
      <c r="K33" s="5"/>
    </row>
    <row r="34" ht="20" customHeight="1" spans="1:11">
      <c r="A34" s="63"/>
      <c r="B34" s="7" t="s">
        <v>106</v>
      </c>
      <c r="C34" s="10"/>
      <c r="D34" s="63"/>
      <c r="E34" s="7" t="s">
        <v>116</v>
      </c>
      <c r="F34" s="7"/>
      <c r="G34" s="5"/>
      <c r="H34" s="5"/>
      <c r="I34" s="5"/>
      <c r="J34" s="5"/>
      <c r="K34" s="5"/>
    </row>
    <row r="35" ht="20" customHeight="1" spans="1:11">
      <c r="A35" s="63"/>
      <c r="B35" s="7" t="s">
        <v>107</v>
      </c>
      <c r="C35" s="10"/>
      <c r="D35" s="63"/>
      <c r="E35" s="7" t="s">
        <v>117</v>
      </c>
      <c r="F35" s="7"/>
      <c r="G35" s="5"/>
      <c r="H35" s="5"/>
      <c r="I35" s="5"/>
      <c r="J35" s="5"/>
      <c r="K35" s="5"/>
    </row>
    <row r="36" ht="20" customHeight="1" spans="1:11">
      <c r="A36" s="63"/>
      <c r="B36" s="7" t="s">
        <v>108</v>
      </c>
      <c r="C36" s="10"/>
      <c r="D36" s="63"/>
      <c r="E36" s="7" t="s">
        <v>118</v>
      </c>
      <c r="F36" s="7"/>
      <c r="G36" s="5"/>
      <c r="H36" s="5"/>
      <c r="I36" s="5"/>
      <c r="J36" s="5"/>
      <c r="K36" s="5"/>
    </row>
    <row r="37" ht="20" customHeight="1" spans="1:11">
      <c r="A37" s="64"/>
      <c r="B37" s="7" t="s">
        <v>119</v>
      </c>
      <c r="C37" s="10"/>
      <c r="D37" s="64"/>
      <c r="E37" s="7" t="s">
        <v>120</v>
      </c>
      <c r="F37" s="7"/>
      <c r="G37" s="5"/>
      <c r="H37" s="5"/>
      <c r="I37" s="5"/>
      <c r="J37" s="5"/>
      <c r="K37" s="5"/>
    </row>
    <row r="38" ht="20" customHeight="1" spans="1:11">
      <c r="A38" s="18" t="s">
        <v>121</v>
      </c>
      <c r="B38" s="5"/>
      <c r="C38" s="5"/>
      <c r="D38" s="27"/>
      <c r="E38" s="5"/>
      <c r="F38" s="5"/>
      <c r="G38" s="5"/>
      <c r="H38" s="5"/>
      <c r="I38" s="5"/>
      <c r="J38" s="5"/>
      <c r="K38" s="5"/>
    </row>
    <row r="39" ht="20" customHeight="1" spans="1:11">
      <c r="A39" s="65"/>
      <c r="B39" s="65"/>
      <c r="C39" s="65"/>
      <c r="D39" s="65"/>
      <c r="E39" s="65"/>
      <c r="F39" s="65"/>
      <c r="G39" s="19" t="s">
        <v>122</v>
      </c>
      <c r="H39" s="19"/>
      <c r="I39" s="19"/>
      <c r="J39" s="19"/>
      <c r="K39" s="19"/>
    </row>
    <row r="40" ht="20" customHeight="1"/>
  </sheetData>
  <mergeCells count="63">
    <mergeCell ref="A1:K1"/>
    <mergeCell ref="E2:F2"/>
    <mergeCell ref="G2:H2"/>
    <mergeCell ref="I2:J2"/>
    <mergeCell ref="F3:G3"/>
    <mergeCell ref="I3:J3"/>
    <mergeCell ref="F4:G4"/>
    <mergeCell ref="I4:J4"/>
    <mergeCell ref="F5:G5"/>
    <mergeCell ref="I5:J5"/>
    <mergeCell ref="F6:G6"/>
    <mergeCell ref="F7:G7"/>
    <mergeCell ref="F8:G8"/>
    <mergeCell ref="I8:J8"/>
    <mergeCell ref="F9:G9"/>
    <mergeCell ref="I9:J9"/>
    <mergeCell ref="F10:G10"/>
    <mergeCell ref="I10:J10"/>
    <mergeCell ref="F11:G11"/>
    <mergeCell ref="I11:J11"/>
    <mergeCell ref="F12:G12"/>
    <mergeCell ref="I12:J12"/>
    <mergeCell ref="I13:J13"/>
    <mergeCell ref="D14:E14"/>
    <mergeCell ref="G14:H14"/>
    <mergeCell ref="D15:E15"/>
    <mergeCell ref="G15:H15"/>
    <mergeCell ref="A16:B16"/>
    <mergeCell ref="C16:K16"/>
    <mergeCell ref="D17:E17"/>
    <mergeCell ref="F17:H17"/>
    <mergeCell ref="J17:K17"/>
    <mergeCell ref="E28:F28"/>
    <mergeCell ref="A29:B29"/>
    <mergeCell ref="C29:K29"/>
    <mergeCell ref="D30:E30"/>
    <mergeCell ref="F30:H30"/>
    <mergeCell ref="J30:K30"/>
    <mergeCell ref="B38:K38"/>
    <mergeCell ref="G39:K39"/>
    <mergeCell ref="A2:A13"/>
    <mergeCell ref="A14:A15"/>
    <mergeCell ref="A17:A28"/>
    <mergeCell ref="A30:A37"/>
    <mergeCell ref="B18:B19"/>
    <mergeCell ref="B20:B21"/>
    <mergeCell ref="B23:B24"/>
    <mergeCell ref="B27:B28"/>
    <mergeCell ref="C18:C19"/>
    <mergeCell ref="C20:C21"/>
    <mergeCell ref="C23:C24"/>
    <mergeCell ref="C27:C28"/>
    <mergeCell ref="D2:D13"/>
    <mergeCell ref="D18:D28"/>
    <mergeCell ref="D31:D37"/>
    <mergeCell ref="E3:E4"/>
    <mergeCell ref="E6:E8"/>
    <mergeCell ref="E9:E10"/>
    <mergeCell ref="E19:E23"/>
    <mergeCell ref="J14:J15"/>
    <mergeCell ref="K6:K7"/>
    <mergeCell ref="K14:K15"/>
    <mergeCell ref="I6:J7"/>
  </mergeCells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0"/>
  <sheetViews>
    <sheetView tabSelected="1" topLeftCell="A13" workbookViewId="0">
      <selection activeCell="Q19" sqref="Q19"/>
    </sheetView>
  </sheetViews>
  <sheetFormatPr defaultColWidth="9" defaultRowHeight="13.5"/>
  <cols>
    <col min="1" max="1" width="3.75" customWidth="1"/>
    <col min="3" max="3" width="24.5333333333333" customWidth="1"/>
    <col min="4" max="4" width="4.125" customWidth="1"/>
    <col min="5" max="5" width="8.4" customWidth="1"/>
    <col min="6" max="6" width="8.26666666666667" customWidth="1"/>
    <col min="7" max="7" width="8.36666666666667" customWidth="1"/>
    <col min="8" max="8" width="10.75" customWidth="1"/>
    <col min="9" max="9" width="9.25" customWidth="1"/>
    <col min="10" max="10" width="7.625" customWidth="1"/>
    <col min="11" max="11" width="9" customWidth="1"/>
  </cols>
  <sheetData>
    <row r="1" ht="22.5" spans="1:11">
      <c r="A1" s="1" t="s">
        <v>33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0" customHeight="1" spans="1:11">
      <c r="A2" s="2" t="s">
        <v>34</v>
      </c>
      <c r="B2" s="3" t="s">
        <v>35</v>
      </c>
      <c r="C2" s="4" t="s">
        <v>36</v>
      </c>
      <c r="D2" s="2" t="s">
        <v>37</v>
      </c>
      <c r="E2" s="5" t="s">
        <v>38</v>
      </c>
      <c r="F2" s="5"/>
      <c r="G2" s="5" t="s">
        <v>123</v>
      </c>
      <c r="H2" s="5"/>
      <c r="I2" s="6" t="s">
        <v>40</v>
      </c>
      <c r="J2" s="7"/>
      <c r="K2" s="5" t="s">
        <v>41</v>
      </c>
    </row>
    <row r="3" ht="20" customHeight="1" spans="1:11">
      <c r="A3" s="2"/>
      <c r="B3" s="5" t="s">
        <v>42</v>
      </c>
      <c r="C3" s="8" t="s">
        <v>124</v>
      </c>
      <c r="D3" s="2"/>
      <c r="E3" s="5" t="s">
        <v>44</v>
      </c>
      <c r="F3" s="6" t="s">
        <v>45</v>
      </c>
      <c r="G3" s="7"/>
      <c r="H3" s="53" t="s">
        <v>46</v>
      </c>
      <c r="I3" s="10" t="s">
        <v>47</v>
      </c>
      <c r="J3" s="7"/>
      <c r="K3" s="78">
        <v>1134</v>
      </c>
    </row>
    <row r="4" ht="20" customHeight="1" spans="1:11">
      <c r="A4" s="2"/>
      <c r="B4" s="5" t="s">
        <v>4</v>
      </c>
      <c r="C4" s="8"/>
      <c r="D4" s="2"/>
      <c r="E4" s="5"/>
      <c r="F4" s="6" t="s">
        <v>48</v>
      </c>
      <c r="G4" s="7"/>
      <c r="H4" s="34">
        <v>13</v>
      </c>
      <c r="I4" s="10" t="s">
        <v>47</v>
      </c>
      <c r="J4" s="7"/>
      <c r="K4" s="34">
        <f>K3+13</f>
        <v>1147</v>
      </c>
    </row>
    <row r="5" ht="20" customHeight="1" spans="1:11">
      <c r="A5" s="2"/>
      <c r="B5" s="5" t="s">
        <v>49</v>
      </c>
      <c r="C5" s="8" t="s">
        <v>125</v>
      </c>
      <c r="D5" s="2"/>
      <c r="E5" s="5" t="s">
        <v>51</v>
      </c>
      <c r="F5" s="6" t="s">
        <v>52</v>
      </c>
      <c r="G5" s="12"/>
      <c r="H5" s="66" t="s">
        <v>126</v>
      </c>
      <c r="I5" s="10" t="s">
        <v>53</v>
      </c>
      <c r="J5" s="7"/>
      <c r="K5" s="74">
        <v>1150</v>
      </c>
    </row>
    <row r="6" ht="20" customHeight="1" spans="1:11">
      <c r="A6" s="2"/>
      <c r="B6" s="5" t="s">
        <v>54</v>
      </c>
      <c r="C6" s="8" t="s">
        <v>127</v>
      </c>
      <c r="D6" s="2"/>
      <c r="E6" s="14" t="s">
        <v>55</v>
      </c>
      <c r="F6" s="10" t="s">
        <v>56</v>
      </c>
      <c r="G6" s="7"/>
      <c r="H6" s="10"/>
      <c r="I6" s="15" t="s">
        <v>57</v>
      </c>
      <c r="J6" s="16"/>
      <c r="K6" s="17">
        <f>(H6+H7)/K4</f>
        <v>0</v>
      </c>
    </row>
    <row r="7" ht="20" customHeight="1" spans="1:11">
      <c r="A7" s="2"/>
      <c r="B7" s="5" t="s">
        <v>58</v>
      </c>
      <c r="C7" s="8" t="s">
        <v>128</v>
      </c>
      <c r="D7" s="2"/>
      <c r="E7" s="18"/>
      <c r="F7" s="10" t="s">
        <v>60</v>
      </c>
      <c r="G7" s="7"/>
      <c r="H7" s="19"/>
      <c r="I7" s="20"/>
      <c r="J7" s="21"/>
      <c r="K7" s="22"/>
    </row>
    <row r="8" ht="20" customHeight="1" spans="1:11">
      <c r="A8" s="2"/>
      <c r="B8" s="5" t="s">
        <v>61</v>
      </c>
      <c r="C8" s="8" t="s">
        <v>129</v>
      </c>
      <c r="D8" s="2"/>
      <c r="E8" s="18"/>
      <c r="F8" s="5" t="s">
        <v>63</v>
      </c>
      <c r="G8" s="5"/>
      <c r="H8" s="23"/>
      <c r="I8" s="10" t="s">
        <v>64</v>
      </c>
      <c r="J8" s="7"/>
      <c r="K8" s="24">
        <f>H8/K3</f>
        <v>0</v>
      </c>
    </row>
    <row r="9" ht="20" customHeight="1" spans="1:11">
      <c r="A9" s="2"/>
      <c r="B9" s="5" t="s">
        <v>65</v>
      </c>
      <c r="C9" s="8">
        <v>1150</v>
      </c>
      <c r="D9" s="2"/>
      <c r="E9" s="14" t="s">
        <v>66</v>
      </c>
      <c r="F9" s="5" t="s">
        <v>67</v>
      </c>
      <c r="G9" s="3"/>
      <c r="H9" s="25"/>
      <c r="I9" s="10" t="s">
        <v>68</v>
      </c>
      <c r="J9" s="12"/>
      <c r="K9" s="24">
        <f>H9/K3</f>
        <v>0</v>
      </c>
    </row>
    <row r="10" ht="20" customHeight="1" spans="1:11">
      <c r="A10" s="2"/>
      <c r="B10" s="5" t="s">
        <v>69</v>
      </c>
      <c r="C10" s="67">
        <v>35030</v>
      </c>
      <c r="D10" s="2"/>
      <c r="E10" s="27"/>
      <c r="F10" s="5" t="s">
        <v>70</v>
      </c>
      <c r="G10" s="3"/>
      <c r="H10" s="5"/>
      <c r="I10" s="10" t="s">
        <v>68</v>
      </c>
      <c r="J10" s="12"/>
      <c r="K10" s="24">
        <f>H10/K3</f>
        <v>0</v>
      </c>
    </row>
    <row r="11" ht="20" customHeight="1" spans="1:11">
      <c r="A11" s="2"/>
      <c r="B11" s="5" t="s">
        <v>71</v>
      </c>
      <c r="C11" s="68" t="s">
        <v>72</v>
      </c>
      <c r="D11" s="2"/>
      <c r="E11" s="5" t="s">
        <v>73</v>
      </c>
      <c r="F11" s="5" t="s">
        <v>74</v>
      </c>
      <c r="G11" s="5"/>
      <c r="H11" s="5"/>
      <c r="I11" s="10" t="s">
        <v>68</v>
      </c>
      <c r="J11" s="12"/>
      <c r="K11" s="24">
        <f>H11/K3</f>
        <v>0</v>
      </c>
    </row>
    <row r="12" ht="20" customHeight="1" spans="1:11">
      <c r="A12" s="2"/>
      <c r="B12" s="5" t="s">
        <v>75</v>
      </c>
      <c r="C12" s="8" t="s">
        <v>130</v>
      </c>
      <c r="D12" s="2"/>
      <c r="E12" s="3"/>
      <c r="F12" s="5" t="s">
        <v>77</v>
      </c>
      <c r="G12" s="5"/>
      <c r="H12" s="5"/>
      <c r="I12" s="10" t="s">
        <v>78</v>
      </c>
      <c r="J12" s="12"/>
      <c r="K12" s="24">
        <f>H12/F13</f>
        <v>0</v>
      </c>
    </row>
    <row r="13" ht="20" customHeight="1" spans="1:11">
      <c r="A13" s="2"/>
      <c r="B13" s="29"/>
      <c r="C13" s="29"/>
      <c r="D13" s="2"/>
      <c r="E13" s="5" t="s">
        <v>79</v>
      </c>
      <c r="F13" s="5">
        <v>1134</v>
      </c>
      <c r="G13" s="5" t="s">
        <v>80</v>
      </c>
      <c r="H13" s="5">
        <v>53963.3</v>
      </c>
      <c r="I13" s="10" t="s">
        <v>81</v>
      </c>
      <c r="J13" s="7"/>
      <c r="K13" s="25">
        <f>K12/J28</f>
        <v>0</v>
      </c>
    </row>
    <row r="14" ht="20" customHeight="1" spans="1:11">
      <c r="A14" s="30" t="s">
        <v>82</v>
      </c>
      <c r="B14" s="27" t="s">
        <v>83</v>
      </c>
      <c r="C14" s="31">
        <v>32000</v>
      </c>
      <c r="D14" s="20" t="s">
        <v>84</v>
      </c>
      <c r="E14" s="21"/>
      <c r="F14" s="27">
        <v>16.2</v>
      </c>
      <c r="G14" s="27" t="s">
        <v>85</v>
      </c>
      <c r="H14" s="27"/>
      <c r="I14" s="5">
        <v>28</v>
      </c>
      <c r="J14" s="14" t="s">
        <v>86</v>
      </c>
      <c r="K14" s="32">
        <f>I15/I14</f>
        <v>1.02142857142857</v>
      </c>
    </row>
    <row r="15" ht="20" customHeight="1" spans="1:11">
      <c r="A15" s="33"/>
      <c r="B15" s="5" t="s">
        <v>8</v>
      </c>
      <c r="C15" s="34">
        <v>1150</v>
      </c>
      <c r="D15" s="35" t="s">
        <v>87</v>
      </c>
      <c r="E15" s="35"/>
      <c r="F15" s="36">
        <v>12.4</v>
      </c>
      <c r="G15" s="35" t="s">
        <v>88</v>
      </c>
      <c r="H15" s="37"/>
      <c r="I15" s="5">
        <v>28.6</v>
      </c>
      <c r="J15" s="27"/>
      <c r="K15" s="38"/>
    </row>
    <row r="16" ht="20" customHeight="1" spans="1:11">
      <c r="A16" s="10" t="s">
        <v>89</v>
      </c>
      <c r="B16" s="7"/>
      <c r="C16" s="39"/>
      <c r="D16" s="40"/>
      <c r="E16" s="40"/>
      <c r="F16" s="41"/>
      <c r="G16" s="41"/>
      <c r="H16" s="41"/>
      <c r="I16" s="41"/>
      <c r="J16" s="40"/>
      <c r="K16" s="42"/>
    </row>
    <row r="17" ht="20" customHeight="1" spans="1:11">
      <c r="A17" s="43" t="s">
        <v>90</v>
      </c>
      <c r="B17" s="7" t="s">
        <v>91</v>
      </c>
      <c r="C17" s="5" t="s">
        <v>131</v>
      </c>
      <c r="D17" s="14" t="s">
        <v>49</v>
      </c>
      <c r="E17" s="5"/>
      <c r="F17" s="8" t="s">
        <v>125</v>
      </c>
      <c r="G17" s="44"/>
      <c r="H17" s="45"/>
      <c r="I17" s="5" t="s">
        <v>40</v>
      </c>
      <c r="J17" s="5" t="s">
        <v>41</v>
      </c>
      <c r="K17" s="5"/>
    </row>
    <row r="18" ht="20" customHeight="1" spans="1:11">
      <c r="A18" s="46"/>
      <c r="B18" s="47" t="s">
        <v>93</v>
      </c>
      <c r="C18" s="48"/>
      <c r="D18" s="2" t="s">
        <v>94</v>
      </c>
      <c r="E18" s="49" t="s">
        <v>95</v>
      </c>
      <c r="F18" s="21" t="s">
        <v>94</v>
      </c>
      <c r="G18" s="27" t="s">
        <v>8</v>
      </c>
      <c r="H18" s="27" t="s">
        <v>96</v>
      </c>
      <c r="I18" s="27" t="s">
        <v>97</v>
      </c>
      <c r="J18" s="5" t="s">
        <v>98</v>
      </c>
      <c r="K18" s="5" t="s">
        <v>82</v>
      </c>
    </row>
    <row r="19" ht="20" customHeight="1" spans="1:11">
      <c r="A19" s="46"/>
      <c r="B19" s="47"/>
      <c r="C19" s="48"/>
      <c r="D19" s="50"/>
      <c r="E19" s="17" t="s">
        <v>99</v>
      </c>
      <c r="F19" s="34" t="s">
        <v>100</v>
      </c>
      <c r="G19" s="51">
        <v>54</v>
      </c>
      <c r="H19" s="51">
        <v>2813</v>
      </c>
      <c r="I19" s="52">
        <f>G19/G28</f>
        <v>0.0476190476190476</v>
      </c>
      <c r="J19" s="53">
        <f t="shared" ref="J19:J23" si="0">H19/G19</f>
        <v>52.0925925925926</v>
      </c>
      <c r="K19" s="54"/>
    </row>
    <row r="20" ht="20" customHeight="1" spans="1:11">
      <c r="A20" s="46"/>
      <c r="B20" s="47" t="s">
        <v>101</v>
      </c>
      <c r="C20" s="2"/>
      <c r="D20" s="50"/>
      <c r="E20" s="22"/>
      <c r="F20" s="34" t="s">
        <v>102</v>
      </c>
      <c r="G20" s="51">
        <v>234</v>
      </c>
      <c r="H20" s="51">
        <v>12373.4</v>
      </c>
      <c r="I20" s="52">
        <f>G20/G28</f>
        <v>0.206349206349206</v>
      </c>
      <c r="J20" s="53">
        <f t="shared" si="0"/>
        <v>52.8777777777778</v>
      </c>
      <c r="K20" s="54"/>
    </row>
    <row r="21" ht="20" customHeight="1" spans="1:11">
      <c r="A21" s="46"/>
      <c r="B21" s="47"/>
      <c r="C21" s="2"/>
      <c r="D21" s="50"/>
      <c r="E21" s="22"/>
      <c r="F21" s="34" t="s">
        <v>103</v>
      </c>
      <c r="G21" s="34">
        <v>131</v>
      </c>
      <c r="H21" s="34">
        <v>6856.1</v>
      </c>
      <c r="I21" s="52">
        <f>G21/G28</f>
        <v>0.115520282186949</v>
      </c>
      <c r="J21" s="53">
        <f t="shared" si="0"/>
        <v>52.3366412213741</v>
      </c>
      <c r="K21" s="55"/>
    </row>
    <row r="22" ht="20" customHeight="1" spans="1:11">
      <c r="A22" s="46"/>
      <c r="B22" s="47" t="s">
        <v>104</v>
      </c>
      <c r="C22" s="69"/>
      <c r="D22" s="50"/>
      <c r="E22" s="22"/>
      <c r="F22" s="34" t="s">
        <v>105</v>
      </c>
      <c r="G22" s="51">
        <v>715</v>
      </c>
      <c r="H22" s="51">
        <v>31920.7</v>
      </c>
      <c r="I22" s="52">
        <f>G22/G28</f>
        <v>0.630511463844797</v>
      </c>
      <c r="J22" s="53">
        <f t="shared" si="0"/>
        <v>44.6443356643357</v>
      </c>
      <c r="K22" s="56"/>
    </row>
    <row r="23" ht="20" customHeight="1" spans="1:11">
      <c r="A23" s="46"/>
      <c r="B23" s="47" t="s">
        <v>106</v>
      </c>
      <c r="C23" s="2"/>
      <c r="D23" s="50"/>
      <c r="E23" s="70"/>
      <c r="F23" s="71"/>
      <c r="G23" s="71"/>
      <c r="H23" s="71"/>
      <c r="I23" s="52"/>
      <c r="J23" s="53"/>
      <c r="K23" s="59"/>
    </row>
    <row r="24" ht="20" customHeight="1" spans="1:11">
      <c r="A24" s="46"/>
      <c r="B24" s="47"/>
      <c r="C24" s="2"/>
      <c r="D24" s="50"/>
      <c r="E24" s="29"/>
      <c r="F24" s="29"/>
      <c r="G24" s="29"/>
      <c r="H24" s="29"/>
      <c r="I24" s="29"/>
      <c r="J24" s="29"/>
      <c r="K24" s="29"/>
    </row>
    <row r="25" ht="20" customHeight="1" spans="1:11">
      <c r="A25" s="46"/>
      <c r="B25" s="47" t="s">
        <v>107</v>
      </c>
      <c r="C25" s="5"/>
      <c r="D25" s="50"/>
      <c r="E25" s="60"/>
      <c r="F25" s="34"/>
      <c r="G25" s="61"/>
      <c r="H25" s="61"/>
      <c r="I25" s="59"/>
      <c r="J25" s="9"/>
      <c r="K25" s="59"/>
    </row>
    <row r="26" ht="20" customHeight="1" spans="1:11">
      <c r="A26" s="46"/>
      <c r="B26" s="47" t="s">
        <v>108</v>
      </c>
      <c r="C26" s="23"/>
      <c r="D26" s="50"/>
      <c r="E26" s="60"/>
      <c r="F26" s="34"/>
      <c r="G26" s="61"/>
      <c r="H26" s="61"/>
      <c r="I26" s="59"/>
      <c r="J26" s="9"/>
      <c r="K26" s="59"/>
    </row>
    <row r="27" ht="20" customHeight="1" spans="1:11">
      <c r="A27" s="46"/>
      <c r="B27" s="47" t="s">
        <v>109</v>
      </c>
      <c r="C27" s="62"/>
      <c r="D27" s="50"/>
      <c r="E27" s="57"/>
      <c r="F27" s="58"/>
      <c r="G27" s="57"/>
      <c r="H27" s="57"/>
      <c r="I27" s="59"/>
      <c r="J27" s="9"/>
      <c r="K27" s="59"/>
    </row>
    <row r="28" ht="20" customHeight="1" spans="1:11">
      <c r="A28" s="46"/>
      <c r="B28" s="47"/>
      <c r="C28" s="62"/>
      <c r="D28" s="50"/>
      <c r="E28" s="58" t="s">
        <v>110</v>
      </c>
      <c r="F28" s="58"/>
      <c r="G28" s="58">
        <f>SUM(G19:G27)</f>
        <v>1134</v>
      </c>
      <c r="H28" s="58">
        <f>SUM(H19:H27)</f>
        <v>53963.2</v>
      </c>
      <c r="I28" s="57"/>
      <c r="J28" s="9">
        <f>H28/G28</f>
        <v>47.5865961199295</v>
      </c>
      <c r="K28" s="24"/>
    </row>
    <row r="29" ht="20" customHeight="1" spans="1:11">
      <c r="A29" s="10" t="s">
        <v>111</v>
      </c>
      <c r="B29" s="7"/>
      <c r="C29" s="39"/>
      <c r="D29" s="40"/>
      <c r="E29" s="40"/>
      <c r="F29" s="40"/>
      <c r="G29" s="40"/>
      <c r="H29" s="40"/>
      <c r="I29" s="40"/>
      <c r="J29" s="40"/>
      <c r="K29" s="42"/>
    </row>
    <row r="30" ht="20" customHeight="1" spans="1:11">
      <c r="A30" s="43" t="s">
        <v>112</v>
      </c>
      <c r="B30" s="7" t="s">
        <v>42</v>
      </c>
      <c r="C30" s="5"/>
      <c r="D30" s="14" t="s">
        <v>49</v>
      </c>
      <c r="E30" s="5"/>
      <c r="F30" s="8" t="s">
        <v>125</v>
      </c>
      <c r="G30" s="44"/>
      <c r="H30" s="45"/>
      <c r="I30" s="10" t="s">
        <v>40</v>
      </c>
      <c r="J30" s="5" t="s">
        <v>113</v>
      </c>
      <c r="K30" s="5"/>
    </row>
    <row r="31" ht="20" customHeight="1" spans="1:11">
      <c r="A31" s="63"/>
      <c r="B31" s="7" t="s">
        <v>93</v>
      </c>
      <c r="C31" s="10"/>
      <c r="D31" s="43" t="s">
        <v>94</v>
      </c>
      <c r="E31" s="7"/>
      <c r="F31" s="21"/>
      <c r="G31" s="27" t="s">
        <v>8</v>
      </c>
      <c r="H31" s="27" t="s">
        <v>96</v>
      </c>
      <c r="I31" s="27"/>
      <c r="J31" s="5"/>
      <c r="K31" s="5"/>
    </row>
    <row r="32" ht="20" customHeight="1" spans="1:11">
      <c r="A32" s="63"/>
      <c r="B32" s="7" t="s">
        <v>101</v>
      </c>
      <c r="C32" s="10"/>
      <c r="D32" s="63"/>
      <c r="E32" s="7" t="s">
        <v>114</v>
      </c>
      <c r="F32" s="7"/>
      <c r="G32" s="5"/>
      <c r="H32" s="5"/>
      <c r="I32" s="5"/>
      <c r="J32" s="5"/>
      <c r="K32" s="5"/>
    </row>
    <row r="33" ht="20" customHeight="1" spans="1:11">
      <c r="A33" s="63"/>
      <c r="B33" s="7" t="s">
        <v>104</v>
      </c>
      <c r="C33" s="10"/>
      <c r="D33" s="63"/>
      <c r="E33" s="7" t="s">
        <v>115</v>
      </c>
      <c r="F33" s="7"/>
      <c r="G33" s="5"/>
      <c r="H33" s="5"/>
      <c r="I33" s="5"/>
      <c r="J33" s="5"/>
      <c r="K33" s="5"/>
    </row>
    <row r="34" ht="20" customHeight="1" spans="1:11">
      <c r="A34" s="63"/>
      <c r="B34" s="7" t="s">
        <v>106</v>
      </c>
      <c r="C34" s="10"/>
      <c r="D34" s="63"/>
      <c r="E34" s="7" t="s">
        <v>116</v>
      </c>
      <c r="F34" s="7"/>
      <c r="G34" s="5"/>
      <c r="H34" s="5"/>
      <c r="I34" s="5"/>
      <c r="J34" s="5"/>
      <c r="K34" s="5"/>
    </row>
    <row r="35" ht="20" customHeight="1" spans="1:11">
      <c r="A35" s="63"/>
      <c r="B35" s="7" t="s">
        <v>107</v>
      </c>
      <c r="C35" s="10"/>
      <c r="D35" s="63"/>
      <c r="E35" s="7" t="s">
        <v>117</v>
      </c>
      <c r="F35" s="7"/>
      <c r="G35" s="5"/>
      <c r="H35" s="5"/>
      <c r="I35" s="5"/>
      <c r="J35" s="5"/>
      <c r="K35" s="5"/>
    </row>
    <row r="36" ht="20" customHeight="1" spans="1:11">
      <c r="A36" s="63"/>
      <c r="B36" s="7" t="s">
        <v>108</v>
      </c>
      <c r="C36" s="10"/>
      <c r="D36" s="63"/>
      <c r="E36" s="7" t="s">
        <v>118</v>
      </c>
      <c r="F36" s="7"/>
      <c r="G36" s="5"/>
      <c r="H36" s="5"/>
      <c r="I36" s="5"/>
      <c r="J36" s="5"/>
      <c r="K36" s="5"/>
    </row>
    <row r="37" ht="20" customHeight="1" spans="1:11">
      <c r="A37" s="64"/>
      <c r="B37" s="7" t="s">
        <v>119</v>
      </c>
      <c r="C37" s="10"/>
      <c r="D37" s="64"/>
      <c r="E37" s="7" t="s">
        <v>120</v>
      </c>
      <c r="F37" s="7"/>
      <c r="G37" s="5"/>
      <c r="H37" s="5"/>
      <c r="I37" s="5"/>
      <c r="J37" s="5"/>
      <c r="K37" s="5"/>
    </row>
    <row r="38" ht="20" customHeight="1" spans="1:11">
      <c r="A38" s="18" t="s">
        <v>121</v>
      </c>
      <c r="B38" s="5"/>
      <c r="C38" s="5"/>
      <c r="D38" s="27"/>
      <c r="E38" s="5"/>
      <c r="F38" s="5"/>
      <c r="G38" s="5"/>
      <c r="H38" s="5"/>
      <c r="I38" s="5"/>
      <c r="J38" s="5"/>
      <c r="K38" s="5"/>
    </row>
    <row r="39" ht="20" customHeight="1" spans="1:11">
      <c r="A39" s="65"/>
      <c r="B39" s="65"/>
      <c r="C39" s="65"/>
      <c r="D39" s="65"/>
      <c r="E39" s="65"/>
      <c r="F39" s="65"/>
      <c r="G39" s="19" t="s">
        <v>122</v>
      </c>
      <c r="H39" s="19"/>
      <c r="I39" s="19"/>
      <c r="J39" s="19"/>
      <c r="K39" s="19"/>
    </row>
    <row r="40" ht="20" customHeight="1"/>
  </sheetData>
  <mergeCells count="63">
    <mergeCell ref="A1:K1"/>
    <mergeCell ref="E2:F2"/>
    <mergeCell ref="G2:H2"/>
    <mergeCell ref="I2:J2"/>
    <mergeCell ref="F3:G3"/>
    <mergeCell ref="I3:J3"/>
    <mergeCell ref="F4:G4"/>
    <mergeCell ref="I4:J4"/>
    <mergeCell ref="F5:G5"/>
    <mergeCell ref="I5:J5"/>
    <mergeCell ref="F6:G6"/>
    <mergeCell ref="F7:G7"/>
    <mergeCell ref="F8:G8"/>
    <mergeCell ref="I8:J8"/>
    <mergeCell ref="F9:G9"/>
    <mergeCell ref="I9:J9"/>
    <mergeCell ref="F10:G10"/>
    <mergeCell ref="I10:J10"/>
    <mergeCell ref="F11:G11"/>
    <mergeCell ref="I11:J11"/>
    <mergeCell ref="F12:G12"/>
    <mergeCell ref="I12:J12"/>
    <mergeCell ref="I13:J13"/>
    <mergeCell ref="D14:E14"/>
    <mergeCell ref="G14:H14"/>
    <mergeCell ref="D15:E15"/>
    <mergeCell ref="G15:H15"/>
    <mergeCell ref="A16:B16"/>
    <mergeCell ref="C16:K16"/>
    <mergeCell ref="D17:E17"/>
    <mergeCell ref="F17:H17"/>
    <mergeCell ref="J17:K17"/>
    <mergeCell ref="E28:F28"/>
    <mergeCell ref="A29:B29"/>
    <mergeCell ref="C29:K29"/>
    <mergeCell ref="D30:E30"/>
    <mergeCell ref="F30:H30"/>
    <mergeCell ref="J30:K30"/>
    <mergeCell ref="B38:K38"/>
    <mergeCell ref="G39:K39"/>
    <mergeCell ref="A2:A13"/>
    <mergeCell ref="A14:A15"/>
    <mergeCell ref="A17:A28"/>
    <mergeCell ref="A30:A37"/>
    <mergeCell ref="B18:B19"/>
    <mergeCell ref="B20:B21"/>
    <mergeCell ref="B23:B24"/>
    <mergeCell ref="B27:B28"/>
    <mergeCell ref="C18:C19"/>
    <mergeCell ref="C20:C21"/>
    <mergeCell ref="C23:C24"/>
    <mergeCell ref="C27:C28"/>
    <mergeCell ref="D2:D13"/>
    <mergeCell ref="D18:D28"/>
    <mergeCell ref="D31:D37"/>
    <mergeCell ref="E3:E4"/>
    <mergeCell ref="E6:E8"/>
    <mergeCell ref="E9:E10"/>
    <mergeCell ref="E19:E23"/>
    <mergeCell ref="J14:J15"/>
    <mergeCell ref="K6:K7"/>
    <mergeCell ref="K14:K15"/>
    <mergeCell ref="I6:J7"/>
  </mergeCells>
  <pageMargins left="0.0388888888888889" right="0.156944444444444" top="0.314583333333333" bottom="0.354166666666667" header="0.314583333333333" footer="0.236111111111111"/>
  <pageSetup paperSize="9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0"/>
  <sheetViews>
    <sheetView workbookViewId="0">
      <selection activeCell="M41" sqref="M41"/>
    </sheetView>
  </sheetViews>
  <sheetFormatPr defaultColWidth="9" defaultRowHeight="13.5"/>
  <cols>
    <col min="1" max="1" width="3.75" customWidth="1"/>
    <col min="3" max="3" width="24.5333333333333" customWidth="1"/>
    <col min="4" max="4" width="4.125" customWidth="1"/>
    <col min="5" max="5" width="8.4" customWidth="1"/>
    <col min="6" max="6" width="8.26666666666667" customWidth="1"/>
    <col min="7" max="7" width="7.45" customWidth="1"/>
    <col min="8" max="8" width="10.75" customWidth="1"/>
    <col min="9" max="9" width="9.25" customWidth="1"/>
    <col min="10" max="10" width="7.625" customWidth="1"/>
    <col min="11" max="11" width="9" customWidth="1"/>
  </cols>
  <sheetData>
    <row r="1" ht="22.5" spans="1:11">
      <c r="A1" s="1" t="s">
        <v>33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0" customHeight="1" spans="1:11">
      <c r="A2" s="2" t="s">
        <v>34</v>
      </c>
      <c r="B2" s="3" t="s">
        <v>35</v>
      </c>
      <c r="C2" s="4" t="s">
        <v>36</v>
      </c>
      <c r="D2" s="2" t="s">
        <v>37</v>
      </c>
      <c r="E2" s="5" t="s">
        <v>38</v>
      </c>
      <c r="F2" s="5"/>
      <c r="G2" s="5" t="s">
        <v>132</v>
      </c>
      <c r="H2" s="5"/>
      <c r="I2" s="6" t="s">
        <v>40</v>
      </c>
      <c r="J2" s="7"/>
      <c r="K2" s="5" t="s">
        <v>41</v>
      </c>
    </row>
    <row r="3" ht="20" customHeight="1" spans="1:11">
      <c r="A3" s="2"/>
      <c r="B3" s="5" t="s">
        <v>42</v>
      </c>
      <c r="C3" s="8" t="s">
        <v>133</v>
      </c>
      <c r="D3" s="2"/>
      <c r="E3" s="5" t="s">
        <v>44</v>
      </c>
      <c r="F3" s="6" t="s">
        <v>45</v>
      </c>
      <c r="G3" s="7"/>
      <c r="H3" s="53" t="s">
        <v>46</v>
      </c>
      <c r="I3" s="10" t="s">
        <v>47</v>
      </c>
      <c r="J3" s="7"/>
      <c r="K3" s="78">
        <v>1248</v>
      </c>
    </row>
    <row r="4" ht="20" customHeight="1" spans="1:11">
      <c r="A4" s="2"/>
      <c r="B4" s="5" t="s">
        <v>4</v>
      </c>
      <c r="C4" s="8"/>
      <c r="D4" s="2"/>
      <c r="E4" s="5"/>
      <c r="F4" s="6" t="s">
        <v>48</v>
      </c>
      <c r="G4" s="7"/>
      <c r="H4" s="34">
        <v>12</v>
      </c>
      <c r="I4" s="10" t="s">
        <v>47</v>
      </c>
      <c r="J4" s="7"/>
      <c r="K4" s="34">
        <f>K3+H4</f>
        <v>1260</v>
      </c>
    </row>
    <row r="5" ht="20" customHeight="1" spans="1:11">
      <c r="A5" s="2"/>
      <c r="B5" s="5" t="s">
        <v>49</v>
      </c>
      <c r="C5" s="8" t="s">
        <v>134</v>
      </c>
      <c r="D5" s="2"/>
      <c r="E5" s="5" t="s">
        <v>51</v>
      </c>
      <c r="F5" s="6" t="s">
        <v>52</v>
      </c>
      <c r="G5" s="12"/>
      <c r="H5" s="66"/>
      <c r="I5" s="10" t="s">
        <v>53</v>
      </c>
      <c r="J5" s="7"/>
      <c r="K5" s="74">
        <v>1260</v>
      </c>
    </row>
    <row r="6" ht="20" customHeight="1" spans="1:11">
      <c r="A6" s="2"/>
      <c r="B6" s="5" t="s">
        <v>54</v>
      </c>
      <c r="C6" s="8" t="s">
        <v>135</v>
      </c>
      <c r="D6" s="2"/>
      <c r="E6" s="14" t="s">
        <v>55</v>
      </c>
      <c r="F6" s="10" t="s">
        <v>56</v>
      </c>
      <c r="G6" s="7"/>
      <c r="H6" s="8"/>
      <c r="I6" s="15" t="s">
        <v>57</v>
      </c>
      <c r="J6" s="16"/>
      <c r="K6" s="79">
        <f>(H6+H7)/K4</f>
        <v>0</v>
      </c>
    </row>
    <row r="7" ht="20" customHeight="1" spans="1:11">
      <c r="A7" s="2"/>
      <c r="B7" s="5" t="s">
        <v>58</v>
      </c>
      <c r="C7" s="8" t="s">
        <v>128</v>
      </c>
      <c r="D7" s="2"/>
      <c r="E7" s="18"/>
      <c r="F7" s="10" t="s">
        <v>60</v>
      </c>
      <c r="G7" s="7"/>
      <c r="H7" s="80"/>
      <c r="I7" s="20"/>
      <c r="J7" s="21"/>
      <c r="K7" s="81"/>
    </row>
    <row r="8" ht="20" customHeight="1" spans="1:11">
      <c r="A8" s="2"/>
      <c r="B8" s="5" t="s">
        <v>61</v>
      </c>
      <c r="C8" s="8" t="s">
        <v>136</v>
      </c>
      <c r="D8" s="2"/>
      <c r="E8" s="18"/>
      <c r="F8" s="5" t="s">
        <v>63</v>
      </c>
      <c r="G8" s="5"/>
      <c r="H8" s="34"/>
      <c r="I8" s="10" t="s">
        <v>64</v>
      </c>
      <c r="J8" s="7"/>
      <c r="K8" s="24">
        <f>H8/K3</f>
        <v>0</v>
      </c>
    </row>
    <row r="9" ht="20" customHeight="1" spans="1:11">
      <c r="A9" s="2"/>
      <c r="B9" s="5" t="s">
        <v>65</v>
      </c>
      <c r="C9" s="8">
        <v>1260</v>
      </c>
      <c r="D9" s="2"/>
      <c r="E9" s="14" t="s">
        <v>66</v>
      </c>
      <c r="F9" s="5" t="s">
        <v>67</v>
      </c>
      <c r="G9" s="3"/>
      <c r="H9" s="25"/>
      <c r="I9" s="10" t="s">
        <v>68</v>
      </c>
      <c r="J9" s="12"/>
      <c r="K9" s="24">
        <f>H9/K3</f>
        <v>0</v>
      </c>
    </row>
    <row r="10" ht="20" customHeight="1" spans="1:11">
      <c r="A10" s="2"/>
      <c r="B10" s="5" t="s">
        <v>69</v>
      </c>
      <c r="C10" s="67">
        <v>35770</v>
      </c>
      <c r="D10" s="2"/>
      <c r="E10" s="27"/>
      <c r="F10" s="5" t="s">
        <v>70</v>
      </c>
      <c r="G10" s="3"/>
      <c r="H10" s="5"/>
      <c r="I10" s="10" t="s">
        <v>68</v>
      </c>
      <c r="J10" s="12"/>
      <c r="K10" s="24">
        <f>H10/K3</f>
        <v>0</v>
      </c>
    </row>
    <row r="11" ht="20" customHeight="1" spans="1:11">
      <c r="A11" s="2"/>
      <c r="B11" s="5" t="s">
        <v>71</v>
      </c>
      <c r="C11" s="68" t="s">
        <v>72</v>
      </c>
      <c r="D11" s="2"/>
      <c r="E11" s="5" t="s">
        <v>73</v>
      </c>
      <c r="F11" s="5" t="s">
        <v>74</v>
      </c>
      <c r="G11" s="5"/>
      <c r="H11" s="5"/>
      <c r="I11" s="10" t="s">
        <v>68</v>
      </c>
      <c r="J11" s="12"/>
      <c r="K11" s="24">
        <f>H11/K3</f>
        <v>0</v>
      </c>
    </row>
    <row r="12" ht="20" customHeight="1" spans="1:11">
      <c r="A12" s="2"/>
      <c r="B12" s="5" t="s">
        <v>75</v>
      </c>
      <c r="C12" s="8" t="s">
        <v>130</v>
      </c>
      <c r="D12" s="2"/>
      <c r="E12" s="3"/>
      <c r="F12" s="5" t="s">
        <v>77</v>
      </c>
      <c r="G12" s="5"/>
      <c r="H12" s="5">
        <f>H11+H10+H9-H8</f>
        <v>0</v>
      </c>
      <c r="I12" s="10" t="s">
        <v>78</v>
      </c>
      <c r="J12" s="12"/>
      <c r="K12" s="24">
        <f>H12/F13</f>
        <v>0</v>
      </c>
    </row>
    <row r="13" ht="20" customHeight="1" spans="1:11">
      <c r="A13" s="2"/>
      <c r="B13" s="29"/>
      <c r="C13" s="29"/>
      <c r="D13" s="2"/>
      <c r="E13" s="5" t="s">
        <v>79</v>
      </c>
      <c r="F13" s="5">
        <v>1248</v>
      </c>
      <c r="G13" s="5" t="s">
        <v>80</v>
      </c>
      <c r="H13" s="5">
        <v>61444.1</v>
      </c>
      <c r="I13" s="10" t="s">
        <v>81</v>
      </c>
      <c r="J13" s="7"/>
      <c r="K13" s="25">
        <f>K12/J28</f>
        <v>0</v>
      </c>
    </row>
    <row r="14" ht="20" customHeight="1" spans="1:11">
      <c r="A14" s="30" t="s">
        <v>82</v>
      </c>
      <c r="B14" s="27" t="s">
        <v>83</v>
      </c>
      <c r="C14" s="31">
        <v>34000</v>
      </c>
      <c r="D14" s="20" t="s">
        <v>84</v>
      </c>
      <c r="E14" s="21"/>
      <c r="F14" s="27">
        <v>16.7</v>
      </c>
      <c r="G14" s="27" t="s">
        <v>85</v>
      </c>
      <c r="H14" s="27"/>
      <c r="I14" s="5">
        <v>27</v>
      </c>
      <c r="J14" s="14" t="s">
        <v>86</v>
      </c>
      <c r="K14" s="32">
        <f>I15/I14</f>
        <v>1.14444444444444</v>
      </c>
    </row>
    <row r="15" ht="20" customHeight="1" spans="1:11">
      <c r="A15" s="33"/>
      <c r="B15" s="5" t="s">
        <v>8</v>
      </c>
      <c r="C15" s="34">
        <v>1260</v>
      </c>
      <c r="D15" s="35" t="s">
        <v>87</v>
      </c>
      <c r="E15" s="35"/>
      <c r="F15" s="36">
        <v>14.2</v>
      </c>
      <c r="G15" s="35" t="s">
        <v>88</v>
      </c>
      <c r="H15" s="37"/>
      <c r="I15" s="5">
        <v>30.9</v>
      </c>
      <c r="J15" s="27"/>
      <c r="K15" s="38"/>
    </row>
    <row r="16" ht="20" customHeight="1" spans="1:11">
      <c r="A16" s="10" t="s">
        <v>89</v>
      </c>
      <c r="B16" s="7"/>
      <c r="C16" s="39"/>
      <c r="D16" s="40"/>
      <c r="E16" s="40"/>
      <c r="F16" s="41"/>
      <c r="G16" s="41"/>
      <c r="H16" s="41"/>
      <c r="I16" s="41"/>
      <c r="J16" s="40"/>
      <c r="K16" s="42"/>
    </row>
    <row r="17" ht="20" customHeight="1" spans="1:11">
      <c r="A17" s="43" t="s">
        <v>90</v>
      </c>
      <c r="B17" s="7" t="s">
        <v>91</v>
      </c>
      <c r="C17" s="5" t="s">
        <v>131</v>
      </c>
      <c r="D17" s="14" t="s">
        <v>49</v>
      </c>
      <c r="E17" s="5"/>
      <c r="F17" s="8" t="s">
        <v>134</v>
      </c>
      <c r="G17" s="44"/>
      <c r="H17" s="45"/>
      <c r="I17" s="5" t="s">
        <v>40</v>
      </c>
      <c r="J17" s="5" t="s">
        <v>41</v>
      </c>
      <c r="K17" s="5"/>
    </row>
    <row r="18" ht="20" customHeight="1" spans="1:11">
      <c r="A18" s="46"/>
      <c r="B18" s="47" t="s">
        <v>93</v>
      </c>
      <c r="C18" s="48"/>
      <c r="D18" s="2" t="s">
        <v>94</v>
      </c>
      <c r="E18" s="49" t="s">
        <v>95</v>
      </c>
      <c r="F18" s="21" t="s">
        <v>94</v>
      </c>
      <c r="G18" s="27" t="s">
        <v>8</v>
      </c>
      <c r="H18" s="27" t="s">
        <v>96</v>
      </c>
      <c r="I18" s="27" t="s">
        <v>97</v>
      </c>
      <c r="J18" s="5" t="s">
        <v>98</v>
      </c>
      <c r="K18" s="5" t="s">
        <v>82</v>
      </c>
    </row>
    <row r="19" ht="20" customHeight="1" spans="1:11">
      <c r="A19" s="46"/>
      <c r="B19" s="47"/>
      <c r="C19" s="48"/>
      <c r="D19" s="50"/>
      <c r="E19" s="17" t="s">
        <v>99</v>
      </c>
      <c r="F19" s="34" t="s">
        <v>100</v>
      </c>
      <c r="G19" s="51">
        <v>46</v>
      </c>
      <c r="H19" s="51">
        <v>2470.1</v>
      </c>
      <c r="I19" s="52">
        <f>G19/G28</f>
        <v>0.0368589743589744</v>
      </c>
      <c r="J19" s="53">
        <f t="shared" ref="J19:J23" si="0">H19/G19</f>
        <v>53.6978260869565</v>
      </c>
      <c r="K19" s="54"/>
    </row>
    <row r="20" ht="20" customHeight="1" spans="1:11">
      <c r="A20" s="46"/>
      <c r="B20" s="47" t="s">
        <v>101</v>
      </c>
      <c r="C20" s="2"/>
      <c r="D20" s="50"/>
      <c r="E20" s="22"/>
      <c r="F20" s="34" t="s">
        <v>102</v>
      </c>
      <c r="G20" s="51">
        <v>325</v>
      </c>
      <c r="H20" s="51">
        <v>17219.5</v>
      </c>
      <c r="I20" s="52">
        <f>G20/G28</f>
        <v>0.260416666666667</v>
      </c>
      <c r="J20" s="53">
        <f t="shared" si="0"/>
        <v>52.9830769230769</v>
      </c>
      <c r="K20" s="54"/>
    </row>
    <row r="21" ht="20" customHeight="1" spans="1:11">
      <c r="A21" s="46"/>
      <c r="B21" s="47"/>
      <c r="C21" s="2"/>
      <c r="D21" s="50"/>
      <c r="E21" s="22"/>
      <c r="F21" s="34" t="s">
        <v>103</v>
      </c>
      <c r="G21" s="34">
        <v>354</v>
      </c>
      <c r="H21" s="34">
        <v>18849.1</v>
      </c>
      <c r="I21" s="52">
        <f>G21/G28</f>
        <v>0.283653846153846</v>
      </c>
      <c r="J21" s="53">
        <f t="shared" si="0"/>
        <v>53.2460451977401</v>
      </c>
      <c r="K21" s="55"/>
    </row>
    <row r="22" ht="20" customHeight="1" spans="1:11">
      <c r="A22" s="46"/>
      <c r="B22" s="47" t="s">
        <v>104</v>
      </c>
      <c r="C22" s="69"/>
      <c r="D22" s="50"/>
      <c r="E22" s="22"/>
      <c r="F22" s="34" t="s">
        <v>105</v>
      </c>
      <c r="G22" s="51">
        <v>523</v>
      </c>
      <c r="H22" s="51">
        <v>22905.4</v>
      </c>
      <c r="I22" s="52">
        <f>G22/G28</f>
        <v>0.419070512820513</v>
      </c>
      <c r="J22" s="53">
        <f t="shared" si="0"/>
        <v>43.7961759082218</v>
      </c>
      <c r="K22" s="56"/>
    </row>
    <row r="23" ht="20" customHeight="1" spans="1:11">
      <c r="A23" s="46"/>
      <c r="B23" s="47" t="s">
        <v>106</v>
      </c>
      <c r="C23" s="2"/>
      <c r="D23" s="50"/>
      <c r="E23" s="70"/>
      <c r="F23" s="71"/>
      <c r="G23" s="71"/>
      <c r="H23" s="71"/>
      <c r="I23" s="52"/>
      <c r="J23" s="53"/>
      <c r="K23" s="59"/>
    </row>
    <row r="24" ht="20" customHeight="1" spans="1:11">
      <c r="A24" s="46"/>
      <c r="B24" s="47"/>
      <c r="C24" s="2"/>
      <c r="D24" s="50"/>
      <c r="E24" s="29"/>
      <c r="F24" s="29"/>
      <c r="G24" s="29"/>
      <c r="H24" s="29"/>
      <c r="I24" s="29"/>
      <c r="J24" s="29"/>
      <c r="K24" s="29"/>
    </row>
    <row r="25" ht="20" customHeight="1" spans="1:11">
      <c r="A25" s="46"/>
      <c r="B25" s="47" t="s">
        <v>107</v>
      </c>
      <c r="C25" s="5"/>
      <c r="D25" s="50"/>
      <c r="E25" s="60"/>
      <c r="F25" s="34"/>
      <c r="G25" s="61"/>
      <c r="H25" s="61"/>
      <c r="I25" s="59"/>
      <c r="J25" s="9"/>
      <c r="K25" s="59"/>
    </row>
    <row r="26" ht="20" customHeight="1" spans="1:11">
      <c r="A26" s="46"/>
      <c r="B26" s="47" t="s">
        <v>108</v>
      </c>
      <c r="C26" s="23"/>
      <c r="D26" s="50"/>
      <c r="E26" s="60"/>
      <c r="F26" s="34"/>
      <c r="G26" s="61"/>
      <c r="H26" s="61"/>
      <c r="I26" s="59"/>
      <c r="J26" s="9"/>
      <c r="K26" s="59"/>
    </row>
    <row r="27" ht="20" customHeight="1" spans="1:11">
      <c r="A27" s="46"/>
      <c r="B27" s="47" t="s">
        <v>109</v>
      </c>
      <c r="C27" s="62"/>
      <c r="D27" s="50"/>
      <c r="E27" s="57"/>
      <c r="F27" s="58"/>
      <c r="G27" s="57"/>
      <c r="H27" s="57"/>
      <c r="I27" s="59"/>
      <c r="J27" s="9"/>
      <c r="K27" s="59"/>
    </row>
    <row r="28" ht="20" customHeight="1" spans="1:11">
      <c r="A28" s="46"/>
      <c r="B28" s="47"/>
      <c r="C28" s="62"/>
      <c r="D28" s="50"/>
      <c r="E28" s="58" t="s">
        <v>110</v>
      </c>
      <c r="F28" s="58"/>
      <c r="G28" s="58">
        <f>SUM(G19:G27)</f>
        <v>1248</v>
      </c>
      <c r="H28" s="58">
        <f>SUM(H19:H27)</f>
        <v>61444.1</v>
      </c>
      <c r="I28" s="57"/>
      <c r="J28" s="9">
        <f>H28/G28</f>
        <v>49.2340544871795</v>
      </c>
      <c r="K28" s="24"/>
    </row>
    <row r="29" ht="20" customHeight="1" spans="1:11">
      <c r="A29" s="10" t="s">
        <v>111</v>
      </c>
      <c r="B29" s="7"/>
      <c r="C29" s="39"/>
      <c r="D29" s="40"/>
      <c r="E29" s="40"/>
      <c r="F29" s="40"/>
      <c r="G29" s="40"/>
      <c r="H29" s="40"/>
      <c r="I29" s="40"/>
      <c r="J29" s="40"/>
      <c r="K29" s="42"/>
    </row>
    <row r="30" ht="20" customHeight="1" spans="1:11">
      <c r="A30" s="43" t="s">
        <v>112</v>
      </c>
      <c r="B30" s="7" t="s">
        <v>42</v>
      </c>
      <c r="C30" s="5"/>
      <c r="D30" s="14" t="s">
        <v>49</v>
      </c>
      <c r="E30" s="5"/>
      <c r="F30" s="8" t="s">
        <v>134</v>
      </c>
      <c r="G30" s="44"/>
      <c r="H30" s="45"/>
      <c r="I30" s="10" t="s">
        <v>40</v>
      </c>
      <c r="J30" s="5" t="s">
        <v>113</v>
      </c>
      <c r="K30" s="5"/>
    </row>
    <row r="31" ht="20" customHeight="1" spans="1:11">
      <c r="A31" s="63"/>
      <c r="B31" s="7" t="s">
        <v>93</v>
      </c>
      <c r="C31" s="10"/>
      <c r="D31" s="43" t="s">
        <v>94</v>
      </c>
      <c r="E31" s="7"/>
      <c r="F31" s="21"/>
      <c r="G31" s="27" t="s">
        <v>8</v>
      </c>
      <c r="H31" s="27" t="s">
        <v>96</v>
      </c>
      <c r="I31" s="27"/>
      <c r="J31" s="5"/>
      <c r="K31" s="5"/>
    </row>
    <row r="32" ht="20" customHeight="1" spans="1:11">
      <c r="A32" s="63"/>
      <c r="B32" s="7" t="s">
        <v>101</v>
      </c>
      <c r="C32" s="10"/>
      <c r="D32" s="63"/>
      <c r="E32" s="7" t="s">
        <v>114</v>
      </c>
      <c r="F32" s="7"/>
      <c r="G32" s="5"/>
      <c r="H32" s="5"/>
      <c r="I32" s="5"/>
      <c r="J32" s="5"/>
      <c r="K32" s="5"/>
    </row>
    <row r="33" ht="20" customHeight="1" spans="1:11">
      <c r="A33" s="63"/>
      <c r="B33" s="7" t="s">
        <v>104</v>
      </c>
      <c r="C33" s="10"/>
      <c r="D33" s="63"/>
      <c r="E33" s="7" t="s">
        <v>115</v>
      </c>
      <c r="F33" s="7"/>
      <c r="G33" s="5"/>
      <c r="H33" s="5"/>
      <c r="I33" s="5"/>
      <c r="J33" s="5"/>
      <c r="K33" s="5"/>
    </row>
    <row r="34" ht="20" customHeight="1" spans="1:11">
      <c r="A34" s="63"/>
      <c r="B34" s="7" t="s">
        <v>106</v>
      </c>
      <c r="C34" s="10"/>
      <c r="D34" s="63"/>
      <c r="E34" s="7" t="s">
        <v>116</v>
      </c>
      <c r="F34" s="7"/>
      <c r="G34" s="5"/>
      <c r="H34" s="5"/>
      <c r="I34" s="5"/>
      <c r="J34" s="5"/>
      <c r="K34" s="5"/>
    </row>
    <row r="35" ht="20" customHeight="1" spans="1:11">
      <c r="A35" s="63"/>
      <c r="B35" s="7" t="s">
        <v>107</v>
      </c>
      <c r="C35" s="10"/>
      <c r="D35" s="63"/>
      <c r="E35" s="7" t="s">
        <v>117</v>
      </c>
      <c r="F35" s="7"/>
      <c r="G35" s="5"/>
      <c r="H35" s="5"/>
      <c r="I35" s="5"/>
      <c r="J35" s="5"/>
      <c r="K35" s="5"/>
    </row>
    <row r="36" ht="20" customHeight="1" spans="1:11">
      <c r="A36" s="63"/>
      <c r="B36" s="7" t="s">
        <v>108</v>
      </c>
      <c r="C36" s="10"/>
      <c r="D36" s="63"/>
      <c r="E36" s="7" t="s">
        <v>118</v>
      </c>
      <c r="F36" s="7"/>
      <c r="G36" s="5"/>
      <c r="H36" s="5"/>
      <c r="I36" s="5"/>
      <c r="J36" s="5"/>
      <c r="K36" s="5"/>
    </row>
    <row r="37" ht="20" customHeight="1" spans="1:11">
      <c r="A37" s="64"/>
      <c r="B37" s="7" t="s">
        <v>119</v>
      </c>
      <c r="C37" s="10"/>
      <c r="D37" s="64"/>
      <c r="E37" s="7" t="s">
        <v>120</v>
      </c>
      <c r="F37" s="7"/>
      <c r="G37" s="5"/>
      <c r="H37" s="5"/>
      <c r="I37" s="5"/>
      <c r="J37" s="5"/>
      <c r="K37" s="5"/>
    </row>
    <row r="38" ht="20" customHeight="1" spans="1:11">
      <c r="A38" s="18" t="s">
        <v>121</v>
      </c>
      <c r="B38" s="5"/>
      <c r="C38" s="5"/>
      <c r="D38" s="27"/>
      <c r="E38" s="5"/>
      <c r="F38" s="5"/>
      <c r="G38" s="5"/>
      <c r="H38" s="5"/>
      <c r="I38" s="5"/>
      <c r="J38" s="5"/>
      <c r="K38" s="5"/>
    </row>
    <row r="39" ht="20" customHeight="1" spans="1:11">
      <c r="A39" s="65"/>
      <c r="B39" s="65"/>
      <c r="C39" s="65"/>
      <c r="D39" s="65"/>
      <c r="E39" s="65"/>
      <c r="F39" s="65"/>
      <c r="G39" s="19" t="s">
        <v>122</v>
      </c>
      <c r="H39" s="19"/>
      <c r="I39" s="19"/>
      <c r="J39" s="19"/>
      <c r="K39" s="19"/>
    </row>
    <row r="40" ht="20" customHeight="1"/>
  </sheetData>
  <mergeCells count="63">
    <mergeCell ref="A1:K1"/>
    <mergeCell ref="E2:F2"/>
    <mergeCell ref="G2:H2"/>
    <mergeCell ref="I2:J2"/>
    <mergeCell ref="F3:G3"/>
    <mergeCell ref="I3:J3"/>
    <mergeCell ref="F4:G4"/>
    <mergeCell ref="I4:J4"/>
    <mergeCell ref="F5:G5"/>
    <mergeCell ref="I5:J5"/>
    <mergeCell ref="F6:G6"/>
    <mergeCell ref="F7:G7"/>
    <mergeCell ref="F8:G8"/>
    <mergeCell ref="I8:J8"/>
    <mergeCell ref="F9:G9"/>
    <mergeCell ref="I9:J9"/>
    <mergeCell ref="F10:G10"/>
    <mergeCell ref="I10:J10"/>
    <mergeCell ref="F11:G11"/>
    <mergeCell ref="I11:J11"/>
    <mergeCell ref="F12:G12"/>
    <mergeCell ref="I12:J12"/>
    <mergeCell ref="I13:J13"/>
    <mergeCell ref="D14:E14"/>
    <mergeCell ref="G14:H14"/>
    <mergeCell ref="D15:E15"/>
    <mergeCell ref="G15:H15"/>
    <mergeCell ref="A16:B16"/>
    <mergeCell ref="C16:K16"/>
    <mergeCell ref="D17:E17"/>
    <mergeCell ref="F17:H17"/>
    <mergeCell ref="J17:K17"/>
    <mergeCell ref="E28:F28"/>
    <mergeCell ref="A29:B29"/>
    <mergeCell ref="C29:K29"/>
    <mergeCell ref="D30:E30"/>
    <mergeCell ref="F30:H30"/>
    <mergeCell ref="J30:K30"/>
    <mergeCell ref="B38:K38"/>
    <mergeCell ref="G39:K39"/>
    <mergeCell ref="A2:A13"/>
    <mergeCell ref="A14:A15"/>
    <mergeCell ref="A17:A28"/>
    <mergeCell ref="A30:A37"/>
    <mergeCell ref="B18:B19"/>
    <mergeCell ref="B20:B21"/>
    <mergeCell ref="B23:B24"/>
    <mergeCell ref="B27:B28"/>
    <mergeCell ref="C18:C19"/>
    <mergeCell ref="C20:C21"/>
    <mergeCell ref="C23:C24"/>
    <mergeCell ref="C27:C28"/>
    <mergeCell ref="D2:D13"/>
    <mergeCell ref="D18:D28"/>
    <mergeCell ref="D31:D37"/>
    <mergeCell ref="E3:E4"/>
    <mergeCell ref="E6:E8"/>
    <mergeCell ref="E9:E10"/>
    <mergeCell ref="E19:E23"/>
    <mergeCell ref="J14:J15"/>
    <mergeCell ref="K6:K7"/>
    <mergeCell ref="K14:K15"/>
    <mergeCell ref="I6:J7"/>
  </mergeCells>
  <pageMargins left="0.196527777777778" right="0.118055555555556" top="0.354166666666667" bottom="0.275" header="0.5" footer="0.5"/>
  <pageSetup paperSize="9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0"/>
  <sheetViews>
    <sheetView topLeftCell="A29" workbookViewId="0">
      <selection activeCell="H6" sqref="H6:H12"/>
    </sheetView>
  </sheetViews>
  <sheetFormatPr defaultColWidth="9" defaultRowHeight="13.5"/>
  <cols>
    <col min="1" max="1" width="3.75" customWidth="1"/>
    <col min="3" max="3" width="24.5333333333333" customWidth="1"/>
    <col min="4" max="4" width="4.125" customWidth="1"/>
    <col min="5" max="5" width="8.4" customWidth="1"/>
    <col min="6" max="6" width="6.625" customWidth="1"/>
    <col min="7" max="7" width="8.5" customWidth="1"/>
    <col min="8" max="8" width="10.375" customWidth="1"/>
    <col min="9" max="9" width="8.75" customWidth="1"/>
    <col min="10" max="10" width="7.35" customWidth="1"/>
    <col min="11" max="11" width="9.25"/>
  </cols>
  <sheetData>
    <row r="1" ht="22.5" spans="1:11">
      <c r="A1" s="1" t="s">
        <v>33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0" customHeight="1" spans="1:11">
      <c r="A2" s="2" t="s">
        <v>34</v>
      </c>
      <c r="B2" s="3" t="s">
        <v>35</v>
      </c>
      <c r="C2" s="4" t="s">
        <v>20</v>
      </c>
      <c r="D2" s="2" t="s">
        <v>37</v>
      </c>
      <c r="E2" s="5" t="s">
        <v>38</v>
      </c>
      <c r="F2" s="5"/>
      <c r="G2" s="34" t="s">
        <v>137</v>
      </c>
      <c r="H2" s="34"/>
      <c r="I2" s="6" t="s">
        <v>40</v>
      </c>
      <c r="J2" s="7"/>
      <c r="K2" s="5" t="s">
        <v>41</v>
      </c>
    </row>
    <row r="3" ht="20" customHeight="1" spans="1:11">
      <c r="A3" s="2"/>
      <c r="B3" s="5" t="s">
        <v>42</v>
      </c>
      <c r="C3" s="8" t="s">
        <v>138</v>
      </c>
      <c r="D3" s="2"/>
      <c r="E3" s="5" t="s">
        <v>44</v>
      </c>
      <c r="F3" s="6" t="s">
        <v>45</v>
      </c>
      <c r="G3" s="7"/>
      <c r="H3" s="9" t="s">
        <v>139</v>
      </c>
      <c r="I3" s="10" t="s">
        <v>47</v>
      </c>
      <c r="J3" s="7"/>
      <c r="K3" s="11">
        <v>1509</v>
      </c>
    </row>
    <row r="4" ht="20" customHeight="1" spans="1:11">
      <c r="A4" s="2"/>
      <c r="B4" s="5" t="s">
        <v>4</v>
      </c>
      <c r="C4" s="8" t="s">
        <v>140</v>
      </c>
      <c r="D4" s="2"/>
      <c r="E4" s="5"/>
      <c r="F4" s="6" t="s">
        <v>141</v>
      </c>
      <c r="G4" s="7"/>
      <c r="H4" s="5">
        <v>11</v>
      </c>
      <c r="I4" s="10" t="s">
        <v>47</v>
      </c>
      <c r="J4" s="7"/>
      <c r="K4" s="5"/>
    </row>
    <row r="5" ht="20" customHeight="1" spans="1:11">
      <c r="A5" s="2"/>
      <c r="B5" s="5" t="s">
        <v>49</v>
      </c>
      <c r="C5" s="8" t="s">
        <v>142</v>
      </c>
      <c r="D5" s="2"/>
      <c r="E5" s="5" t="s">
        <v>51</v>
      </c>
      <c r="F5" s="6" t="s">
        <v>143</v>
      </c>
      <c r="G5" s="12"/>
      <c r="H5" s="13"/>
      <c r="I5" s="10" t="s">
        <v>144</v>
      </c>
      <c r="J5" s="7"/>
      <c r="K5" s="5">
        <f>K3+H4</f>
        <v>1520</v>
      </c>
    </row>
    <row r="6" ht="20" customHeight="1" spans="1:11">
      <c r="A6" s="2"/>
      <c r="B6" s="5" t="s">
        <v>54</v>
      </c>
      <c r="C6" s="8" t="s">
        <v>145</v>
      </c>
      <c r="D6" s="2"/>
      <c r="E6" s="14" t="s">
        <v>55</v>
      </c>
      <c r="F6" s="10" t="s">
        <v>56</v>
      </c>
      <c r="G6" s="7"/>
      <c r="H6" s="10"/>
      <c r="I6" s="15" t="s">
        <v>57</v>
      </c>
      <c r="J6" s="16"/>
      <c r="K6" s="17">
        <f>(H6+H7)/K5</f>
        <v>0</v>
      </c>
    </row>
    <row r="7" ht="20" customHeight="1" spans="1:11">
      <c r="A7" s="2"/>
      <c r="B7" s="23" t="s">
        <v>58</v>
      </c>
      <c r="C7" s="8" t="s">
        <v>146</v>
      </c>
      <c r="D7" s="2"/>
      <c r="E7" s="18"/>
      <c r="F7" s="10" t="s">
        <v>60</v>
      </c>
      <c r="G7" s="7"/>
      <c r="H7" s="19"/>
      <c r="I7" s="20"/>
      <c r="J7" s="21"/>
      <c r="K7" s="22"/>
    </row>
    <row r="8" ht="20" customHeight="1" spans="1:11">
      <c r="A8" s="2"/>
      <c r="B8" s="5" t="s">
        <v>61</v>
      </c>
      <c r="C8" s="75" t="s">
        <v>147</v>
      </c>
      <c r="D8" s="2"/>
      <c r="E8" s="18"/>
      <c r="F8" s="5" t="s">
        <v>63</v>
      </c>
      <c r="G8" s="5"/>
      <c r="H8" s="23"/>
      <c r="I8" s="10" t="s">
        <v>64</v>
      </c>
      <c r="J8" s="7"/>
      <c r="K8" s="24">
        <f>H8/K3</f>
        <v>0</v>
      </c>
    </row>
    <row r="9" ht="20" customHeight="1" spans="1:11">
      <c r="A9" s="2"/>
      <c r="B9" s="5" t="s">
        <v>65</v>
      </c>
      <c r="C9" s="8">
        <v>1520</v>
      </c>
      <c r="D9" s="2"/>
      <c r="E9" s="14" t="s">
        <v>66</v>
      </c>
      <c r="F9" s="5" t="s">
        <v>67</v>
      </c>
      <c r="G9" s="3"/>
      <c r="H9" s="25"/>
      <c r="I9" s="10" t="s">
        <v>68</v>
      </c>
      <c r="J9" s="12"/>
      <c r="K9" s="24">
        <f>H9/K3</f>
        <v>0</v>
      </c>
    </row>
    <row r="10" ht="20" customHeight="1" spans="1:11">
      <c r="A10" s="2"/>
      <c r="B10" s="5" t="s">
        <v>69</v>
      </c>
      <c r="C10" s="26">
        <v>42570</v>
      </c>
      <c r="D10" s="2"/>
      <c r="E10" s="27"/>
      <c r="F10" s="5" t="s">
        <v>70</v>
      </c>
      <c r="G10" s="3"/>
      <c r="H10" s="5"/>
      <c r="I10" s="10" t="s">
        <v>68</v>
      </c>
      <c r="J10" s="12"/>
      <c r="K10" s="24">
        <f>H10/K3</f>
        <v>0</v>
      </c>
    </row>
    <row r="11" ht="20" customHeight="1" spans="1:11">
      <c r="A11" s="2"/>
      <c r="B11" s="5" t="s">
        <v>71</v>
      </c>
      <c r="C11" s="76" t="s">
        <v>148</v>
      </c>
      <c r="D11" s="2"/>
      <c r="E11" s="5" t="s">
        <v>73</v>
      </c>
      <c r="F11" s="5" t="s">
        <v>74</v>
      </c>
      <c r="G11" s="5"/>
      <c r="H11" s="5"/>
      <c r="I11" s="10" t="s">
        <v>68</v>
      </c>
      <c r="J11" s="12"/>
      <c r="K11" s="24">
        <f>H11/K3</f>
        <v>0</v>
      </c>
    </row>
    <row r="12" ht="20" customHeight="1" spans="1:11">
      <c r="A12" s="2"/>
      <c r="B12" s="5" t="s">
        <v>75</v>
      </c>
      <c r="C12" s="8" t="s">
        <v>149</v>
      </c>
      <c r="D12" s="2"/>
      <c r="E12" s="3"/>
      <c r="F12" s="5" t="s">
        <v>77</v>
      </c>
      <c r="G12" s="5"/>
      <c r="H12" s="5"/>
      <c r="I12" s="10" t="s">
        <v>78</v>
      </c>
      <c r="J12" s="12"/>
      <c r="K12" s="24">
        <f>H12/K3</f>
        <v>0</v>
      </c>
    </row>
    <row r="13" ht="20" customHeight="1" spans="1:11">
      <c r="A13" s="2"/>
      <c r="B13" s="29"/>
      <c r="C13" s="29"/>
      <c r="D13" s="2"/>
      <c r="E13" s="5" t="s">
        <v>79</v>
      </c>
      <c r="F13" s="5">
        <v>1525</v>
      </c>
      <c r="G13" s="5" t="s">
        <v>80</v>
      </c>
      <c r="H13" s="5">
        <v>63826.3</v>
      </c>
      <c r="I13" s="10" t="s">
        <v>81</v>
      </c>
      <c r="J13" s="7"/>
      <c r="K13" s="25">
        <f>K12/J28</f>
        <v>0</v>
      </c>
    </row>
    <row r="14" ht="20" customHeight="1" spans="1:11">
      <c r="A14" s="30" t="s">
        <v>82</v>
      </c>
      <c r="B14" s="27" t="s">
        <v>83</v>
      </c>
      <c r="C14" s="31">
        <v>42000</v>
      </c>
      <c r="D14" s="20" t="s">
        <v>84</v>
      </c>
      <c r="E14" s="21"/>
      <c r="F14" s="27">
        <v>19.9</v>
      </c>
      <c r="G14" s="27" t="s">
        <v>85</v>
      </c>
      <c r="H14" s="27"/>
      <c r="I14" s="5">
        <v>27.6</v>
      </c>
      <c r="J14" s="14" t="s">
        <v>86</v>
      </c>
      <c r="K14" s="32">
        <f>I15/I14</f>
        <v>1.01086956521739</v>
      </c>
    </row>
    <row r="15" ht="20" customHeight="1" spans="1:11">
      <c r="A15" s="33"/>
      <c r="B15" s="5" t="s">
        <v>8</v>
      </c>
      <c r="C15" s="34">
        <v>1520</v>
      </c>
      <c r="D15" s="35" t="s">
        <v>87</v>
      </c>
      <c r="E15" s="35"/>
      <c r="F15" s="36">
        <v>8</v>
      </c>
      <c r="G15" s="35" t="s">
        <v>88</v>
      </c>
      <c r="H15" s="37"/>
      <c r="I15" s="5">
        <v>27.9</v>
      </c>
      <c r="J15" s="27"/>
      <c r="K15" s="38"/>
    </row>
    <row r="16" ht="20" customHeight="1" spans="1:11">
      <c r="A16" s="10" t="s">
        <v>89</v>
      </c>
      <c r="B16" s="7"/>
      <c r="C16" s="10"/>
      <c r="D16" s="6"/>
      <c r="E16" s="6"/>
      <c r="F16" s="77"/>
      <c r="G16" s="77"/>
      <c r="H16" s="77"/>
      <c r="I16" s="77"/>
      <c r="J16" s="6"/>
      <c r="K16" s="7"/>
    </row>
    <row r="17" ht="20" customHeight="1" spans="1:11">
      <c r="A17" s="43" t="s">
        <v>90</v>
      </c>
      <c r="B17" s="7" t="s">
        <v>91</v>
      </c>
      <c r="C17" s="34" t="s">
        <v>150</v>
      </c>
      <c r="D17" s="14" t="s">
        <v>49</v>
      </c>
      <c r="E17" s="5"/>
      <c r="F17" s="8" t="s">
        <v>142</v>
      </c>
      <c r="G17" s="44"/>
      <c r="H17" s="45"/>
      <c r="I17" s="5" t="s">
        <v>40</v>
      </c>
      <c r="J17" s="5" t="s">
        <v>41</v>
      </c>
      <c r="K17" s="5"/>
    </row>
    <row r="18" ht="20" customHeight="1" spans="1:11">
      <c r="A18" s="46"/>
      <c r="B18" s="23" t="s">
        <v>93</v>
      </c>
      <c r="C18" s="48" t="s">
        <v>151</v>
      </c>
      <c r="D18" s="2" t="s">
        <v>94</v>
      </c>
      <c r="E18" s="49" t="s">
        <v>95</v>
      </c>
      <c r="F18" s="21" t="s">
        <v>94</v>
      </c>
      <c r="G18" s="27" t="s">
        <v>8</v>
      </c>
      <c r="H18" s="27" t="s">
        <v>96</v>
      </c>
      <c r="I18" s="27" t="s">
        <v>97</v>
      </c>
      <c r="J18" s="5" t="s">
        <v>98</v>
      </c>
      <c r="K18" s="5" t="s">
        <v>82</v>
      </c>
    </row>
    <row r="19" ht="20" customHeight="1" spans="1:11">
      <c r="A19" s="46"/>
      <c r="B19" s="23"/>
      <c r="C19" s="48"/>
      <c r="D19" s="50"/>
      <c r="E19" s="9">
        <v>2.3</v>
      </c>
      <c r="F19" s="34" t="s">
        <v>100</v>
      </c>
      <c r="G19" s="51">
        <v>156</v>
      </c>
      <c r="H19" s="51">
        <v>6643.1</v>
      </c>
      <c r="I19" s="52">
        <f>G19/G28</f>
        <v>0.10337972166998</v>
      </c>
      <c r="J19" s="53">
        <f>H19/G19</f>
        <v>42.5839743589744</v>
      </c>
      <c r="K19" s="54"/>
    </row>
    <row r="20" ht="20" customHeight="1" spans="1:11">
      <c r="A20" s="46"/>
      <c r="B20" s="23" t="s">
        <v>152</v>
      </c>
      <c r="C20" s="2" t="s">
        <v>153</v>
      </c>
      <c r="D20" s="50"/>
      <c r="E20" s="9"/>
      <c r="F20" s="34" t="s">
        <v>102</v>
      </c>
      <c r="G20" s="51">
        <v>1071</v>
      </c>
      <c r="H20" s="51">
        <v>45545.8</v>
      </c>
      <c r="I20" s="52">
        <f>G20/G28</f>
        <v>0.709741550695825</v>
      </c>
      <c r="J20" s="53">
        <f>H20/G20</f>
        <v>42.5264239028945</v>
      </c>
      <c r="K20" s="54"/>
    </row>
    <row r="21" ht="20" customHeight="1" spans="1:11">
      <c r="A21" s="46"/>
      <c r="B21" s="23"/>
      <c r="C21" s="2"/>
      <c r="D21" s="50"/>
      <c r="E21" s="9"/>
      <c r="F21" s="34" t="s">
        <v>103</v>
      </c>
      <c r="G21" s="34">
        <v>282</v>
      </c>
      <c r="H21" s="34">
        <v>11873.7</v>
      </c>
      <c r="I21" s="52">
        <f>G21/G28</f>
        <v>0.186878727634195</v>
      </c>
      <c r="J21" s="53">
        <f>H21/G21</f>
        <v>42.1053191489362</v>
      </c>
      <c r="K21" s="55"/>
    </row>
    <row r="22" ht="20" customHeight="1" spans="1:11">
      <c r="A22" s="46"/>
      <c r="B22" s="23" t="s">
        <v>104</v>
      </c>
      <c r="C22" s="5" t="s">
        <v>154</v>
      </c>
      <c r="D22" s="50"/>
      <c r="E22" s="9"/>
      <c r="F22" s="34"/>
      <c r="G22" s="51"/>
      <c r="H22" s="51"/>
      <c r="I22" s="52"/>
      <c r="J22" s="53"/>
      <c r="K22" s="56"/>
    </row>
    <row r="23" ht="20" customHeight="1" spans="1:11">
      <c r="A23" s="46"/>
      <c r="B23" s="23" t="s">
        <v>106</v>
      </c>
      <c r="C23" s="2" t="s">
        <v>155</v>
      </c>
      <c r="D23" s="50"/>
      <c r="E23" s="57"/>
      <c r="F23" s="58"/>
      <c r="G23" s="57"/>
      <c r="H23" s="57"/>
      <c r="I23" s="59"/>
      <c r="J23" s="9"/>
      <c r="K23" s="59"/>
    </row>
    <row r="24" ht="20" customHeight="1" spans="1:11">
      <c r="A24" s="46"/>
      <c r="B24" s="23"/>
      <c r="C24" s="2"/>
      <c r="D24" s="50"/>
      <c r="E24" s="29"/>
      <c r="F24" s="29"/>
      <c r="G24" s="29"/>
      <c r="H24" s="29"/>
      <c r="I24" s="29"/>
      <c r="J24" s="29"/>
      <c r="K24" s="29"/>
    </row>
    <row r="25" ht="20" customHeight="1" spans="1:11">
      <c r="A25" s="46"/>
      <c r="B25" s="23" t="s">
        <v>107</v>
      </c>
      <c r="C25" s="5" t="s">
        <v>156</v>
      </c>
      <c r="D25" s="50"/>
      <c r="E25" s="60"/>
      <c r="F25" s="34"/>
      <c r="G25" s="61"/>
      <c r="H25" s="61"/>
      <c r="I25" s="59"/>
      <c r="J25" s="9"/>
      <c r="K25" s="59"/>
    </row>
    <row r="26" ht="20" customHeight="1" spans="1:11">
      <c r="A26" s="46"/>
      <c r="B26" s="23" t="s">
        <v>108</v>
      </c>
      <c r="C26" s="69" t="s">
        <v>157</v>
      </c>
      <c r="D26" s="50"/>
      <c r="E26" s="60"/>
      <c r="F26" s="34"/>
      <c r="G26" s="61"/>
      <c r="H26" s="61"/>
      <c r="I26" s="59"/>
      <c r="J26" s="9"/>
      <c r="K26" s="59"/>
    </row>
    <row r="27" ht="20" customHeight="1" spans="1:11">
      <c r="A27" s="46"/>
      <c r="B27" s="23" t="s">
        <v>109</v>
      </c>
      <c r="C27" s="62" t="s">
        <v>158</v>
      </c>
      <c r="D27" s="50"/>
      <c r="E27" s="57"/>
      <c r="F27" s="58"/>
      <c r="G27" s="57"/>
      <c r="H27" s="57"/>
      <c r="I27" s="59"/>
      <c r="J27" s="9"/>
      <c r="K27" s="59"/>
    </row>
    <row r="28" ht="20" customHeight="1" spans="1:11">
      <c r="A28" s="46"/>
      <c r="B28" s="23"/>
      <c r="C28" s="62"/>
      <c r="D28" s="50"/>
      <c r="E28" s="57" t="s">
        <v>110</v>
      </c>
      <c r="F28" s="57"/>
      <c r="G28" s="57">
        <f>SUM(G19:G27)</f>
        <v>1509</v>
      </c>
      <c r="H28" s="57">
        <f>SUM(H19:H27)</f>
        <v>64062.6</v>
      </c>
      <c r="I28" s="57"/>
      <c r="J28" s="9">
        <f>H28/G28</f>
        <v>42.4536779324056</v>
      </c>
      <c r="K28" s="24"/>
    </row>
    <row r="29" ht="20" customHeight="1" spans="1:11">
      <c r="A29" s="10" t="s">
        <v>111</v>
      </c>
      <c r="B29" s="7"/>
      <c r="C29" s="39"/>
      <c r="D29" s="40"/>
      <c r="E29" s="40"/>
      <c r="F29" s="40"/>
      <c r="G29" s="40"/>
      <c r="H29" s="40"/>
      <c r="I29" s="40"/>
      <c r="J29" s="40"/>
      <c r="K29" s="42"/>
    </row>
    <row r="30" ht="20" customHeight="1" spans="1:11">
      <c r="A30" s="43" t="s">
        <v>112</v>
      </c>
      <c r="B30" s="7" t="s">
        <v>42</v>
      </c>
      <c r="C30" s="5"/>
      <c r="D30" s="14" t="s">
        <v>49</v>
      </c>
      <c r="E30" s="5"/>
      <c r="F30" s="8" t="s">
        <v>142</v>
      </c>
      <c r="G30" s="44"/>
      <c r="H30" s="45"/>
      <c r="I30" s="10" t="s">
        <v>40</v>
      </c>
      <c r="J30" s="5" t="s">
        <v>113</v>
      </c>
      <c r="K30" s="5"/>
    </row>
    <row r="31" ht="20" customHeight="1" spans="1:11">
      <c r="A31" s="63"/>
      <c r="B31" s="49" t="s">
        <v>93</v>
      </c>
      <c r="C31" s="10"/>
      <c r="D31" s="43" t="s">
        <v>94</v>
      </c>
      <c r="E31" s="7"/>
      <c r="F31" s="21"/>
      <c r="G31" s="27" t="s">
        <v>8</v>
      </c>
      <c r="H31" s="27" t="s">
        <v>96</v>
      </c>
      <c r="I31" s="27"/>
      <c r="J31" s="5"/>
      <c r="K31" s="5"/>
    </row>
    <row r="32" ht="20" customHeight="1" spans="1:11">
      <c r="A32" s="63"/>
      <c r="B32" s="49" t="s">
        <v>152</v>
      </c>
      <c r="C32" s="10"/>
      <c r="D32" s="63"/>
      <c r="E32" s="7" t="s">
        <v>114</v>
      </c>
      <c r="F32" s="7"/>
      <c r="G32" s="5"/>
      <c r="H32" s="5"/>
      <c r="I32" s="5"/>
      <c r="J32" s="5"/>
      <c r="K32" s="5"/>
    </row>
    <row r="33" ht="20" customHeight="1" spans="1:11">
      <c r="A33" s="63"/>
      <c r="B33" s="49" t="s">
        <v>104</v>
      </c>
      <c r="C33" s="10"/>
      <c r="D33" s="63"/>
      <c r="E33" s="7" t="s">
        <v>115</v>
      </c>
      <c r="F33" s="7"/>
      <c r="G33" s="5"/>
      <c r="H33" s="5"/>
      <c r="I33" s="5"/>
      <c r="J33" s="5"/>
      <c r="K33" s="5"/>
    </row>
    <row r="34" ht="20" customHeight="1" spans="1:11">
      <c r="A34" s="63"/>
      <c r="B34" s="49" t="s">
        <v>106</v>
      </c>
      <c r="C34" s="10"/>
      <c r="D34" s="63"/>
      <c r="E34" s="7" t="s">
        <v>116</v>
      </c>
      <c r="F34" s="7"/>
      <c r="G34" s="5"/>
      <c r="H34" s="5"/>
      <c r="I34" s="5"/>
      <c r="J34" s="5"/>
      <c r="K34" s="5"/>
    </row>
    <row r="35" ht="20" customHeight="1" spans="1:11">
      <c r="A35" s="63"/>
      <c r="B35" s="49" t="s">
        <v>107</v>
      </c>
      <c r="C35" s="10"/>
      <c r="D35" s="63"/>
      <c r="E35" s="7" t="s">
        <v>117</v>
      </c>
      <c r="F35" s="7"/>
      <c r="G35" s="5"/>
      <c r="H35" s="5"/>
      <c r="I35" s="5"/>
      <c r="J35" s="5"/>
      <c r="K35" s="5"/>
    </row>
    <row r="36" ht="20" customHeight="1" spans="1:11">
      <c r="A36" s="63"/>
      <c r="B36" s="49" t="s">
        <v>108</v>
      </c>
      <c r="C36" s="10"/>
      <c r="D36" s="63"/>
      <c r="E36" s="7" t="s">
        <v>118</v>
      </c>
      <c r="F36" s="7"/>
      <c r="G36" s="5"/>
      <c r="H36" s="5"/>
      <c r="I36" s="5"/>
      <c r="J36" s="5"/>
      <c r="K36" s="5"/>
    </row>
    <row r="37" ht="20" customHeight="1" spans="1:11">
      <c r="A37" s="64"/>
      <c r="B37" s="7" t="s">
        <v>119</v>
      </c>
      <c r="C37" s="10"/>
      <c r="D37" s="64"/>
      <c r="E37" s="7" t="s">
        <v>120</v>
      </c>
      <c r="F37" s="7"/>
      <c r="G37" s="5"/>
      <c r="H37" s="5"/>
      <c r="I37" s="5"/>
      <c r="J37" s="5"/>
      <c r="K37" s="5"/>
    </row>
    <row r="38" ht="20" customHeight="1" spans="1:11">
      <c r="A38" s="18" t="s">
        <v>121</v>
      </c>
      <c r="B38" s="5"/>
      <c r="C38" s="5"/>
      <c r="D38" s="27"/>
      <c r="E38" s="5"/>
      <c r="F38" s="5"/>
      <c r="G38" s="5"/>
      <c r="H38" s="5"/>
      <c r="I38" s="5"/>
      <c r="J38" s="5"/>
      <c r="K38" s="5"/>
    </row>
    <row r="39" ht="20" customHeight="1" spans="1:11">
      <c r="A39" s="65"/>
      <c r="B39" s="65"/>
      <c r="C39" s="65"/>
      <c r="D39" s="65"/>
      <c r="E39" s="65"/>
      <c r="F39" s="65"/>
      <c r="G39" s="19" t="s">
        <v>159</v>
      </c>
      <c r="H39" s="19"/>
      <c r="I39" s="19"/>
      <c r="J39" s="19"/>
      <c r="K39" s="19"/>
    </row>
    <row r="40" ht="20" customHeight="1"/>
  </sheetData>
  <mergeCells count="63">
    <mergeCell ref="A1:K1"/>
    <mergeCell ref="E2:F2"/>
    <mergeCell ref="G2:H2"/>
    <mergeCell ref="I2:J2"/>
    <mergeCell ref="F3:G3"/>
    <mergeCell ref="I3:J3"/>
    <mergeCell ref="F4:G4"/>
    <mergeCell ref="I4:J4"/>
    <mergeCell ref="F5:G5"/>
    <mergeCell ref="I5:J5"/>
    <mergeCell ref="F6:G6"/>
    <mergeCell ref="F7:G7"/>
    <mergeCell ref="F8:G8"/>
    <mergeCell ref="I8:J8"/>
    <mergeCell ref="F9:G9"/>
    <mergeCell ref="I9:J9"/>
    <mergeCell ref="F10:G10"/>
    <mergeCell ref="I10:J10"/>
    <mergeCell ref="F11:G11"/>
    <mergeCell ref="I11:J11"/>
    <mergeCell ref="F12:G12"/>
    <mergeCell ref="I12:J12"/>
    <mergeCell ref="I13:J13"/>
    <mergeCell ref="D14:E14"/>
    <mergeCell ref="G14:H14"/>
    <mergeCell ref="D15:E15"/>
    <mergeCell ref="G15:H15"/>
    <mergeCell ref="A16:B16"/>
    <mergeCell ref="C16:K16"/>
    <mergeCell ref="D17:E17"/>
    <mergeCell ref="F17:H17"/>
    <mergeCell ref="J17:K17"/>
    <mergeCell ref="E28:F28"/>
    <mergeCell ref="A29:B29"/>
    <mergeCell ref="C29:K29"/>
    <mergeCell ref="D30:E30"/>
    <mergeCell ref="F30:H30"/>
    <mergeCell ref="J30:K30"/>
    <mergeCell ref="B38:K38"/>
    <mergeCell ref="G39:K39"/>
    <mergeCell ref="A2:A13"/>
    <mergeCell ref="A14:A15"/>
    <mergeCell ref="A17:A28"/>
    <mergeCell ref="A30:A37"/>
    <mergeCell ref="B18:B19"/>
    <mergeCell ref="B20:B21"/>
    <mergeCell ref="B23:B24"/>
    <mergeCell ref="B27:B28"/>
    <mergeCell ref="C18:C19"/>
    <mergeCell ref="C20:C21"/>
    <mergeCell ref="C23:C24"/>
    <mergeCell ref="C27:C28"/>
    <mergeCell ref="D2:D13"/>
    <mergeCell ref="D18:D28"/>
    <mergeCell ref="D31:D37"/>
    <mergeCell ref="E3:E4"/>
    <mergeCell ref="E6:E8"/>
    <mergeCell ref="E9:E10"/>
    <mergeCell ref="E19:E22"/>
    <mergeCell ref="J14:J15"/>
    <mergeCell ref="K6:K7"/>
    <mergeCell ref="K14:K15"/>
    <mergeCell ref="I6:J7"/>
  </mergeCells>
  <pageMargins left="0.196527777777778" right="0.0784722222222222" top="0.314583333333333" bottom="0.314583333333333" header="0.3" footer="0.3"/>
  <pageSetup paperSize="9" orientation="portrait"/>
  <headerFooter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6"/>
  <sheetViews>
    <sheetView topLeftCell="A30" workbookViewId="0">
      <selection activeCell="H6" sqref="H6:H12"/>
    </sheetView>
  </sheetViews>
  <sheetFormatPr defaultColWidth="9" defaultRowHeight="13.5"/>
  <cols>
    <col min="1" max="1" width="3.75" customWidth="1"/>
    <col min="3" max="3" width="24.5333333333333" customWidth="1"/>
    <col min="4" max="4" width="3.94166666666667" customWidth="1"/>
    <col min="5" max="5" width="8.03333333333333" customWidth="1"/>
    <col min="6" max="6" width="8.26666666666667" customWidth="1"/>
    <col min="7" max="7" width="8.36666666666667" customWidth="1"/>
    <col min="8" max="8" width="10.375" customWidth="1"/>
    <col min="9" max="9" width="8.875" customWidth="1"/>
    <col min="10" max="10" width="8.375" customWidth="1"/>
    <col min="11" max="11" width="9.25"/>
  </cols>
  <sheetData>
    <row r="1" ht="22.5" spans="1:11">
      <c r="A1" s="1" t="s">
        <v>33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0" customHeight="1" spans="1:11">
      <c r="A2" s="2" t="s">
        <v>34</v>
      </c>
      <c r="B2" s="3" t="s">
        <v>35</v>
      </c>
      <c r="C2" s="4" t="s">
        <v>20</v>
      </c>
      <c r="D2" s="2" t="s">
        <v>37</v>
      </c>
      <c r="E2" s="5" t="s">
        <v>38</v>
      </c>
      <c r="F2" s="5"/>
      <c r="G2" s="5" t="s">
        <v>160</v>
      </c>
      <c r="H2" s="5"/>
      <c r="I2" s="6" t="s">
        <v>40</v>
      </c>
      <c r="J2" s="7"/>
      <c r="K2" s="5" t="s">
        <v>41</v>
      </c>
    </row>
    <row r="3" ht="20" customHeight="1" spans="1:11">
      <c r="A3" s="2"/>
      <c r="B3" s="5" t="s">
        <v>42</v>
      </c>
      <c r="C3" s="8" t="s">
        <v>161</v>
      </c>
      <c r="D3" s="2"/>
      <c r="E3" s="5" t="s">
        <v>44</v>
      </c>
      <c r="F3" s="6" t="s">
        <v>45</v>
      </c>
      <c r="G3" s="7"/>
      <c r="H3" s="9" t="s">
        <v>162</v>
      </c>
      <c r="I3" s="10" t="s">
        <v>47</v>
      </c>
      <c r="J3" s="7"/>
      <c r="K3" s="11">
        <v>1764</v>
      </c>
    </row>
    <row r="4" ht="20" customHeight="1" spans="1:11">
      <c r="A4" s="2"/>
      <c r="B4" s="5" t="s">
        <v>4</v>
      </c>
      <c r="C4" s="8" t="s">
        <v>163</v>
      </c>
      <c r="D4" s="2"/>
      <c r="E4" s="5"/>
      <c r="F4" s="5" t="s">
        <v>141</v>
      </c>
      <c r="G4" s="3"/>
      <c r="H4" s="23">
        <v>9</v>
      </c>
      <c r="I4" s="10" t="s">
        <v>47</v>
      </c>
      <c r="J4" s="7"/>
      <c r="K4" s="5"/>
    </row>
    <row r="5" ht="20" customHeight="1" spans="1:11">
      <c r="A5" s="2"/>
      <c r="B5" s="5" t="s">
        <v>49</v>
      </c>
      <c r="C5" s="8" t="s">
        <v>164</v>
      </c>
      <c r="D5" s="2"/>
      <c r="E5" s="5" t="s">
        <v>51</v>
      </c>
      <c r="F5" s="5" t="s">
        <v>52</v>
      </c>
      <c r="G5" s="3"/>
      <c r="H5" s="23">
        <f>1800-K5</f>
        <v>27</v>
      </c>
      <c r="I5" s="10" t="s">
        <v>165</v>
      </c>
      <c r="J5" s="7"/>
      <c r="K5" s="5">
        <f>K3+H4</f>
        <v>1773</v>
      </c>
    </row>
    <row r="6" ht="20" customHeight="1" spans="1:11">
      <c r="A6" s="2"/>
      <c r="B6" s="5" t="s">
        <v>54</v>
      </c>
      <c r="C6" s="8" t="s">
        <v>166</v>
      </c>
      <c r="D6" s="2"/>
      <c r="E6" s="14" t="s">
        <v>55</v>
      </c>
      <c r="F6" s="10" t="s">
        <v>56</v>
      </c>
      <c r="G6" s="7"/>
      <c r="H6" s="10"/>
      <c r="I6" s="15" t="s">
        <v>57</v>
      </c>
      <c r="J6" s="16"/>
      <c r="K6" s="17">
        <f>(H6+H7)/K5</f>
        <v>0</v>
      </c>
    </row>
    <row r="7" ht="20" customHeight="1" spans="1:11">
      <c r="A7" s="2"/>
      <c r="B7" s="5" t="s">
        <v>58</v>
      </c>
      <c r="C7" s="8" t="s">
        <v>22</v>
      </c>
      <c r="D7" s="2"/>
      <c r="E7" s="18"/>
      <c r="F7" s="10" t="s">
        <v>60</v>
      </c>
      <c r="G7" s="7"/>
      <c r="H7" s="19"/>
      <c r="I7" s="20"/>
      <c r="J7" s="21"/>
      <c r="K7" s="22"/>
    </row>
    <row r="8" ht="20" customHeight="1" spans="1:11">
      <c r="A8" s="2"/>
      <c r="B8" s="5" t="s">
        <v>61</v>
      </c>
      <c r="C8" s="8" t="s">
        <v>167</v>
      </c>
      <c r="D8" s="2"/>
      <c r="E8" s="18"/>
      <c r="F8" s="5" t="s">
        <v>63</v>
      </c>
      <c r="G8" s="5"/>
      <c r="H8" s="23"/>
      <c r="I8" s="10" t="s">
        <v>64</v>
      </c>
      <c r="J8" s="7"/>
      <c r="K8" s="24">
        <f>H8/K3</f>
        <v>0</v>
      </c>
    </row>
    <row r="9" ht="20" customHeight="1" spans="1:11">
      <c r="A9" s="2"/>
      <c r="B9" s="5" t="s">
        <v>65</v>
      </c>
      <c r="C9" s="8">
        <v>1800</v>
      </c>
      <c r="D9" s="2"/>
      <c r="E9" s="14" t="s">
        <v>66</v>
      </c>
      <c r="F9" s="5" t="s">
        <v>67</v>
      </c>
      <c r="G9" s="3"/>
      <c r="H9" s="25"/>
      <c r="I9" s="10" t="s">
        <v>78</v>
      </c>
      <c r="J9" s="12"/>
      <c r="K9" s="24">
        <f>H9/K3</f>
        <v>0</v>
      </c>
    </row>
    <row r="10" ht="20" customHeight="1" spans="1:11">
      <c r="A10" s="2"/>
      <c r="B10" s="5" t="s">
        <v>69</v>
      </c>
      <c r="C10" s="26">
        <v>47160</v>
      </c>
      <c r="D10" s="2"/>
      <c r="E10" s="27"/>
      <c r="F10" s="5" t="s">
        <v>70</v>
      </c>
      <c r="G10" s="3"/>
      <c r="H10" s="5"/>
      <c r="I10" s="10" t="s">
        <v>78</v>
      </c>
      <c r="J10" s="12"/>
      <c r="K10" s="24">
        <f>H10/K3</f>
        <v>0</v>
      </c>
    </row>
    <row r="11" ht="20" customHeight="1" spans="1:11">
      <c r="A11" s="2"/>
      <c r="B11" s="5" t="s">
        <v>71</v>
      </c>
      <c r="C11" s="28" t="s">
        <v>168</v>
      </c>
      <c r="D11" s="2"/>
      <c r="E11" s="5" t="s">
        <v>73</v>
      </c>
      <c r="F11" s="5" t="s">
        <v>74</v>
      </c>
      <c r="G11" s="5"/>
      <c r="H11" s="5"/>
      <c r="I11" s="10" t="s">
        <v>78</v>
      </c>
      <c r="J11" s="12"/>
      <c r="K11" s="24">
        <f>H11/K3</f>
        <v>0</v>
      </c>
    </row>
    <row r="12" ht="20" customHeight="1" spans="1:11">
      <c r="A12" s="2"/>
      <c r="B12" s="5" t="s">
        <v>75</v>
      </c>
      <c r="C12" s="8" t="s">
        <v>149</v>
      </c>
      <c r="D12" s="2"/>
      <c r="E12" s="3"/>
      <c r="F12" s="5" t="s">
        <v>77</v>
      </c>
      <c r="G12" s="5"/>
      <c r="H12" s="5"/>
      <c r="I12" s="10" t="s">
        <v>68</v>
      </c>
      <c r="J12" s="12"/>
      <c r="K12" s="24">
        <f>H12/K3</f>
        <v>0</v>
      </c>
    </row>
    <row r="13" ht="20" customHeight="1" spans="1:11">
      <c r="A13" s="2"/>
      <c r="B13" s="29"/>
      <c r="C13" s="29"/>
      <c r="D13" s="2"/>
      <c r="E13" s="5" t="s">
        <v>79</v>
      </c>
      <c r="F13" s="5">
        <v>651</v>
      </c>
      <c r="G13" s="5" t="s">
        <v>80</v>
      </c>
      <c r="H13" s="5">
        <v>32676.2</v>
      </c>
      <c r="I13" s="10" t="s">
        <v>169</v>
      </c>
      <c r="J13" s="7"/>
      <c r="K13" s="25">
        <f>K12/J28</f>
        <v>0</v>
      </c>
    </row>
    <row r="14" ht="20" customHeight="1" spans="1:11">
      <c r="A14" s="30" t="s">
        <v>82</v>
      </c>
      <c r="B14" s="27" t="s">
        <v>83</v>
      </c>
      <c r="C14" s="31">
        <v>46000</v>
      </c>
      <c r="D14" s="20" t="s">
        <v>84</v>
      </c>
      <c r="E14" s="21"/>
      <c r="F14" s="27">
        <v>18.4</v>
      </c>
      <c r="G14" s="27" t="s">
        <v>85</v>
      </c>
      <c r="H14" s="27"/>
      <c r="I14" s="5">
        <v>25.6</v>
      </c>
      <c r="J14" s="14" t="s">
        <v>86</v>
      </c>
      <c r="K14" s="32">
        <f>I15/I14</f>
        <v>1.05078125</v>
      </c>
    </row>
    <row r="15" ht="20" customHeight="1" spans="1:11">
      <c r="A15" s="33"/>
      <c r="B15" s="5" t="s">
        <v>8</v>
      </c>
      <c r="C15" s="34">
        <v>1800</v>
      </c>
      <c r="D15" s="35" t="s">
        <v>87</v>
      </c>
      <c r="E15" s="35"/>
      <c r="F15" s="36">
        <v>8.5</v>
      </c>
      <c r="G15" s="35" t="s">
        <v>88</v>
      </c>
      <c r="H15" s="37"/>
      <c r="I15" s="5">
        <v>26.9</v>
      </c>
      <c r="J15" s="27"/>
      <c r="K15" s="38"/>
    </row>
    <row r="16" ht="20" customHeight="1" spans="1:11">
      <c r="A16" s="10" t="s">
        <v>89</v>
      </c>
      <c r="B16" s="7"/>
      <c r="C16" s="39"/>
      <c r="D16" s="40"/>
      <c r="E16" s="40"/>
      <c r="F16" s="41"/>
      <c r="G16" s="41"/>
      <c r="H16" s="41"/>
      <c r="I16" s="41"/>
      <c r="J16" s="40"/>
      <c r="K16" s="42"/>
    </row>
    <row r="17" ht="20" customHeight="1" spans="1:11">
      <c r="A17" s="43" t="s">
        <v>90</v>
      </c>
      <c r="B17" s="7" t="s">
        <v>91</v>
      </c>
      <c r="C17" s="5" t="s">
        <v>150</v>
      </c>
      <c r="D17" s="14" t="s">
        <v>49</v>
      </c>
      <c r="E17" s="5"/>
      <c r="F17" s="8" t="s">
        <v>164</v>
      </c>
      <c r="G17" s="44"/>
      <c r="H17" s="45"/>
      <c r="I17" s="5" t="s">
        <v>40</v>
      </c>
      <c r="J17" s="5" t="s">
        <v>113</v>
      </c>
      <c r="K17" s="5"/>
    </row>
    <row r="18" ht="20" customHeight="1" spans="1:11">
      <c r="A18" s="46"/>
      <c r="B18" s="47" t="s">
        <v>93</v>
      </c>
      <c r="C18" s="48" t="s">
        <v>170</v>
      </c>
      <c r="D18" s="2" t="s">
        <v>94</v>
      </c>
      <c r="E18" s="49" t="s">
        <v>95</v>
      </c>
      <c r="F18" s="21" t="s">
        <v>94</v>
      </c>
      <c r="G18" s="27" t="s">
        <v>8</v>
      </c>
      <c r="H18" s="27" t="s">
        <v>96</v>
      </c>
      <c r="I18" s="27" t="s">
        <v>97</v>
      </c>
      <c r="J18" s="5" t="s">
        <v>98</v>
      </c>
      <c r="K18" s="5" t="s">
        <v>82</v>
      </c>
    </row>
    <row r="19" ht="20" customHeight="1" spans="1:11">
      <c r="A19" s="46"/>
      <c r="B19" s="47"/>
      <c r="C19" s="48"/>
      <c r="D19" s="50"/>
      <c r="E19" s="9">
        <v>2</v>
      </c>
      <c r="F19" s="34" t="s">
        <v>100</v>
      </c>
      <c r="G19" s="74">
        <v>125</v>
      </c>
      <c r="H19" s="74">
        <v>5677.1</v>
      </c>
      <c r="I19" s="52">
        <f>G19/G28</f>
        <v>0.0708616780045351</v>
      </c>
      <c r="J19" s="53">
        <f t="shared" ref="J19:J22" si="0">H19/G19</f>
        <v>45.4168</v>
      </c>
      <c r="K19" s="54"/>
    </row>
    <row r="20" ht="20" customHeight="1" spans="1:11">
      <c r="A20" s="46"/>
      <c r="B20" s="47" t="s">
        <v>101</v>
      </c>
      <c r="C20" s="2" t="s">
        <v>171</v>
      </c>
      <c r="D20" s="50"/>
      <c r="E20" s="9"/>
      <c r="F20" s="34" t="s">
        <v>102</v>
      </c>
      <c r="G20" s="74">
        <v>913</v>
      </c>
      <c r="H20" s="74">
        <v>41023.2</v>
      </c>
      <c r="I20" s="52">
        <f>G20/G28</f>
        <v>0.517573696145125</v>
      </c>
      <c r="J20" s="53">
        <f t="shared" si="0"/>
        <v>44.9323110624315</v>
      </c>
      <c r="K20" s="54"/>
    </row>
    <row r="21" ht="20" customHeight="1" spans="1:11">
      <c r="A21" s="46"/>
      <c r="B21" s="47"/>
      <c r="C21" s="2"/>
      <c r="D21" s="50"/>
      <c r="E21" s="9"/>
      <c r="F21" s="34" t="s">
        <v>103</v>
      </c>
      <c r="G21" s="74">
        <v>722</v>
      </c>
      <c r="H21" s="74">
        <v>31307.7</v>
      </c>
      <c r="I21" s="52">
        <f>G21/G28</f>
        <v>0.409297052154195</v>
      </c>
      <c r="J21" s="53">
        <f t="shared" si="0"/>
        <v>43.3624653739612</v>
      </c>
      <c r="K21" s="55"/>
    </row>
    <row r="22" ht="20" customHeight="1" spans="1:11">
      <c r="A22" s="46"/>
      <c r="B22" s="47" t="s">
        <v>104</v>
      </c>
      <c r="C22" s="5" t="s">
        <v>172</v>
      </c>
      <c r="D22" s="50"/>
      <c r="E22" s="9"/>
      <c r="F22" s="34" t="s">
        <v>173</v>
      </c>
      <c r="G22" s="74">
        <v>4</v>
      </c>
      <c r="H22" s="74">
        <v>151.5</v>
      </c>
      <c r="I22" s="52">
        <f>G22/G28</f>
        <v>0.00226757369614512</v>
      </c>
      <c r="J22" s="53">
        <f t="shared" si="0"/>
        <v>37.875</v>
      </c>
      <c r="K22" s="56"/>
    </row>
    <row r="23" ht="20" customHeight="1" spans="1:11">
      <c r="A23" s="46"/>
      <c r="B23" s="47" t="s">
        <v>106</v>
      </c>
      <c r="C23" s="2" t="s">
        <v>174</v>
      </c>
      <c r="D23" s="50"/>
      <c r="E23" s="57"/>
      <c r="F23" s="58"/>
      <c r="G23" s="57"/>
      <c r="H23" s="57"/>
      <c r="I23" s="59"/>
      <c r="J23" s="9"/>
      <c r="K23" s="59"/>
    </row>
    <row r="24" ht="20" customHeight="1" spans="1:11">
      <c r="A24" s="46"/>
      <c r="B24" s="47"/>
      <c r="C24" s="2"/>
      <c r="D24" s="50"/>
      <c r="E24" s="29"/>
      <c r="F24" s="29"/>
      <c r="G24" s="29"/>
      <c r="H24" s="29"/>
      <c r="I24" s="29"/>
      <c r="J24" s="29"/>
      <c r="K24" s="29"/>
    </row>
    <row r="25" ht="20" customHeight="1" spans="1:11">
      <c r="A25" s="46"/>
      <c r="B25" s="47" t="s">
        <v>107</v>
      </c>
      <c r="C25" s="5" t="s">
        <v>156</v>
      </c>
      <c r="D25" s="50"/>
      <c r="E25" s="60"/>
      <c r="F25" s="34"/>
      <c r="G25" s="61"/>
      <c r="H25" s="61"/>
      <c r="I25" s="59"/>
      <c r="J25" s="9"/>
      <c r="K25" s="59"/>
    </row>
    <row r="26" ht="20" customHeight="1" spans="1:11">
      <c r="A26" s="46"/>
      <c r="B26" s="47" t="s">
        <v>108</v>
      </c>
      <c r="C26" s="69" t="s">
        <v>157</v>
      </c>
      <c r="D26" s="50"/>
      <c r="E26" s="60"/>
      <c r="F26" s="34"/>
      <c r="G26" s="61"/>
      <c r="H26" s="61"/>
      <c r="I26" s="59"/>
      <c r="J26" s="9"/>
      <c r="K26" s="59"/>
    </row>
    <row r="27" ht="20" customHeight="1" spans="1:11">
      <c r="A27" s="46"/>
      <c r="B27" s="47" t="s">
        <v>109</v>
      </c>
      <c r="C27" s="62" t="s">
        <v>175</v>
      </c>
      <c r="D27" s="50"/>
      <c r="E27" s="57"/>
      <c r="F27" s="58"/>
      <c r="G27" s="57"/>
      <c r="H27" s="57"/>
      <c r="I27" s="59"/>
      <c r="J27" s="9"/>
      <c r="K27" s="59"/>
    </row>
    <row r="28" ht="20" customHeight="1" spans="1:11">
      <c r="A28" s="46"/>
      <c r="B28" s="47"/>
      <c r="C28" s="62"/>
      <c r="D28" s="50"/>
      <c r="E28" s="58" t="s">
        <v>110</v>
      </c>
      <c r="F28" s="58"/>
      <c r="G28" s="58">
        <f>SUM(G19:G27)</f>
        <v>1764</v>
      </c>
      <c r="H28" s="58">
        <f>SUM(H19:H27)</f>
        <v>78159.5</v>
      </c>
      <c r="I28" s="58"/>
      <c r="J28" s="53">
        <f>H28/G28</f>
        <v>44.3081065759637</v>
      </c>
      <c r="K28" s="24"/>
    </row>
    <row r="29" ht="20" customHeight="1" spans="1:11">
      <c r="A29" s="10" t="s">
        <v>111</v>
      </c>
      <c r="B29" s="7"/>
      <c r="C29" s="39"/>
      <c r="D29" s="40"/>
      <c r="E29" s="40"/>
      <c r="F29" s="40"/>
      <c r="G29" s="40"/>
      <c r="H29" s="40"/>
      <c r="I29" s="40"/>
      <c r="J29" s="40"/>
      <c r="K29" s="42"/>
    </row>
    <row r="30" ht="20" customHeight="1" spans="1:11">
      <c r="A30" s="43" t="s">
        <v>112</v>
      </c>
      <c r="B30" s="7" t="s">
        <v>42</v>
      </c>
      <c r="C30" s="5"/>
      <c r="D30" s="14" t="s">
        <v>49</v>
      </c>
      <c r="E30" s="5"/>
      <c r="F30" s="8" t="s">
        <v>164</v>
      </c>
      <c r="G30" s="44"/>
      <c r="H30" s="45"/>
      <c r="I30" s="10" t="s">
        <v>40</v>
      </c>
      <c r="J30" s="5" t="s">
        <v>113</v>
      </c>
      <c r="K30" s="5"/>
    </row>
    <row r="31" ht="20" customHeight="1" spans="1:11">
      <c r="A31" s="63"/>
      <c r="B31" s="7" t="s">
        <v>93</v>
      </c>
      <c r="C31" s="10"/>
      <c r="D31" s="43" t="s">
        <v>94</v>
      </c>
      <c r="E31" s="7"/>
      <c r="F31" s="21"/>
      <c r="G31" s="27" t="s">
        <v>8</v>
      </c>
      <c r="H31" s="27" t="s">
        <v>96</v>
      </c>
      <c r="I31" s="27"/>
      <c r="J31" s="5"/>
      <c r="K31" s="5"/>
    </row>
    <row r="32" ht="20" customHeight="1" spans="1:11">
      <c r="A32" s="63"/>
      <c r="B32" s="7" t="s">
        <v>101</v>
      </c>
      <c r="C32" s="10"/>
      <c r="D32" s="63"/>
      <c r="E32" s="7" t="s">
        <v>114</v>
      </c>
      <c r="F32" s="7"/>
      <c r="G32" s="5"/>
      <c r="H32" s="5"/>
      <c r="I32" s="5"/>
      <c r="J32" s="5"/>
      <c r="K32" s="5"/>
    </row>
    <row r="33" ht="20" customHeight="1" spans="1:19">
      <c r="A33" s="63"/>
      <c r="B33" s="7" t="s">
        <v>104</v>
      </c>
      <c r="C33" s="10"/>
      <c r="D33" s="63"/>
      <c r="E33" s="7" t="s">
        <v>115</v>
      </c>
      <c r="F33" s="7"/>
      <c r="G33" s="5"/>
      <c r="H33" s="5"/>
      <c r="I33" s="5"/>
      <c r="J33" s="5"/>
      <c r="K33" s="5"/>
    </row>
    <row r="34" ht="20" customHeight="1" spans="1:19">
      <c r="A34" s="63"/>
      <c r="B34" s="7" t="s">
        <v>106</v>
      </c>
      <c r="C34" s="10"/>
      <c r="D34" s="63"/>
      <c r="E34" s="7" t="s">
        <v>116</v>
      </c>
      <c r="F34" s="7"/>
      <c r="G34" s="5"/>
      <c r="H34" s="5"/>
      <c r="I34" s="5"/>
      <c r="J34" s="5"/>
      <c r="K34" s="5"/>
    </row>
    <row r="35" ht="20" customHeight="1" spans="1:19">
      <c r="A35" s="63"/>
      <c r="B35" s="7" t="s">
        <v>107</v>
      </c>
      <c r="C35" s="10"/>
      <c r="D35" s="63"/>
      <c r="E35" s="7" t="s">
        <v>117</v>
      </c>
      <c r="F35" s="7"/>
      <c r="G35" s="5"/>
      <c r="H35" s="5"/>
      <c r="I35" s="5"/>
      <c r="J35" s="5"/>
      <c r="K35" s="5"/>
    </row>
    <row r="36" ht="20" customHeight="1" spans="1:19">
      <c r="A36" s="63"/>
      <c r="B36" s="7" t="s">
        <v>108</v>
      </c>
      <c r="C36" s="10"/>
      <c r="D36" s="63"/>
      <c r="E36" s="7" t="s">
        <v>118</v>
      </c>
      <c r="F36" s="7"/>
      <c r="G36" s="5"/>
      <c r="H36" s="5"/>
      <c r="I36" s="5"/>
      <c r="J36" s="5"/>
      <c r="K36" s="5"/>
    </row>
    <row r="37" ht="20" customHeight="1" spans="1:19">
      <c r="A37" s="64"/>
      <c r="B37" s="7" t="s">
        <v>119</v>
      </c>
      <c r="C37" s="10"/>
      <c r="D37" s="64"/>
      <c r="E37" s="7" t="s">
        <v>120</v>
      </c>
      <c r="F37" s="7"/>
      <c r="G37" s="5"/>
      <c r="H37" s="5"/>
      <c r="I37" s="5"/>
      <c r="J37" s="5"/>
      <c r="K37" s="5"/>
    </row>
    <row r="38" ht="20" customHeight="1" spans="1:19">
      <c r="A38" s="18" t="s">
        <v>121</v>
      </c>
      <c r="B38" s="5"/>
      <c r="C38" s="5"/>
      <c r="D38" s="27"/>
      <c r="E38" s="5"/>
      <c r="F38" s="5"/>
      <c r="G38" s="5"/>
      <c r="H38" s="5"/>
      <c r="I38" s="5"/>
      <c r="J38" s="5"/>
      <c r="K38" s="5"/>
    </row>
    <row r="39" ht="20" customHeight="1" spans="1:19">
      <c r="A39" s="65"/>
      <c r="B39" s="65"/>
      <c r="C39" s="65"/>
      <c r="D39" s="65"/>
      <c r="E39" s="65"/>
      <c r="F39" s="65"/>
      <c r="G39" s="19" t="s">
        <v>159</v>
      </c>
      <c r="H39" s="19"/>
      <c r="I39" s="19"/>
      <c r="J39" s="19"/>
      <c r="K39" s="19"/>
    </row>
    <row r="40" ht="20" customHeight="1"/>
    <row r="43" spans="1:19">
      <c r="R43">
        <v>125</v>
      </c>
      <c r="S43">
        <v>5677.1</v>
      </c>
    </row>
    <row r="44" spans="1:19">
      <c r="R44">
        <v>913</v>
      </c>
      <c r="S44">
        <v>41023.2</v>
      </c>
    </row>
    <row r="45" spans="1:19">
      <c r="R45">
        <v>722</v>
      </c>
      <c r="S45">
        <v>31307.7</v>
      </c>
    </row>
    <row r="46" spans="1:19">
      <c r="R46">
        <v>4</v>
      </c>
      <c r="S46">
        <v>151.5</v>
      </c>
    </row>
  </sheetData>
  <mergeCells count="63">
    <mergeCell ref="A1:K1"/>
    <mergeCell ref="E2:F2"/>
    <mergeCell ref="G2:H2"/>
    <mergeCell ref="I2:J2"/>
    <mergeCell ref="F3:G3"/>
    <mergeCell ref="I3:J3"/>
    <mergeCell ref="F4:G4"/>
    <mergeCell ref="I4:J4"/>
    <mergeCell ref="F5:G5"/>
    <mergeCell ref="I5:J5"/>
    <mergeCell ref="F6:G6"/>
    <mergeCell ref="F7:G7"/>
    <mergeCell ref="F8:G8"/>
    <mergeCell ref="I8:J8"/>
    <mergeCell ref="F9:G9"/>
    <mergeCell ref="I9:J9"/>
    <mergeCell ref="F10:G10"/>
    <mergeCell ref="I10:J10"/>
    <mergeCell ref="F11:G11"/>
    <mergeCell ref="I11:J11"/>
    <mergeCell ref="F12:G12"/>
    <mergeCell ref="I12:J12"/>
    <mergeCell ref="I13:J13"/>
    <mergeCell ref="D14:E14"/>
    <mergeCell ref="G14:H14"/>
    <mergeCell ref="D15:E15"/>
    <mergeCell ref="G15:H15"/>
    <mergeCell ref="A16:B16"/>
    <mergeCell ref="C16:K16"/>
    <mergeCell ref="D17:E17"/>
    <mergeCell ref="F17:H17"/>
    <mergeCell ref="J17:K17"/>
    <mergeCell ref="E28:F28"/>
    <mergeCell ref="A29:B29"/>
    <mergeCell ref="C29:K29"/>
    <mergeCell ref="D30:E30"/>
    <mergeCell ref="F30:H30"/>
    <mergeCell ref="J30:K30"/>
    <mergeCell ref="B38:K38"/>
    <mergeCell ref="G39:K39"/>
    <mergeCell ref="A2:A13"/>
    <mergeCell ref="A14:A15"/>
    <mergeCell ref="A17:A28"/>
    <mergeCell ref="A30:A37"/>
    <mergeCell ref="B18:B19"/>
    <mergeCell ref="B20:B21"/>
    <mergeCell ref="B23:B24"/>
    <mergeCell ref="B27:B28"/>
    <mergeCell ref="C18:C19"/>
    <mergeCell ref="C20:C21"/>
    <mergeCell ref="C23:C24"/>
    <mergeCell ref="C27:C28"/>
    <mergeCell ref="D2:D13"/>
    <mergeCell ref="D18:D28"/>
    <mergeCell ref="D31:D37"/>
    <mergeCell ref="E3:E4"/>
    <mergeCell ref="E6:E8"/>
    <mergeCell ref="E9:E10"/>
    <mergeCell ref="E19:E22"/>
    <mergeCell ref="J14:J15"/>
    <mergeCell ref="K6:K7"/>
    <mergeCell ref="K14:K15"/>
    <mergeCell ref="I6:J7"/>
  </mergeCells>
  <pageMargins left="0.118055555555556" right="0.118055555555556" top="0.354166666666667" bottom="0.236111111111111" header="0.5" footer="0.236111111111111"/>
  <pageSetup paperSize="9" orientation="portrait"/>
  <headerFooter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0"/>
  <sheetViews>
    <sheetView topLeftCell="A2" workbookViewId="0">
      <selection activeCell="H6" sqref="H6:H12"/>
    </sheetView>
  </sheetViews>
  <sheetFormatPr defaultColWidth="9" defaultRowHeight="13.5"/>
  <cols>
    <col min="1" max="1" width="3.75" customWidth="1"/>
    <col min="3" max="3" width="24.5333333333333" customWidth="1"/>
    <col min="4" max="4" width="4.125" customWidth="1"/>
    <col min="5" max="5" width="8.4" customWidth="1"/>
    <col min="6" max="6" width="8.26666666666667" customWidth="1"/>
    <col min="7" max="7" width="8.36666666666667" customWidth="1"/>
    <col min="8" max="8" width="10.375" customWidth="1"/>
    <col min="9" max="9" width="8.625" customWidth="1"/>
    <col min="10" max="10" width="7.875" customWidth="1"/>
    <col min="11" max="11" width="9.25"/>
  </cols>
  <sheetData>
    <row r="1" ht="22.5" spans="1:11">
      <c r="A1" s="1" t="s">
        <v>33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0" customHeight="1" spans="1:11">
      <c r="A2" s="2" t="s">
        <v>34</v>
      </c>
      <c r="B2" s="3" t="s">
        <v>35</v>
      </c>
      <c r="C2" s="4" t="s">
        <v>20</v>
      </c>
      <c r="D2" s="2" t="s">
        <v>37</v>
      </c>
      <c r="E2" s="5" t="s">
        <v>38</v>
      </c>
      <c r="F2" s="5"/>
      <c r="G2" s="34" t="s">
        <v>124</v>
      </c>
      <c r="H2" s="34"/>
      <c r="I2" s="6" t="s">
        <v>40</v>
      </c>
      <c r="J2" s="7"/>
      <c r="K2" s="5" t="s">
        <v>41</v>
      </c>
    </row>
    <row r="3" ht="20" customHeight="1" spans="1:11">
      <c r="A3" s="2"/>
      <c r="B3" s="5" t="s">
        <v>42</v>
      </c>
      <c r="C3" s="8" t="s">
        <v>176</v>
      </c>
      <c r="D3" s="2"/>
      <c r="E3" s="5" t="s">
        <v>44</v>
      </c>
      <c r="F3" s="6" t="s">
        <v>45</v>
      </c>
      <c r="G3" s="7"/>
      <c r="H3" s="5" t="s">
        <v>139</v>
      </c>
      <c r="I3" s="10" t="s">
        <v>47</v>
      </c>
      <c r="J3" s="7"/>
      <c r="K3" s="11">
        <v>1804</v>
      </c>
    </row>
    <row r="4" ht="20" customHeight="1" spans="1:11">
      <c r="A4" s="2"/>
      <c r="B4" s="5" t="s">
        <v>4</v>
      </c>
      <c r="C4" s="8" t="s">
        <v>177</v>
      </c>
      <c r="D4" s="2"/>
      <c r="E4" s="5"/>
      <c r="F4" s="6" t="s">
        <v>178</v>
      </c>
      <c r="G4" s="7"/>
      <c r="H4" s="72"/>
      <c r="I4" s="10" t="s">
        <v>47</v>
      </c>
      <c r="J4" s="7"/>
      <c r="K4" s="5"/>
    </row>
    <row r="5" ht="20" customHeight="1" spans="1:11">
      <c r="A5" s="2"/>
      <c r="B5" s="5" t="s">
        <v>49</v>
      </c>
      <c r="C5" s="8" t="s">
        <v>179</v>
      </c>
      <c r="D5" s="2"/>
      <c r="E5" s="5" t="s">
        <v>51</v>
      </c>
      <c r="F5" s="6" t="s">
        <v>48</v>
      </c>
      <c r="G5" s="12"/>
      <c r="H5" s="13">
        <v>12</v>
      </c>
      <c r="I5" s="10" t="s">
        <v>165</v>
      </c>
      <c r="J5" s="7"/>
      <c r="K5" s="5">
        <f>K3+H5</f>
        <v>1816</v>
      </c>
    </row>
    <row r="6" ht="20" customHeight="1" spans="1:11">
      <c r="A6" s="2"/>
      <c r="B6" s="5" t="s">
        <v>54</v>
      </c>
      <c r="C6" s="8" t="s">
        <v>180</v>
      </c>
      <c r="D6" s="2"/>
      <c r="E6" s="14" t="s">
        <v>55</v>
      </c>
      <c r="F6" s="10" t="s">
        <v>56</v>
      </c>
      <c r="G6" s="7"/>
      <c r="H6" s="10"/>
      <c r="I6" s="15" t="s">
        <v>57</v>
      </c>
      <c r="J6" s="16"/>
      <c r="K6" s="17">
        <f>(H6+H7)/K5</f>
        <v>0</v>
      </c>
    </row>
    <row r="7" ht="20" customHeight="1" spans="1:11">
      <c r="A7" s="2"/>
      <c r="B7" s="5" t="s">
        <v>58</v>
      </c>
      <c r="C7" s="8" t="s">
        <v>22</v>
      </c>
      <c r="D7" s="2"/>
      <c r="E7" s="18"/>
      <c r="F7" s="10" t="s">
        <v>60</v>
      </c>
      <c r="G7" s="7"/>
      <c r="H7" s="19"/>
      <c r="I7" s="20"/>
      <c r="J7" s="21"/>
      <c r="K7" s="22"/>
    </row>
    <row r="8" ht="20" customHeight="1" spans="1:11">
      <c r="A8" s="2"/>
      <c r="B8" s="5" t="s">
        <v>61</v>
      </c>
      <c r="C8" s="8" t="s">
        <v>181</v>
      </c>
      <c r="D8" s="2"/>
      <c r="E8" s="18"/>
      <c r="F8" s="5" t="s">
        <v>63</v>
      </c>
      <c r="G8" s="5"/>
      <c r="H8" s="23"/>
      <c r="I8" s="10" t="s">
        <v>64</v>
      </c>
      <c r="J8" s="7"/>
      <c r="K8" s="24">
        <f>H8/K3</f>
        <v>0</v>
      </c>
    </row>
    <row r="9" ht="20" customHeight="1" spans="1:11">
      <c r="A9" s="2"/>
      <c r="B9" s="5" t="s">
        <v>65</v>
      </c>
      <c r="C9" s="8">
        <v>1800</v>
      </c>
      <c r="D9" s="2"/>
      <c r="E9" s="14" t="s">
        <v>66</v>
      </c>
      <c r="F9" s="5" t="s">
        <v>67</v>
      </c>
      <c r="G9" s="3"/>
      <c r="H9" s="25"/>
      <c r="I9" s="10" t="s">
        <v>68</v>
      </c>
      <c r="J9" s="12"/>
      <c r="K9" s="24">
        <f>H9/K3</f>
        <v>0</v>
      </c>
    </row>
    <row r="10" ht="20" customHeight="1" spans="1:11">
      <c r="A10" s="2"/>
      <c r="B10" s="5" t="s">
        <v>69</v>
      </c>
      <c r="C10" s="26">
        <v>55310</v>
      </c>
      <c r="D10" s="2"/>
      <c r="E10" s="27"/>
      <c r="F10" s="5" t="s">
        <v>70</v>
      </c>
      <c r="G10" s="3"/>
      <c r="H10" s="5"/>
      <c r="I10" s="10" t="s">
        <v>68</v>
      </c>
      <c r="J10" s="12"/>
      <c r="K10" s="24">
        <f>H10/K3</f>
        <v>0</v>
      </c>
    </row>
    <row r="11" ht="20" customHeight="1" spans="1:11">
      <c r="A11" s="2"/>
      <c r="B11" s="5" t="s">
        <v>71</v>
      </c>
      <c r="C11" s="28" t="s">
        <v>182</v>
      </c>
      <c r="D11" s="2"/>
      <c r="E11" s="5" t="s">
        <v>73</v>
      </c>
      <c r="F11" s="5" t="s">
        <v>74</v>
      </c>
      <c r="G11" s="5"/>
      <c r="H11" s="5"/>
      <c r="I11" s="10" t="s">
        <v>68</v>
      </c>
      <c r="J11" s="12"/>
      <c r="K11" s="24">
        <f>H11/K3</f>
        <v>0</v>
      </c>
    </row>
    <row r="12" ht="20" customHeight="1" spans="1:11">
      <c r="A12" s="2"/>
      <c r="B12" s="5" t="s">
        <v>75</v>
      </c>
      <c r="C12" s="8" t="s">
        <v>149</v>
      </c>
      <c r="D12" s="2"/>
      <c r="E12" s="3"/>
      <c r="F12" s="5" t="s">
        <v>77</v>
      </c>
      <c r="G12" s="5"/>
      <c r="H12" s="5"/>
      <c r="I12" s="10" t="s">
        <v>78</v>
      </c>
      <c r="J12" s="12"/>
      <c r="K12" s="24">
        <f>H12/K3</f>
        <v>0</v>
      </c>
    </row>
    <row r="13" ht="20" customHeight="1" spans="1:11">
      <c r="A13" s="2"/>
      <c r="B13" s="29"/>
      <c r="C13" s="29"/>
      <c r="D13" s="2"/>
      <c r="E13" s="5" t="s">
        <v>79</v>
      </c>
      <c r="F13" s="5">
        <v>1804</v>
      </c>
      <c r="G13" s="5" t="s">
        <v>80</v>
      </c>
      <c r="H13" s="5">
        <v>76417.3</v>
      </c>
      <c r="I13" s="10" t="s">
        <v>81</v>
      </c>
      <c r="J13" s="7"/>
      <c r="K13" s="25">
        <f>K12/J28</f>
        <v>0</v>
      </c>
    </row>
    <row r="14" ht="20" customHeight="1" spans="1:11">
      <c r="A14" s="30" t="s">
        <v>82</v>
      </c>
      <c r="B14" s="27" t="s">
        <v>83</v>
      </c>
      <c r="C14" s="31">
        <v>54400</v>
      </c>
      <c r="D14" s="20" t="s">
        <v>84</v>
      </c>
      <c r="E14" s="21"/>
      <c r="F14" s="27">
        <v>21.9</v>
      </c>
      <c r="G14" s="27" t="s">
        <v>85</v>
      </c>
      <c r="H14" s="27"/>
      <c r="I14" s="5">
        <v>30.2</v>
      </c>
      <c r="J14" s="14" t="s">
        <v>86</v>
      </c>
      <c r="K14" s="32">
        <f>I15/I14</f>
        <v>1.07284768211921</v>
      </c>
    </row>
    <row r="15" ht="20" customHeight="1" spans="1:11">
      <c r="A15" s="33"/>
      <c r="B15" s="5" t="s">
        <v>8</v>
      </c>
      <c r="C15" s="34">
        <v>1800</v>
      </c>
      <c r="D15" s="35" t="s">
        <v>87</v>
      </c>
      <c r="E15" s="35"/>
      <c r="F15" s="36">
        <v>10.5</v>
      </c>
      <c r="G15" s="35" t="s">
        <v>88</v>
      </c>
      <c r="H15" s="37"/>
      <c r="I15" s="5">
        <v>32.4</v>
      </c>
      <c r="J15" s="27"/>
      <c r="K15" s="38"/>
    </row>
    <row r="16" ht="20" customHeight="1" spans="1:11">
      <c r="A16" s="10" t="s">
        <v>89</v>
      </c>
      <c r="B16" s="7"/>
      <c r="C16" s="39"/>
      <c r="D16" s="40"/>
      <c r="E16" s="40"/>
      <c r="F16" s="41"/>
      <c r="G16" s="41"/>
      <c r="H16" s="41"/>
      <c r="I16" s="41"/>
      <c r="J16" s="40"/>
      <c r="K16" s="42"/>
    </row>
    <row r="17" ht="20" customHeight="1" spans="1:11">
      <c r="A17" s="43" t="s">
        <v>90</v>
      </c>
      <c r="B17" s="7" t="s">
        <v>91</v>
      </c>
      <c r="C17" s="5" t="s">
        <v>183</v>
      </c>
      <c r="D17" s="14" t="s">
        <v>49</v>
      </c>
      <c r="E17" s="5"/>
      <c r="F17" s="10" t="s">
        <v>179</v>
      </c>
      <c r="G17" s="6"/>
      <c r="H17" s="7"/>
      <c r="I17" s="5" t="s">
        <v>40</v>
      </c>
      <c r="J17" s="5" t="s">
        <v>113</v>
      </c>
      <c r="K17" s="5"/>
    </row>
    <row r="18" ht="20" customHeight="1" spans="1:11">
      <c r="A18" s="46"/>
      <c r="B18" s="47" t="s">
        <v>93</v>
      </c>
      <c r="C18" s="48" t="s">
        <v>184</v>
      </c>
      <c r="D18" s="2" t="s">
        <v>94</v>
      </c>
      <c r="E18" s="49" t="s">
        <v>95</v>
      </c>
      <c r="F18" s="21" t="s">
        <v>94</v>
      </c>
      <c r="G18" s="27" t="s">
        <v>8</v>
      </c>
      <c r="H18" s="27" t="s">
        <v>96</v>
      </c>
      <c r="I18" s="27" t="s">
        <v>97</v>
      </c>
      <c r="J18" s="5" t="s">
        <v>98</v>
      </c>
      <c r="K18" s="5" t="s">
        <v>82</v>
      </c>
    </row>
    <row r="19" ht="20" customHeight="1" spans="1:11">
      <c r="A19" s="46"/>
      <c r="B19" s="47"/>
      <c r="C19" s="48"/>
      <c r="D19" s="50"/>
      <c r="E19" s="9">
        <v>2.3</v>
      </c>
      <c r="F19" s="34" t="s">
        <v>100</v>
      </c>
      <c r="G19" s="51">
        <v>21</v>
      </c>
      <c r="H19" s="51">
        <v>901.5</v>
      </c>
      <c r="I19" s="52">
        <f>G19/G28</f>
        <v>0.0116407982261641</v>
      </c>
      <c r="J19" s="53">
        <f t="shared" ref="J19:J22" si="0">H19/G19</f>
        <v>42.9285714285714</v>
      </c>
      <c r="K19" s="54"/>
    </row>
    <row r="20" ht="20" customHeight="1" spans="1:11">
      <c r="A20" s="46"/>
      <c r="B20" s="47" t="s">
        <v>101</v>
      </c>
      <c r="C20" s="2" t="s">
        <v>185</v>
      </c>
      <c r="D20" s="50"/>
      <c r="E20" s="9"/>
      <c r="F20" s="34" t="s">
        <v>102</v>
      </c>
      <c r="G20" s="51">
        <v>1388</v>
      </c>
      <c r="H20" s="51">
        <v>58724.2</v>
      </c>
      <c r="I20" s="52">
        <f>G20/G28</f>
        <v>0.76940133037694</v>
      </c>
      <c r="J20" s="53">
        <f t="shared" si="0"/>
        <v>42.3085014409222</v>
      </c>
      <c r="K20" s="54"/>
    </row>
    <row r="21" ht="20" customHeight="1" spans="1:11">
      <c r="A21" s="46"/>
      <c r="B21" s="47"/>
      <c r="C21" s="2"/>
      <c r="D21" s="50"/>
      <c r="E21" s="9"/>
      <c r="F21" s="34" t="s">
        <v>103</v>
      </c>
      <c r="G21" s="34">
        <v>390</v>
      </c>
      <c r="H21" s="34">
        <v>16611.4</v>
      </c>
      <c r="I21" s="52">
        <f>G21/G28</f>
        <v>0.216186252771619</v>
      </c>
      <c r="J21" s="53">
        <f t="shared" si="0"/>
        <v>42.5933333333333</v>
      </c>
      <c r="K21" s="55"/>
    </row>
    <row r="22" ht="20" customHeight="1" spans="1:11">
      <c r="A22" s="46"/>
      <c r="B22" s="47" t="s">
        <v>104</v>
      </c>
      <c r="C22" s="5" t="s">
        <v>186</v>
      </c>
      <c r="D22" s="50"/>
      <c r="E22" s="9"/>
      <c r="F22" s="34" t="s">
        <v>173</v>
      </c>
      <c r="G22" s="51">
        <v>5</v>
      </c>
      <c r="H22" s="51">
        <v>180.2</v>
      </c>
      <c r="I22" s="52">
        <f>G22/G28</f>
        <v>0.00277161862527716</v>
      </c>
      <c r="J22" s="53">
        <f t="shared" si="0"/>
        <v>36.04</v>
      </c>
      <c r="K22" s="56"/>
    </row>
    <row r="23" ht="20" customHeight="1" spans="1:11">
      <c r="A23" s="46"/>
      <c r="B23" s="47" t="s">
        <v>106</v>
      </c>
      <c r="C23" s="2" t="s">
        <v>187</v>
      </c>
      <c r="D23" s="50"/>
      <c r="E23" s="57"/>
      <c r="F23" s="58"/>
      <c r="G23" s="57"/>
      <c r="H23" s="57"/>
      <c r="I23" s="59"/>
      <c r="J23" s="9"/>
      <c r="K23" s="59"/>
    </row>
    <row r="24" ht="20" customHeight="1" spans="1:11">
      <c r="A24" s="46"/>
      <c r="B24" s="47"/>
      <c r="C24" s="2"/>
      <c r="D24" s="50"/>
      <c r="E24" s="29"/>
      <c r="F24" s="29"/>
      <c r="G24" s="29"/>
      <c r="H24" s="29"/>
      <c r="I24" s="29"/>
      <c r="J24" s="29"/>
      <c r="K24" s="29"/>
    </row>
    <row r="25" ht="20" customHeight="1" spans="1:11">
      <c r="A25" s="46"/>
      <c r="B25" s="47" t="s">
        <v>107</v>
      </c>
      <c r="C25" s="5" t="s">
        <v>156</v>
      </c>
      <c r="D25" s="50"/>
      <c r="E25" s="60"/>
      <c r="F25" s="34"/>
      <c r="G25" s="61"/>
      <c r="H25" s="61"/>
      <c r="I25" s="59"/>
      <c r="J25" s="9"/>
      <c r="K25" s="59"/>
    </row>
    <row r="26" ht="20" customHeight="1" spans="1:11">
      <c r="A26" s="46"/>
      <c r="B26" s="47" t="s">
        <v>108</v>
      </c>
      <c r="C26" s="23" t="s">
        <v>188</v>
      </c>
      <c r="D26" s="50"/>
      <c r="E26" s="60"/>
      <c r="F26" s="34"/>
      <c r="G26" s="61"/>
      <c r="H26" s="61"/>
      <c r="I26" s="59"/>
      <c r="J26" s="9"/>
      <c r="K26" s="59"/>
    </row>
    <row r="27" ht="20" customHeight="1" spans="1:11">
      <c r="A27" s="46"/>
      <c r="B27" s="47" t="s">
        <v>109</v>
      </c>
      <c r="C27" s="62" t="s">
        <v>189</v>
      </c>
      <c r="D27" s="50"/>
      <c r="E27" s="57"/>
      <c r="F27" s="58"/>
      <c r="G27" s="57"/>
      <c r="H27" s="57"/>
      <c r="I27" s="59"/>
      <c r="J27" s="9"/>
      <c r="K27" s="59"/>
    </row>
    <row r="28" ht="20" customHeight="1" spans="1:11">
      <c r="A28" s="46"/>
      <c r="B28" s="47"/>
      <c r="C28" s="62"/>
      <c r="D28" s="50"/>
      <c r="E28" s="57" t="s">
        <v>110</v>
      </c>
      <c r="F28" s="57"/>
      <c r="G28" s="57">
        <f>SUM(G19:G27)</f>
        <v>1804</v>
      </c>
      <c r="H28" s="57">
        <f>SUM(H19:H27)</f>
        <v>76417.3</v>
      </c>
      <c r="I28" s="57"/>
      <c r="J28" s="9">
        <f>H28/G28</f>
        <v>42.3599223946785</v>
      </c>
      <c r="K28" s="24"/>
    </row>
    <row r="29" ht="20" customHeight="1" spans="1:11">
      <c r="A29" s="10" t="s">
        <v>111</v>
      </c>
      <c r="B29" s="7"/>
      <c r="C29" s="39"/>
      <c r="D29" s="40"/>
      <c r="E29" s="40"/>
      <c r="F29" s="40"/>
      <c r="G29" s="40"/>
      <c r="H29" s="40"/>
      <c r="I29" s="40"/>
      <c r="J29" s="40"/>
      <c r="K29" s="42"/>
    </row>
    <row r="30" ht="20" customHeight="1" spans="1:11">
      <c r="A30" s="43" t="s">
        <v>112</v>
      </c>
      <c r="B30" s="7" t="s">
        <v>42</v>
      </c>
      <c r="C30" s="5"/>
      <c r="D30" s="14" t="s">
        <v>49</v>
      </c>
      <c r="E30" s="5"/>
      <c r="F30" s="10" t="s">
        <v>179</v>
      </c>
      <c r="G30" s="6"/>
      <c r="H30" s="7"/>
      <c r="I30" s="10" t="s">
        <v>40</v>
      </c>
      <c r="J30" s="5" t="s">
        <v>113</v>
      </c>
      <c r="K30" s="5"/>
    </row>
    <row r="31" ht="20" customHeight="1" spans="1:11">
      <c r="A31" s="63"/>
      <c r="B31" s="7" t="s">
        <v>93</v>
      </c>
      <c r="C31" s="10"/>
      <c r="D31" s="43" t="s">
        <v>94</v>
      </c>
      <c r="E31" s="7"/>
      <c r="F31" s="21"/>
      <c r="G31" s="27" t="s">
        <v>8</v>
      </c>
      <c r="H31" s="27" t="s">
        <v>96</v>
      </c>
      <c r="I31" s="27"/>
      <c r="J31" s="5"/>
      <c r="K31" s="5"/>
    </row>
    <row r="32" ht="20" customHeight="1" spans="1:11">
      <c r="A32" s="63"/>
      <c r="B32" s="7" t="s">
        <v>101</v>
      </c>
      <c r="C32" s="10"/>
      <c r="D32" s="63"/>
      <c r="E32" s="7" t="s">
        <v>114</v>
      </c>
      <c r="F32" s="7"/>
      <c r="G32" s="5"/>
      <c r="H32" s="5"/>
      <c r="I32" s="5"/>
      <c r="J32" s="5"/>
      <c r="K32" s="5"/>
    </row>
    <row r="33" ht="20" customHeight="1" spans="1:11">
      <c r="A33" s="63"/>
      <c r="B33" s="7" t="s">
        <v>104</v>
      </c>
      <c r="C33" s="10"/>
      <c r="D33" s="63"/>
      <c r="E33" s="7" t="s">
        <v>115</v>
      </c>
      <c r="F33" s="7"/>
      <c r="G33" s="5"/>
      <c r="H33" s="5"/>
      <c r="I33" s="5"/>
      <c r="J33" s="5"/>
      <c r="K33" s="5"/>
    </row>
    <row r="34" ht="20" customHeight="1" spans="1:11">
      <c r="A34" s="63"/>
      <c r="B34" s="7" t="s">
        <v>106</v>
      </c>
      <c r="C34" s="10"/>
      <c r="D34" s="63"/>
      <c r="E34" s="7" t="s">
        <v>116</v>
      </c>
      <c r="F34" s="7"/>
      <c r="G34" s="5"/>
      <c r="H34" s="5"/>
      <c r="I34" s="5"/>
      <c r="J34" s="5"/>
      <c r="K34" s="5"/>
    </row>
    <row r="35" ht="20" customHeight="1" spans="1:11">
      <c r="A35" s="63"/>
      <c r="B35" s="7" t="s">
        <v>107</v>
      </c>
      <c r="C35" s="10"/>
      <c r="D35" s="63"/>
      <c r="E35" s="7" t="s">
        <v>117</v>
      </c>
      <c r="F35" s="7"/>
      <c r="G35" s="5"/>
      <c r="H35" s="5"/>
      <c r="I35" s="5"/>
      <c r="J35" s="5"/>
      <c r="K35" s="5"/>
    </row>
    <row r="36" ht="20" customHeight="1" spans="1:11">
      <c r="A36" s="63"/>
      <c r="B36" s="7" t="s">
        <v>108</v>
      </c>
      <c r="C36" s="10"/>
      <c r="D36" s="63"/>
      <c r="E36" s="7" t="s">
        <v>118</v>
      </c>
      <c r="F36" s="7"/>
      <c r="G36" s="5"/>
      <c r="H36" s="5"/>
      <c r="I36" s="5"/>
      <c r="J36" s="5"/>
      <c r="K36" s="5"/>
    </row>
    <row r="37" ht="20" customHeight="1" spans="1:11">
      <c r="A37" s="64"/>
      <c r="B37" s="7" t="s">
        <v>119</v>
      </c>
      <c r="C37" s="10"/>
      <c r="D37" s="64"/>
      <c r="E37" s="7" t="s">
        <v>120</v>
      </c>
      <c r="F37" s="7"/>
      <c r="G37" s="5"/>
      <c r="H37" s="5"/>
      <c r="I37" s="5"/>
      <c r="J37" s="5"/>
      <c r="K37" s="5"/>
    </row>
    <row r="38" ht="20" customHeight="1" spans="1:11">
      <c r="A38" s="18" t="s">
        <v>121</v>
      </c>
      <c r="B38" s="5"/>
      <c r="C38" s="5"/>
      <c r="D38" s="27"/>
      <c r="E38" s="5"/>
      <c r="F38" s="5"/>
      <c r="G38" s="5"/>
      <c r="H38" s="5"/>
      <c r="I38" s="5"/>
      <c r="J38" s="5"/>
      <c r="K38" s="5"/>
    </row>
    <row r="39" ht="20" customHeight="1" spans="1:11">
      <c r="A39" s="65"/>
      <c r="B39" s="65"/>
      <c r="C39" s="65"/>
      <c r="D39" s="65"/>
      <c r="E39" s="65"/>
      <c r="F39" s="65"/>
      <c r="G39" s="19" t="s">
        <v>190</v>
      </c>
      <c r="H39" s="19"/>
      <c r="I39" s="19"/>
      <c r="J39" s="19"/>
      <c r="K39" s="19"/>
    </row>
    <row r="40" ht="20" customHeight="1"/>
  </sheetData>
  <mergeCells count="63">
    <mergeCell ref="A1:K1"/>
    <mergeCell ref="E2:F2"/>
    <mergeCell ref="G2:H2"/>
    <mergeCell ref="I2:J2"/>
    <mergeCell ref="F3:G3"/>
    <mergeCell ref="I3:J3"/>
    <mergeCell ref="F4:G4"/>
    <mergeCell ref="I4:J4"/>
    <mergeCell ref="F5:G5"/>
    <mergeCell ref="I5:J5"/>
    <mergeCell ref="F6:G6"/>
    <mergeCell ref="F7:G7"/>
    <mergeCell ref="F8:G8"/>
    <mergeCell ref="I8:J8"/>
    <mergeCell ref="F9:G9"/>
    <mergeCell ref="I9:J9"/>
    <mergeCell ref="F10:G10"/>
    <mergeCell ref="I10:J10"/>
    <mergeCell ref="F11:G11"/>
    <mergeCell ref="I11:J11"/>
    <mergeCell ref="F12:G12"/>
    <mergeCell ref="I12:J12"/>
    <mergeCell ref="I13:J13"/>
    <mergeCell ref="D14:E14"/>
    <mergeCell ref="G14:H14"/>
    <mergeCell ref="D15:E15"/>
    <mergeCell ref="G15:H15"/>
    <mergeCell ref="A16:B16"/>
    <mergeCell ref="C16:K16"/>
    <mergeCell ref="D17:E17"/>
    <mergeCell ref="F17:H17"/>
    <mergeCell ref="J17:K17"/>
    <mergeCell ref="E28:F28"/>
    <mergeCell ref="A29:B29"/>
    <mergeCell ref="C29:K29"/>
    <mergeCell ref="D30:E30"/>
    <mergeCell ref="F30:H30"/>
    <mergeCell ref="J30:K30"/>
    <mergeCell ref="B38:K38"/>
    <mergeCell ref="G39:K39"/>
    <mergeCell ref="A2:A13"/>
    <mergeCell ref="A14:A15"/>
    <mergeCell ref="A17:A28"/>
    <mergeCell ref="A30:A37"/>
    <mergeCell ref="B18:B19"/>
    <mergeCell ref="B20:B21"/>
    <mergeCell ref="B23:B24"/>
    <mergeCell ref="B27:B28"/>
    <mergeCell ref="C18:C19"/>
    <mergeCell ref="C20:C21"/>
    <mergeCell ref="C23:C24"/>
    <mergeCell ref="C27:C28"/>
    <mergeCell ref="D2:D13"/>
    <mergeCell ref="D18:D28"/>
    <mergeCell ref="D31:D37"/>
    <mergeCell ref="E3:E4"/>
    <mergeCell ref="E6:E8"/>
    <mergeCell ref="E9:E10"/>
    <mergeCell ref="E19:E22"/>
    <mergeCell ref="J14:J15"/>
    <mergeCell ref="K6:K7"/>
    <mergeCell ref="K14:K15"/>
    <mergeCell ref="I6:J7"/>
  </mergeCells>
  <pageMargins left="0.0388888888888889" right="0.0784722222222222" top="0.118055555555556" bottom="0.314583333333333" header="0.5" footer="0.5"/>
  <pageSetup paperSize="9" orientation="portrait"/>
  <headerFooter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84"/>
  <sheetViews>
    <sheetView topLeftCell="A2" workbookViewId="0">
      <selection activeCell="H6" sqref="H6:H12"/>
    </sheetView>
  </sheetViews>
  <sheetFormatPr defaultColWidth="9" defaultRowHeight="13.5"/>
  <cols>
    <col min="1" max="1" width="3.75" customWidth="1"/>
    <col min="3" max="3" width="24.5333333333333" customWidth="1"/>
    <col min="4" max="4" width="4.125" customWidth="1"/>
    <col min="5" max="5" width="8" customWidth="1"/>
    <col min="6" max="6" width="6.375" customWidth="1"/>
    <col min="7" max="7" width="8.25" customWidth="1"/>
    <col min="8" max="8" width="11.625" customWidth="1"/>
    <col min="9" max="9" width="9.54166666666667" customWidth="1"/>
    <col min="10" max="10" width="7.35" customWidth="1"/>
    <col min="11" max="11" width="8.75" customWidth="1"/>
    <col min="23" max="23" width="12.625"/>
    <col min="24" max="24" width="17.625" customWidth="1"/>
  </cols>
  <sheetData>
    <row r="1" ht="22.5" spans="1:24">
      <c r="A1" s="1" t="s">
        <v>33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0" customHeight="1" spans="1:24">
      <c r="A2" s="2" t="s">
        <v>34</v>
      </c>
      <c r="B2" s="3" t="s">
        <v>35</v>
      </c>
      <c r="C2" s="4" t="s">
        <v>20</v>
      </c>
      <c r="D2" s="2" t="s">
        <v>37</v>
      </c>
      <c r="E2" s="5" t="s">
        <v>38</v>
      </c>
      <c r="F2" s="5"/>
      <c r="G2" s="5" t="s">
        <v>191</v>
      </c>
      <c r="H2" s="5"/>
      <c r="I2" s="6" t="s">
        <v>40</v>
      </c>
      <c r="J2" s="7"/>
      <c r="K2" s="5" t="s">
        <v>41</v>
      </c>
    </row>
    <row r="3" ht="20" customHeight="1" spans="1:24">
      <c r="A3" s="2"/>
      <c r="B3" s="5" t="s">
        <v>42</v>
      </c>
      <c r="C3" s="8" t="s">
        <v>192</v>
      </c>
      <c r="D3" s="2"/>
      <c r="E3" s="5" t="s">
        <v>44</v>
      </c>
      <c r="F3" s="6" t="s">
        <v>45</v>
      </c>
      <c r="G3" s="7"/>
      <c r="H3" s="5" t="s">
        <v>139</v>
      </c>
      <c r="I3" s="10" t="s">
        <v>47</v>
      </c>
      <c r="J3" s="7"/>
      <c r="K3" s="11">
        <v>8327</v>
      </c>
    </row>
    <row r="4" ht="20" customHeight="1" spans="1:24">
      <c r="A4" s="2"/>
      <c r="B4" s="5" t="s">
        <v>4</v>
      </c>
      <c r="C4" s="8" t="s">
        <v>193</v>
      </c>
      <c r="D4" s="2"/>
      <c r="E4" s="5"/>
      <c r="F4" s="6" t="s">
        <v>178</v>
      </c>
      <c r="G4" s="7"/>
      <c r="H4" s="72"/>
      <c r="I4" s="10" t="s">
        <v>47</v>
      </c>
      <c r="J4" s="7"/>
      <c r="K4" s="5"/>
    </row>
    <row r="5" ht="20" customHeight="1" spans="1:24">
      <c r="A5" s="2"/>
      <c r="B5" s="5" t="s">
        <v>49</v>
      </c>
      <c r="C5" s="8" t="s">
        <v>194</v>
      </c>
      <c r="D5" s="2"/>
      <c r="E5" s="5" t="s">
        <v>51</v>
      </c>
      <c r="F5" s="6" t="s">
        <v>48</v>
      </c>
      <c r="G5" s="12"/>
      <c r="H5" s="13">
        <f>15+22+29+26+50+31+24+21+17+22+29+21+69+65+2</f>
        <v>443</v>
      </c>
      <c r="I5" s="10" t="s">
        <v>165</v>
      </c>
      <c r="J5" s="7"/>
      <c r="K5" s="5">
        <f>K3+H5</f>
        <v>8770</v>
      </c>
    </row>
    <row r="6" ht="20" customHeight="1" spans="1:24">
      <c r="A6" s="2"/>
      <c r="B6" s="5" t="s">
        <v>54</v>
      </c>
      <c r="C6" s="8" t="s">
        <v>195</v>
      </c>
      <c r="D6" s="2"/>
      <c r="E6" s="14" t="s">
        <v>55</v>
      </c>
      <c r="F6" s="10" t="s">
        <v>56</v>
      </c>
      <c r="G6" s="7"/>
      <c r="H6" s="10"/>
      <c r="I6" s="15" t="s">
        <v>57</v>
      </c>
      <c r="J6" s="16"/>
      <c r="K6" s="17">
        <f>(H6+H7)/K5</f>
        <v>0</v>
      </c>
    </row>
    <row r="7" ht="20" customHeight="1" spans="1:24">
      <c r="A7" s="2"/>
      <c r="B7" s="5" t="s">
        <v>58</v>
      </c>
      <c r="C7" s="8" t="s">
        <v>22</v>
      </c>
      <c r="D7" s="2"/>
      <c r="E7" s="18"/>
      <c r="F7" s="10" t="s">
        <v>60</v>
      </c>
      <c r="G7" s="7"/>
      <c r="H7" s="19"/>
      <c r="I7" s="20"/>
      <c r="J7" s="21"/>
      <c r="K7" s="22"/>
    </row>
    <row r="8" ht="20" customHeight="1" spans="1:24">
      <c r="A8" s="2"/>
      <c r="B8" s="5" t="s">
        <v>61</v>
      </c>
      <c r="C8" s="8" t="s">
        <v>196</v>
      </c>
      <c r="D8" s="2"/>
      <c r="E8" s="18"/>
      <c r="F8" s="5" t="s">
        <v>63</v>
      </c>
      <c r="G8" s="5"/>
      <c r="H8" s="23"/>
      <c r="I8" s="10" t="s">
        <v>64</v>
      </c>
      <c r="J8" s="7"/>
      <c r="K8" s="24">
        <f>H8/K3</f>
        <v>0</v>
      </c>
    </row>
    <row r="9" ht="20" customHeight="1" spans="1:24">
      <c r="A9" s="2"/>
      <c r="B9" s="5" t="s">
        <v>65</v>
      </c>
      <c r="C9" s="8">
        <v>8770</v>
      </c>
      <c r="D9" s="2"/>
      <c r="E9" s="14" t="s">
        <v>66</v>
      </c>
      <c r="F9" s="5" t="s">
        <v>67</v>
      </c>
      <c r="G9" s="3"/>
      <c r="H9" s="25"/>
      <c r="I9" s="10" t="s">
        <v>68</v>
      </c>
      <c r="J9" s="12"/>
      <c r="K9" s="24">
        <f>H9/K3</f>
        <v>0</v>
      </c>
    </row>
    <row r="10" ht="20" customHeight="1" spans="1:24">
      <c r="A10" s="2"/>
      <c r="B10" s="5" t="s">
        <v>69</v>
      </c>
      <c r="C10" s="26">
        <v>253044</v>
      </c>
      <c r="D10" s="2"/>
      <c r="E10" s="27"/>
      <c r="F10" s="5" t="s">
        <v>70</v>
      </c>
      <c r="G10" s="3"/>
      <c r="H10" s="5"/>
      <c r="I10" s="10" t="s">
        <v>68</v>
      </c>
      <c r="J10" s="12"/>
      <c r="K10" s="24">
        <f>H10/K3</f>
        <v>0</v>
      </c>
      <c r="X10" s="73"/>
    </row>
    <row r="11" ht="20" customHeight="1" spans="1:24">
      <c r="A11" s="2"/>
      <c r="B11" s="5" t="s">
        <v>71</v>
      </c>
      <c r="C11" s="28" t="s">
        <v>197</v>
      </c>
      <c r="D11" s="2"/>
      <c r="E11" s="5" t="s">
        <v>73</v>
      </c>
      <c r="F11" s="5" t="s">
        <v>74</v>
      </c>
      <c r="G11" s="5"/>
      <c r="H11" s="5"/>
      <c r="I11" s="10" t="s">
        <v>68</v>
      </c>
      <c r="J11" s="12"/>
      <c r="K11" s="24">
        <f>H11/K3</f>
        <v>0</v>
      </c>
    </row>
    <row r="12" ht="20" customHeight="1" spans="1:24">
      <c r="A12" s="2"/>
      <c r="B12" s="5" t="s">
        <v>75</v>
      </c>
      <c r="C12" s="8" t="s">
        <v>198</v>
      </c>
      <c r="D12" s="2"/>
      <c r="E12" s="3"/>
      <c r="F12" s="5" t="s">
        <v>77</v>
      </c>
      <c r="G12" s="5"/>
      <c r="H12" s="5"/>
      <c r="I12" s="10" t="s">
        <v>78</v>
      </c>
      <c r="J12" s="12"/>
      <c r="K12" s="24">
        <f>H12/K3</f>
        <v>0</v>
      </c>
    </row>
    <row r="13" ht="20" customHeight="1" spans="1:24">
      <c r="A13" s="2"/>
      <c r="B13" s="29"/>
      <c r="C13" s="29"/>
      <c r="D13" s="2"/>
      <c r="E13" s="5" t="s">
        <v>79</v>
      </c>
      <c r="F13" s="5">
        <v>8327</v>
      </c>
      <c r="G13" s="5" t="s">
        <v>80</v>
      </c>
      <c r="H13" s="5">
        <v>370474.4</v>
      </c>
      <c r="I13" s="10" t="s">
        <v>81</v>
      </c>
      <c r="J13" s="7"/>
      <c r="K13" s="25">
        <f>K12/J28</f>
        <v>0</v>
      </c>
    </row>
    <row r="14" ht="20" customHeight="1" spans="1:24">
      <c r="A14" s="30" t="s">
        <v>82</v>
      </c>
      <c r="B14" s="27" t="s">
        <v>83</v>
      </c>
      <c r="C14" s="31">
        <v>251700</v>
      </c>
      <c r="D14" s="20" t="s">
        <v>84</v>
      </c>
      <c r="E14" s="21"/>
      <c r="F14" s="27">
        <v>21.7</v>
      </c>
      <c r="G14" s="27" t="s">
        <v>85</v>
      </c>
      <c r="H14" s="27"/>
      <c r="I14" s="5">
        <v>28.7</v>
      </c>
      <c r="J14" s="14" t="s">
        <v>86</v>
      </c>
      <c r="K14" s="32">
        <f>I15/I14</f>
        <v>1.18466898954704</v>
      </c>
    </row>
    <row r="15" ht="20" customHeight="1" spans="1:24">
      <c r="A15" s="33"/>
      <c r="B15" s="5" t="s">
        <v>8</v>
      </c>
      <c r="C15" s="34">
        <v>8770</v>
      </c>
      <c r="D15" s="35" t="s">
        <v>87</v>
      </c>
      <c r="E15" s="35"/>
      <c r="F15" s="36">
        <v>12.3</v>
      </c>
      <c r="G15" s="35" t="s">
        <v>88</v>
      </c>
      <c r="H15" s="37"/>
      <c r="I15" s="5">
        <v>34</v>
      </c>
      <c r="J15" s="27"/>
      <c r="K15" s="38"/>
    </row>
    <row r="16" ht="20" customHeight="1" spans="1:24">
      <c r="A16" s="10" t="s">
        <v>89</v>
      </c>
      <c r="B16" s="7"/>
      <c r="C16" s="39"/>
      <c r="D16" s="40"/>
      <c r="E16" s="40"/>
      <c r="F16" s="41"/>
      <c r="G16" s="41"/>
      <c r="H16" s="41"/>
      <c r="I16" s="41"/>
      <c r="J16" s="40"/>
      <c r="K16" s="42"/>
    </row>
    <row r="17" ht="20" customHeight="1" spans="1:11">
      <c r="A17" s="43" t="s">
        <v>90</v>
      </c>
      <c r="B17" s="7" t="s">
        <v>91</v>
      </c>
      <c r="C17" s="5" t="s">
        <v>199</v>
      </c>
      <c r="D17" s="14" t="s">
        <v>49</v>
      </c>
      <c r="E17" s="5"/>
      <c r="F17" s="10" t="s">
        <v>194</v>
      </c>
      <c r="G17" s="6"/>
      <c r="H17" s="7"/>
      <c r="I17" s="5" t="s">
        <v>40</v>
      </c>
      <c r="J17" s="5" t="s">
        <v>113</v>
      </c>
      <c r="K17" s="5"/>
    </row>
    <row r="18" ht="20" customHeight="1" spans="1:11">
      <c r="A18" s="46"/>
      <c r="B18" s="47" t="s">
        <v>93</v>
      </c>
      <c r="C18" s="48" t="s">
        <v>200</v>
      </c>
      <c r="D18" s="2" t="s">
        <v>94</v>
      </c>
      <c r="E18" s="49" t="s">
        <v>95</v>
      </c>
      <c r="F18" s="21" t="s">
        <v>94</v>
      </c>
      <c r="G18" s="27" t="s">
        <v>8</v>
      </c>
      <c r="H18" s="27" t="s">
        <v>96</v>
      </c>
      <c r="I18" s="27" t="s">
        <v>97</v>
      </c>
      <c r="J18" s="5" t="s">
        <v>98</v>
      </c>
      <c r="K18" s="5" t="s">
        <v>82</v>
      </c>
    </row>
    <row r="19" ht="20" customHeight="1" spans="1:11">
      <c r="A19" s="46"/>
      <c r="B19" s="47"/>
      <c r="C19" s="48"/>
      <c r="D19" s="50"/>
      <c r="E19" s="9">
        <v>2.3</v>
      </c>
      <c r="F19" s="34" t="s">
        <v>100</v>
      </c>
      <c r="G19" s="51">
        <v>496</v>
      </c>
      <c r="H19" s="51">
        <v>21519.3</v>
      </c>
      <c r="I19" s="52">
        <f>G19/G28</f>
        <v>0.0595652696048997</v>
      </c>
      <c r="J19" s="53">
        <f t="shared" ref="J19:J22" si="0">H19/G19</f>
        <v>43.385685483871</v>
      </c>
      <c r="K19" s="54"/>
    </row>
    <row r="20" ht="20" customHeight="1" spans="1:11">
      <c r="A20" s="46"/>
      <c r="B20" s="47" t="s">
        <v>101</v>
      </c>
      <c r="C20" s="2" t="s">
        <v>201</v>
      </c>
      <c r="D20" s="50"/>
      <c r="E20" s="9"/>
      <c r="F20" s="34" t="s">
        <v>102</v>
      </c>
      <c r="G20" s="51">
        <v>5516</v>
      </c>
      <c r="H20" s="51">
        <v>244346.4</v>
      </c>
      <c r="I20" s="52">
        <f>G20/G28</f>
        <v>0.66242344181578</v>
      </c>
      <c r="J20" s="53">
        <f t="shared" si="0"/>
        <v>44.2977519941987</v>
      </c>
      <c r="K20" s="54"/>
    </row>
    <row r="21" ht="20" customHeight="1" spans="1:11">
      <c r="A21" s="46"/>
      <c r="B21" s="47"/>
      <c r="C21" s="2"/>
      <c r="D21" s="50"/>
      <c r="E21" s="9"/>
      <c r="F21" s="34" t="s">
        <v>103</v>
      </c>
      <c r="G21" s="34">
        <v>2267</v>
      </c>
      <c r="H21" s="34">
        <v>102508.4</v>
      </c>
      <c r="I21" s="52">
        <f>G21/G28</f>
        <v>0.272246907649814</v>
      </c>
      <c r="J21" s="53">
        <f t="shared" si="0"/>
        <v>45.2176444640494</v>
      </c>
      <c r="K21" s="55"/>
    </row>
    <row r="22" ht="20" customHeight="1" spans="1:11">
      <c r="A22" s="46"/>
      <c r="B22" s="47" t="s">
        <v>104</v>
      </c>
      <c r="C22" s="5" t="s">
        <v>202</v>
      </c>
      <c r="D22" s="50"/>
      <c r="E22" s="9"/>
      <c r="F22" s="34" t="s">
        <v>173</v>
      </c>
      <c r="G22" s="51">
        <v>48</v>
      </c>
      <c r="H22" s="51">
        <v>2100.3</v>
      </c>
      <c r="I22" s="52">
        <f>G22/G28</f>
        <v>0.00576438092950642</v>
      </c>
      <c r="J22" s="53">
        <f t="shared" si="0"/>
        <v>43.75625</v>
      </c>
      <c r="K22" s="56"/>
    </row>
    <row r="23" ht="20" customHeight="1" spans="1:11">
      <c r="A23" s="46"/>
      <c r="B23" s="47" t="s">
        <v>106</v>
      </c>
      <c r="C23" s="2" t="s">
        <v>203</v>
      </c>
      <c r="D23" s="50"/>
      <c r="E23" s="57"/>
      <c r="F23" s="58"/>
      <c r="G23" s="57"/>
      <c r="H23" s="57"/>
      <c r="I23" s="59"/>
      <c r="J23" s="9"/>
      <c r="K23" s="59"/>
    </row>
    <row r="24" ht="20" customHeight="1" spans="1:11">
      <c r="A24" s="46"/>
      <c r="B24" s="47"/>
      <c r="C24" s="2"/>
      <c r="D24" s="50"/>
      <c r="E24" s="29"/>
      <c r="F24" s="29"/>
      <c r="G24" s="29"/>
      <c r="H24" s="29"/>
      <c r="I24" s="29"/>
      <c r="J24" s="29"/>
      <c r="K24" s="29"/>
    </row>
    <row r="25" ht="20" customHeight="1" spans="1:11">
      <c r="A25" s="46"/>
      <c r="B25" s="47" t="s">
        <v>107</v>
      </c>
      <c r="C25" s="5" t="s">
        <v>156</v>
      </c>
      <c r="D25" s="50"/>
      <c r="E25" s="60"/>
      <c r="F25" s="34"/>
      <c r="G25" s="61"/>
      <c r="H25" s="61"/>
      <c r="I25" s="59"/>
      <c r="J25" s="9"/>
      <c r="K25" s="59"/>
    </row>
    <row r="26" ht="20" customHeight="1" spans="1:11">
      <c r="A26" s="46"/>
      <c r="B26" s="47" t="s">
        <v>108</v>
      </c>
      <c r="C26" s="23" t="s">
        <v>204</v>
      </c>
      <c r="D26" s="50"/>
      <c r="E26" s="60"/>
      <c r="F26" s="34"/>
      <c r="G26" s="61"/>
      <c r="H26" s="61"/>
      <c r="I26" s="59"/>
      <c r="J26" s="9"/>
      <c r="K26" s="59"/>
    </row>
    <row r="27" ht="20" customHeight="1" spans="1:11">
      <c r="A27" s="46"/>
      <c r="B27" s="47" t="s">
        <v>109</v>
      </c>
      <c r="C27" s="62" t="s">
        <v>189</v>
      </c>
      <c r="D27" s="50"/>
      <c r="E27" s="57"/>
      <c r="F27" s="58"/>
      <c r="G27" s="57"/>
      <c r="H27" s="57"/>
      <c r="I27" s="59"/>
      <c r="J27" s="9"/>
      <c r="K27" s="59"/>
    </row>
    <row r="28" ht="20" customHeight="1" spans="1:11">
      <c r="A28" s="46"/>
      <c r="B28" s="47"/>
      <c r="C28" s="62"/>
      <c r="D28" s="50"/>
      <c r="E28" s="57" t="s">
        <v>110</v>
      </c>
      <c r="F28" s="57"/>
      <c r="G28" s="57">
        <f>SUM(G19:G27)</f>
        <v>8327</v>
      </c>
      <c r="H28" s="57">
        <f>SUM(H19:H27)</f>
        <v>370474.4</v>
      </c>
      <c r="I28" s="57"/>
      <c r="J28" s="9">
        <f>H28/G28</f>
        <v>44.490740963132</v>
      </c>
      <c r="K28" s="24"/>
    </row>
    <row r="29" ht="20" customHeight="1" spans="1:11">
      <c r="A29" s="10" t="s">
        <v>111</v>
      </c>
      <c r="B29" s="7"/>
      <c r="C29" s="39"/>
      <c r="D29" s="40"/>
      <c r="E29" s="40"/>
      <c r="F29" s="40"/>
      <c r="G29" s="40"/>
      <c r="H29" s="40"/>
      <c r="I29" s="40"/>
      <c r="J29" s="40"/>
      <c r="K29" s="42"/>
    </row>
    <row r="30" ht="20" customHeight="1" spans="1:11">
      <c r="A30" s="43" t="s">
        <v>112</v>
      </c>
      <c r="B30" s="7" t="s">
        <v>42</v>
      </c>
      <c r="C30" s="5"/>
      <c r="D30" s="14" t="s">
        <v>49</v>
      </c>
      <c r="E30" s="5"/>
      <c r="F30" s="10" t="s">
        <v>194</v>
      </c>
      <c r="G30" s="6"/>
      <c r="H30" s="7"/>
      <c r="I30" s="10" t="s">
        <v>40</v>
      </c>
      <c r="J30" s="5" t="s">
        <v>113</v>
      </c>
      <c r="K30" s="5"/>
    </row>
    <row r="31" ht="20" customHeight="1" spans="1:11">
      <c r="A31" s="63"/>
      <c r="B31" s="7" t="s">
        <v>93</v>
      </c>
      <c r="C31" s="10"/>
      <c r="D31" s="43" t="s">
        <v>94</v>
      </c>
      <c r="E31" s="7"/>
      <c r="F31" s="21"/>
      <c r="G31" s="27" t="s">
        <v>8</v>
      </c>
      <c r="H31" s="27" t="s">
        <v>96</v>
      </c>
      <c r="I31" s="27"/>
      <c r="J31" s="5"/>
      <c r="K31" s="5"/>
    </row>
    <row r="32" ht="20" customHeight="1" spans="1:11">
      <c r="A32" s="63"/>
      <c r="B32" s="7" t="s">
        <v>101</v>
      </c>
      <c r="C32" s="10"/>
      <c r="D32" s="63"/>
      <c r="E32" s="7" t="s">
        <v>114</v>
      </c>
      <c r="F32" s="7"/>
      <c r="G32" s="5"/>
      <c r="H32" s="5"/>
      <c r="I32" s="5"/>
      <c r="J32" s="5"/>
      <c r="K32" s="5"/>
    </row>
    <row r="33" ht="20" customHeight="1" spans="1:11">
      <c r="A33" s="63"/>
      <c r="B33" s="7" t="s">
        <v>104</v>
      </c>
      <c r="C33" s="10"/>
      <c r="D33" s="63"/>
      <c r="E33" s="7" t="s">
        <v>115</v>
      </c>
      <c r="F33" s="7"/>
      <c r="G33" s="5"/>
      <c r="H33" s="5"/>
      <c r="I33" s="5"/>
      <c r="J33" s="5"/>
      <c r="K33" s="5"/>
    </row>
    <row r="34" ht="20" customHeight="1" spans="1:11">
      <c r="A34" s="63"/>
      <c r="B34" s="7" t="s">
        <v>106</v>
      </c>
      <c r="C34" s="10"/>
      <c r="D34" s="63"/>
      <c r="E34" s="7" t="s">
        <v>116</v>
      </c>
      <c r="F34" s="7"/>
      <c r="G34" s="5"/>
      <c r="H34" s="5"/>
      <c r="I34" s="5"/>
      <c r="J34" s="5"/>
      <c r="K34" s="5"/>
    </row>
    <row r="35" ht="20" customHeight="1" spans="1:11">
      <c r="A35" s="63"/>
      <c r="B35" s="7" t="s">
        <v>107</v>
      </c>
      <c r="C35" s="10"/>
      <c r="D35" s="63"/>
      <c r="E35" s="7" t="s">
        <v>117</v>
      </c>
      <c r="F35" s="7"/>
      <c r="G35" s="5"/>
      <c r="H35" s="5"/>
      <c r="I35" s="5"/>
      <c r="J35" s="5"/>
      <c r="K35" s="5"/>
    </row>
    <row r="36" ht="20" customHeight="1" spans="1:11">
      <c r="A36" s="63"/>
      <c r="B36" s="7" t="s">
        <v>108</v>
      </c>
      <c r="C36" s="10"/>
      <c r="D36" s="63"/>
      <c r="E36" s="7" t="s">
        <v>118</v>
      </c>
      <c r="F36" s="7"/>
      <c r="G36" s="5"/>
      <c r="H36" s="5"/>
      <c r="I36" s="5"/>
      <c r="J36" s="5"/>
      <c r="K36" s="5"/>
    </row>
    <row r="37" ht="20" customHeight="1" spans="1:11">
      <c r="A37" s="64"/>
      <c r="B37" s="7" t="s">
        <v>119</v>
      </c>
      <c r="C37" s="10"/>
      <c r="D37" s="64"/>
      <c r="E37" s="7" t="s">
        <v>120</v>
      </c>
      <c r="F37" s="7"/>
      <c r="G37" s="5"/>
      <c r="H37" s="5"/>
      <c r="I37" s="5"/>
      <c r="J37" s="5"/>
      <c r="K37" s="5"/>
    </row>
    <row r="38" ht="20" customHeight="1" spans="1:11">
      <c r="A38" s="18" t="s">
        <v>121</v>
      </c>
      <c r="B38" s="5"/>
      <c r="C38" s="5"/>
      <c r="D38" s="27"/>
      <c r="E38" s="5"/>
      <c r="F38" s="5"/>
      <c r="G38" s="5"/>
      <c r="H38" s="5"/>
      <c r="I38" s="5"/>
      <c r="J38" s="5"/>
      <c r="K38" s="5"/>
    </row>
    <row r="39" ht="20" customHeight="1" spans="1:11">
      <c r="A39" s="65"/>
      <c r="B39" s="65"/>
      <c r="C39" s="65"/>
      <c r="D39" s="65"/>
      <c r="E39" s="65"/>
      <c r="F39" s="65"/>
      <c r="G39" s="19" t="s">
        <v>190</v>
      </c>
      <c r="H39" s="19"/>
      <c r="I39" s="19"/>
      <c r="J39" s="19"/>
      <c r="K39" s="19"/>
    </row>
    <row r="40" ht="20" customHeight="1"/>
    <row r="75" spans="19:21">
      <c r="S75">
        <v>1</v>
      </c>
      <c r="T75">
        <v>28423</v>
      </c>
      <c r="U75">
        <v>27425</v>
      </c>
    </row>
    <row r="76" spans="19:21">
      <c r="S76">
        <v>2</v>
      </c>
      <c r="T76">
        <v>28375</v>
      </c>
      <c r="U76">
        <v>27890</v>
      </c>
    </row>
    <row r="77" spans="19:21">
      <c r="S77">
        <v>3</v>
      </c>
      <c r="T77">
        <v>28451</v>
      </c>
      <c r="U77">
        <v>28020</v>
      </c>
    </row>
    <row r="78" spans="19:21">
      <c r="S78">
        <v>4</v>
      </c>
      <c r="T78">
        <v>28572</v>
      </c>
      <c r="U78">
        <v>28360</v>
      </c>
    </row>
    <row r="79" spans="19:21">
      <c r="S79">
        <v>5</v>
      </c>
      <c r="T79">
        <v>28406</v>
      </c>
      <c r="U79">
        <v>28130</v>
      </c>
    </row>
    <row r="80" spans="19:21">
      <c r="S80">
        <v>6</v>
      </c>
      <c r="T80">
        <v>28281</v>
      </c>
      <c r="U80">
        <v>27845</v>
      </c>
    </row>
    <row r="81" spans="19:23">
      <c r="S81">
        <v>7</v>
      </c>
      <c r="T81">
        <v>28292</v>
      </c>
      <c r="U81">
        <v>28015</v>
      </c>
    </row>
    <row r="82" spans="19:23">
      <c r="S82">
        <v>8</v>
      </c>
      <c r="T82">
        <v>28358</v>
      </c>
      <c r="U82">
        <v>27845</v>
      </c>
    </row>
    <row r="83" spans="19:23">
      <c r="S83">
        <v>9</v>
      </c>
      <c r="T83">
        <v>28434</v>
      </c>
      <c r="U83">
        <v>27910</v>
      </c>
    </row>
    <row r="84" spans="19:23">
      <c r="T84">
        <f>SUM(T75:T83)</f>
        <v>255592</v>
      </c>
      <c r="U84">
        <f>SUM(U75:U83)</f>
        <v>251440</v>
      </c>
      <c r="V84">
        <f>T84-U84</f>
        <v>4152</v>
      </c>
      <c r="W84">
        <f>V84/9</f>
        <v>461.333333333333</v>
      </c>
    </row>
  </sheetData>
  <mergeCells count="63">
    <mergeCell ref="A1:K1"/>
    <mergeCell ref="E2:F2"/>
    <mergeCell ref="G2:H2"/>
    <mergeCell ref="I2:J2"/>
    <mergeCell ref="F3:G3"/>
    <mergeCell ref="I3:J3"/>
    <mergeCell ref="F4:G4"/>
    <mergeCell ref="I4:J4"/>
    <mergeCell ref="F5:G5"/>
    <mergeCell ref="I5:J5"/>
    <mergeCell ref="F6:G6"/>
    <mergeCell ref="F7:G7"/>
    <mergeCell ref="F8:G8"/>
    <mergeCell ref="I8:J8"/>
    <mergeCell ref="F9:G9"/>
    <mergeCell ref="I9:J9"/>
    <mergeCell ref="F10:G10"/>
    <mergeCell ref="I10:J10"/>
    <mergeCell ref="F11:G11"/>
    <mergeCell ref="I11:J11"/>
    <mergeCell ref="F12:G12"/>
    <mergeCell ref="I12:J12"/>
    <mergeCell ref="I13:J13"/>
    <mergeCell ref="D14:E14"/>
    <mergeCell ref="G14:H14"/>
    <mergeCell ref="D15:E15"/>
    <mergeCell ref="G15:H15"/>
    <mergeCell ref="A16:B16"/>
    <mergeCell ref="C16:K16"/>
    <mergeCell ref="D17:E17"/>
    <mergeCell ref="F17:H17"/>
    <mergeCell ref="J17:K17"/>
    <mergeCell ref="E28:F28"/>
    <mergeCell ref="A29:B29"/>
    <mergeCell ref="C29:K29"/>
    <mergeCell ref="D30:E30"/>
    <mergeCell ref="F30:H30"/>
    <mergeCell ref="J30:K30"/>
    <mergeCell ref="B38:K38"/>
    <mergeCell ref="G39:K39"/>
    <mergeCell ref="A2:A13"/>
    <mergeCell ref="A14:A15"/>
    <mergeCell ref="A17:A28"/>
    <mergeCell ref="A30:A37"/>
    <mergeCell ref="B18:B19"/>
    <mergeCell ref="B20:B21"/>
    <mergeCell ref="B23:B24"/>
    <mergeCell ref="B27:B28"/>
    <mergeCell ref="C18:C19"/>
    <mergeCell ref="C20:C21"/>
    <mergeCell ref="C23:C24"/>
    <mergeCell ref="C27:C28"/>
    <mergeCell ref="D2:D13"/>
    <mergeCell ref="D18:D28"/>
    <mergeCell ref="D31:D37"/>
    <mergeCell ref="E3:E4"/>
    <mergeCell ref="E6:E8"/>
    <mergeCell ref="E9:E10"/>
    <mergeCell ref="E19:E22"/>
    <mergeCell ref="J14:J15"/>
    <mergeCell ref="K6:K7"/>
    <mergeCell ref="K14:K15"/>
    <mergeCell ref="I6:J7"/>
  </mergeCells>
  <pageMargins left="0.156944444444444" right="0.196527777777778" top="0.354166666666667" bottom="0.156944444444444" header="0.3" footer="0.3"/>
  <pageSetup paperSize="9" orientation="portrait"/>
  <headerFooter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0"/>
  <sheetViews>
    <sheetView workbookViewId="0">
      <selection activeCell="H6" sqref="H6:H12"/>
    </sheetView>
  </sheetViews>
  <sheetFormatPr defaultColWidth="9" defaultRowHeight="13.5"/>
  <cols>
    <col min="1" max="1" width="3.75" customWidth="1"/>
    <col min="3" max="3" width="24.5333333333333" customWidth="1"/>
    <col min="4" max="4" width="4.125" customWidth="1"/>
    <col min="5" max="5" width="8.4" customWidth="1"/>
    <col min="6" max="6" width="7.25" customWidth="1"/>
    <col min="7" max="7" width="9.46666666666667" customWidth="1"/>
    <col min="8" max="8" width="10.925" customWidth="1"/>
    <col min="9" max="9" width="8.625" customWidth="1"/>
    <col min="10" max="10" width="7.375" customWidth="1"/>
    <col min="11" max="11" width="9.25"/>
  </cols>
  <sheetData>
    <row r="1" ht="22.5" spans="1:11">
      <c r="A1" s="1" t="s">
        <v>33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0" customHeight="1" spans="1:11">
      <c r="A2" s="2" t="s">
        <v>34</v>
      </c>
      <c r="B2" s="3" t="s">
        <v>35</v>
      </c>
      <c r="C2" s="4" t="s">
        <v>20</v>
      </c>
      <c r="D2" s="2" t="s">
        <v>37</v>
      </c>
      <c r="E2" s="5" t="s">
        <v>38</v>
      </c>
      <c r="F2" s="5"/>
      <c r="G2" s="5" t="s">
        <v>205</v>
      </c>
      <c r="H2" s="5"/>
      <c r="I2" s="6" t="s">
        <v>40</v>
      </c>
      <c r="J2" s="7"/>
      <c r="K2" s="5" t="s">
        <v>41</v>
      </c>
    </row>
    <row r="3" ht="20" customHeight="1" spans="1:11">
      <c r="A3" s="2"/>
      <c r="B3" s="5" t="s">
        <v>42</v>
      </c>
      <c r="C3" s="8" t="s">
        <v>206</v>
      </c>
      <c r="D3" s="2"/>
      <c r="E3" s="5" t="s">
        <v>44</v>
      </c>
      <c r="F3" s="6" t="s">
        <v>45</v>
      </c>
      <c r="G3" s="7"/>
      <c r="H3" s="9" t="s">
        <v>207</v>
      </c>
      <c r="I3" s="10" t="s">
        <v>47</v>
      </c>
      <c r="J3" s="7"/>
      <c r="K3" s="11">
        <v>998</v>
      </c>
    </row>
    <row r="4" ht="20" customHeight="1" spans="1:11">
      <c r="A4" s="2"/>
      <c r="B4" s="5" t="s">
        <v>4</v>
      </c>
      <c r="C4" s="8" t="s">
        <v>208</v>
      </c>
      <c r="D4" s="2"/>
      <c r="E4" s="5"/>
      <c r="F4" s="6" t="s">
        <v>141</v>
      </c>
      <c r="G4" s="7"/>
      <c r="H4" s="5"/>
      <c r="I4" s="10" t="s">
        <v>47</v>
      </c>
      <c r="J4" s="7"/>
      <c r="K4" s="5"/>
    </row>
    <row r="5" ht="20" customHeight="1" spans="1:11">
      <c r="A5" s="2"/>
      <c r="B5" s="5" t="s">
        <v>49</v>
      </c>
      <c r="C5" s="8" t="s">
        <v>209</v>
      </c>
      <c r="D5" s="2"/>
      <c r="E5" s="5" t="s">
        <v>51</v>
      </c>
      <c r="F5" s="6" t="s">
        <v>52</v>
      </c>
      <c r="G5" s="12"/>
      <c r="H5" s="13">
        <v>2</v>
      </c>
      <c r="I5" s="10" t="s">
        <v>210</v>
      </c>
      <c r="J5" s="7"/>
      <c r="K5" s="5">
        <v>1000</v>
      </c>
    </row>
    <row r="6" ht="20" customHeight="1" spans="1:11">
      <c r="A6" s="2"/>
      <c r="B6" s="5" t="s">
        <v>54</v>
      </c>
      <c r="C6" s="8" t="s">
        <v>211</v>
      </c>
      <c r="D6" s="2"/>
      <c r="E6" s="14" t="s">
        <v>55</v>
      </c>
      <c r="F6" s="10" t="s">
        <v>56</v>
      </c>
      <c r="G6" s="7"/>
      <c r="H6" s="10"/>
      <c r="I6" s="15" t="s">
        <v>57</v>
      </c>
      <c r="J6" s="16"/>
      <c r="K6" s="17">
        <f>(H6+H7)/K5</f>
        <v>0</v>
      </c>
    </row>
    <row r="7" ht="20" customHeight="1" spans="1:11">
      <c r="A7" s="2"/>
      <c r="B7" s="5" t="s">
        <v>58</v>
      </c>
      <c r="C7" s="8" t="s">
        <v>146</v>
      </c>
      <c r="D7" s="2"/>
      <c r="E7" s="18"/>
      <c r="F7" s="10" t="s">
        <v>60</v>
      </c>
      <c r="G7" s="7"/>
      <c r="H7" s="19"/>
      <c r="I7" s="20"/>
      <c r="J7" s="21"/>
      <c r="K7" s="22"/>
    </row>
    <row r="8" ht="20" customHeight="1" spans="1:11">
      <c r="A8" s="2"/>
      <c r="B8" s="5" t="s">
        <v>61</v>
      </c>
      <c r="C8" s="8" t="s">
        <v>212</v>
      </c>
      <c r="D8" s="2"/>
      <c r="E8" s="18"/>
      <c r="F8" s="5" t="s">
        <v>63</v>
      </c>
      <c r="G8" s="5"/>
      <c r="H8" s="23"/>
      <c r="I8" s="10" t="s">
        <v>64</v>
      </c>
      <c r="J8" s="7"/>
      <c r="K8" s="24">
        <f>H8/K3</f>
        <v>0</v>
      </c>
    </row>
    <row r="9" ht="20" customHeight="1" spans="1:11">
      <c r="A9" s="2"/>
      <c r="B9" s="5" t="s">
        <v>65</v>
      </c>
      <c r="C9" s="8">
        <v>1000</v>
      </c>
      <c r="D9" s="2"/>
      <c r="E9" s="14" t="s">
        <v>66</v>
      </c>
      <c r="F9" s="5" t="s">
        <v>67</v>
      </c>
      <c r="G9" s="3"/>
      <c r="H9" s="25"/>
      <c r="I9" s="10" t="s">
        <v>78</v>
      </c>
      <c r="J9" s="12"/>
      <c r="K9" s="24">
        <f>H9/K3</f>
        <v>0</v>
      </c>
    </row>
    <row r="10" ht="20" customHeight="1" spans="1:11">
      <c r="A10" s="2"/>
      <c r="B10" s="5" t="s">
        <v>69</v>
      </c>
      <c r="C10" s="26">
        <v>40734</v>
      </c>
      <c r="D10" s="2"/>
      <c r="E10" s="27"/>
      <c r="F10" s="5" t="s">
        <v>70</v>
      </c>
      <c r="G10" s="3"/>
      <c r="H10" s="5"/>
      <c r="I10" s="10" t="s">
        <v>78</v>
      </c>
      <c r="J10" s="12"/>
      <c r="K10" s="24">
        <f>H10/K3</f>
        <v>0</v>
      </c>
    </row>
    <row r="11" ht="20" customHeight="1" spans="1:11">
      <c r="A11" s="2"/>
      <c r="B11" s="5" t="s">
        <v>71</v>
      </c>
      <c r="C11" s="28" t="s">
        <v>213</v>
      </c>
      <c r="D11" s="2"/>
      <c r="E11" s="5" t="s">
        <v>73</v>
      </c>
      <c r="F11" s="5" t="s">
        <v>74</v>
      </c>
      <c r="G11" s="5"/>
      <c r="H11" s="5"/>
      <c r="I11" s="10" t="s">
        <v>78</v>
      </c>
      <c r="J11" s="12"/>
      <c r="K11" s="24">
        <f>H11/K3</f>
        <v>0</v>
      </c>
    </row>
    <row r="12" ht="20" customHeight="1" spans="1:11">
      <c r="A12" s="2"/>
      <c r="B12" s="5" t="s">
        <v>75</v>
      </c>
      <c r="C12" s="8" t="s">
        <v>149</v>
      </c>
      <c r="D12" s="2"/>
      <c r="E12" s="3"/>
      <c r="F12" s="5" t="s">
        <v>77</v>
      </c>
      <c r="G12" s="5"/>
      <c r="H12" s="5"/>
      <c r="I12" s="10" t="s">
        <v>68</v>
      </c>
      <c r="J12" s="12"/>
      <c r="K12" s="24">
        <f>H12/K3</f>
        <v>0</v>
      </c>
    </row>
    <row r="13" ht="20" customHeight="1" spans="1:11">
      <c r="A13" s="2"/>
      <c r="B13" s="29"/>
      <c r="C13" s="29"/>
      <c r="D13" s="2"/>
      <c r="E13" s="5" t="s">
        <v>79</v>
      </c>
      <c r="F13" s="5">
        <v>998</v>
      </c>
      <c r="G13" s="5" t="s">
        <v>80</v>
      </c>
      <c r="H13" s="5">
        <v>52613.6</v>
      </c>
      <c r="I13" s="10" t="s">
        <v>169</v>
      </c>
      <c r="J13" s="7"/>
      <c r="K13" s="25">
        <f>K12/J28</f>
        <v>0</v>
      </c>
    </row>
    <row r="14" ht="20" customHeight="1" spans="1:11">
      <c r="A14" s="30" t="s">
        <v>82</v>
      </c>
      <c r="B14" s="27" t="s">
        <v>83</v>
      </c>
      <c r="C14" s="31">
        <v>40200</v>
      </c>
      <c r="D14" s="20" t="s">
        <v>84</v>
      </c>
      <c r="E14" s="21"/>
      <c r="F14" s="27">
        <v>27.7</v>
      </c>
      <c r="G14" s="27" t="s">
        <v>85</v>
      </c>
      <c r="H14" s="27"/>
      <c r="I14" s="5">
        <v>40</v>
      </c>
      <c r="J14" s="14" t="s">
        <v>86</v>
      </c>
      <c r="K14" s="32">
        <f>I15/I14</f>
        <v>0.985</v>
      </c>
    </row>
    <row r="15" ht="20" customHeight="1" spans="1:11">
      <c r="A15" s="33"/>
      <c r="B15" s="5" t="s">
        <v>8</v>
      </c>
      <c r="C15" s="34">
        <v>1000</v>
      </c>
      <c r="D15" s="35" t="s">
        <v>87</v>
      </c>
      <c r="E15" s="35"/>
      <c r="F15" s="36">
        <v>11.7</v>
      </c>
      <c r="G15" s="35" t="s">
        <v>88</v>
      </c>
      <c r="H15" s="37"/>
      <c r="I15" s="5">
        <v>39.4</v>
      </c>
      <c r="J15" s="27"/>
      <c r="K15" s="38"/>
    </row>
    <row r="16" ht="20" customHeight="1" spans="1:11">
      <c r="A16" s="10" t="s">
        <v>89</v>
      </c>
      <c r="B16" s="7"/>
      <c r="C16" s="39" t="s">
        <v>214</v>
      </c>
      <c r="D16" s="40"/>
      <c r="E16" s="40"/>
      <c r="F16" s="41"/>
      <c r="G16" s="41"/>
      <c r="H16" s="41"/>
      <c r="I16" s="41"/>
      <c r="J16" s="40"/>
      <c r="K16" s="42"/>
    </row>
    <row r="17" ht="20" customHeight="1" spans="1:11">
      <c r="A17" s="43" t="s">
        <v>90</v>
      </c>
      <c r="B17" s="7" t="s">
        <v>91</v>
      </c>
      <c r="C17" s="5" t="s">
        <v>215</v>
      </c>
      <c r="D17" s="14" t="s">
        <v>49</v>
      </c>
      <c r="E17" s="5"/>
      <c r="F17" s="10" t="s">
        <v>209</v>
      </c>
      <c r="G17" s="6"/>
      <c r="H17" s="7"/>
      <c r="I17" s="5" t="s">
        <v>40</v>
      </c>
      <c r="J17" s="5" t="s">
        <v>113</v>
      </c>
      <c r="K17" s="5"/>
    </row>
    <row r="18" ht="20" customHeight="1" spans="1:11">
      <c r="A18" s="46"/>
      <c r="B18" s="47" t="s">
        <v>93</v>
      </c>
      <c r="C18" s="48" t="s">
        <v>216</v>
      </c>
      <c r="D18" s="2" t="s">
        <v>94</v>
      </c>
      <c r="E18" s="49" t="s">
        <v>95</v>
      </c>
      <c r="F18" s="21" t="s">
        <v>94</v>
      </c>
      <c r="G18" s="27" t="s">
        <v>8</v>
      </c>
      <c r="H18" s="27" t="s">
        <v>96</v>
      </c>
      <c r="I18" s="27" t="s">
        <v>97</v>
      </c>
      <c r="J18" s="5" t="s">
        <v>98</v>
      </c>
      <c r="K18" s="5" t="s">
        <v>82</v>
      </c>
    </row>
    <row r="19" ht="20" customHeight="1" spans="1:11">
      <c r="A19" s="46"/>
      <c r="B19" s="47"/>
      <c r="C19" s="48"/>
      <c r="D19" s="50"/>
      <c r="E19" s="9">
        <v>2.5</v>
      </c>
      <c r="F19" s="34" t="s">
        <v>100</v>
      </c>
      <c r="G19" s="51">
        <v>227</v>
      </c>
      <c r="H19" s="51">
        <v>11926.7</v>
      </c>
      <c r="I19" s="52">
        <f>G19/G28</f>
        <v>0.227454909819639</v>
      </c>
      <c r="J19" s="53">
        <f>H19/G19</f>
        <v>52.5405286343612</v>
      </c>
      <c r="K19" s="54"/>
    </row>
    <row r="20" ht="20" customHeight="1" spans="1:11">
      <c r="A20" s="46"/>
      <c r="B20" s="47" t="s">
        <v>101</v>
      </c>
      <c r="C20" s="2" t="s">
        <v>217</v>
      </c>
      <c r="D20" s="50"/>
      <c r="E20" s="9"/>
      <c r="F20" s="34" t="s">
        <v>102</v>
      </c>
      <c r="G20" s="51">
        <v>522</v>
      </c>
      <c r="H20" s="51">
        <v>27635.2</v>
      </c>
      <c r="I20" s="52">
        <f>G20/G28</f>
        <v>0.523046092184369</v>
      </c>
      <c r="J20" s="53">
        <f>H20/G20</f>
        <v>52.9409961685824</v>
      </c>
      <c r="K20" s="54"/>
    </row>
    <row r="21" ht="20" customHeight="1" spans="1:11">
      <c r="A21" s="46"/>
      <c r="B21" s="47"/>
      <c r="C21" s="2"/>
      <c r="D21" s="50"/>
      <c r="E21" s="9"/>
      <c r="F21" s="34" t="s">
        <v>103</v>
      </c>
      <c r="G21" s="34">
        <v>249</v>
      </c>
      <c r="H21" s="34">
        <v>13051.7</v>
      </c>
      <c r="I21" s="52">
        <f>G21/G28</f>
        <v>0.249498997995992</v>
      </c>
      <c r="J21" s="53">
        <f>H21/G21</f>
        <v>52.4164658634538</v>
      </c>
      <c r="K21" s="55"/>
    </row>
    <row r="22" ht="20" customHeight="1" spans="1:11">
      <c r="A22" s="46"/>
      <c r="B22" s="47" t="s">
        <v>104</v>
      </c>
      <c r="C22" s="5" t="s">
        <v>218</v>
      </c>
      <c r="D22" s="50"/>
      <c r="E22" s="9"/>
      <c r="F22" s="34"/>
      <c r="G22" s="51"/>
      <c r="H22" s="51"/>
      <c r="I22" s="52"/>
      <c r="J22" s="53"/>
      <c r="K22" s="56"/>
    </row>
    <row r="23" ht="20" customHeight="1" spans="1:11">
      <c r="A23" s="46"/>
      <c r="B23" s="47" t="s">
        <v>106</v>
      </c>
      <c r="C23" s="2" t="s">
        <v>219</v>
      </c>
      <c r="D23" s="50"/>
      <c r="E23" s="57"/>
      <c r="F23" s="58"/>
      <c r="G23" s="57"/>
      <c r="H23" s="57"/>
      <c r="I23" s="59"/>
      <c r="J23" s="9"/>
      <c r="K23" s="59"/>
    </row>
    <row r="24" ht="20" customHeight="1" spans="1:11">
      <c r="A24" s="46"/>
      <c r="B24" s="47"/>
      <c r="C24" s="2"/>
      <c r="D24" s="50"/>
      <c r="E24" s="29"/>
      <c r="F24" s="29"/>
      <c r="G24" s="29"/>
      <c r="H24" s="29"/>
      <c r="I24" s="29"/>
      <c r="J24" s="29"/>
      <c r="K24" s="29"/>
    </row>
    <row r="25" ht="20" customHeight="1" spans="1:11">
      <c r="A25" s="46"/>
      <c r="B25" s="47" t="s">
        <v>107</v>
      </c>
      <c r="C25" s="5" t="s">
        <v>156</v>
      </c>
      <c r="D25" s="50"/>
      <c r="E25" s="60"/>
      <c r="F25" s="34"/>
      <c r="G25" s="61"/>
      <c r="H25" s="61"/>
      <c r="I25" s="59"/>
      <c r="J25" s="9"/>
      <c r="K25" s="59"/>
    </row>
    <row r="26" ht="20" customHeight="1" spans="1:11">
      <c r="A26" s="46"/>
      <c r="B26" s="47" t="s">
        <v>108</v>
      </c>
      <c r="C26" s="23" t="s">
        <v>188</v>
      </c>
      <c r="D26" s="50"/>
      <c r="E26" s="60"/>
      <c r="F26" s="34"/>
      <c r="G26" s="61"/>
      <c r="H26" s="61"/>
      <c r="I26" s="59"/>
      <c r="J26" s="9"/>
      <c r="K26" s="59"/>
    </row>
    <row r="27" ht="20" customHeight="1" spans="1:11">
      <c r="A27" s="46"/>
      <c r="B27" s="47" t="s">
        <v>109</v>
      </c>
      <c r="C27" s="62" t="s">
        <v>189</v>
      </c>
      <c r="D27" s="50"/>
      <c r="E27" s="57"/>
      <c r="F27" s="58"/>
      <c r="G27" s="57"/>
      <c r="H27" s="57"/>
      <c r="I27" s="59"/>
      <c r="J27" s="9"/>
      <c r="K27" s="59"/>
    </row>
    <row r="28" ht="20" customHeight="1" spans="1:11">
      <c r="A28" s="46"/>
      <c r="B28" s="47"/>
      <c r="C28" s="62"/>
      <c r="D28" s="50"/>
      <c r="E28" s="57" t="s">
        <v>110</v>
      </c>
      <c r="F28" s="57"/>
      <c r="G28" s="57">
        <f>SUM(G19:G27)</f>
        <v>998</v>
      </c>
      <c r="H28" s="57">
        <f>SUM(H19:H27)</f>
        <v>52613.6</v>
      </c>
      <c r="I28" s="57"/>
      <c r="J28" s="9">
        <f>H28/G28</f>
        <v>52.7190380761523</v>
      </c>
      <c r="K28" s="24"/>
    </row>
    <row r="29" ht="20" customHeight="1" spans="1:11">
      <c r="A29" s="10" t="s">
        <v>111</v>
      </c>
      <c r="B29" s="7"/>
      <c r="C29" s="39"/>
      <c r="D29" s="40"/>
      <c r="E29" s="40"/>
      <c r="F29" s="40"/>
      <c r="G29" s="40"/>
      <c r="H29" s="40"/>
      <c r="I29" s="40"/>
      <c r="J29" s="40"/>
      <c r="K29" s="42"/>
    </row>
    <row r="30" ht="20" customHeight="1" spans="1:11">
      <c r="A30" s="43" t="s">
        <v>112</v>
      </c>
      <c r="B30" s="7" t="s">
        <v>42</v>
      </c>
      <c r="C30" s="5"/>
      <c r="D30" s="14" t="s">
        <v>49</v>
      </c>
      <c r="E30" s="5"/>
      <c r="F30" s="10" t="s">
        <v>209</v>
      </c>
      <c r="G30" s="6"/>
      <c r="H30" s="7"/>
      <c r="I30" s="10" t="s">
        <v>40</v>
      </c>
      <c r="J30" s="5" t="s">
        <v>113</v>
      </c>
      <c r="K30" s="5"/>
    </row>
    <row r="31" ht="20" customHeight="1" spans="1:11">
      <c r="A31" s="63"/>
      <c r="B31" s="7" t="s">
        <v>93</v>
      </c>
      <c r="C31" s="10"/>
      <c r="D31" s="43" t="s">
        <v>94</v>
      </c>
      <c r="E31" s="7"/>
      <c r="F31" s="21"/>
      <c r="G31" s="27" t="s">
        <v>8</v>
      </c>
      <c r="H31" s="27" t="s">
        <v>96</v>
      </c>
      <c r="I31" s="27"/>
      <c r="J31" s="5"/>
      <c r="K31" s="5"/>
    </row>
    <row r="32" ht="20" customHeight="1" spans="1:11">
      <c r="A32" s="63"/>
      <c r="B32" s="7" t="s">
        <v>101</v>
      </c>
      <c r="C32" s="10"/>
      <c r="D32" s="63"/>
      <c r="E32" s="7" t="s">
        <v>114</v>
      </c>
      <c r="F32" s="7"/>
      <c r="G32" s="5"/>
      <c r="H32" s="5"/>
      <c r="I32" s="5"/>
      <c r="J32" s="5"/>
      <c r="K32" s="5"/>
    </row>
    <row r="33" ht="20" customHeight="1" spans="1:11">
      <c r="A33" s="63"/>
      <c r="B33" s="7" t="s">
        <v>104</v>
      </c>
      <c r="C33" s="10"/>
      <c r="D33" s="63"/>
      <c r="E33" s="7" t="s">
        <v>115</v>
      </c>
      <c r="F33" s="7"/>
      <c r="G33" s="5"/>
      <c r="H33" s="5"/>
      <c r="I33" s="5"/>
      <c r="J33" s="5"/>
      <c r="K33" s="5"/>
    </row>
    <row r="34" ht="20" customHeight="1" spans="1:11">
      <c r="A34" s="63"/>
      <c r="B34" s="7" t="s">
        <v>106</v>
      </c>
      <c r="C34" s="10"/>
      <c r="D34" s="63"/>
      <c r="E34" s="7" t="s">
        <v>116</v>
      </c>
      <c r="F34" s="7"/>
      <c r="G34" s="5"/>
      <c r="H34" s="5"/>
      <c r="I34" s="5"/>
      <c r="J34" s="5"/>
      <c r="K34" s="5"/>
    </row>
    <row r="35" ht="20" customHeight="1" spans="1:11">
      <c r="A35" s="63"/>
      <c r="B35" s="7" t="s">
        <v>107</v>
      </c>
      <c r="C35" s="10"/>
      <c r="D35" s="63"/>
      <c r="E35" s="7" t="s">
        <v>117</v>
      </c>
      <c r="F35" s="7"/>
      <c r="G35" s="5"/>
      <c r="H35" s="5"/>
      <c r="I35" s="5"/>
      <c r="J35" s="5"/>
      <c r="K35" s="5"/>
    </row>
    <row r="36" ht="20" customHeight="1" spans="1:11">
      <c r="A36" s="63"/>
      <c r="B36" s="7" t="s">
        <v>108</v>
      </c>
      <c r="C36" s="10"/>
      <c r="D36" s="63"/>
      <c r="E36" s="7" t="s">
        <v>118</v>
      </c>
      <c r="F36" s="7"/>
      <c r="G36" s="5"/>
      <c r="H36" s="5"/>
      <c r="I36" s="5"/>
      <c r="J36" s="5"/>
      <c r="K36" s="5"/>
    </row>
    <row r="37" ht="20" customHeight="1" spans="1:11">
      <c r="A37" s="64"/>
      <c r="B37" s="7" t="s">
        <v>119</v>
      </c>
      <c r="C37" s="10"/>
      <c r="D37" s="64"/>
      <c r="E37" s="7" t="s">
        <v>120</v>
      </c>
      <c r="F37" s="7"/>
      <c r="G37" s="5"/>
      <c r="H37" s="5"/>
      <c r="I37" s="5"/>
      <c r="J37" s="5"/>
      <c r="K37" s="5"/>
    </row>
    <row r="38" ht="20" customHeight="1" spans="1:11">
      <c r="A38" s="18" t="s">
        <v>121</v>
      </c>
      <c r="B38" s="5"/>
      <c r="C38" s="5"/>
      <c r="D38" s="27"/>
      <c r="E38" s="5"/>
      <c r="F38" s="5"/>
      <c r="G38" s="5"/>
      <c r="H38" s="5"/>
      <c r="I38" s="5"/>
      <c r="J38" s="5"/>
      <c r="K38" s="5"/>
    </row>
    <row r="39" ht="20" customHeight="1" spans="1:11">
      <c r="A39" s="65"/>
      <c r="B39" s="65"/>
      <c r="C39" s="65"/>
      <c r="D39" s="65"/>
      <c r="E39" s="65"/>
      <c r="F39" s="65"/>
      <c r="G39" s="19" t="s">
        <v>220</v>
      </c>
      <c r="H39" s="19"/>
      <c r="I39" s="19"/>
      <c r="J39" s="19"/>
      <c r="K39" s="19"/>
    </row>
    <row r="40" ht="20" customHeight="1"/>
  </sheetData>
  <mergeCells count="63">
    <mergeCell ref="A1:K1"/>
    <mergeCell ref="E2:F2"/>
    <mergeCell ref="G2:H2"/>
    <mergeCell ref="I2:J2"/>
    <mergeCell ref="F3:G3"/>
    <mergeCell ref="I3:J3"/>
    <mergeCell ref="F4:G4"/>
    <mergeCell ref="I4:J4"/>
    <mergeCell ref="F5:G5"/>
    <mergeCell ref="I5:J5"/>
    <mergeCell ref="F6:G6"/>
    <mergeCell ref="F7:G7"/>
    <mergeCell ref="F8:G8"/>
    <mergeCell ref="I8:J8"/>
    <mergeCell ref="F9:G9"/>
    <mergeCell ref="I9:J9"/>
    <mergeCell ref="F10:G10"/>
    <mergeCell ref="I10:J10"/>
    <mergeCell ref="F11:G11"/>
    <mergeCell ref="I11:J11"/>
    <mergeCell ref="F12:G12"/>
    <mergeCell ref="I12:J12"/>
    <mergeCell ref="I13:J13"/>
    <mergeCell ref="D14:E14"/>
    <mergeCell ref="G14:H14"/>
    <mergeCell ref="D15:E15"/>
    <mergeCell ref="G15:H15"/>
    <mergeCell ref="A16:B16"/>
    <mergeCell ref="C16:K16"/>
    <mergeCell ref="D17:E17"/>
    <mergeCell ref="F17:H17"/>
    <mergeCell ref="J17:K17"/>
    <mergeCell ref="E28:F28"/>
    <mergeCell ref="A29:B29"/>
    <mergeCell ref="C29:K29"/>
    <mergeCell ref="D30:E30"/>
    <mergeCell ref="F30:H30"/>
    <mergeCell ref="J30:K30"/>
    <mergeCell ref="B38:K38"/>
    <mergeCell ref="G39:K39"/>
    <mergeCell ref="A2:A13"/>
    <mergeCell ref="A14:A15"/>
    <mergeCell ref="A17:A28"/>
    <mergeCell ref="A30:A37"/>
    <mergeCell ref="B18:B19"/>
    <mergeCell ref="B20:B21"/>
    <mergeCell ref="B23:B24"/>
    <mergeCell ref="B27:B28"/>
    <mergeCell ref="C18:C19"/>
    <mergeCell ref="C20:C21"/>
    <mergeCell ref="C23:C24"/>
    <mergeCell ref="C27:C28"/>
    <mergeCell ref="D2:D13"/>
    <mergeCell ref="D18:D28"/>
    <mergeCell ref="D31:D37"/>
    <mergeCell ref="E3:E4"/>
    <mergeCell ref="E6:E8"/>
    <mergeCell ref="E9:E10"/>
    <mergeCell ref="E19:E22"/>
    <mergeCell ref="J14:J15"/>
    <mergeCell ref="K6:K7"/>
    <mergeCell ref="K14:K15"/>
    <mergeCell ref="I6:J7"/>
  </mergeCells>
  <pageMargins left="0.156944444444444" right="0.118055555555556" top="0.275" bottom="0.196527777777778" header="0.3" footer="0.3"/>
  <pageSetup paperSize="9" orientation="portrait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0"/>
  <sheetViews>
    <sheetView topLeftCell="C1" workbookViewId="0">
      <selection activeCell="H6" sqref="H6:H12"/>
    </sheetView>
  </sheetViews>
  <sheetFormatPr defaultColWidth="9" defaultRowHeight="13.5"/>
  <cols>
    <col min="1" max="1" width="3.75" customWidth="1"/>
    <col min="3" max="3" width="24.5333333333333" customWidth="1"/>
    <col min="4" max="4" width="4.125" customWidth="1"/>
    <col min="5" max="5" width="8.4" customWidth="1"/>
    <col min="6" max="6" width="8.26666666666667" customWidth="1"/>
    <col min="7" max="7" width="8.36666666666667" customWidth="1"/>
    <col min="8" max="8" width="10.75" customWidth="1"/>
    <col min="9" max="9" width="9.25" customWidth="1"/>
    <col min="10" max="10" width="7.625" customWidth="1"/>
    <col min="11" max="11" width="9" customWidth="1"/>
  </cols>
  <sheetData>
    <row r="1" ht="22.5" spans="1:11">
      <c r="A1" s="1" t="s">
        <v>33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0" customHeight="1" spans="1:11">
      <c r="A2" s="2" t="s">
        <v>34</v>
      </c>
      <c r="B2" s="3" t="s">
        <v>35</v>
      </c>
      <c r="C2" s="4" t="s">
        <v>20</v>
      </c>
      <c r="D2" s="2" t="s">
        <v>37</v>
      </c>
      <c r="E2" s="5" t="s">
        <v>38</v>
      </c>
      <c r="F2" s="5"/>
      <c r="G2" s="5" t="s">
        <v>221</v>
      </c>
      <c r="H2" s="5"/>
      <c r="I2" s="6" t="s">
        <v>40</v>
      </c>
      <c r="J2" s="7"/>
      <c r="K2" s="5" t="s">
        <v>41</v>
      </c>
    </row>
    <row r="3" ht="20" customHeight="1" spans="1:11">
      <c r="A3" s="2"/>
      <c r="B3" s="5" t="s">
        <v>42</v>
      </c>
      <c r="C3" s="8" t="s">
        <v>133</v>
      </c>
      <c r="D3" s="2"/>
      <c r="E3" s="5" t="s">
        <v>44</v>
      </c>
      <c r="F3" s="6" t="s">
        <v>45</v>
      </c>
      <c r="G3" s="7"/>
      <c r="H3" s="9" t="s">
        <v>222</v>
      </c>
      <c r="I3" s="10" t="s">
        <v>47</v>
      </c>
      <c r="J3" s="7"/>
      <c r="K3" s="11">
        <v>1043</v>
      </c>
    </row>
    <row r="4" ht="20" customHeight="1" spans="1:11">
      <c r="A4" s="2"/>
      <c r="B4" s="5" t="s">
        <v>4</v>
      </c>
      <c r="C4" s="8"/>
      <c r="D4" s="2"/>
      <c r="E4" s="5"/>
      <c r="F4" s="6" t="s">
        <v>178</v>
      </c>
      <c r="G4" s="7"/>
      <c r="H4" s="5"/>
      <c r="I4" s="10" t="s">
        <v>47</v>
      </c>
      <c r="J4" s="7"/>
      <c r="K4" s="5"/>
    </row>
    <row r="5" ht="20" customHeight="1" spans="1:11">
      <c r="A5" s="2"/>
      <c r="B5" s="5" t="s">
        <v>49</v>
      </c>
      <c r="C5" s="8" t="s">
        <v>223</v>
      </c>
      <c r="D5" s="2"/>
      <c r="E5" s="5" t="s">
        <v>51</v>
      </c>
      <c r="F5" s="6" t="s">
        <v>224</v>
      </c>
      <c r="G5" s="12"/>
      <c r="H5" s="66" t="s">
        <v>225</v>
      </c>
      <c r="I5" s="10" t="s">
        <v>165</v>
      </c>
      <c r="J5" s="7"/>
      <c r="K5" s="5">
        <f>K3+6</f>
        <v>1049</v>
      </c>
    </row>
    <row r="6" ht="20" customHeight="1" spans="1:11">
      <c r="A6" s="2"/>
      <c r="B6" s="5" t="s">
        <v>54</v>
      </c>
      <c r="C6" s="8" t="s">
        <v>226</v>
      </c>
      <c r="D6" s="2"/>
      <c r="E6" s="14" t="s">
        <v>55</v>
      </c>
      <c r="F6" s="10" t="s">
        <v>56</v>
      </c>
      <c r="G6" s="7"/>
      <c r="H6" s="10"/>
      <c r="I6" s="15" t="s">
        <v>57</v>
      </c>
      <c r="J6" s="16"/>
      <c r="K6" s="17">
        <f>(H6+H7)/K5</f>
        <v>0</v>
      </c>
    </row>
    <row r="7" ht="20" customHeight="1" spans="1:11">
      <c r="A7" s="2"/>
      <c r="B7" s="5" t="s">
        <v>58</v>
      </c>
      <c r="C7" s="8" t="s">
        <v>128</v>
      </c>
      <c r="D7" s="2"/>
      <c r="E7" s="18"/>
      <c r="F7" s="10" t="s">
        <v>60</v>
      </c>
      <c r="G7" s="7"/>
      <c r="H7" s="19"/>
      <c r="I7" s="20"/>
      <c r="J7" s="21"/>
      <c r="K7" s="22"/>
    </row>
    <row r="8" ht="20" customHeight="1" spans="1:11">
      <c r="A8" s="2"/>
      <c r="B8" s="5" t="s">
        <v>61</v>
      </c>
      <c r="C8" s="8" t="s">
        <v>227</v>
      </c>
      <c r="D8" s="2"/>
      <c r="E8" s="18"/>
      <c r="F8" s="5" t="s">
        <v>63</v>
      </c>
      <c r="G8" s="5"/>
      <c r="H8" s="23"/>
      <c r="I8" s="10" t="s">
        <v>64</v>
      </c>
      <c r="J8" s="7"/>
      <c r="K8" s="24">
        <f>H8/K3</f>
        <v>0</v>
      </c>
    </row>
    <row r="9" ht="20" customHeight="1" spans="1:11">
      <c r="A9" s="2"/>
      <c r="B9" s="5" t="s">
        <v>65</v>
      </c>
      <c r="C9" s="8">
        <v>1050</v>
      </c>
      <c r="D9" s="2"/>
      <c r="E9" s="14" t="s">
        <v>66</v>
      </c>
      <c r="F9" s="5" t="s">
        <v>67</v>
      </c>
      <c r="G9" s="3"/>
      <c r="H9" s="25"/>
      <c r="I9" s="10" t="s">
        <v>68</v>
      </c>
      <c r="J9" s="12"/>
      <c r="K9" s="24">
        <f>H9/K3</f>
        <v>0</v>
      </c>
    </row>
    <row r="10" ht="20" customHeight="1" spans="1:11">
      <c r="A10" s="2"/>
      <c r="B10" s="5" t="s">
        <v>69</v>
      </c>
      <c r="C10" s="67">
        <v>36935</v>
      </c>
      <c r="D10" s="2"/>
      <c r="E10" s="27"/>
      <c r="F10" s="5" t="s">
        <v>70</v>
      </c>
      <c r="G10" s="3"/>
      <c r="H10" s="5"/>
      <c r="I10" s="10" t="s">
        <v>68</v>
      </c>
      <c r="J10" s="12"/>
      <c r="K10" s="24">
        <f>H10/K3</f>
        <v>0</v>
      </c>
    </row>
    <row r="11" ht="20" customHeight="1" spans="1:11">
      <c r="A11" s="2"/>
      <c r="B11" s="5" t="s">
        <v>71</v>
      </c>
      <c r="C11" s="68" t="s">
        <v>72</v>
      </c>
      <c r="D11" s="2"/>
      <c r="E11" s="5" t="s">
        <v>73</v>
      </c>
      <c r="F11" s="5" t="s">
        <v>74</v>
      </c>
      <c r="G11" s="5"/>
      <c r="H11" s="5"/>
      <c r="I11" s="10" t="s">
        <v>68</v>
      </c>
      <c r="J11" s="12"/>
      <c r="K11" s="24">
        <f>H11/K3</f>
        <v>0</v>
      </c>
    </row>
    <row r="12" ht="20" customHeight="1" spans="1:11">
      <c r="A12" s="2"/>
      <c r="B12" s="5" t="s">
        <v>75</v>
      </c>
      <c r="C12" s="8" t="s">
        <v>130</v>
      </c>
      <c r="D12" s="2"/>
      <c r="E12" s="3"/>
      <c r="F12" s="5" t="s">
        <v>77</v>
      </c>
      <c r="G12" s="5"/>
      <c r="H12" s="5"/>
      <c r="I12" s="10" t="s">
        <v>78</v>
      </c>
      <c r="J12" s="12"/>
      <c r="K12" s="24">
        <f>H12/F13</f>
        <v>0</v>
      </c>
    </row>
    <row r="13" ht="20" customHeight="1" spans="1:11">
      <c r="A13" s="2"/>
      <c r="B13" s="29"/>
      <c r="C13" s="29"/>
      <c r="D13" s="2"/>
      <c r="E13" s="5" t="s">
        <v>79</v>
      </c>
      <c r="F13" s="5">
        <v>1043</v>
      </c>
      <c r="G13" s="5" t="s">
        <v>80</v>
      </c>
      <c r="H13" s="5">
        <v>54342.8</v>
      </c>
      <c r="I13" s="10" t="s">
        <v>81</v>
      </c>
      <c r="J13" s="7"/>
      <c r="K13" s="25">
        <f>K12/J28</f>
        <v>0</v>
      </c>
    </row>
    <row r="14" ht="20" customHeight="1" spans="1:11">
      <c r="A14" s="30" t="s">
        <v>82</v>
      </c>
      <c r="B14" s="27" t="s">
        <v>83</v>
      </c>
      <c r="C14" s="31">
        <v>36600</v>
      </c>
      <c r="D14" s="20" t="s">
        <v>84</v>
      </c>
      <c r="E14" s="21"/>
      <c r="F14" s="27">
        <v>19.1</v>
      </c>
      <c r="G14" s="27" t="s">
        <v>85</v>
      </c>
      <c r="H14" s="27"/>
      <c r="I14" s="5">
        <v>35.2</v>
      </c>
      <c r="J14" s="14" t="s">
        <v>86</v>
      </c>
      <c r="K14" s="32">
        <f>I15/I14</f>
        <v>0.960227272727273</v>
      </c>
    </row>
    <row r="15" ht="20" customHeight="1" spans="1:11">
      <c r="A15" s="33"/>
      <c r="B15" s="5" t="s">
        <v>8</v>
      </c>
      <c r="C15" s="34">
        <v>1040</v>
      </c>
      <c r="D15" s="35" t="s">
        <v>87</v>
      </c>
      <c r="E15" s="35"/>
      <c r="F15" s="36">
        <v>14.7</v>
      </c>
      <c r="G15" s="35" t="s">
        <v>88</v>
      </c>
      <c r="H15" s="37"/>
      <c r="I15" s="5">
        <v>33.8</v>
      </c>
      <c r="J15" s="27"/>
      <c r="K15" s="38"/>
    </row>
    <row r="16" ht="20" customHeight="1" spans="1:11">
      <c r="A16" s="10" t="s">
        <v>89</v>
      </c>
      <c r="B16" s="7"/>
      <c r="C16" s="39"/>
      <c r="D16" s="40"/>
      <c r="E16" s="40"/>
      <c r="F16" s="41"/>
      <c r="G16" s="41"/>
      <c r="H16" s="41"/>
      <c r="I16" s="41"/>
      <c r="J16" s="40"/>
      <c r="K16" s="42"/>
    </row>
    <row r="17" ht="20" customHeight="1" spans="1:11">
      <c r="A17" s="43" t="s">
        <v>90</v>
      </c>
      <c r="B17" s="7" t="s">
        <v>91</v>
      </c>
      <c r="C17" s="5" t="s">
        <v>228</v>
      </c>
      <c r="D17" s="14" t="s">
        <v>49</v>
      </c>
      <c r="E17" s="5"/>
      <c r="F17" s="10" t="s">
        <v>223</v>
      </c>
      <c r="G17" s="6"/>
      <c r="H17" s="7"/>
      <c r="I17" s="5" t="s">
        <v>40</v>
      </c>
      <c r="J17" s="5" t="s">
        <v>113</v>
      </c>
      <c r="K17" s="5"/>
    </row>
    <row r="18" ht="20" customHeight="1" spans="1:11">
      <c r="A18" s="46"/>
      <c r="B18" s="47" t="s">
        <v>93</v>
      </c>
      <c r="C18" s="48" t="s">
        <v>229</v>
      </c>
      <c r="D18" s="2" t="s">
        <v>94</v>
      </c>
      <c r="E18" s="49" t="s">
        <v>95</v>
      </c>
      <c r="F18" s="21" t="s">
        <v>94</v>
      </c>
      <c r="G18" s="27" t="s">
        <v>8</v>
      </c>
      <c r="H18" s="27" t="s">
        <v>96</v>
      </c>
      <c r="I18" s="27" t="s">
        <v>97</v>
      </c>
      <c r="J18" s="5" t="s">
        <v>98</v>
      </c>
      <c r="K18" s="5" t="s">
        <v>82</v>
      </c>
    </row>
    <row r="19" ht="20" customHeight="1" spans="1:11">
      <c r="A19" s="46"/>
      <c r="B19" s="47"/>
      <c r="C19" s="48"/>
      <c r="D19" s="50"/>
      <c r="E19" s="17" t="s">
        <v>230</v>
      </c>
      <c r="F19" s="34" t="s">
        <v>115</v>
      </c>
      <c r="G19" s="51">
        <v>4</v>
      </c>
      <c r="H19" s="51">
        <v>218.3</v>
      </c>
      <c r="I19" s="52">
        <f>G19/G28</f>
        <v>0.00383509108341323</v>
      </c>
      <c r="J19" s="53">
        <f t="shared" ref="J19:J23" si="0">H19/G19</f>
        <v>54.575</v>
      </c>
      <c r="K19" s="54"/>
    </row>
    <row r="20" ht="20" customHeight="1" spans="1:11">
      <c r="A20" s="46"/>
      <c r="B20" s="47" t="s">
        <v>101</v>
      </c>
      <c r="C20" s="2" t="s">
        <v>231</v>
      </c>
      <c r="D20" s="50"/>
      <c r="E20" s="22"/>
      <c r="F20" s="34" t="s">
        <v>232</v>
      </c>
      <c r="G20" s="51">
        <v>193</v>
      </c>
      <c r="H20" s="51">
        <v>10486</v>
      </c>
      <c r="I20" s="52">
        <f>G20/G28</f>
        <v>0.185043144774688</v>
      </c>
      <c r="J20" s="53">
        <f t="shared" si="0"/>
        <v>54.3316062176166</v>
      </c>
      <c r="K20" s="54"/>
    </row>
    <row r="21" ht="20" customHeight="1" spans="1:11">
      <c r="A21" s="46"/>
      <c r="B21" s="47"/>
      <c r="C21" s="2"/>
      <c r="D21" s="50"/>
      <c r="E21" s="22"/>
      <c r="F21" s="34" t="s">
        <v>233</v>
      </c>
      <c r="G21" s="34">
        <v>355</v>
      </c>
      <c r="H21" s="34">
        <v>18613.5</v>
      </c>
      <c r="I21" s="52">
        <f>G21/G28</f>
        <v>0.340364333652924</v>
      </c>
      <c r="J21" s="53">
        <f t="shared" si="0"/>
        <v>52.4323943661972</v>
      </c>
      <c r="K21" s="55"/>
    </row>
    <row r="22" ht="20" customHeight="1" spans="1:11">
      <c r="A22" s="46"/>
      <c r="B22" s="47" t="s">
        <v>104</v>
      </c>
      <c r="C22" s="69" t="s">
        <v>234</v>
      </c>
      <c r="D22" s="50"/>
      <c r="E22" s="22"/>
      <c r="F22" s="34" t="s">
        <v>235</v>
      </c>
      <c r="G22" s="51">
        <v>481</v>
      </c>
      <c r="H22" s="51">
        <v>24479.2</v>
      </c>
      <c r="I22" s="52">
        <f>G22/G28</f>
        <v>0.461169702780441</v>
      </c>
      <c r="J22" s="53">
        <f t="shared" si="0"/>
        <v>50.8923076923077</v>
      </c>
      <c r="K22" s="56"/>
    </row>
    <row r="23" ht="20" customHeight="1" spans="1:11">
      <c r="A23" s="46"/>
      <c r="B23" s="47" t="s">
        <v>106</v>
      </c>
      <c r="C23" s="2" t="s">
        <v>236</v>
      </c>
      <c r="D23" s="50"/>
      <c r="E23" s="70"/>
      <c r="F23" s="71" t="s">
        <v>173</v>
      </c>
      <c r="G23" s="71">
        <v>10</v>
      </c>
      <c r="H23" s="71">
        <v>545.8</v>
      </c>
      <c r="I23" s="52">
        <f>G23/G28</f>
        <v>0.00958772770853308</v>
      </c>
      <c r="J23" s="53">
        <f t="shared" si="0"/>
        <v>54.58</v>
      </c>
      <c r="K23" s="59"/>
    </row>
    <row r="24" ht="20" customHeight="1" spans="1:11">
      <c r="A24" s="46"/>
      <c r="B24" s="47"/>
      <c r="C24" s="2"/>
      <c r="D24" s="50"/>
      <c r="E24" s="29"/>
      <c r="F24" s="29"/>
      <c r="G24" s="29"/>
      <c r="H24" s="29"/>
      <c r="I24" s="29"/>
      <c r="J24" s="29"/>
      <c r="K24" s="29"/>
    </row>
    <row r="25" ht="20" customHeight="1" spans="1:11">
      <c r="A25" s="46"/>
      <c r="B25" s="47" t="s">
        <v>107</v>
      </c>
      <c r="C25" s="5" t="s">
        <v>156</v>
      </c>
      <c r="D25" s="50"/>
      <c r="E25" s="60"/>
      <c r="F25" s="34"/>
      <c r="G25" s="61"/>
      <c r="H25" s="61"/>
      <c r="I25" s="59"/>
      <c r="J25" s="9"/>
      <c r="K25" s="59"/>
    </row>
    <row r="26" ht="20" customHeight="1" spans="1:11">
      <c r="A26" s="46"/>
      <c r="B26" s="47" t="s">
        <v>108</v>
      </c>
      <c r="C26" s="23" t="s">
        <v>237</v>
      </c>
      <c r="D26" s="50"/>
      <c r="E26" s="60"/>
      <c r="F26" s="34"/>
      <c r="G26" s="61"/>
      <c r="H26" s="61"/>
      <c r="I26" s="59"/>
      <c r="J26" s="9"/>
      <c r="K26" s="59"/>
    </row>
    <row r="27" ht="20" customHeight="1" spans="1:11">
      <c r="A27" s="46"/>
      <c r="B27" s="47" t="s">
        <v>109</v>
      </c>
      <c r="C27" s="62" t="s">
        <v>189</v>
      </c>
      <c r="D27" s="50"/>
      <c r="E27" s="57"/>
      <c r="F27" s="58"/>
      <c r="G27" s="57"/>
      <c r="H27" s="57"/>
      <c r="I27" s="59"/>
      <c r="J27" s="9"/>
      <c r="K27" s="59"/>
    </row>
    <row r="28" ht="20" customHeight="1" spans="1:11">
      <c r="A28" s="46"/>
      <c r="B28" s="47"/>
      <c r="C28" s="62"/>
      <c r="D28" s="50"/>
      <c r="E28" s="58" t="s">
        <v>110</v>
      </c>
      <c r="F28" s="58"/>
      <c r="G28" s="58">
        <f>SUM(G19:G27)</f>
        <v>1043</v>
      </c>
      <c r="H28" s="58">
        <f>SUM(H19:H27)</f>
        <v>54342.8</v>
      </c>
      <c r="I28" s="57"/>
      <c r="J28" s="9">
        <f>H28/G28</f>
        <v>52.1023969319271</v>
      </c>
      <c r="K28" s="24"/>
    </row>
    <row r="29" ht="20" customHeight="1" spans="1:11">
      <c r="A29" s="10" t="s">
        <v>111</v>
      </c>
      <c r="B29" s="7"/>
      <c r="C29" s="39"/>
      <c r="D29" s="40"/>
      <c r="E29" s="40"/>
      <c r="F29" s="40"/>
      <c r="G29" s="40"/>
      <c r="H29" s="40"/>
      <c r="I29" s="40"/>
      <c r="J29" s="40"/>
      <c r="K29" s="42"/>
    </row>
    <row r="30" ht="20" customHeight="1" spans="1:11">
      <c r="A30" s="43" t="s">
        <v>112</v>
      </c>
      <c r="B30" s="7" t="s">
        <v>42</v>
      </c>
      <c r="C30" s="5"/>
      <c r="D30" s="14" t="s">
        <v>49</v>
      </c>
      <c r="E30" s="5"/>
      <c r="F30" s="10" t="s">
        <v>223</v>
      </c>
      <c r="G30" s="6"/>
      <c r="H30" s="7"/>
      <c r="I30" s="10" t="s">
        <v>40</v>
      </c>
      <c r="J30" s="5" t="s">
        <v>113</v>
      </c>
      <c r="K30" s="5"/>
    </row>
    <row r="31" ht="20" customHeight="1" spans="1:11">
      <c r="A31" s="63"/>
      <c r="B31" s="7" t="s">
        <v>93</v>
      </c>
      <c r="C31" s="10"/>
      <c r="D31" s="43" t="s">
        <v>94</v>
      </c>
      <c r="E31" s="7"/>
      <c r="F31" s="21"/>
      <c r="G31" s="27" t="s">
        <v>8</v>
      </c>
      <c r="H31" s="27" t="s">
        <v>96</v>
      </c>
      <c r="I31" s="27"/>
      <c r="J31" s="5"/>
      <c r="K31" s="5"/>
    </row>
    <row r="32" ht="20" customHeight="1" spans="1:11">
      <c r="A32" s="63"/>
      <c r="B32" s="7" t="s">
        <v>101</v>
      </c>
      <c r="C32" s="10"/>
      <c r="D32" s="63"/>
      <c r="E32" s="7" t="s">
        <v>114</v>
      </c>
      <c r="F32" s="7"/>
      <c r="G32" s="5"/>
      <c r="H32" s="5"/>
      <c r="I32" s="5"/>
      <c r="J32" s="5"/>
      <c r="K32" s="5"/>
    </row>
    <row r="33" ht="20" customHeight="1" spans="1:11">
      <c r="A33" s="63"/>
      <c r="B33" s="7" t="s">
        <v>104</v>
      </c>
      <c r="C33" s="10"/>
      <c r="D33" s="63"/>
      <c r="E33" s="7" t="s">
        <v>115</v>
      </c>
      <c r="F33" s="7"/>
      <c r="G33" s="5"/>
      <c r="H33" s="5"/>
      <c r="I33" s="5"/>
      <c r="J33" s="5"/>
      <c r="K33" s="5"/>
    </row>
    <row r="34" ht="20" customHeight="1" spans="1:11">
      <c r="A34" s="63"/>
      <c r="B34" s="7" t="s">
        <v>106</v>
      </c>
      <c r="C34" s="10"/>
      <c r="D34" s="63"/>
      <c r="E34" s="7" t="s">
        <v>116</v>
      </c>
      <c r="F34" s="7"/>
      <c r="G34" s="5"/>
      <c r="H34" s="5"/>
      <c r="I34" s="5"/>
      <c r="J34" s="5"/>
      <c r="K34" s="5"/>
    </row>
    <row r="35" ht="20" customHeight="1" spans="1:11">
      <c r="A35" s="63"/>
      <c r="B35" s="7" t="s">
        <v>107</v>
      </c>
      <c r="C35" s="10"/>
      <c r="D35" s="63"/>
      <c r="E35" s="7" t="s">
        <v>117</v>
      </c>
      <c r="F35" s="7"/>
      <c r="G35" s="5"/>
      <c r="H35" s="5"/>
      <c r="I35" s="5"/>
      <c r="J35" s="5"/>
      <c r="K35" s="5"/>
    </row>
    <row r="36" ht="20" customHeight="1" spans="1:11">
      <c r="A36" s="63"/>
      <c r="B36" s="7" t="s">
        <v>108</v>
      </c>
      <c r="C36" s="10"/>
      <c r="D36" s="63"/>
      <c r="E36" s="7" t="s">
        <v>118</v>
      </c>
      <c r="F36" s="7"/>
      <c r="G36" s="5"/>
      <c r="H36" s="5"/>
      <c r="I36" s="5"/>
      <c r="J36" s="5"/>
      <c r="K36" s="5"/>
    </row>
    <row r="37" ht="20" customHeight="1" spans="1:11">
      <c r="A37" s="64"/>
      <c r="B37" s="7" t="s">
        <v>119</v>
      </c>
      <c r="C37" s="10"/>
      <c r="D37" s="64"/>
      <c r="E37" s="7" t="s">
        <v>120</v>
      </c>
      <c r="F37" s="7"/>
      <c r="G37" s="5"/>
      <c r="H37" s="5"/>
      <c r="I37" s="5"/>
      <c r="J37" s="5"/>
      <c r="K37" s="5"/>
    </row>
    <row r="38" ht="20" customHeight="1" spans="1:11">
      <c r="A38" s="18" t="s">
        <v>121</v>
      </c>
      <c r="B38" s="5"/>
      <c r="C38" s="5"/>
      <c r="D38" s="27"/>
      <c r="E38" s="5"/>
      <c r="F38" s="5"/>
      <c r="G38" s="5"/>
      <c r="H38" s="5"/>
      <c r="I38" s="5"/>
      <c r="J38" s="5"/>
      <c r="K38" s="5"/>
    </row>
    <row r="39" ht="20" customHeight="1" spans="1:11">
      <c r="A39" s="65"/>
      <c r="B39" s="65"/>
      <c r="C39" s="65"/>
      <c r="D39" s="65"/>
      <c r="E39" s="65"/>
      <c r="F39" s="65"/>
      <c r="G39" s="19" t="s">
        <v>238</v>
      </c>
      <c r="H39" s="19"/>
      <c r="I39" s="19"/>
      <c r="J39" s="19"/>
      <c r="K39" s="19"/>
    </row>
    <row r="40" ht="20" customHeight="1"/>
  </sheetData>
  <mergeCells count="63">
    <mergeCell ref="A1:K1"/>
    <mergeCell ref="E2:F2"/>
    <mergeCell ref="G2:H2"/>
    <mergeCell ref="I2:J2"/>
    <mergeCell ref="F3:G3"/>
    <mergeCell ref="I3:J3"/>
    <mergeCell ref="F4:G4"/>
    <mergeCell ref="I4:J4"/>
    <mergeCell ref="F5:G5"/>
    <mergeCell ref="I5:J5"/>
    <mergeCell ref="F6:G6"/>
    <mergeCell ref="F7:G7"/>
    <mergeCell ref="F8:G8"/>
    <mergeCell ref="I8:J8"/>
    <mergeCell ref="F9:G9"/>
    <mergeCell ref="I9:J9"/>
    <mergeCell ref="F10:G10"/>
    <mergeCell ref="I10:J10"/>
    <mergeCell ref="F11:G11"/>
    <mergeCell ref="I11:J11"/>
    <mergeCell ref="F12:G12"/>
    <mergeCell ref="I12:J12"/>
    <mergeCell ref="I13:J13"/>
    <mergeCell ref="D14:E14"/>
    <mergeCell ref="G14:H14"/>
    <mergeCell ref="D15:E15"/>
    <mergeCell ref="G15:H15"/>
    <mergeCell ref="A16:B16"/>
    <mergeCell ref="C16:K16"/>
    <mergeCell ref="D17:E17"/>
    <mergeCell ref="F17:H17"/>
    <mergeCell ref="J17:K17"/>
    <mergeCell ref="E28:F28"/>
    <mergeCell ref="A29:B29"/>
    <mergeCell ref="C29:K29"/>
    <mergeCell ref="D30:E30"/>
    <mergeCell ref="F30:H30"/>
    <mergeCell ref="J30:K30"/>
    <mergeCell ref="B38:K38"/>
    <mergeCell ref="G39:K39"/>
    <mergeCell ref="A2:A13"/>
    <mergeCell ref="A14:A15"/>
    <mergeCell ref="A17:A28"/>
    <mergeCell ref="A30:A37"/>
    <mergeCell ref="B18:B19"/>
    <mergeCell ref="B20:B21"/>
    <mergeCell ref="B23:B24"/>
    <mergeCell ref="B27:B28"/>
    <mergeCell ref="C18:C19"/>
    <mergeCell ref="C20:C21"/>
    <mergeCell ref="C23:C24"/>
    <mergeCell ref="C27:C28"/>
    <mergeCell ref="D2:D13"/>
    <mergeCell ref="D18:D28"/>
    <mergeCell ref="D31:D37"/>
    <mergeCell ref="E3:E4"/>
    <mergeCell ref="E6:E8"/>
    <mergeCell ref="E9:E10"/>
    <mergeCell ref="E19:E23"/>
    <mergeCell ref="J14:J15"/>
    <mergeCell ref="K6:K7"/>
    <mergeCell ref="K14:K15"/>
    <mergeCell ref="I6:J7"/>
  </mergeCells>
  <pageMargins left="0.0784722222222222" right="0.118055555555556" top="0.354166666666667" bottom="0.156944444444444" header="0.5" footer="0.432638888888889"/>
  <pageSetup paperSize="9" orientation="portrait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0"/>
  <sheetViews>
    <sheetView workbookViewId="0">
      <selection activeCell="N20" sqref="N20"/>
    </sheetView>
  </sheetViews>
  <sheetFormatPr defaultColWidth="9" defaultRowHeight="13.5"/>
  <cols>
    <col min="1" max="1" width="3.75" customWidth="1"/>
    <col min="3" max="3" width="24.5333333333333" customWidth="1"/>
    <col min="4" max="4" width="4.125" customWidth="1"/>
    <col min="5" max="5" width="8.4" customWidth="1"/>
    <col min="6" max="6" width="8.26666666666667" customWidth="1"/>
    <col min="7" max="7" width="8.36666666666667" customWidth="1"/>
    <col min="8" max="8" width="10.375" customWidth="1"/>
    <col min="9" max="9" width="8.875" customWidth="1"/>
    <col min="10" max="10" width="8.375" customWidth="1"/>
    <col min="11" max="11" width="9.25"/>
  </cols>
  <sheetData>
    <row r="1" ht="22.5" spans="1:11">
      <c r="A1" s="1" t="s">
        <v>33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0" customHeight="1" spans="1:11">
      <c r="A2" s="2" t="s">
        <v>34</v>
      </c>
      <c r="B2" s="3" t="s">
        <v>35</v>
      </c>
      <c r="C2" s="4" t="s">
        <v>20</v>
      </c>
      <c r="D2" s="2" t="s">
        <v>37</v>
      </c>
      <c r="E2" s="5" t="s">
        <v>38</v>
      </c>
      <c r="F2" s="5"/>
      <c r="G2" s="5" t="s">
        <v>239</v>
      </c>
      <c r="H2" s="5"/>
      <c r="I2" s="6" t="s">
        <v>40</v>
      </c>
      <c r="J2" s="7"/>
      <c r="K2" s="5" t="s">
        <v>41</v>
      </c>
    </row>
    <row r="3" ht="20" customHeight="1" spans="1:11">
      <c r="A3" s="2"/>
      <c r="B3" s="5" t="s">
        <v>42</v>
      </c>
      <c r="C3" s="8" t="s">
        <v>240</v>
      </c>
      <c r="D3" s="2"/>
      <c r="E3" s="5" t="s">
        <v>44</v>
      </c>
      <c r="F3" s="6" t="s">
        <v>45</v>
      </c>
      <c r="G3" s="7"/>
      <c r="H3" s="9" t="s">
        <v>241</v>
      </c>
      <c r="I3" s="10" t="s">
        <v>47</v>
      </c>
      <c r="J3" s="7"/>
      <c r="K3" s="11">
        <v>651</v>
      </c>
    </row>
    <row r="4" ht="20" customHeight="1" spans="1:11">
      <c r="A4" s="2"/>
      <c r="B4" s="5" t="s">
        <v>4</v>
      </c>
      <c r="C4" s="8">
        <v>36213</v>
      </c>
      <c r="D4" s="2"/>
      <c r="E4" s="5"/>
      <c r="F4" s="6" t="s">
        <v>178</v>
      </c>
      <c r="G4" s="7"/>
      <c r="H4" s="5"/>
      <c r="I4" s="10" t="s">
        <v>47</v>
      </c>
      <c r="J4" s="7"/>
      <c r="K4" s="5"/>
    </row>
    <row r="5" ht="20" customHeight="1" spans="1:11">
      <c r="A5" s="2"/>
      <c r="B5" s="5" t="s">
        <v>49</v>
      </c>
      <c r="C5" s="8" t="s">
        <v>242</v>
      </c>
      <c r="D5" s="2"/>
      <c r="E5" s="5" t="s">
        <v>51</v>
      </c>
      <c r="F5" s="6" t="s">
        <v>48</v>
      </c>
      <c r="G5" s="12"/>
      <c r="H5" s="13">
        <v>9</v>
      </c>
      <c r="I5" s="10" t="s">
        <v>165</v>
      </c>
      <c r="J5" s="7"/>
      <c r="K5" s="5">
        <f>K3+H5</f>
        <v>660</v>
      </c>
    </row>
    <row r="6" ht="20" customHeight="1" spans="1:11">
      <c r="A6" s="2"/>
      <c r="B6" s="5" t="s">
        <v>54</v>
      </c>
      <c r="C6" s="8" t="s">
        <v>243</v>
      </c>
      <c r="D6" s="2"/>
      <c r="E6" s="14" t="s">
        <v>55</v>
      </c>
      <c r="F6" s="10" t="s">
        <v>56</v>
      </c>
      <c r="G6" s="7"/>
      <c r="H6" s="10"/>
      <c r="I6" s="15" t="s">
        <v>57</v>
      </c>
      <c r="J6" s="16"/>
      <c r="K6" s="17">
        <f>(H6+H7)/K5</f>
        <v>0</v>
      </c>
    </row>
    <row r="7" ht="20" customHeight="1" spans="1:11">
      <c r="A7" s="2"/>
      <c r="B7" s="5" t="s">
        <v>58</v>
      </c>
      <c r="C7" s="8" t="s">
        <v>244</v>
      </c>
      <c r="D7" s="2"/>
      <c r="E7" s="18"/>
      <c r="F7" s="10" t="s">
        <v>60</v>
      </c>
      <c r="G7" s="7"/>
      <c r="H7" s="19"/>
      <c r="I7" s="20"/>
      <c r="J7" s="21"/>
      <c r="K7" s="22"/>
    </row>
    <row r="8" ht="20" customHeight="1" spans="1:11">
      <c r="A8" s="2"/>
      <c r="B8" s="5" t="s">
        <v>61</v>
      </c>
      <c r="C8" s="8" t="s">
        <v>245</v>
      </c>
      <c r="D8" s="2"/>
      <c r="E8" s="18"/>
      <c r="F8" s="5" t="s">
        <v>63</v>
      </c>
      <c r="G8" s="5"/>
      <c r="H8" s="23"/>
      <c r="I8" s="10" t="s">
        <v>64</v>
      </c>
      <c r="J8" s="7"/>
      <c r="K8" s="24">
        <f>H8/K3</f>
        <v>0</v>
      </c>
    </row>
    <row r="9" ht="20" customHeight="1" spans="1:11">
      <c r="A9" s="2"/>
      <c r="B9" s="5" t="s">
        <v>65</v>
      </c>
      <c r="C9" s="8">
        <v>662</v>
      </c>
      <c r="D9" s="2"/>
      <c r="E9" s="14" t="s">
        <v>66</v>
      </c>
      <c r="F9" s="5" t="s">
        <v>67</v>
      </c>
      <c r="G9" s="3"/>
      <c r="H9" s="25"/>
      <c r="I9" s="10" t="s">
        <v>78</v>
      </c>
      <c r="J9" s="12"/>
      <c r="K9" s="24">
        <f>H9/K3</f>
        <v>0</v>
      </c>
    </row>
    <row r="10" ht="20" customHeight="1" spans="1:11">
      <c r="A10" s="2"/>
      <c r="B10" s="5" t="s">
        <v>69</v>
      </c>
      <c r="C10" s="26">
        <v>21345</v>
      </c>
      <c r="D10" s="2"/>
      <c r="E10" s="27"/>
      <c r="F10" s="5" t="s">
        <v>70</v>
      </c>
      <c r="G10" s="3"/>
      <c r="H10" s="5"/>
      <c r="I10" s="10" t="s">
        <v>78</v>
      </c>
      <c r="J10" s="12"/>
      <c r="K10" s="24">
        <f>H10/K3</f>
        <v>0</v>
      </c>
    </row>
    <row r="11" ht="20" customHeight="1" spans="1:11">
      <c r="A11" s="2"/>
      <c r="B11" s="5" t="s">
        <v>71</v>
      </c>
      <c r="C11" s="28" t="s">
        <v>246</v>
      </c>
      <c r="D11" s="2"/>
      <c r="E11" s="5" t="s">
        <v>73</v>
      </c>
      <c r="F11" s="5" t="s">
        <v>74</v>
      </c>
      <c r="G11" s="5"/>
      <c r="H11" s="5"/>
      <c r="I11" s="10" t="s">
        <v>78</v>
      </c>
      <c r="J11" s="12"/>
      <c r="K11" s="24">
        <f>H11/K3</f>
        <v>0</v>
      </c>
    </row>
    <row r="12" ht="20" customHeight="1" spans="1:11">
      <c r="A12" s="2"/>
      <c r="B12" s="5" t="s">
        <v>75</v>
      </c>
      <c r="C12" s="8" t="s">
        <v>247</v>
      </c>
      <c r="D12" s="2"/>
      <c r="E12" s="3"/>
      <c r="F12" s="5" t="s">
        <v>77</v>
      </c>
      <c r="G12" s="5"/>
      <c r="H12" s="5"/>
      <c r="I12" s="10" t="s">
        <v>68</v>
      </c>
      <c r="J12" s="12"/>
      <c r="K12" s="24">
        <f>H12/K3</f>
        <v>0</v>
      </c>
    </row>
    <row r="13" ht="20" customHeight="1" spans="1:11">
      <c r="A13" s="2"/>
      <c r="B13" s="29"/>
      <c r="C13" s="29"/>
      <c r="D13" s="2"/>
      <c r="E13" s="5" t="s">
        <v>79</v>
      </c>
      <c r="F13" s="5">
        <v>651</v>
      </c>
      <c r="G13" s="5" t="s">
        <v>80</v>
      </c>
      <c r="H13" s="5">
        <v>32676.2</v>
      </c>
      <c r="I13" s="10" t="s">
        <v>169</v>
      </c>
      <c r="J13" s="7"/>
      <c r="K13" s="25">
        <f>K12/J28</f>
        <v>0</v>
      </c>
    </row>
    <row r="14" ht="20" customHeight="1" spans="1:11">
      <c r="A14" s="30" t="s">
        <v>82</v>
      </c>
      <c r="B14" s="27" t="s">
        <v>83</v>
      </c>
      <c r="C14" s="31">
        <v>21600</v>
      </c>
      <c r="D14" s="20" t="s">
        <v>84</v>
      </c>
      <c r="E14" s="21"/>
      <c r="F14" s="27">
        <v>28.1</v>
      </c>
      <c r="G14" s="27" t="s">
        <v>85</v>
      </c>
      <c r="H14" s="27"/>
      <c r="I14" s="5">
        <v>32.6</v>
      </c>
      <c r="J14" s="14" t="s">
        <v>86</v>
      </c>
      <c r="K14" s="32">
        <f>I15/I14</f>
        <v>1.33128834355828</v>
      </c>
    </row>
    <row r="15" ht="20" customHeight="1" spans="1:11">
      <c r="A15" s="33"/>
      <c r="B15" s="5" t="s">
        <v>8</v>
      </c>
      <c r="C15" s="34">
        <v>662</v>
      </c>
      <c r="D15" s="35" t="s">
        <v>87</v>
      </c>
      <c r="E15" s="35"/>
      <c r="F15" s="36">
        <v>15.3</v>
      </c>
      <c r="G15" s="35" t="s">
        <v>88</v>
      </c>
      <c r="H15" s="37"/>
      <c r="I15" s="5">
        <v>43.4</v>
      </c>
      <c r="J15" s="27"/>
      <c r="K15" s="38"/>
    </row>
    <row r="16" ht="20" customHeight="1" spans="1:11">
      <c r="A16" s="10" t="s">
        <v>89</v>
      </c>
      <c r="B16" s="7"/>
      <c r="C16" s="39"/>
      <c r="D16" s="40"/>
      <c r="E16" s="40"/>
      <c r="F16" s="41"/>
      <c r="G16" s="41"/>
      <c r="H16" s="41"/>
      <c r="I16" s="41"/>
      <c r="J16" s="40"/>
      <c r="K16" s="42"/>
    </row>
    <row r="17" ht="20" customHeight="1" spans="1:11">
      <c r="A17" s="43" t="s">
        <v>90</v>
      </c>
      <c r="B17" s="7" t="s">
        <v>91</v>
      </c>
      <c r="C17" s="5" t="s">
        <v>248</v>
      </c>
      <c r="D17" s="14" t="s">
        <v>49</v>
      </c>
      <c r="E17" s="5"/>
      <c r="F17" s="8" t="s">
        <v>242</v>
      </c>
      <c r="G17" s="44"/>
      <c r="H17" s="45"/>
      <c r="I17" s="5" t="s">
        <v>40</v>
      </c>
      <c r="J17" s="5" t="s">
        <v>113</v>
      </c>
      <c r="K17" s="5"/>
    </row>
    <row r="18" ht="20" customHeight="1" spans="1:11">
      <c r="A18" s="46"/>
      <c r="B18" s="47" t="s">
        <v>93</v>
      </c>
      <c r="C18" s="48" t="s">
        <v>249</v>
      </c>
      <c r="D18" s="2" t="s">
        <v>94</v>
      </c>
      <c r="E18" s="49" t="s">
        <v>95</v>
      </c>
      <c r="F18" s="21" t="s">
        <v>94</v>
      </c>
      <c r="G18" s="27" t="s">
        <v>8</v>
      </c>
      <c r="H18" s="27" t="s">
        <v>96</v>
      </c>
      <c r="I18" s="27" t="s">
        <v>97</v>
      </c>
      <c r="J18" s="5" t="s">
        <v>98</v>
      </c>
      <c r="K18" s="5" t="s">
        <v>82</v>
      </c>
    </row>
    <row r="19" ht="20" customHeight="1" spans="1:11">
      <c r="A19" s="46"/>
      <c r="B19" s="47"/>
      <c r="C19" s="48"/>
      <c r="D19" s="50"/>
      <c r="E19" s="9">
        <v>2.5</v>
      </c>
      <c r="F19" s="34" t="s">
        <v>100</v>
      </c>
      <c r="G19" s="51">
        <v>25</v>
      </c>
      <c r="H19" s="51">
        <v>1280</v>
      </c>
      <c r="I19" s="52">
        <f>G19/G28</f>
        <v>0.0384024577572965</v>
      </c>
      <c r="J19" s="53">
        <f>H19/G19</f>
        <v>51.2</v>
      </c>
      <c r="K19" s="54"/>
    </row>
    <row r="20" ht="20" customHeight="1" spans="1:11">
      <c r="A20" s="46"/>
      <c r="B20" s="47" t="s">
        <v>101</v>
      </c>
      <c r="C20" s="2" t="s">
        <v>250</v>
      </c>
      <c r="D20" s="50"/>
      <c r="E20" s="9"/>
      <c r="F20" s="34" t="s">
        <v>102</v>
      </c>
      <c r="G20" s="51">
        <v>448</v>
      </c>
      <c r="H20" s="51">
        <v>22351.1</v>
      </c>
      <c r="I20" s="52">
        <f>G20/G28</f>
        <v>0.688172043010753</v>
      </c>
      <c r="J20" s="53">
        <f t="shared" ref="J19:J22" si="0">H20/G20</f>
        <v>49.8908482142857</v>
      </c>
      <c r="K20" s="54"/>
    </row>
    <row r="21" ht="20" customHeight="1" spans="1:11">
      <c r="A21" s="46"/>
      <c r="B21" s="47"/>
      <c r="C21" s="2"/>
      <c r="D21" s="50"/>
      <c r="E21" s="9"/>
      <c r="F21" s="34" t="s">
        <v>251</v>
      </c>
      <c r="G21" s="34">
        <v>168</v>
      </c>
      <c r="H21" s="34">
        <v>8579.3</v>
      </c>
      <c r="I21" s="52">
        <f>G21/G28</f>
        <v>0.258064516129032</v>
      </c>
      <c r="J21" s="53">
        <f t="shared" si="0"/>
        <v>51.0672619047619</v>
      </c>
      <c r="K21" s="55"/>
    </row>
    <row r="22" ht="20" customHeight="1" spans="1:11">
      <c r="A22" s="46"/>
      <c r="B22" s="47" t="s">
        <v>104</v>
      </c>
      <c r="C22" s="5" t="s">
        <v>252</v>
      </c>
      <c r="D22" s="50"/>
      <c r="E22" s="9"/>
      <c r="F22" s="34" t="s">
        <v>103</v>
      </c>
      <c r="G22" s="51">
        <v>10</v>
      </c>
      <c r="H22" s="51">
        <v>465.8</v>
      </c>
      <c r="I22" s="52">
        <f>G22/G28</f>
        <v>0.0153609831029186</v>
      </c>
      <c r="J22" s="53">
        <f t="shared" si="0"/>
        <v>46.58</v>
      </c>
      <c r="K22" s="56"/>
    </row>
    <row r="23" ht="20" customHeight="1" spans="1:11">
      <c r="A23" s="46"/>
      <c r="B23" s="47" t="s">
        <v>106</v>
      </c>
      <c r="C23" s="2" t="s">
        <v>253</v>
      </c>
      <c r="D23" s="50"/>
      <c r="E23" s="57"/>
      <c r="F23" s="58"/>
      <c r="G23" s="57"/>
      <c r="H23" s="57"/>
      <c r="I23" s="59"/>
      <c r="J23" s="9"/>
      <c r="K23" s="59"/>
    </row>
    <row r="24" ht="20" customHeight="1" spans="1:11">
      <c r="A24" s="46"/>
      <c r="B24" s="47"/>
      <c r="C24" s="2"/>
      <c r="D24" s="50"/>
      <c r="E24" s="29"/>
      <c r="F24" s="29"/>
      <c r="G24" s="29"/>
      <c r="H24" s="29"/>
      <c r="I24" s="29"/>
      <c r="J24" s="29"/>
      <c r="K24" s="29"/>
    </row>
    <row r="25" ht="20" customHeight="1" spans="1:11">
      <c r="A25" s="46"/>
      <c r="B25" s="47" t="s">
        <v>107</v>
      </c>
      <c r="C25" s="5" t="s">
        <v>156</v>
      </c>
      <c r="D25" s="50"/>
      <c r="E25" s="60"/>
      <c r="F25" s="34"/>
      <c r="G25" s="61"/>
      <c r="H25" s="61"/>
      <c r="I25" s="59"/>
      <c r="J25" s="9"/>
      <c r="K25" s="59"/>
    </row>
    <row r="26" ht="20" customHeight="1" spans="1:11">
      <c r="A26" s="46"/>
      <c r="B26" s="47" t="s">
        <v>108</v>
      </c>
      <c r="C26" s="23" t="s">
        <v>254</v>
      </c>
      <c r="D26" s="50"/>
      <c r="E26" s="60"/>
      <c r="F26" s="34"/>
      <c r="G26" s="61"/>
      <c r="H26" s="61"/>
      <c r="I26" s="59"/>
      <c r="J26" s="9"/>
      <c r="K26" s="59"/>
    </row>
    <row r="27" ht="20" customHeight="1" spans="1:11">
      <c r="A27" s="46"/>
      <c r="B27" s="47" t="s">
        <v>109</v>
      </c>
      <c r="C27" s="62" t="s">
        <v>189</v>
      </c>
      <c r="D27" s="50"/>
      <c r="E27" s="57"/>
      <c r="F27" s="58"/>
      <c r="G27" s="57"/>
      <c r="H27" s="57"/>
      <c r="I27" s="59"/>
      <c r="J27" s="9"/>
      <c r="K27" s="59"/>
    </row>
    <row r="28" ht="20" customHeight="1" spans="1:11">
      <c r="A28" s="46"/>
      <c r="B28" s="47"/>
      <c r="C28" s="62"/>
      <c r="D28" s="50"/>
      <c r="E28" s="58" t="s">
        <v>110</v>
      </c>
      <c r="F28" s="58"/>
      <c r="G28" s="58">
        <f>SUM(G19:G27)</f>
        <v>651</v>
      </c>
      <c r="H28" s="58">
        <f>SUM(H19:H27)</f>
        <v>32676.2</v>
      </c>
      <c r="I28" s="58"/>
      <c r="J28" s="53">
        <f>H28/G28</f>
        <v>50.1938556067588</v>
      </c>
      <c r="K28" s="24"/>
    </row>
    <row r="29" ht="20" customHeight="1" spans="1:11">
      <c r="A29" s="10" t="s">
        <v>111</v>
      </c>
      <c r="B29" s="7"/>
      <c r="C29" s="39"/>
      <c r="D29" s="40"/>
      <c r="E29" s="40"/>
      <c r="F29" s="40"/>
      <c r="G29" s="40"/>
      <c r="H29" s="40"/>
      <c r="I29" s="40"/>
      <c r="J29" s="40"/>
      <c r="K29" s="42"/>
    </row>
    <row r="30" ht="20" customHeight="1" spans="1:11">
      <c r="A30" s="43" t="s">
        <v>112</v>
      </c>
      <c r="B30" s="7" t="s">
        <v>42</v>
      </c>
      <c r="C30" s="5"/>
      <c r="D30" s="14" t="s">
        <v>49</v>
      </c>
      <c r="E30" s="5"/>
      <c r="F30" s="8" t="s">
        <v>242</v>
      </c>
      <c r="G30" s="44"/>
      <c r="H30" s="45"/>
      <c r="I30" s="10" t="s">
        <v>40</v>
      </c>
      <c r="J30" s="5" t="s">
        <v>113</v>
      </c>
      <c r="K30" s="5"/>
    </row>
    <row r="31" ht="20" customHeight="1" spans="1:11">
      <c r="A31" s="63"/>
      <c r="B31" s="7" t="s">
        <v>93</v>
      </c>
      <c r="C31" s="10"/>
      <c r="D31" s="43" t="s">
        <v>94</v>
      </c>
      <c r="E31" s="7"/>
      <c r="F31" s="21"/>
      <c r="G31" s="27" t="s">
        <v>8</v>
      </c>
      <c r="H31" s="27" t="s">
        <v>96</v>
      </c>
      <c r="I31" s="27"/>
      <c r="J31" s="5"/>
      <c r="K31" s="5"/>
    </row>
    <row r="32" ht="20" customHeight="1" spans="1:11">
      <c r="A32" s="63"/>
      <c r="B32" s="7" t="s">
        <v>101</v>
      </c>
      <c r="C32" s="10"/>
      <c r="D32" s="63"/>
      <c r="E32" s="7" t="s">
        <v>114</v>
      </c>
      <c r="F32" s="7"/>
      <c r="G32" s="5"/>
      <c r="H32" s="5"/>
      <c r="I32" s="5"/>
      <c r="J32" s="5"/>
      <c r="K32" s="5"/>
    </row>
    <row r="33" ht="20" customHeight="1" spans="1:11">
      <c r="A33" s="63"/>
      <c r="B33" s="7" t="s">
        <v>104</v>
      </c>
      <c r="C33" s="10"/>
      <c r="D33" s="63"/>
      <c r="E33" s="7" t="s">
        <v>115</v>
      </c>
      <c r="F33" s="7"/>
      <c r="G33" s="5"/>
      <c r="H33" s="5"/>
      <c r="I33" s="5"/>
      <c r="J33" s="5"/>
      <c r="K33" s="5"/>
    </row>
    <row r="34" ht="20" customHeight="1" spans="1:11">
      <c r="A34" s="63"/>
      <c r="B34" s="7" t="s">
        <v>106</v>
      </c>
      <c r="C34" s="10"/>
      <c r="D34" s="63"/>
      <c r="E34" s="7" t="s">
        <v>116</v>
      </c>
      <c r="F34" s="7"/>
      <c r="G34" s="5"/>
      <c r="H34" s="5"/>
      <c r="I34" s="5"/>
      <c r="J34" s="5"/>
      <c r="K34" s="5"/>
    </row>
    <row r="35" ht="20" customHeight="1" spans="1:11">
      <c r="A35" s="63"/>
      <c r="B35" s="7" t="s">
        <v>107</v>
      </c>
      <c r="C35" s="10"/>
      <c r="D35" s="63"/>
      <c r="E35" s="7" t="s">
        <v>117</v>
      </c>
      <c r="F35" s="7"/>
      <c r="G35" s="5"/>
      <c r="H35" s="5"/>
      <c r="I35" s="5"/>
      <c r="J35" s="5"/>
      <c r="K35" s="5"/>
    </row>
    <row r="36" ht="20" customHeight="1" spans="1:11">
      <c r="A36" s="63"/>
      <c r="B36" s="7" t="s">
        <v>108</v>
      </c>
      <c r="C36" s="10"/>
      <c r="D36" s="63"/>
      <c r="E36" s="7" t="s">
        <v>118</v>
      </c>
      <c r="F36" s="7"/>
      <c r="G36" s="5"/>
      <c r="H36" s="5"/>
      <c r="I36" s="5"/>
      <c r="J36" s="5"/>
      <c r="K36" s="5"/>
    </row>
    <row r="37" ht="20" customHeight="1" spans="1:11">
      <c r="A37" s="64"/>
      <c r="B37" s="7" t="s">
        <v>119</v>
      </c>
      <c r="C37" s="10"/>
      <c r="D37" s="64"/>
      <c r="E37" s="7" t="s">
        <v>120</v>
      </c>
      <c r="F37" s="7"/>
      <c r="G37" s="5"/>
      <c r="H37" s="5"/>
      <c r="I37" s="5"/>
      <c r="J37" s="5"/>
      <c r="K37" s="5"/>
    </row>
    <row r="38" ht="20" customHeight="1" spans="1:11">
      <c r="A38" s="18" t="s">
        <v>121</v>
      </c>
      <c r="B38" s="5"/>
      <c r="C38" s="5"/>
      <c r="D38" s="27"/>
      <c r="E38" s="5"/>
      <c r="F38" s="5"/>
      <c r="G38" s="5"/>
      <c r="H38" s="5"/>
      <c r="I38" s="5"/>
      <c r="J38" s="5"/>
      <c r="K38" s="5"/>
    </row>
    <row r="39" ht="20" customHeight="1" spans="1:11">
      <c r="A39" s="65"/>
      <c r="B39" s="65"/>
      <c r="C39" s="65"/>
      <c r="D39" s="65"/>
      <c r="E39" s="65"/>
      <c r="F39" s="65"/>
      <c r="G39" s="19" t="s">
        <v>255</v>
      </c>
      <c r="H39" s="19"/>
      <c r="I39" s="19"/>
      <c r="J39" s="19"/>
      <c r="K39" s="19"/>
    </row>
    <row r="40" ht="20" customHeight="1"/>
  </sheetData>
  <mergeCells count="63">
    <mergeCell ref="A1:K1"/>
    <mergeCell ref="E2:F2"/>
    <mergeCell ref="G2:H2"/>
    <mergeCell ref="I2:J2"/>
    <mergeCell ref="F3:G3"/>
    <mergeCell ref="I3:J3"/>
    <mergeCell ref="F4:G4"/>
    <mergeCell ref="I4:J4"/>
    <mergeCell ref="F5:G5"/>
    <mergeCell ref="I5:J5"/>
    <mergeCell ref="F6:G6"/>
    <mergeCell ref="F7:G7"/>
    <mergeCell ref="F8:G8"/>
    <mergeCell ref="I8:J8"/>
    <mergeCell ref="F9:G9"/>
    <mergeCell ref="I9:J9"/>
    <mergeCell ref="F10:G10"/>
    <mergeCell ref="I10:J10"/>
    <mergeCell ref="F11:G11"/>
    <mergeCell ref="I11:J11"/>
    <mergeCell ref="F12:G12"/>
    <mergeCell ref="I12:J12"/>
    <mergeCell ref="I13:J13"/>
    <mergeCell ref="D14:E14"/>
    <mergeCell ref="G14:H14"/>
    <mergeCell ref="D15:E15"/>
    <mergeCell ref="G15:H15"/>
    <mergeCell ref="A16:B16"/>
    <mergeCell ref="C16:K16"/>
    <mergeCell ref="D17:E17"/>
    <mergeCell ref="F17:H17"/>
    <mergeCell ref="J17:K17"/>
    <mergeCell ref="E28:F28"/>
    <mergeCell ref="A29:B29"/>
    <mergeCell ref="C29:K29"/>
    <mergeCell ref="D30:E30"/>
    <mergeCell ref="F30:H30"/>
    <mergeCell ref="J30:K30"/>
    <mergeCell ref="B38:K38"/>
    <mergeCell ref="G39:K39"/>
    <mergeCell ref="A2:A13"/>
    <mergeCell ref="A14:A15"/>
    <mergeCell ref="A17:A28"/>
    <mergeCell ref="A30:A37"/>
    <mergeCell ref="B18:B19"/>
    <mergeCell ref="B20:B21"/>
    <mergeCell ref="B23:B24"/>
    <mergeCell ref="B27:B28"/>
    <mergeCell ref="C18:C19"/>
    <mergeCell ref="C20:C21"/>
    <mergeCell ref="C23:C24"/>
    <mergeCell ref="C27:C28"/>
    <mergeCell ref="D2:D13"/>
    <mergeCell ref="D18:D28"/>
    <mergeCell ref="D31:D37"/>
    <mergeCell ref="E3:E4"/>
    <mergeCell ref="E6:E8"/>
    <mergeCell ref="E9:E10"/>
    <mergeCell ref="E19:E22"/>
    <mergeCell ref="J14:J15"/>
    <mergeCell ref="K6:K7"/>
    <mergeCell ref="K14:K15"/>
    <mergeCell ref="I6:J7"/>
  </mergeCells>
  <pageMargins left="0.156944444444444" right="0.156944444444444" top="0.354166666666667" bottom="0.196527777777778" header="0.432638888888889" footer="0.354166666666667"/>
  <pageSetup paperSize="9" orientation="portrait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毛皮总安排</vt:lpstr>
      <vt:lpstr>Sheet1</vt:lpstr>
      <vt:lpstr>Sheet3</vt:lpstr>
      <vt:lpstr>宛学义西北路母牛1150</vt:lpstr>
      <vt:lpstr>宛学义山东母牛1260</vt:lpstr>
      <vt:lpstr>柯卓塔斯马尼亚1520</vt:lpstr>
      <vt:lpstr>何丹枫克罗地亚1800</vt:lpstr>
      <vt:lpstr>何丹枫南非阉牛1800</vt:lpstr>
      <vt:lpstr>何丹枫南非阉牛6796+1974</vt:lpstr>
      <vt:lpstr>柯卓塔斯马尼亚1000</vt:lpstr>
      <vt:lpstr>宛学义肥母牛1050</vt:lpstr>
      <vt:lpstr>许鹏程澳洲昆士兰662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东东菜</cp:lastModifiedBy>
  <dcterms:created xsi:type="dcterms:W3CDTF">2023-05-12T11:15:00Z</dcterms:created>
  <dcterms:modified xsi:type="dcterms:W3CDTF">2026-05-14T08:03:37Z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CalculationRule">
    <vt:i4>0</vt:i4>
  </property>
  <property fmtid="{D5CDD505-2E9C-101B-9397-08002B2CF9AE}" pid="4" name="ICV">
    <vt:lpwstr>5499DE34381942CE9428283B24D58EAF_12</vt:lpwstr>
  </property>
</Properties>
</file>