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TRL" sheetId="1" state="visible" r:id="rId2"/>
    <sheet name="MSm" sheetId="2" state="visible" r:id="rId3"/>
    <sheet name="MTm" sheetId="3" state="visible" r:id="rId4"/>
    <sheet name="SUCNO3" sheetId="4" state="visible" r:id="rId5"/>
    <sheet name="SUCTH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<sst xmlns="http://schemas.openxmlformats.org/spreadsheetml/2006/main" count="262" uniqueCount="91">
  <si>
    <t xml:space="preserve">equivalent in lab</t>
  </si>
  <si>
    <t xml:space="preserve">formula</t>
  </si>
  <si>
    <t xml:space="preserve">Concentration (mg/L)</t>
  </si>
  <si>
    <t xml:space="preserve">MW</t>
  </si>
  <si>
    <t xml:space="preserve">mmol/gDWh</t>
  </si>
  <si>
    <t xml:space="preserve">KNO3</t>
  </si>
  <si>
    <t xml:space="preserve">Calcium chloride</t>
  </si>
  <si>
    <r>
      <rPr>
        <sz val="11"/>
        <rFont val="Calibri"/>
        <family val="2"/>
        <charset val="1"/>
      </rPr>
      <t xml:space="preserve">CaCl</t>
    </r>
    <r>
      <rPr>
        <vertAlign val="subscript"/>
        <sz val="11"/>
        <rFont val="Calibri"/>
        <family val="2"/>
        <charset val="1"/>
      </rPr>
      <t xml:space="preserve">2</t>
    </r>
  </si>
  <si>
    <t xml:space="preserve">Potassium phosphate monobasic</t>
  </si>
  <si>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KO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P</t>
    </r>
  </si>
  <si>
    <t xml:space="preserve">Iron (II) sulfate heptahydrate</t>
  </si>
  <si>
    <t xml:space="preserve">FeSO4 · 7H2O</t>
  </si>
  <si>
    <t xml:space="preserve">Manganese(II) sulfate monohydrate</t>
  </si>
  <si>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MnO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S</t>
    </r>
  </si>
  <si>
    <t xml:space="preserve">Magnesium chloride hexahydrate</t>
  </si>
  <si>
    <r>
      <rPr>
        <sz val="11"/>
        <rFont val="Calibri"/>
        <family val="2"/>
        <charset val="1"/>
      </rPr>
      <t xml:space="preserve">Cl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Mg · 6H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O</t>
    </r>
  </si>
  <si>
    <t xml:space="preserve">ZnSO4 4H2O</t>
  </si>
  <si>
    <t xml:space="preserve">CuSO4  5H2O</t>
  </si>
  <si>
    <t xml:space="preserve">Nickel Chloride</t>
  </si>
  <si>
    <t xml:space="preserve">NiCl2</t>
  </si>
  <si>
    <t xml:space="preserve">Sodium molybdate</t>
  </si>
  <si>
    <r>
      <rPr>
        <sz val="11"/>
        <rFont val="Calibri"/>
        <family val="2"/>
        <charset val="1"/>
      </rPr>
      <t xml:space="preserve">MoNa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O</t>
    </r>
    <r>
      <rPr>
        <vertAlign val="subscript"/>
        <sz val="11"/>
        <rFont val="Calibri"/>
        <family val="2"/>
        <charset val="1"/>
      </rPr>
      <t xml:space="preserve">4</t>
    </r>
  </si>
  <si>
    <t xml:space="preserve">Boric acid</t>
  </si>
  <si>
    <r>
      <rPr>
        <sz val="11"/>
        <rFont val="Calibri"/>
        <family val="2"/>
        <charset val="1"/>
      </rPr>
      <t xml:space="preserve">BH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O</t>
    </r>
    <r>
      <rPr>
        <vertAlign val="subscript"/>
        <sz val="11"/>
        <rFont val="Calibri"/>
        <family val="2"/>
        <charset val="1"/>
      </rPr>
      <t xml:space="preserve">3</t>
    </r>
  </si>
  <si>
    <t xml:space="preserve">Sodium selenite</t>
  </si>
  <si>
    <t xml:space="preserve">NaSeO3</t>
  </si>
  <si>
    <t xml:space="preserve">CO2</t>
  </si>
  <si>
    <t xml:space="preserve">Molecules</t>
  </si>
  <si>
    <t xml:space="preserve">C</t>
  </si>
  <si>
    <t xml:space="preserve">N</t>
  </si>
  <si>
    <t xml:space="preserve">C:N (g/g) general</t>
  </si>
  <si>
    <t xml:space="preserve">C:N  (mol/mol)</t>
  </si>
  <si>
    <t xml:space="preserve">C:N (g/g)</t>
  </si>
  <si>
    <t xml:space="preserve">moles</t>
  </si>
  <si>
    <t xml:space="preserve">Ammonium sulfate</t>
  </si>
  <si>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8</t>
    </r>
    <r>
      <rPr>
        <sz val="11"/>
        <rFont val="Calibri"/>
        <family val="2"/>
        <charset val="1"/>
      </rPr>
      <t xml:space="preserve">N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O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S</t>
    </r>
  </si>
  <si>
    <t xml:space="preserve">Glycine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</si>
  <si>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NO</t>
    </r>
    <r>
      <rPr>
        <vertAlign val="subscript"/>
        <sz val="11"/>
        <rFont val="Calibri"/>
        <family val="2"/>
        <charset val="1"/>
      </rPr>
      <t xml:space="preserve">2</t>
    </r>
  </si>
  <si>
    <t xml:space="preserve">Myo-Inositol</t>
  </si>
  <si>
    <t xml:space="preserve">C6H12O6</t>
  </si>
  <si>
    <t xml:space="preserve">Nicotinic acid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</si>
  <si>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6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NO</t>
    </r>
    <r>
      <rPr>
        <vertAlign val="subscript"/>
        <sz val="11"/>
        <rFont val="Calibri"/>
        <family val="2"/>
        <charset val="1"/>
      </rPr>
      <t xml:space="preserve">2</t>
    </r>
  </si>
  <si>
    <t xml:space="preserve">Pyrodoxine-HCl</t>
  </si>
  <si>
    <t xml:space="preserve">C8H11NO3 · HCl</t>
  </si>
  <si>
    <t xml:space="preserve">Thiamine hydrochloride 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</si>
  <si>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12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18</t>
    </r>
    <r>
      <rPr>
        <sz val="11"/>
        <rFont val="Calibri"/>
        <family val="2"/>
        <charset val="1"/>
      </rPr>
      <t xml:space="preserve">Cl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N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OS</t>
    </r>
  </si>
  <si>
    <t xml:space="preserve">Sucrose</t>
  </si>
  <si>
    <t xml:space="preserve">C12H22O11</t>
  </si>
  <si>
    <t xml:space="preserve">Kinetin</t>
  </si>
  <si>
    <t xml:space="preserve">C10H9N5O</t>
  </si>
  <si>
    <t xml:space="preserve">EDTA</t>
  </si>
  <si>
    <t xml:space="preserve">C10H16N2O8</t>
  </si>
  <si>
    <t xml:space="preserve">C:N (soluble)</t>
  </si>
  <si>
    <t xml:space="preserve">C:N (mol/mol)</t>
  </si>
  <si>
    <t xml:space="preserve">B-Alanine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</si>
  <si>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7</t>
    </r>
    <r>
      <rPr>
        <sz val="11"/>
        <rFont val="Calibri"/>
        <family val="2"/>
        <charset val="1"/>
      </rPr>
      <t xml:space="preserve">NO</t>
    </r>
    <r>
      <rPr>
        <vertAlign val="subscript"/>
        <sz val="11"/>
        <rFont val="Calibri"/>
        <family val="2"/>
        <charset val="1"/>
      </rPr>
      <t xml:space="preserve">2</t>
    </r>
  </si>
  <si>
    <t xml:space="preserve">L-Aspartic acid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</si>
  <si>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7</t>
    </r>
    <r>
      <rPr>
        <sz val="11"/>
        <rFont val="Calibri"/>
        <family val="2"/>
        <charset val="1"/>
      </rPr>
      <t xml:space="preserve">NO</t>
    </r>
    <r>
      <rPr>
        <vertAlign val="subscript"/>
        <sz val="11"/>
        <rFont val="Calibri"/>
        <family val="2"/>
        <charset val="1"/>
      </rPr>
      <t xml:space="preserve">4</t>
    </r>
  </si>
  <si>
    <t xml:space="preserve">L-Cysteine dihydrochloride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</si>
  <si>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7</t>
    </r>
    <r>
      <rPr>
        <sz val="11"/>
        <rFont val="Calibri"/>
        <family val="2"/>
        <charset val="1"/>
      </rPr>
      <t xml:space="preserve">NO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S</t>
    </r>
  </si>
  <si>
    <t xml:space="preserve">L-Glutamic acid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</si>
  <si>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9</t>
    </r>
    <r>
      <rPr>
        <sz val="11"/>
        <rFont val="Calibri"/>
        <family val="2"/>
        <charset val="1"/>
      </rPr>
      <t xml:space="preserve">NO</t>
    </r>
    <r>
      <rPr>
        <vertAlign val="subscript"/>
        <sz val="11"/>
        <rFont val="Calibri"/>
        <family val="2"/>
        <charset val="1"/>
      </rPr>
      <t xml:space="preserve">4</t>
    </r>
  </si>
  <si>
    <t xml:space="preserve">L-histidine hydrochloride monohydrate</t>
  </si>
  <si>
    <t xml:space="preserve">C6H12ClN3O3</t>
  </si>
  <si>
    <t xml:space="preserve">L-Isoleucine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</si>
  <si>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6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13</t>
    </r>
    <r>
      <rPr>
        <sz val="11"/>
        <rFont val="Calibri"/>
        <family val="2"/>
        <charset val="1"/>
      </rPr>
      <t xml:space="preserve">NO</t>
    </r>
    <r>
      <rPr>
        <vertAlign val="subscript"/>
        <sz val="11"/>
        <rFont val="Calibri"/>
        <family val="2"/>
        <charset val="1"/>
      </rPr>
      <t xml:space="preserve">2</t>
    </r>
  </si>
  <si>
    <t xml:space="preserve">L-Leucine</t>
  </si>
  <si>
    <t xml:space="preserve">L-Lysine monohydrochloride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</si>
  <si>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6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15</t>
    </r>
    <r>
      <rPr>
        <sz val="11"/>
        <rFont val="Calibri"/>
        <family val="2"/>
        <charset val="1"/>
      </rPr>
      <t xml:space="preserve">ClN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O</t>
    </r>
    <r>
      <rPr>
        <vertAlign val="subscript"/>
        <sz val="11"/>
        <rFont val="Calibri"/>
        <family val="2"/>
        <charset val="1"/>
      </rPr>
      <t xml:space="preserve">2</t>
    </r>
  </si>
  <si>
    <t xml:space="preserve">L-methionine</t>
  </si>
  <si>
    <t xml:space="preserve">C5H11NO2S</t>
  </si>
  <si>
    <t xml:space="preserve">L-Phenylalanine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</si>
  <si>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9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11</t>
    </r>
    <r>
      <rPr>
        <sz val="11"/>
        <rFont val="Calibri"/>
        <family val="2"/>
        <charset val="1"/>
      </rPr>
      <t xml:space="preserve">NO</t>
    </r>
    <r>
      <rPr>
        <vertAlign val="subscript"/>
        <sz val="11"/>
        <rFont val="Calibri"/>
        <family val="2"/>
        <charset val="1"/>
      </rPr>
      <t xml:space="preserve">2</t>
    </r>
  </si>
  <si>
    <t xml:space="preserve">L-Proline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</si>
  <si>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9</t>
    </r>
    <r>
      <rPr>
        <sz val="11"/>
        <rFont val="Calibri"/>
        <family val="2"/>
        <charset val="1"/>
      </rPr>
      <t xml:space="preserve">NO</t>
    </r>
    <r>
      <rPr>
        <vertAlign val="subscript"/>
        <sz val="11"/>
        <rFont val="Calibri"/>
        <family val="2"/>
        <charset val="1"/>
      </rPr>
      <t xml:space="preserve">2</t>
    </r>
  </si>
  <si>
    <t xml:space="preserve">DL-Serine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</si>
  <si>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7</t>
    </r>
    <r>
      <rPr>
        <sz val="11"/>
        <rFont val="Calibri"/>
        <family val="2"/>
        <charset val="1"/>
      </rPr>
      <t xml:space="preserve">NO</t>
    </r>
    <r>
      <rPr>
        <vertAlign val="subscript"/>
        <sz val="11"/>
        <rFont val="Calibri"/>
        <family val="2"/>
        <charset val="1"/>
      </rPr>
      <t xml:space="preserve">3</t>
    </r>
  </si>
  <si>
    <t xml:space="preserve">L-Threonine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</si>
  <si>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4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9</t>
    </r>
    <r>
      <rPr>
        <sz val="11"/>
        <rFont val="Calibri"/>
        <family val="2"/>
        <charset val="1"/>
      </rPr>
      <t xml:space="preserve">NO</t>
    </r>
    <r>
      <rPr>
        <vertAlign val="subscript"/>
        <sz val="11"/>
        <rFont val="Calibri"/>
        <family val="2"/>
        <charset val="1"/>
      </rPr>
      <t xml:space="preserve">3</t>
    </r>
  </si>
  <si>
    <t xml:space="preserve">L-Tyrosine disodium salt 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</si>
  <si>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9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9</t>
    </r>
    <r>
      <rPr>
        <sz val="11"/>
        <rFont val="Calibri"/>
        <family val="2"/>
        <charset val="1"/>
      </rPr>
      <t xml:space="preserve">NNa</t>
    </r>
    <r>
      <rPr>
        <vertAlign val="subscript"/>
        <sz val="11"/>
        <rFont val="Calibri"/>
        <family val="2"/>
        <charset val="1"/>
      </rPr>
      <t xml:space="preserve">2</t>
    </r>
    <r>
      <rPr>
        <sz val="11"/>
        <rFont val="Calibri"/>
        <family val="2"/>
        <charset val="1"/>
      </rPr>
      <t xml:space="preserve">O</t>
    </r>
    <r>
      <rPr>
        <vertAlign val="subscript"/>
        <sz val="11"/>
        <rFont val="Calibri"/>
        <family val="2"/>
        <charset val="1"/>
      </rPr>
      <t xml:space="preserve">3</t>
    </r>
  </si>
  <si>
    <t xml:space="preserve">L-Valine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</si>
  <si>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5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11</t>
    </r>
    <r>
      <rPr>
        <sz val="11"/>
        <rFont val="Calibri"/>
        <family val="2"/>
        <charset val="1"/>
      </rPr>
      <t xml:space="preserve">NO</t>
    </r>
    <r>
      <rPr>
        <vertAlign val="subscript"/>
        <sz val="11"/>
        <rFont val="Calibri"/>
        <family val="2"/>
        <charset val="1"/>
      </rPr>
      <t xml:space="preserve">2</t>
    </r>
  </si>
  <si>
    <t xml:space="preserve">Citric acid</t>
  </si>
  <si>
    <r>
      <rPr>
        <sz val="11"/>
        <rFont val="Calibri"/>
        <family val="2"/>
        <charset val="1"/>
      </rPr>
      <t xml:space="preserve">C</t>
    </r>
    <r>
      <rPr>
        <vertAlign val="subscript"/>
        <sz val="11"/>
        <rFont val="Calibri"/>
        <family val="2"/>
        <charset val="1"/>
      </rPr>
      <t xml:space="preserve">6</t>
    </r>
    <r>
      <rPr>
        <sz val="11"/>
        <rFont val="Calibri"/>
        <family val="2"/>
        <charset val="1"/>
      </rPr>
      <t xml:space="preserve">H</t>
    </r>
    <r>
      <rPr>
        <vertAlign val="subscript"/>
        <sz val="11"/>
        <rFont val="Calibri"/>
        <family val="2"/>
        <charset val="1"/>
      </rPr>
      <t xml:space="preserve">8</t>
    </r>
    <r>
      <rPr>
        <sz val="11"/>
        <rFont val="Calibri"/>
        <family val="2"/>
        <charset val="1"/>
      </rPr>
      <t xml:space="preserve">O</t>
    </r>
    <r>
      <rPr>
        <vertAlign val="subscript"/>
        <sz val="11"/>
        <rFont val="Calibri"/>
        <family val="2"/>
        <charset val="1"/>
      </rPr>
      <t xml:space="preserve">7</t>
    </r>
  </si>
  <si>
    <t xml:space="preserve">glycerol</t>
  </si>
  <si>
    <t xml:space="preserve">C3H8O3</t>
  </si>
  <si>
    <t xml:space="preserve">w (with CO2)</t>
  </si>
  <si>
    <t xml:space="preserve">C:N (with CO2)</t>
  </si>
  <si>
    <t xml:space="preserve">L-threonine</t>
  </si>
  <si>
    <t xml:space="preserve">C:N (g/g)general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</si>
</sst>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vertAlign val="subscript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AD47"/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2" activeCellId="0" sqref="B22"/>
    </sheetView>
  </sheetViews>
  <sheetFormatPr defaultColWidth="11.45703125" defaultRowHeight="14.25" zeroHeight="false" outlineLevelRow="0" outlineLevelCol="0"/>
  <cols>
    <col collapsed="false" customWidth="true" hidden="false" outlineLevel="0" max="1" min="1" style="0" width="30.72"/>
    <col collapsed="false" customWidth="true" hidden="false" outlineLevel="0" max="2" min="2" style="0" width="15.27"/>
    <col collapsed="false" customWidth="true" hidden="false" outlineLevel="0" max="3" min="3" style="0" width="21.28"/>
    <col collapsed="false" customWidth="true" hidden="false" outlineLevel="0" max="5" min="5" style="0" width="23.2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5</v>
      </c>
      <c r="C2" s="0" t="n">
        <v>1900</v>
      </c>
      <c r="D2" s="0" t="n">
        <v>101.1</v>
      </c>
      <c r="E2" s="0" t="n">
        <f aca="false">(C2/D2)*(1/(192))</f>
        <v>0.0978816353445434</v>
      </c>
      <c r="F2" s="0" t="n">
        <f aca="false">C2/D2</f>
        <v>18.7932739861523</v>
      </c>
    </row>
    <row r="3" customFormat="false" ht="16.5" hidden="false" customHeight="false" outlineLevel="0" collapsed="false">
      <c r="A3" s="1" t="s">
        <v>6</v>
      </c>
      <c r="B3" s="2" t="s">
        <v>7</v>
      </c>
      <c r="C3" s="0" t="n">
        <v>332.23</v>
      </c>
      <c r="D3" s="0" t="n">
        <v>110.98</v>
      </c>
      <c r="E3" s="0" t="n">
        <f aca="false">(C3/D3)*(1/(192))</f>
        <v>0.0155916794317294</v>
      </c>
    </row>
    <row r="4" customFormat="false" ht="16.5" hidden="false" customHeight="false" outlineLevel="0" collapsed="false">
      <c r="A4" s="1" t="s">
        <v>8</v>
      </c>
      <c r="B4" s="2" t="s">
        <v>9</v>
      </c>
      <c r="C4" s="0" t="n">
        <v>170</v>
      </c>
      <c r="D4" s="0" t="n">
        <v>136.09</v>
      </c>
      <c r="E4" s="0" t="n">
        <f aca="false">(C4/D4)*(1/(192))</f>
        <v>0.00650611115193377</v>
      </c>
    </row>
    <row r="5" customFormat="false" ht="14.25" hidden="false" customHeight="false" outlineLevel="0" collapsed="false">
      <c r="A5" s="1" t="s">
        <v>10</v>
      </c>
      <c r="B5" s="2" t="s">
        <v>11</v>
      </c>
      <c r="C5" s="0" t="n">
        <v>9.4</v>
      </c>
      <c r="D5" s="0" t="n">
        <v>278.01</v>
      </c>
      <c r="E5" s="0" t="n">
        <f aca="false">(C5/D5)*(1/(192))</f>
        <v>0.000176102778077527</v>
      </c>
    </row>
    <row r="6" customFormat="false" ht="16.5" hidden="false" customHeight="false" outlineLevel="0" collapsed="false">
      <c r="A6" s="1" t="s">
        <v>12</v>
      </c>
      <c r="B6" s="2" t="s">
        <v>13</v>
      </c>
      <c r="C6" s="0" t="n">
        <v>17.36</v>
      </c>
      <c r="D6" s="0" t="n">
        <v>169.02</v>
      </c>
      <c r="E6" s="0" t="n">
        <f aca="false">(C6/D6)*(1/(192))</f>
        <v>0.000534946554648365</v>
      </c>
    </row>
    <row r="7" customFormat="false" ht="16.5" hidden="false" customHeight="false" outlineLevel="0" collapsed="false">
      <c r="A7" s="1" t="s">
        <v>14</v>
      </c>
      <c r="B7" s="2" t="s">
        <v>15</v>
      </c>
      <c r="C7" s="0" t="n">
        <v>305.19</v>
      </c>
      <c r="D7" s="0" t="n">
        <v>203.3</v>
      </c>
      <c r="E7" s="0" t="n">
        <f aca="false">(C7/D7)*(1/(192))</f>
        <v>0.00781864854894245</v>
      </c>
    </row>
    <row r="8" customFormat="false" ht="14.25" hidden="false" customHeight="false" outlineLevel="0" collapsed="false">
      <c r="A8" s="0" t="s">
        <v>16</v>
      </c>
      <c r="B8" s="0" t="s">
        <v>16</v>
      </c>
      <c r="C8" s="0" t="n">
        <v>8.6</v>
      </c>
      <c r="D8" s="0" t="n">
        <v>233.47</v>
      </c>
      <c r="E8" s="0" t="n">
        <f aca="false">(C8/D8)*(1/(192))</f>
        <v>0.000191851915306749</v>
      </c>
    </row>
    <row r="9" customFormat="false" ht="14.25" hidden="false" customHeight="false" outlineLevel="0" collapsed="false">
      <c r="A9" s="0" t="s">
        <v>17</v>
      </c>
      <c r="B9" s="0" t="s">
        <v>17</v>
      </c>
      <c r="C9" s="0" t="n">
        <v>0.025</v>
      </c>
      <c r="D9" s="0" t="n">
        <v>249.69</v>
      </c>
      <c r="E9" s="0" t="n">
        <f aca="false">(C9/D9)*(1/(192))</f>
        <v>5.21479968494266E-007</v>
      </c>
    </row>
    <row r="10" customFormat="false" ht="14.25" hidden="false" customHeight="false" outlineLevel="0" collapsed="false">
      <c r="A10" s="0" t="s">
        <v>18</v>
      </c>
      <c r="B10" s="2" t="s">
        <v>19</v>
      </c>
      <c r="C10" s="0" t="n">
        <v>0.03</v>
      </c>
      <c r="D10" s="0" t="n">
        <v>129.6</v>
      </c>
      <c r="E10" s="0" t="n">
        <f aca="false">(C10/D10)*(1/(192))</f>
        <v>1.20563271604938E-006</v>
      </c>
    </row>
    <row r="11" customFormat="false" ht="16.5" hidden="false" customHeight="false" outlineLevel="0" collapsed="false">
      <c r="A11" s="1" t="s">
        <v>20</v>
      </c>
      <c r="B11" s="2" t="s">
        <v>21</v>
      </c>
      <c r="C11" s="0" t="n">
        <v>0.29</v>
      </c>
      <c r="D11" s="0" t="n">
        <v>205.92</v>
      </c>
      <c r="E11" s="0" t="n">
        <f aca="false">(C11/D11)*(1/(192))</f>
        <v>7.33496827246827E-006</v>
      </c>
    </row>
    <row r="12" customFormat="false" ht="16.5" hidden="false" customHeight="false" outlineLevel="0" collapsed="false">
      <c r="A12" s="1" t="s">
        <v>22</v>
      </c>
      <c r="B12" s="2" t="s">
        <v>23</v>
      </c>
      <c r="C12" s="0" t="n">
        <v>6.2</v>
      </c>
      <c r="D12" s="0" t="n">
        <v>61.83</v>
      </c>
      <c r="E12" s="0" t="n">
        <f aca="false">(C12/D12)*(1/(192))</f>
        <v>0.000522265351231872</v>
      </c>
    </row>
    <row r="13" customFormat="false" ht="14.25" hidden="false" customHeight="false" outlineLevel="0" collapsed="false">
      <c r="A13" s="1" t="s">
        <v>24</v>
      </c>
      <c r="B13" s="2" t="s">
        <v>25</v>
      </c>
      <c r="C13" s="0" t="n">
        <v>0.032</v>
      </c>
      <c r="D13" s="0" t="n">
        <v>172.94</v>
      </c>
      <c r="E13" s="0" t="n">
        <f aca="false">(C13/D13)*(1/(192))</f>
        <v>9.63725376816622E-007</v>
      </c>
    </row>
    <row r="14" customFormat="false" ht="14.25" hidden="false" customHeight="false" outlineLevel="0" collapsed="false">
      <c r="A14" s="0" t="s">
        <v>26</v>
      </c>
      <c r="C14" s="0" t="n">
        <f aca="false">E14*D14*192</f>
        <v>21373.44</v>
      </c>
      <c r="D14" s="0" t="n">
        <v>44</v>
      </c>
      <c r="E14" s="0" t="n">
        <v>2.53</v>
      </c>
      <c r="F14" s="0" t="n">
        <f aca="false">C14/D14</f>
        <v>485.76</v>
      </c>
    </row>
    <row r="18" customFormat="false" ht="14.25" hidden="false" customHeight="false" outlineLevel="0" collapsed="false">
      <c r="B18" s="0" t="s">
        <v>3</v>
      </c>
      <c r="C18" s="0" t="s">
        <v>27</v>
      </c>
    </row>
    <row r="19" customFormat="false" ht="14.25" hidden="false" customHeight="false" outlineLevel="0" collapsed="false">
      <c r="A19" s="0" t="s">
        <v>28</v>
      </c>
      <c r="B19" s="0" t="n">
        <v>12</v>
      </c>
      <c r="C19" s="0" t="n">
        <v>1</v>
      </c>
      <c r="D19" s="0" t="n">
        <f aca="false">F14*B19*C19</f>
        <v>5829.12</v>
      </c>
    </row>
    <row r="20" customFormat="false" ht="14.25" hidden="false" customHeight="false" outlineLevel="0" collapsed="false">
      <c r="A20" s="0" t="s">
        <v>29</v>
      </c>
      <c r="B20" s="0" t="n">
        <v>14</v>
      </c>
      <c r="C20" s="0" t="n">
        <v>1</v>
      </c>
      <c r="D20" s="0" t="n">
        <f aca="false">F2*B20*C20</f>
        <v>263.105835806133</v>
      </c>
    </row>
    <row r="22" customFormat="false" ht="14.25" hidden="false" customHeight="false" outlineLevel="0" collapsed="false">
      <c r="A22" s="0" t="s">
        <v>30</v>
      </c>
      <c r="B22" s="0" t="n">
        <f aca="false">D19/D20</f>
        <v>22.1550387969925</v>
      </c>
    </row>
    <row r="23" customFormat="false" ht="14.25" hidden="false" customHeight="false" outlineLevel="0" collapsed="false">
      <c r="A23" s="0" t="s">
        <v>31</v>
      </c>
      <c r="B23" s="0" t="n">
        <f aca="false">F14/F2</f>
        <v>25.8475452631579</v>
      </c>
    </row>
    <row r="24" customFormat="false" ht="14.25" hidden="false" customHeight="false" outlineLevel="0" collapsed="false">
      <c r="A24" s="0" t="s">
        <v>32</v>
      </c>
      <c r="B24" s="0" t="n">
        <f aca="false">C14/C3</f>
        <v>64.3332631008639</v>
      </c>
    </row>
  </sheetData>
  <conditionalFormatting sqref="A3">
    <cfRule type="duplicateValues" priority="2" aboveAverage="0" equalAverage="0" bottom="0" percent="0" rank="0" text="" dxfId="0"/>
  </conditionalFormatting>
  <conditionalFormatting sqref="A4">
    <cfRule type="duplicateValues" priority="3" aboveAverage="0" equalAverage="0" bottom="0" percent="0" rank="0" text="" dxfId="1"/>
  </conditionalFormatting>
  <conditionalFormatting sqref="A5">
    <cfRule type="duplicateValues" priority="4" aboveAverage="0" equalAverage="0" bottom="0" percent="0" rank="0" text="" dxfId="2"/>
  </conditionalFormatting>
  <conditionalFormatting sqref="A6">
    <cfRule type="duplicateValues" priority="5" aboveAverage="0" equalAverage="0" bottom="0" percent="0" rank="0" text="" dxfId="3"/>
  </conditionalFormatting>
  <conditionalFormatting sqref="A7">
    <cfRule type="duplicateValues" priority="6" aboveAverage="0" equalAverage="0" bottom="0" percent="0" rank="0" text="" dxfId="4"/>
  </conditionalFormatting>
  <conditionalFormatting sqref="A11">
    <cfRule type="duplicateValues" priority="7" aboveAverage="0" equalAverage="0" bottom="0" percent="0" rank="0" text="" dxfId="5"/>
  </conditionalFormatting>
  <conditionalFormatting sqref="A12:A13">
    <cfRule type="duplicateValues" priority="8" aboveAverage="0" equalAverage="0" bottom="0" percent="0" rank="0" text="" dxfId="6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0" activeCellId="0" sqref="B30"/>
    </sheetView>
  </sheetViews>
  <sheetFormatPr defaultColWidth="11.45703125" defaultRowHeight="14.25" zeroHeight="false" outlineLevelRow="0" outlineLevelCol="0"/>
  <cols>
    <col collapsed="false" customWidth="true" hidden="false" outlineLevel="0" max="1" min="1" style="0" width="35.27"/>
    <col collapsed="false" customWidth="true" hidden="false" outlineLevel="0" max="2" min="2" style="0" width="18.83"/>
    <col collapsed="false" customWidth="true" hidden="false" outlineLevel="0" max="3" min="3" style="0" width="21.4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33</v>
      </c>
    </row>
    <row r="2" customFormat="false" ht="16.5" hidden="false" customHeight="false" outlineLevel="0" collapsed="false">
      <c r="A2" s="1" t="s">
        <v>34</v>
      </c>
      <c r="B2" s="2" t="s">
        <v>35</v>
      </c>
      <c r="C2" s="0" t="n">
        <v>1650</v>
      </c>
      <c r="D2" s="0" t="n">
        <v>132.14</v>
      </c>
      <c r="E2" s="0" t="n">
        <f aca="false">(C2/D2)*(1/(192))</f>
        <v>0.065035189950053</v>
      </c>
      <c r="F2" s="0" t="n">
        <f aca="false">C2/D2</f>
        <v>12.4867564704102</v>
      </c>
    </row>
    <row r="3" customFormat="false" ht="14.25" hidden="false" customHeight="false" outlineLevel="0" collapsed="false">
      <c r="A3" s="0" t="s">
        <v>5</v>
      </c>
      <c r="B3" s="0" t="s">
        <v>5</v>
      </c>
      <c r="C3" s="0" t="n">
        <v>1900</v>
      </c>
      <c r="D3" s="0" t="n">
        <v>101.1</v>
      </c>
      <c r="E3" s="0" t="n">
        <f aca="false">(C3/D3)*(1/(192))</f>
        <v>0.0978816353445434</v>
      </c>
      <c r="F3" s="0" t="n">
        <f aca="false">C3/D3</f>
        <v>18.7932739861523</v>
      </c>
    </row>
    <row r="4" customFormat="false" ht="16.5" hidden="false" customHeight="false" outlineLevel="0" collapsed="false">
      <c r="A4" s="1" t="s">
        <v>36</v>
      </c>
      <c r="B4" s="2" t="s">
        <v>37</v>
      </c>
      <c r="C4" s="0" t="n">
        <v>200</v>
      </c>
      <c r="D4" s="0" t="n">
        <v>75.03</v>
      </c>
      <c r="E4" s="0" t="n">
        <f aca="false">(C4/D4)*(1/(192))</f>
        <v>0.013883335554667</v>
      </c>
      <c r="F4" s="0" t="n">
        <f aca="false">C4/D4</f>
        <v>2.66560042649607</v>
      </c>
    </row>
    <row r="5" customFormat="false" ht="14.25" hidden="false" customHeight="false" outlineLevel="0" collapsed="false">
      <c r="A5" s="1" t="s">
        <v>38</v>
      </c>
      <c r="B5" s="2" t="s">
        <v>39</v>
      </c>
      <c r="C5" s="0" t="n">
        <v>100</v>
      </c>
      <c r="D5" s="0" t="n">
        <v>180.16</v>
      </c>
      <c r="E5" s="0" t="n">
        <f aca="false">(C5/D5)*(1/(192))</f>
        <v>0.00289094878626406</v>
      </c>
      <c r="F5" s="0" t="n">
        <f aca="false">C5/D5</f>
        <v>0.5550621669627</v>
      </c>
    </row>
    <row r="6" customFormat="false" ht="16.5" hidden="false" customHeight="false" outlineLevel="0" collapsed="false">
      <c r="A6" s="1" t="s">
        <v>40</v>
      </c>
      <c r="B6" s="2" t="s">
        <v>41</v>
      </c>
      <c r="C6" s="0" t="n">
        <v>0.5</v>
      </c>
      <c r="D6" s="0" t="n">
        <v>123.11</v>
      </c>
      <c r="E6" s="0" t="n">
        <f aca="false">(C6/D6)*(1/(192))</f>
        <v>2.11531692524301E-005</v>
      </c>
    </row>
    <row r="7" customFormat="false" ht="14.25" hidden="false" customHeight="false" outlineLevel="0" collapsed="false">
      <c r="A7" s="0" t="s">
        <v>42</v>
      </c>
      <c r="B7" s="2" t="s">
        <v>43</v>
      </c>
      <c r="C7" s="0" t="n">
        <v>0.5</v>
      </c>
      <c r="D7" s="0" t="n">
        <v>205.64</v>
      </c>
      <c r="E7" s="0" t="n">
        <f aca="false">(C7/D7)*(1/(192))</f>
        <v>1.26637165272645E-005</v>
      </c>
      <c r="F7" s="0" t="n">
        <f aca="false">C7/D7</f>
        <v>0.00243143357323478</v>
      </c>
    </row>
    <row r="8" customFormat="false" ht="16.5" hidden="false" customHeight="false" outlineLevel="0" collapsed="false">
      <c r="A8" s="1" t="s">
        <v>44</v>
      </c>
      <c r="B8" s="2" t="s">
        <v>45</v>
      </c>
      <c r="C8" s="0" t="n">
        <v>10</v>
      </c>
      <c r="D8" s="0" t="n">
        <v>337.3</v>
      </c>
      <c r="E8" s="0" t="n">
        <f aca="false">(C8/D8)*(1/(192))</f>
        <v>0.0001544124913529</v>
      </c>
      <c r="F8" s="0" t="n">
        <f aca="false">C8/D8</f>
        <v>0.0296471983397569</v>
      </c>
    </row>
    <row r="9" customFormat="false" ht="14.25" hidden="false" customHeight="false" outlineLevel="0" collapsed="false">
      <c r="A9" s="0" t="s">
        <v>46</v>
      </c>
      <c r="B9" s="0" t="s">
        <v>47</v>
      </c>
      <c r="C9" s="0" t="n">
        <v>50</v>
      </c>
      <c r="D9" s="0" t="n">
        <v>342.3</v>
      </c>
      <c r="E9" s="0" t="n">
        <f aca="false">(C9/D9)*(1/(192))</f>
        <v>0.000760784886551758</v>
      </c>
      <c r="F9" s="0" t="n">
        <f aca="false">C9/D9</f>
        <v>0.146070698217937</v>
      </c>
    </row>
    <row r="10" customFormat="false" ht="14.25" hidden="false" customHeight="false" outlineLevel="0" collapsed="false">
      <c r="A10" s="0" t="s">
        <v>48</v>
      </c>
      <c r="B10" s="2" t="s">
        <v>49</v>
      </c>
      <c r="C10" s="0" t="n">
        <v>0.5</v>
      </c>
      <c r="D10" s="0" t="n">
        <v>215.21</v>
      </c>
      <c r="E10" s="0" t="n">
        <f aca="false">(C10/D10)*(1/(192))</f>
        <v>1.21005839257779E-005</v>
      </c>
    </row>
    <row r="11" customFormat="false" ht="14.25" hidden="false" customHeight="false" outlineLevel="0" collapsed="false">
      <c r="A11" s="0" t="s">
        <v>50</v>
      </c>
      <c r="B11" s="2" t="s">
        <v>51</v>
      </c>
      <c r="C11" s="0" t="n">
        <v>37.26</v>
      </c>
      <c r="D11" s="0" t="n">
        <v>292.24</v>
      </c>
      <c r="E11" s="0" t="n">
        <f aca="false">(C11/D11)*(1/(192))</f>
        <v>0.000664051806734191</v>
      </c>
    </row>
    <row r="12" customFormat="false" ht="16.5" hidden="false" customHeight="false" outlineLevel="0" collapsed="false">
      <c r="A12" s="1" t="s">
        <v>6</v>
      </c>
      <c r="B12" s="2" t="s">
        <v>7</v>
      </c>
      <c r="C12" s="0" t="n">
        <v>332.23</v>
      </c>
      <c r="D12" s="0" t="n">
        <v>110.98</v>
      </c>
      <c r="E12" s="0" t="n">
        <f aca="false">(C12/D12)*(1/(192))</f>
        <v>0.0155916794317294</v>
      </c>
    </row>
    <row r="13" customFormat="false" ht="16.5" hidden="false" customHeight="false" outlineLevel="0" collapsed="false">
      <c r="A13" s="1" t="s">
        <v>8</v>
      </c>
      <c r="B13" s="2" t="s">
        <v>9</v>
      </c>
      <c r="C13" s="0" t="n">
        <v>170</v>
      </c>
      <c r="D13" s="0" t="n">
        <v>136.09</v>
      </c>
      <c r="E13" s="0" t="n">
        <f aca="false">(C13/D13)*(1/(192))</f>
        <v>0.00650611115193377</v>
      </c>
    </row>
    <row r="14" customFormat="false" ht="14.25" hidden="false" customHeight="false" outlineLevel="0" collapsed="false">
      <c r="A14" s="1" t="s">
        <v>10</v>
      </c>
      <c r="B14" s="2" t="s">
        <v>11</v>
      </c>
      <c r="C14" s="0" t="n">
        <v>9.4</v>
      </c>
      <c r="D14" s="0" t="n">
        <v>278.01</v>
      </c>
      <c r="E14" s="0" t="n">
        <f aca="false">(C14/D14)*(1/(192))</f>
        <v>0.000176102778077527</v>
      </c>
    </row>
    <row r="15" customFormat="false" ht="16.5" hidden="false" customHeight="false" outlineLevel="0" collapsed="false">
      <c r="A15" s="1" t="s">
        <v>12</v>
      </c>
      <c r="B15" s="2" t="s">
        <v>13</v>
      </c>
      <c r="C15" s="0" t="n">
        <v>17.36</v>
      </c>
      <c r="D15" s="0" t="n">
        <v>169.02</v>
      </c>
      <c r="E15" s="0" t="n">
        <f aca="false">(C15/D15)*(1/(192))</f>
        <v>0.000534946554648365</v>
      </c>
    </row>
    <row r="16" customFormat="false" ht="16.5" hidden="false" customHeight="false" outlineLevel="0" collapsed="false">
      <c r="A16" s="1" t="s">
        <v>14</v>
      </c>
      <c r="B16" s="2" t="s">
        <v>15</v>
      </c>
      <c r="C16" s="0" t="n">
        <v>305.19</v>
      </c>
      <c r="D16" s="0" t="n">
        <v>203.3</v>
      </c>
      <c r="E16" s="0" t="n">
        <f aca="false">(C16/D16)*(1/(192))</f>
        <v>0.00781864854894245</v>
      </c>
    </row>
    <row r="17" customFormat="false" ht="14.25" hidden="false" customHeight="false" outlineLevel="0" collapsed="false">
      <c r="A17" s="0" t="s">
        <v>16</v>
      </c>
      <c r="B17" s="0" t="s">
        <v>16</v>
      </c>
      <c r="C17" s="0" t="n">
        <v>8.6</v>
      </c>
      <c r="D17" s="0" t="n">
        <v>233.47</v>
      </c>
      <c r="E17" s="0" t="n">
        <f aca="false">(C17/D17)*(1/(192))</f>
        <v>0.000191851915306749</v>
      </c>
    </row>
    <row r="18" customFormat="false" ht="14.25" hidden="false" customHeight="false" outlineLevel="0" collapsed="false">
      <c r="A18" s="0" t="s">
        <v>17</v>
      </c>
      <c r="B18" s="0" t="s">
        <v>17</v>
      </c>
      <c r="C18" s="0" t="n">
        <v>0.025</v>
      </c>
      <c r="D18" s="0" t="n">
        <v>249.69</v>
      </c>
      <c r="E18" s="0" t="n">
        <f aca="false">(C18/D18)*(1/(192))</f>
        <v>5.21479968494266E-007</v>
      </c>
    </row>
    <row r="19" customFormat="false" ht="14.25" hidden="false" customHeight="false" outlineLevel="0" collapsed="false">
      <c r="A19" s="0" t="s">
        <v>18</v>
      </c>
      <c r="B19" s="2" t="s">
        <v>19</v>
      </c>
      <c r="C19" s="0" t="n">
        <v>0.03</v>
      </c>
      <c r="D19" s="0" t="n">
        <v>129.6</v>
      </c>
      <c r="E19" s="0" t="n">
        <f aca="false">(C19/D19)*(1/(192))</f>
        <v>1.20563271604938E-006</v>
      </c>
    </row>
    <row r="20" customFormat="false" ht="16.5" hidden="false" customHeight="false" outlineLevel="0" collapsed="false">
      <c r="A20" s="1" t="s">
        <v>20</v>
      </c>
      <c r="B20" s="2" t="s">
        <v>21</v>
      </c>
      <c r="C20" s="0" t="n">
        <v>0.29</v>
      </c>
      <c r="D20" s="0" t="n">
        <v>205.92</v>
      </c>
      <c r="E20" s="0" t="n">
        <f aca="false">(C20/D20)*(1/(192))</f>
        <v>7.33496827246827E-006</v>
      </c>
    </row>
    <row r="21" customFormat="false" ht="16.5" hidden="false" customHeight="false" outlineLevel="0" collapsed="false">
      <c r="A21" s="1" t="s">
        <v>22</v>
      </c>
      <c r="B21" s="2" t="s">
        <v>23</v>
      </c>
      <c r="C21" s="0" t="n">
        <v>6.2</v>
      </c>
      <c r="D21" s="0" t="n">
        <v>61.83</v>
      </c>
      <c r="E21" s="0" t="n">
        <f aca="false">(C21/D21)*(1/(192))</f>
        <v>0.000522265351231872</v>
      </c>
    </row>
    <row r="22" customFormat="false" ht="14.25" hidden="false" customHeight="false" outlineLevel="0" collapsed="false">
      <c r="A22" s="1" t="s">
        <v>24</v>
      </c>
      <c r="B22" s="2" t="s">
        <v>25</v>
      </c>
      <c r="C22" s="0" t="n">
        <v>0.032</v>
      </c>
      <c r="D22" s="0" t="n">
        <v>172.94</v>
      </c>
      <c r="E22" s="0" t="n">
        <f aca="false">(C22/D22)*(1/(192))</f>
        <v>9.63725376816622E-007</v>
      </c>
    </row>
    <row r="23" customFormat="false" ht="14.25" hidden="false" customHeight="false" outlineLevel="0" collapsed="false">
      <c r="A23" s="0" t="s">
        <v>26</v>
      </c>
      <c r="C23" s="0" t="n">
        <f aca="false">E23*D23*192</f>
        <v>42240</v>
      </c>
      <c r="D23" s="0" t="n">
        <v>44</v>
      </c>
      <c r="E23" s="0" t="n">
        <v>5</v>
      </c>
      <c r="F23" s="0" t="n">
        <f aca="false">C23/D23</f>
        <v>960</v>
      </c>
    </row>
    <row r="25" customFormat="false" ht="14.25" hidden="false" customHeight="false" outlineLevel="0" collapsed="false">
      <c r="B25" s="0" t="s">
        <v>3</v>
      </c>
      <c r="C25" s="0" t="s">
        <v>27</v>
      </c>
    </row>
    <row r="26" customFormat="false" ht="14.25" hidden="false" customHeight="false" outlineLevel="0" collapsed="false">
      <c r="A26" s="0" t="s">
        <v>28</v>
      </c>
      <c r="B26" s="0" t="n">
        <v>12</v>
      </c>
      <c r="D26" s="0" t="n">
        <f aca="false">B26*(F4*2+F5*6+F7*8+F8*12+F9*12+F23*1)</f>
        <v>11649.4756809846</v>
      </c>
    </row>
    <row r="27" customFormat="false" ht="14.25" hidden="false" customHeight="false" outlineLevel="0" collapsed="false">
      <c r="A27" s="0" t="s">
        <v>29</v>
      </c>
      <c r="B27" s="0" t="n">
        <v>14</v>
      </c>
      <c r="C27" s="0" t="n">
        <v>1</v>
      </c>
      <c r="D27" s="0" t="n">
        <f aca="false">B27*(F2*2+F3*1+F4*1+F7+F8*4)</f>
        <v>651.747706125614</v>
      </c>
    </row>
    <row r="29" customFormat="false" ht="14.25" hidden="false" customHeight="false" outlineLevel="0" collapsed="false">
      <c r="A29" s="0" t="s">
        <v>52</v>
      </c>
      <c r="B29" s="0" t="n">
        <f aca="false">D26/D27</f>
        <v>17.8742104828203</v>
      </c>
    </row>
    <row r="30" customFormat="false" ht="14.25" hidden="false" customHeight="false" outlineLevel="0" collapsed="false">
      <c r="A30" s="0" t="s">
        <v>32</v>
      </c>
      <c r="B30" s="0" t="n">
        <f aca="false">D26/D27</f>
        <v>17.8742104828203</v>
      </c>
    </row>
    <row r="31" customFormat="false" ht="14.25" hidden="false" customHeight="false" outlineLevel="0" collapsed="false">
      <c r="A31" s="0" t="s">
        <v>53</v>
      </c>
      <c r="B31" s="0" t="n">
        <f aca="false">(F4+F5+F7+F8+F9+F23)/(F2+F3+F4+F7+F8)</f>
        <v>28.3538480278986</v>
      </c>
    </row>
  </sheetData>
  <conditionalFormatting sqref="A2">
    <cfRule type="duplicateValues" priority="2" aboveAverage="0" equalAverage="0" bottom="0" percent="0" rank="0" text="" dxfId="7"/>
  </conditionalFormatting>
  <conditionalFormatting sqref="A4">
    <cfRule type="duplicateValues" priority="3" aboveAverage="0" equalAverage="0" bottom="0" percent="0" rank="0" text="" dxfId="8"/>
  </conditionalFormatting>
  <conditionalFormatting sqref="A5">
    <cfRule type="duplicateValues" priority="4" aboveAverage="0" equalAverage="0" bottom="0" percent="0" rank="0" text="" dxfId="9"/>
  </conditionalFormatting>
  <conditionalFormatting sqref="A6">
    <cfRule type="duplicateValues" priority="5" aboveAverage="0" equalAverage="0" bottom="0" percent="0" rank="0" text="" dxfId="10"/>
  </conditionalFormatting>
  <conditionalFormatting sqref="A8">
    <cfRule type="duplicateValues" priority="6" aboveAverage="0" equalAverage="0" bottom="0" percent="0" rank="0" text="" dxfId="11"/>
  </conditionalFormatting>
  <conditionalFormatting sqref="A12">
    <cfRule type="duplicateValues" priority="7" aboveAverage="0" equalAverage="0" bottom="0" percent="0" rank="0" text="" dxfId="12"/>
  </conditionalFormatting>
  <conditionalFormatting sqref="A13">
    <cfRule type="duplicateValues" priority="8" aboveAverage="0" equalAverage="0" bottom="0" percent="0" rank="0" text="" dxfId="13"/>
  </conditionalFormatting>
  <conditionalFormatting sqref="A14">
    <cfRule type="duplicateValues" priority="9" aboveAverage="0" equalAverage="0" bottom="0" percent="0" rank="0" text="" dxfId="14"/>
  </conditionalFormatting>
  <conditionalFormatting sqref="A15">
    <cfRule type="duplicateValues" priority="10" aboveAverage="0" equalAverage="0" bottom="0" percent="0" rank="0" text="" dxfId="15"/>
  </conditionalFormatting>
  <conditionalFormatting sqref="A16">
    <cfRule type="duplicateValues" priority="11" aboveAverage="0" equalAverage="0" bottom="0" percent="0" rank="0" text="" dxfId="16"/>
  </conditionalFormatting>
  <conditionalFormatting sqref="A20">
    <cfRule type="duplicateValues" priority="12" aboveAverage="0" equalAverage="0" bottom="0" percent="0" rank="0" text="" dxfId="17"/>
  </conditionalFormatting>
  <conditionalFormatting sqref="A21:A22">
    <cfRule type="duplicateValues" priority="13" aboveAverage="0" equalAverage="0" bottom="0" percent="0" rank="0" text="" dxfId="18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DD7EE"/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A26" activeCellId="0" sqref="A26"/>
    </sheetView>
  </sheetViews>
  <sheetFormatPr defaultColWidth="11.45703125" defaultRowHeight="14.25" zeroHeight="false" outlineLevelRow="0" outlineLevelCol="0"/>
  <cols>
    <col collapsed="false" customWidth="true" hidden="false" outlineLevel="0" max="2" min="1" style="0" width="27"/>
    <col collapsed="false" customWidth="true" hidden="false" outlineLevel="0" max="3" min="3" style="0" width="20.0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.5" hidden="false" customHeight="false" outlineLevel="0" collapsed="false">
      <c r="A2" s="1" t="s">
        <v>34</v>
      </c>
      <c r="B2" s="2" t="s">
        <v>35</v>
      </c>
      <c r="C2" s="0" t="n">
        <v>1650</v>
      </c>
      <c r="D2" s="0" t="n">
        <v>132.14</v>
      </c>
      <c r="E2" s="0" t="n">
        <f aca="false">(C2/D2)*(1/(192))</f>
        <v>0.065035189950053</v>
      </c>
      <c r="F2" s="0" t="n">
        <f aca="false">C2/D2</f>
        <v>12.4867564704102</v>
      </c>
    </row>
    <row r="3" customFormat="false" ht="14.25" hidden="false" customHeight="false" outlineLevel="0" collapsed="false">
      <c r="A3" s="0" t="s">
        <v>5</v>
      </c>
      <c r="B3" s="0" t="s">
        <v>5</v>
      </c>
      <c r="C3" s="0" t="n">
        <v>1900</v>
      </c>
      <c r="D3" s="0" t="n">
        <v>101.1</v>
      </c>
      <c r="E3" s="0" t="n">
        <f aca="false">(C3/D3)*(1/(192))</f>
        <v>0.0978816353445434</v>
      </c>
      <c r="F3" s="0" t="n">
        <f aca="false">C3/D3</f>
        <v>18.7932739861523</v>
      </c>
    </row>
    <row r="4" customFormat="false" ht="16.5" hidden="false" customHeight="false" outlineLevel="0" collapsed="false">
      <c r="A4" s="1" t="s">
        <v>54</v>
      </c>
      <c r="B4" s="2" t="s">
        <v>55</v>
      </c>
      <c r="C4" s="0" t="n">
        <v>2.7</v>
      </c>
      <c r="D4" s="0" t="n">
        <v>89.048</v>
      </c>
      <c r="E4" s="0" t="n">
        <f aca="false">(C4/D4)*(1/(192))</f>
        <v>0.000157920447399156</v>
      </c>
      <c r="F4" s="0" t="n">
        <f aca="false">C4/D4</f>
        <v>0.0303207259006379</v>
      </c>
    </row>
    <row r="5" customFormat="false" ht="16.5" hidden="false" customHeight="false" outlineLevel="0" collapsed="false">
      <c r="A5" s="1" t="s">
        <v>56</v>
      </c>
      <c r="B5" s="2" t="s">
        <v>57</v>
      </c>
      <c r="C5" s="0" t="n">
        <v>5.6</v>
      </c>
      <c r="D5" s="0" t="n">
        <v>133.1</v>
      </c>
      <c r="E5" s="0" t="n">
        <f aca="false">(C5/D5)*(1/(192))</f>
        <v>0.000219133483596293</v>
      </c>
      <c r="F5" s="0" t="n">
        <f aca="false">C5/D5</f>
        <v>0.0420736288504884</v>
      </c>
    </row>
    <row r="6" customFormat="false" ht="16.5" hidden="false" customHeight="false" outlineLevel="0" collapsed="false">
      <c r="A6" s="1" t="s">
        <v>58</v>
      </c>
      <c r="B6" s="2" t="s">
        <v>59</v>
      </c>
      <c r="C6" s="0" t="n">
        <v>0.26</v>
      </c>
      <c r="D6" s="0" t="n">
        <v>313.22</v>
      </c>
      <c r="E6" s="0" t="n">
        <f aca="false">(C6/D6)*(1/(192))</f>
        <v>4.32337228359194E-006</v>
      </c>
      <c r="F6" s="0" t="n">
        <f aca="false">C6/D6</f>
        <v>0.000830087478449652</v>
      </c>
    </row>
    <row r="7" customFormat="false" ht="16.5" hidden="false" customHeight="false" outlineLevel="0" collapsed="false">
      <c r="A7" s="1" t="s">
        <v>60</v>
      </c>
      <c r="B7" s="2" t="s">
        <v>61</v>
      </c>
      <c r="C7" s="0" t="n">
        <v>19.8</v>
      </c>
      <c r="D7" s="0" t="n">
        <v>147.13</v>
      </c>
      <c r="E7" s="0" t="n">
        <f aca="false">(C7/D7)*(1/(192))</f>
        <v>0.000700910759192551</v>
      </c>
      <c r="F7" s="0" t="n">
        <f aca="false">C7/D7</f>
        <v>0.13457486576497</v>
      </c>
    </row>
    <row r="8" customFormat="false" ht="16.5" hidden="false" customHeight="false" outlineLevel="0" collapsed="false">
      <c r="A8" s="1" t="s">
        <v>36</v>
      </c>
      <c r="B8" s="2" t="s">
        <v>37</v>
      </c>
      <c r="C8" s="0" t="n">
        <v>200</v>
      </c>
      <c r="D8" s="0" t="n">
        <v>75.03</v>
      </c>
      <c r="E8" s="0" t="n">
        <f aca="false">(C8/D8)*(1/(192))</f>
        <v>0.013883335554667</v>
      </c>
      <c r="F8" s="0" t="n">
        <f aca="false">C8/D8</f>
        <v>2.66560042649607</v>
      </c>
    </row>
    <row r="9" customFormat="false" ht="14.25" hidden="false" customHeight="false" outlineLevel="0" collapsed="false">
      <c r="A9" s="1" t="s">
        <v>62</v>
      </c>
      <c r="B9" s="2" t="s">
        <v>63</v>
      </c>
      <c r="C9" s="0" t="n">
        <v>2.7</v>
      </c>
      <c r="D9" s="0" t="n">
        <v>209.63</v>
      </c>
      <c r="E9" s="0" t="n">
        <f aca="false">(C9/D9)*(1/(192))</f>
        <v>6.70824786528646E-005</v>
      </c>
      <c r="F9" s="0" t="n">
        <f aca="false">C9/D9</f>
        <v>0.01287983590135</v>
      </c>
    </row>
    <row r="10" customFormat="false" ht="16.5" hidden="false" customHeight="false" outlineLevel="0" collapsed="false">
      <c r="A10" s="1" t="s">
        <v>64</v>
      </c>
      <c r="B10" s="2" t="s">
        <v>65</v>
      </c>
      <c r="C10" s="0" t="n">
        <v>5.1</v>
      </c>
      <c r="D10" s="0" t="n">
        <v>131.17</v>
      </c>
      <c r="E10" s="0" t="n">
        <f aca="false">(C10/D10)*(1/(192))</f>
        <v>0.000202504383624304</v>
      </c>
      <c r="F10" s="0" t="n">
        <f aca="false">C10/D10</f>
        <v>0.0388808416558664</v>
      </c>
    </row>
    <row r="11" customFormat="false" ht="16.5" hidden="false" customHeight="false" outlineLevel="0" collapsed="false">
      <c r="A11" s="1" t="s">
        <v>66</v>
      </c>
      <c r="B11" s="2" t="s">
        <v>65</v>
      </c>
      <c r="C11" s="0" t="n">
        <v>9.1</v>
      </c>
      <c r="D11" s="0" t="n">
        <v>131.17</v>
      </c>
      <c r="E11" s="0" t="n">
        <f aca="false">(C11/D11)*(1/(192))</f>
        <v>0.000361331351172778</v>
      </c>
      <c r="F11" s="0" t="n">
        <f aca="false">C11/D11</f>
        <v>0.0693756194251734</v>
      </c>
    </row>
    <row r="12" customFormat="false" ht="16.5" hidden="false" customHeight="false" outlineLevel="0" collapsed="false">
      <c r="A12" s="1" t="s">
        <v>67</v>
      </c>
      <c r="B12" s="2" t="s">
        <v>68</v>
      </c>
      <c r="C12" s="0" t="n">
        <v>8.33</v>
      </c>
      <c r="D12" s="0" t="n">
        <v>182.65</v>
      </c>
      <c r="E12" s="0" t="n">
        <f aca="false">(C12/D12)*(1/(192))</f>
        <v>0.000237533077835569</v>
      </c>
      <c r="F12" s="0" t="n">
        <f aca="false">C12/D12</f>
        <v>0.0456063509444292</v>
      </c>
    </row>
    <row r="13" customFormat="false" ht="14.25" hidden="false" customHeight="false" outlineLevel="0" collapsed="false">
      <c r="A13" s="0" t="s">
        <v>69</v>
      </c>
      <c r="B13" s="2" t="s">
        <v>70</v>
      </c>
      <c r="C13" s="0" t="n">
        <v>3.2</v>
      </c>
      <c r="D13" s="0" t="n">
        <v>149.21</v>
      </c>
      <c r="E13" s="0" t="n">
        <f aca="false">(C13/D13)*(1/(192))</f>
        <v>0.000111699394589281</v>
      </c>
      <c r="F13" s="0" t="n">
        <f aca="false">C13/D13</f>
        <v>0.021446283761142</v>
      </c>
    </row>
    <row r="14" customFormat="false" ht="16.5" hidden="false" customHeight="false" outlineLevel="0" collapsed="false">
      <c r="A14" s="1" t="s">
        <v>71</v>
      </c>
      <c r="B14" s="2" t="s">
        <v>72</v>
      </c>
      <c r="C14" s="0" t="n">
        <v>4.4</v>
      </c>
      <c r="D14" s="0" t="n">
        <v>165.19</v>
      </c>
      <c r="E14" s="0" t="n">
        <f aca="false">(C14/D14)*(1/(192))</f>
        <v>0.000138729140182013</v>
      </c>
      <c r="F14" s="0" t="n">
        <f aca="false">C14/D14</f>
        <v>0.0266359949149464</v>
      </c>
    </row>
    <row r="15" customFormat="false" ht="16.5" hidden="false" customHeight="false" outlineLevel="0" collapsed="false">
      <c r="A15" s="1" t="s">
        <v>73</v>
      </c>
      <c r="B15" s="2" t="s">
        <v>74</v>
      </c>
      <c r="C15" s="0" t="n">
        <v>3.2</v>
      </c>
      <c r="D15" s="0" t="n">
        <v>115.13</v>
      </c>
      <c r="E15" s="0" t="n">
        <f aca="false">(C15/D15)*(1/(192))</f>
        <v>0.000144763890095255</v>
      </c>
      <c r="F15" s="0" t="n">
        <f aca="false">C15/D15</f>
        <v>0.0277946668982889</v>
      </c>
    </row>
    <row r="16" customFormat="false" ht="16.5" hidden="false" customHeight="false" outlineLevel="0" collapsed="false">
      <c r="A16" s="2" t="s">
        <v>75</v>
      </c>
      <c r="B16" s="2" t="s">
        <v>76</v>
      </c>
      <c r="C16" s="0" t="n">
        <v>4.9</v>
      </c>
      <c r="D16" s="0" t="n">
        <v>105.09</v>
      </c>
      <c r="E16" s="0" t="n">
        <f aca="false">(C16/D16)*(1/(192))</f>
        <v>0.000242847400640721</v>
      </c>
      <c r="F16" s="0" t="n">
        <f aca="false">C16/D16</f>
        <v>0.0466267009230184</v>
      </c>
    </row>
    <row r="17" customFormat="false" ht="16.5" hidden="false" customHeight="false" outlineLevel="0" collapsed="false">
      <c r="A17" s="1" t="s">
        <v>77</v>
      </c>
      <c r="B17" s="2" t="s">
        <v>78</v>
      </c>
      <c r="C17" s="0" t="n">
        <v>3.5</v>
      </c>
      <c r="D17" s="0" t="n">
        <v>119.12</v>
      </c>
      <c r="E17" s="0" t="n">
        <f aca="false">(C17/D17)*(1/(192))</f>
        <v>0.000153031956570405</v>
      </c>
      <c r="F17" s="0" t="n">
        <f aca="false">C17/D17</f>
        <v>0.0293821356615178</v>
      </c>
    </row>
    <row r="18" customFormat="false" ht="16.5" hidden="false" customHeight="false" outlineLevel="0" collapsed="false">
      <c r="A18" s="1" t="s">
        <v>79</v>
      </c>
      <c r="B18" s="2" t="s">
        <v>80</v>
      </c>
      <c r="C18" s="0" t="n">
        <v>2.1</v>
      </c>
      <c r="D18" s="0" t="n">
        <v>225.15</v>
      </c>
      <c r="E18" s="0" t="n">
        <f aca="false">(C18/D18)*(1/(192))</f>
        <v>4.85787252942483E-005</v>
      </c>
      <c r="F18" s="0" t="n">
        <f aca="false">C18/D18</f>
        <v>0.00932711525649567</v>
      </c>
    </row>
    <row r="19" customFormat="false" ht="16.5" hidden="false" customHeight="false" outlineLevel="0" collapsed="false">
      <c r="A19" s="1" t="s">
        <v>81</v>
      </c>
      <c r="B19" s="2" t="s">
        <v>82</v>
      </c>
      <c r="C19" s="0" t="n">
        <v>7.5</v>
      </c>
      <c r="D19" s="0" t="n">
        <v>117.15</v>
      </c>
      <c r="E19" s="0" t="n">
        <f aca="false">(C19/D19)*(1/(192))</f>
        <v>0.000333440034144259</v>
      </c>
      <c r="F19" s="0" t="n">
        <f aca="false">C19/D19</f>
        <v>0.0640204865556978</v>
      </c>
    </row>
    <row r="20" customFormat="false" ht="14.25" hidden="false" customHeight="false" outlineLevel="0" collapsed="false">
      <c r="A20" s="1" t="s">
        <v>38</v>
      </c>
      <c r="B20" s="2" t="s">
        <v>39</v>
      </c>
      <c r="C20" s="0" t="n">
        <v>100</v>
      </c>
      <c r="D20" s="0" t="n">
        <v>180.16</v>
      </c>
      <c r="E20" s="0" t="n">
        <f aca="false">(C20/D20)*(1/(192))</f>
        <v>0.00289094878626406</v>
      </c>
      <c r="F20" s="0" t="n">
        <f aca="false">C20/D20</f>
        <v>0.5550621669627</v>
      </c>
    </row>
    <row r="21" customFormat="false" ht="16.5" hidden="false" customHeight="false" outlineLevel="0" collapsed="false">
      <c r="A21" s="1" t="s">
        <v>40</v>
      </c>
      <c r="B21" s="2" t="s">
        <v>41</v>
      </c>
      <c r="C21" s="0" t="n">
        <v>0.5</v>
      </c>
      <c r="D21" s="0" t="n">
        <v>123.11</v>
      </c>
      <c r="E21" s="0" t="n">
        <f aca="false">(C21/D21)*(1/(192))</f>
        <v>2.11531692524301E-005</v>
      </c>
    </row>
    <row r="22" customFormat="false" ht="14.25" hidden="false" customHeight="false" outlineLevel="0" collapsed="false">
      <c r="A22" s="0" t="s">
        <v>42</v>
      </c>
      <c r="B22" s="2" t="s">
        <v>43</v>
      </c>
      <c r="C22" s="0" t="n">
        <v>0.5</v>
      </c>
      <c r="D22" s="0" t="n">
        <v>205.64</v>
      </c>
      <c r="E22" s="0" t="n">
        <f aca="false">(C22/D22)*(1/(192))</f>
        <v>1.26637165272645E-005</v>
      </c>
      <c r="F22" s="0" t="n">
        <f aca="false">C22/D22</f>
        <v>0.00243143357323478</v>
      </c>
    </row>
    <row r="23" customFormat="false" ht="16.5" hidden="false" customHeight="false" outlineLevel="0" collapsed="false">
      <c r="A23" s="1" t="s">
        <v>44</v>
      </c>
      <c r="B23" s="2" t="s">
        <v>45</v>
      </c>
      <c r="C23" s="0" t="n">
        <v>10</v>
      </c>
      <c r="D23" s="0" t="n">
        <v>337.3</v>
      </c>
      <c r="E23" s="0" t="n">
        <f aca="false">(C23/D23)*(1/(192))</f>
        <v>0.0001544124913529</v>
      </c>
      <c r="F23" s="0" t="n">
        <f aca="false">C23/D23</f>
        <v>0.0296471983397569</v>
      </c>
    </row>
    <row r="24" customFormat="false" ht="16.5" hidden="false" customHeight="false" outlineLevel="0" collapsed="false">
      <c r="A24" s="0" t="s">
        <v>83</v>
      </c>
      <c r="B24" s="2" t="s">
        <v>84</v>
      </c>
      <c r="C24" s="0" t="n">
        <v>38</v>
      </c>
      <c r="D24" s="0" t="n">
        <v>192.124</v>
      </c>
      <c r="E24" s="0" t="n">
        <f aca="false">(C24/D24)*(1/(192))</f>
        <v>0.00103015066658339</v>
      </c>
      <c r="F24" s="0" t="n">
        <f aca="false">C24/D24</f>
        <v>0.19778892798401</v>
      </c>
    </row>
    <row r="25" customFormat="false" ht="14.25" hidden="false" customHeight="false" outlineLevel="0" collapsed="false">
      <c r="A25" s="0" t="s">
        <v>85</v>
      </c>
      <c r="B25" s="2" t="s">
        <v>86</v>
      </c>
      <c r="C25" s="0" t="n">
        <v>200</v>
      </c>
      <c r="D25" s="0" t="n">
        <v>92.1</v>
      </c>
      <c r="E25" s="0" t="n">
        <f aca="false">(C25/D25)*(1/(192))</f>
        <v>0.0113101701049584</v>
      </c>
      <c r="F25" s="0" t="n">
        <f aca="false">C25/D25</f>
        <v>2.17155266015201</v>
      </c>
    </row>
    <row r="26" customFormat="false" ht="14.25" hidden="false" customHeight="false" outlineLevel="0" collapsed="false">
      <c r="A26" s="0" t="s">
        <v>46</v>
      </c>
      <c r="B26" s="0" t="s">
        <v>47</v>
      </c>
      <c r="C26" s="0" t="n">
        <v>50</v>
      </c>
      <c r="D26" s="0" t="n">
        <v>342.3</v>
      </c>
      <c r="E26" s="0" t="n">
        <f aca="false">(C26/D26)*(1/(192))</f>
        <v>0.000760784886551758</v>
      </c>
      <c r="F26" s="0" t="n">
        <f aca="false">C26/D26</f>
        <v>0.146070698217937</v>
      </c>
    </row>
    <row r="27" customFormat="false" ht="14.25" hidden="false" customHeight="false" outlineLevel="0" collapsed="false">
      <c r="A27" s="0" t="s">
        <v>48</v>
      </c>
      <c r="B27" s="2" t="s">
        <v>49</v>
      </c>
      <c r="C27" s="0" t="n">
        <v>0.5</v>
      </c>
      <c r="D27" s="0" t="n">
        <v>215.21</v>
      </c>
      <c r="E27" s="0" t="n">
        <f aca="false">(C27/D27)*(1/(192))</f>
        <v>1.21005839257779E-005</v>
      </c>
    </row>
    <row r="28" customFormat="false" ht="14.25" hidden="false" customHeight="false" outlineLevel="0" collapsed="false">
      <c r="A28" s="0" t="s">
        <v>50</v>
      </c>
      <c r="B28" s="2" t="s">
        <v>51</v>
      </c>
      <c r="C28" s="0" t="n">
        <v>37.26</v>
      </c>
      <c r="D28" s="0" t="n">
        <v>292.24</v>
      </c>
      <c r="E28" s="0" t="n">
        <f aca="false">(C28/D28)*(1/(192))</f>
        <v>0.000664051806734191</v>
      </c>
    </row>
    <row r="29" customFormat="false" ht="16.5" hidden="false" customHeight="false" outlineLevel="0" collapsed="false">
      <c r="A29" s="1" t="s">
        <v>6</v>
      </c>
      <c r="B29" s="2" t="s">
        <v>7</v>
      </c>
      <c r="C29" s="0" t="n">
        <v>332.23</v>
      </c>
      <c r="D29" s="0" t="n">
        <v>110.98</v>
      </c>
      <c r="E29" s="0" t="n">
        <f aca="false">(C29/D29)*(1/(192))</f>
        <v>0.0155916794317294</v>
      </c>
    </row>
    <row r="30" customFormat="false" ht="16.5" hidden="false" customHeight="false" outlineLevel="0" collapsed="false">
      <c r="A30" s="1" t="s">
        <v>8</v>
      </c>
      <c r="B30" s="2" t="s">
        <v>9</v>
      </c>
      <c r="C30" s="0" t="n">
        <v>170</v>
      </c>
      <c r="D30" s="0" t="n">
        <v>136.09</v>
      </c>
      <c r="E30" s="0" t="n">
        <f aca="false">(C30/D30)*(1/(192))</f>
        <v>0.00650611115193377</v>
      </c>
    </row>
    <row r="31" customFormat="false" ht="14.25" hidden="false" customHeight="false" outlineLevel="0" collapsed="false">
      <c r="A31" s="1" t="s">
        <v>10</v>
      </c>
      <c r="B31" s="2" t="s">
        <v>11</v>
      </c>
      <c r="C31" s="0" t="n">
        <v>9.4</v>
      </c>
      <c r="D31" s="0" t="n">
        <v>278.01</v>
      </c>
      <c r="E31" s="0" t="n">
        <f aca="false">(C31/D31)*(1/(192))</f>
        <v>0.000176102778077527</v>
      </c>
    </row>
    <row r="32" customFormat="false" ht="16.5" hidden="false" customHeight="false" outlineLevel="0" collapsed="false">
      <c r="A32" s="1" t="s">
        <v>12</v>
      </c>
      <c r="B32" s="2" t="s">
        <v>13</v>
      </c>
      <c r="C32" s="0" t="n">
        <v>17.36</v>
      </c>
      <c r="D32" s="0" t="n">
        <v>169.02</v>
      </c>
      <c r="E32" s="0" t="n">
        <f aca="false">(C32/D32)*(1/(192))</f>
        <v>0.000534946554648365</v>
      </c>
    </row>
    <row r="33" customFormat="false" ht="16.5" hidden="false" customHeight="false" outlineLevel="0" collapsed="false">
      <c r="A33" s="1" t="s">
        <v>14</v>
      </c>
      <c r="B33" s="2" t="s">
        <v>15</v>
      </c>
      <c r="C33" s="0" t="n">
        <v>305.19</v>
      </c>
      <c r="D33" s="0" t="n">
        <v>203.3</v>
      </c>
      <c r="E33" s="0" t="n">
        <f aca="false">(C33/D33)*(1/(192))</f>
        <v>0.00781864854894245</v>
      </c>
    </row>
    <row r="34" customFormat="false" ht="14.25" hidden="false" customHeight="false" outlineLevel="0" collapsed="false">
      <c r="A34" s="0" t="s">
        <v>16</v>
      </c>
      <c r="B34" s="0" t="s">
        <v>16</v>
      </c>
      <c r="C34" s="0" t="n">
        <v>8.6</v>
      </c>
      <c r="D34" s="0" t="n">
        <v>233.47</v>
      </c>
      <c r="E34" s="0" t="n">
        <f aca="false">(C34/D34)*(1/(192))</f>
        <v>0.000191851915306749</v>
      </c>
    </row>
    <row r="35" customFormat="false" ht="14.25" hidden="false" customHeight="false" outlineLevel="0" collapsed="false">
      <c r="A35" s="0" t="s">
        <v>17</v>
      </c>
      <c r="B35" s="0" t="s">
        <v>17</v>
      </c>
      <c r="C35" s="0" t="n">
        <v>0.025</v>
      </c>
      <c r="D35" s="0" t="n">
        <v>249.69</v>
      </c>
      <c r="E35" s="0" t="n">
        <f aca="false">(C35/D35)*(1/(192))</f>
        <v>5.21479968494266E-007</v>
      </c>
    </row>
    <row r="36" customFormat="false" ht="14.25" hidden="false" customHeight="false" outlineLevel="0" collapsed="false">
      <c r="A36" s="0" t="s">
        <v>18</v>
      </c>
      <c r="B36" s="2" t="s">
        <v>19</v>
      </c>
      <c r="C36" s="0" t="n">
        <v>0.03</v>
      </c>
      <c r="D36" s="0" t="n">
        <v>129.6</v>
      </c>
      <c r="E36" s="0" t="n">
        <f aca="false">(C36/D36)*(1/(192))</f>
        <v>1.20563271604938E-006</v>
      </c>
    </row>
    <row r="37" customFormat="false" ht="16.5" hidden="false" customHeight="false" outlineLevel="0" collapsed="false">
      <c r="A37" s="1" t="s">
        <v>20</v>
      </c>
      <c r="B37" s="2" t="s">
        <v>21</v>
      </c>
      <c r="C37" s="0" t="n">
        <v>0.29</v>
      </c>
      <c r="D37" s="0" t="n">
        <v>205.92</v>
      </c>
      <c r="E37" s="0" t="n">
        <f aca="false">(C37/D37)*(1/(192))</f>
        <v>7.33496827246827E-006</v>
      </c>
    </row>
    <row r="38" customFormat="false" ht="16.5" hidden="false" customHeight="false" outlineLevel="0" collapsed="false">
      <c r="A38" s="1" t="s">
        <v>22</v>
      </c>
      <c r="B38" s="2" t="s">
        <v>23</v>
      </c>
      <c r="C38" s="0" t="n">
        <v>6.2</v>
      </c>
      <c r="D38" s="0" t="n">
        <v>61.83</v>
      </c>
      <c r="E38" s="0" t="n">
        <f aca="false">(C38/D38)*(1/(192))</f>
        <v>0.000522265351231872</v>
      </c>
    </row>
    <row r="39" customFormat="false" ht="14.25" hidden="false" customHeight="false" outlineLevel="0" collapsed="false">
      <c r="A39" s="1" t="s">
        <v>24</v>
      </c>
      <c r="B39" s="2" t="s">
        <v>25</v>
      </c>
      <c r="C39" s="0" t="n">
        <v>0.032</v>
      </c>
      <c r="D39" s="0" t="n">
        <v>172.94</v>
      </c>
      <c r="E39" s="0" t="n">
        <f aca="false">(C39/D39)*(1/(192))</f>
        <v>9.63725376816622E-007</v>
      </c>
    </row>
    <row r="40" customFormat="false" ht="14.25" hidden="false" customHeight="false" outlineLevel="0" collapsed="false">
      <c r="A40" s="0" t="s">
        <v>26</v>
      </c>
      <c r="C40" s="0" t="n">
        <f aca="false">E40*D40*192</f>
        <v>16896</v>
      </c>
      <c r="D40" s="0" t="n">
        <v>44</v>
      </c>
      <c r="E40" s="0" t="n">
        <v>2</v>
      </c>
      <c r="F40" s="0" t="n">
        <f aca="false">C40/D40</f>
        <v>384</v>
      </c>
    </row>
    <row r="43" customFormat="false" ht="14.25" hidden="false" customHeight="false" outlineLevel="0" collapsed="false">
      <c r="B43" s="0" t="s">
        <v>3</v>
      </c>
      <c r="C43" s="0" t="s">
        <v>27</v>
      </c>
    </row>
    <row r="44" customFormat="false" ht="14.25" hidden="false" customHeight="false" outlineLevel="0" collapsed="false">
      <c r="A44" s="0" t="s">
        <v>28</v>
      </c>
      <c r="B44" s="0" t="n">
        <v>12</v>
      </c>
      <c r="D44" s="0" t="n">
        <f aca="false">B44*(F4*2+F5*4+F6*3+F7*5+F8*2+F9*6+F10*6+F11*6+F12*6+F13*5+F14*9+F15*5+F16*3+F17*4+F18*9+F19*5+F2*6+F22*8+F23*12+F3*6+F25*3+F26*12+F24*6+F20*6)</f>
        <v>2510.68025566608</v>
      </c>
    </row>
    <row r="45" customFormat="false" ht="14.25" hidden="false" customHeight="false" outlineLevel="0" collapsed="false">
      <c r="A45" s="0" t="s">
        <v>29</v>
      </c>
      <c r="B45" s="0" t="n">
        <v>14</v>
      </c>
      <c r="C45" s="0" t="n">
        <v>1</v>
      </c>
      <c r="D45" s="0" t="n">
        <f aca="false">B45*(F5*1+F6*1+F7*1+F8*1+F9*3+F10*1+F11*1+F12*2+F13*1+F14*1+F15*1+F16*1+F17*1+F18*1+F19*1+F2*2+F3*1+F23*4+F22)</f>
        <v>660.71919503996</v>
      </c>
    </row>
    <row r="46" customFormat="false" ht="14.25" hidden="false" customHeight="false" outlineLevel="0" collapsed="false">
      <c r="A46" s="0" t="s">
        <v>87</v>
      </c>
      <c r="D46" s="0" t="n">
        <f aca="false">B44*(F4*2+F5*4+F6*3+F7*5+F8*2+F9*6+F10*6+F11*6+F12*6+F13*5+F14*9+F15*5+F16*3+F17*4+F18*9+F19*5+F2*6+F22*8+F23*12+F3*6+F25*3+F26*12+F40+F24*6+F20*6)</f>
        <v>7118.68025566608</v>
      </c>
    </row>
    <row r="47" customFormat="false" ht="14.25" hidden="false" customHeight="false" outlineLevel="0" collapsed="false">
      <c r="A47" s="0" t="s">
        <v>52</v>
      </c>
      <c r="B47" s="0" t="n">
        <f aca="false">D44/D45</f>
        <v>3.79992026039781</v>
      </c>
    </row>
    <row r="48" customFormat="false" ht="14.25" hidden="false" customHeight="false" outlineLevel="0" collapsed="false">
      <c r="A48" s="0" t="s">
        <v>32</v>
      </c>
      <c r="B48" s="0" t="n">
        <f aca="false">D44/D45</f>
        <v>3.79992026039781</v>
      </c>
    </row>
    <row r="49" customFormat="false" ht="14.25" hidden="false" customHeight="false" outlineLevel="0" collapsed="false">
      <c r="A49" s="0" t="s">
        <v>53</v>
      </c>
      <c r="B49" s="0" t="n">
        <f aca="false">(F4+F5+F6+F7+F8+F9+F10+F11+F12+F13+F14+F15+F16+F17+F18+F19+F20+F22+F23+F24+F25+F26+F40)/(+F2+F3+F5+F6+F7+F8+F9+F10+F11+F12+F13+F14+F15+F16+F17+F18+F19+F23+F22)</f>
        <v>11.2995650639916</v>
      </c>
    </row>
    <row r="51" customFormat="false" ht="14.25" hidden="false" customHeight="false" outlineLevel="0" collapsed="false">
      <c r="A51" s="0" t="s">
        <v>88</v>
      </c>
      <c r="B51" s="0" t="n">
        <f aca="false">D46/D45</f>
        <v>10.7741387099183</v>
      </c>
    </row>
  </sheetData>
  <conditionalFormatting sqref="A2">
    <cfRule type="duplicateValues" priority="2" aboveAverage="0" equalAverage="0" bottom="0" percent="0" rank="0" text="" dxfId="19"/>
  </conditionalFormatting>
  <conditionalFormatting sqref="A4">
    <cfRule type="duplicateValues" priority="3" aboveAverage="0" equalAverage="0" bottom="0" percent="0" rank="0" text="" dxfId="20"/>
  </conditionalFormatting>
  <conditionalFormatting sqref="A5">
    <cfRule type="duplicateValues" priority="4" aboveAverage="0" equalAverage="0" bottom="0" percent="0" rank="0" text="" dxfId="21"/>
  </conditionalFormatting>
  <conditionalFormatting sqref="A6">
    <cfRule type="duplicateValues" priority="5" aboveAverage="0" equalAverage="0" bottom="0" percent="0" rank="0" text="" dxfId="22"/>
  </conditionalFormatting>
  <conditionalFormatting sqref="A7">
    <cfRule type="duplicateValues" priority="6" aboveAverage="0" equalAverage="0" bottom="0" percent="0" rank="0" text="" dxfId="23"/>
  </conditionalFormatting>
  <conditionalFormatting sqref="A8">
    <cfRule type="duplicateValues" priority="7" aboveAverage="0" equalAverage="0" bottom="0" percent="0" rank="0" text="" dxfId="24"/>
  </conditionalFormatting>
  <conditionalFormatting sqref="A9">
    <cfRule type="duplicateValues" priority="8" aboveAverage="0" equalAverage="0" bottom="0" percent="0" rank="0" text="" dxfId="25"/>
  </conditionalFormatting>
  <conditionalFormatting sqref="A10">
    <cfRule type="duplicateValues" priority="9" aboveAverage="0" equalAverage="0" bottom="0" percent="0" rank="0" text="" dxfId="26"/>
  </conditionalFormatting>
  <conditionalFormatting sqref="A11">
    <cfRule type="duplicateValues" priority="10" aboveAverage="0" equalAverage="0" bottom="0" percent="0" rank="0" text="" dxfId="27"/>
  </conditionalFormatting>
  <conditionalFormatting sqref="A12">
    <cfRule type="duplicateValues" priority="11" aboveAverage="0" equalAverage="0" bottom="0" percent="0" rank="0" text="" dxfId="28"/>
  </conditionalFormatting>
  <conditionalFormatting sqref="A14:A15">
    <cfRule type="duplicateValues" priority="12" aboveAverage="0" equalAverage="0" bottom="0" percent="0" rank="0" text="" dxfId="29"/>
  </conditionalFormatting>
  <conditionalFormatting sqref="A16">
    <cfRule type="duplicateValues" priority="13" aboveAverage="0" equalAverage="0" bottom="0" percent="0" rank="0" text="" dxfId="30"/>
  </conditionalFormatting>
  <conditionalFormatting sqref="A17">
    <cfRule type="duplicateValues" priority="14" aboveAverage="0" equalAverage="0" bottom="0" percent="0" rank="0" text="" dxfId="31"/>
  </conditionalFormatting>
  <conditionalFormatting sqref="A18">
    <cfRule type="duplicateValues" priority="15" aboveAverage="0" equalAverage="0" bottom="0" percent="0" rank="0" text="" dxfId="32"/>
  </conditionalFormatting>
  <conditionalFormatting sqref="A19">
    <cfRule type="duplicateValues" priority="16" aboveAverage="0" equalAverage="0" bottom="0" percent="0" rank="0" text="" dxfId="33"/>
  </conditionalFormatting>
  <conditionalFormatting sqref="A20">
    <cfRule type="duplicateValues" priority="17" aboveAverage="0" equalAverage="0" bottom="0" percent="0" rank="0" text="" dxfId="34"/>
  </conditionalFormatting>
  <conditionalFormatting sqref="A21">
    <cfRule type="duplicateValues" priority="18" aboveAverage="0" equalAverage="0" bottom="0" percent="0" rank="0" text="" dxfId="35"/>
  </conditionalFormatting>
  <conditionalFormatting sqref="A23">
    <cfRule type="duplicateValues" priority="19" aboveAverage="0" equalAverage="0" bottom="0" percent="0" rank="0" text="" dxfId="36"/>
  </conditionalFormatting>
  <conditionalFormatting sqref="A29">
    <cfRule type="duplicateValues" priority="20" aboveAverage="0" equalAverage="0" bottom="0" percent="0" rank="0" text="" dxfId="37"/>
  </conditionalFormatting>
  <conditionalFormatting sqref="A30">
    <cfRule type="duplicateValues" priority="21" aboveAverage="0" equalAverage="0" bottom="0" percent="0" rank="0" text="" dxfId="38"/>
  </conditionalFormatting>
  <conditionalFormatting sqref="A31">
    <cfRule type="duplicateValues" priority="22" aboveAverage="0" equalAverage="0" bottom="0" percent="0" rank="0" text="" dxfId="39"/>
  </conditionalFormatting>
  <conditionalFormatting sqref="A32">
    <cfRule type="duplicateValues" priority="23" aboveAverage="0" equalAverage="0" bottom="0" percent="0" rank="0" text="" dxfId="40"/>
  </conditionalFormatting>
  <conditionalFormatting sqref="A33">
    <cfRule type="duplicateValues" priority="24" aboveAverage="0" equalAverage="0" bottom="0" percent="0" rank="0" text="" dxfId="41"/>
  </conditionalFormatting>
  <conditionalFormatting sqref="A37">
    <cfRule type="duplicateValues" priority="25" aboveAverage="0" equalAverage="0" bottom="0" percent="0" rank="0" text="" dxfId="42"/>
  </conditionalFormatting>
  <conditionalFormatting sqref="A38:A39">
    <cfRule type="duplicateValues" priority="26" aboveAverage="0" equalAverage="0" bottom="0" percent="0" rank="0" text="" dxfId="43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7D31"/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9" activeCellId="0" sqref="D19"/>
    </sheetView>
  </sheetViews>
  <sheetFormatPr defaultColWidth="11.45703125" defaultRowHeight="14.25" zeroHeight="false" outlineLevelRow="0" outlineLevelCol="0"/>
  <cols>
    <col collapsed="false" customWidth="true" hidden="false" outlineLevel="0" max="1" min="1" style="0" width="18.09"/>
    <col collapsed="false" customWidth="true" hidden="false" outlineLevel="0" max="2" min="2" style="0" width="19.45"/>
    <col collapsed="false" customWidth="true" hidden="false" outlineLevel="0" max="3" min="3" style="0" width="27.54"/>
    <col collapsed="false" customWidth="true" hidden="false" outlineLevel="0" max="5" min="5" style="0" width="11.8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33</v>
      </c>
    </row>
    <row r="2" customFormat="false" ht="14.25" hidden="false" customHeight="false" outlineLevel="0" collapsed="false">
      <c r="A2" s="0" t="s">
        <v>46</v>
      </c>
      <c r="B2" s="0" t="s">
        <v>47</v>
      </c>
      <c r="C2" s="0" t="n">
        <v>34230</v>
      </c>
      <c r="D2" s="0" t="n">
        <v>342.3</v>
      </c>
      <c r="E2" s="0" t="n">
        <f aca="false">(C2/D2)*(1/(192))</f>
        <v>0.520833333333333</v>
      </c>
      <c r="F2" s="0" t="n">
        <f aca="false">C2/D2</f>
        <v>100</v>
      </c>
    </row>
    <row r="3" customFormat="false" ht="14.25" hidden="false" customHeight="false" outlineLevel="0" collapsed="false">
      <c r="A3" s="0" t="s">
        <v>5</v>
      </c>
      <c r="B3" s="0" t="s">
        <v>5</v>
      </c>
      <c r="C3" s="0" t="n">
        <v>1900</v>
      </c>
      <c r="D3" s="0" t="n">
        <v>101.1</v>
      </c>
      <c r="E3" s="0" t="n">
        <f aca="false">(C3/D3)*(1/(192))</f>
        <v>0.0978816353445434</v>
      </c>
      <c r="F3" s="0" t="n">
        <f aca="false">C3/D3</f>
        <v>18.7932739861523</v>
      </c>
    </row>
    <row r="4" customFormat="false" ht="16.5" hidden="false" customHeight="false" outlineLevel="0" collapsed="false">
      <c r="A4" s="1" t="s">
        <v>6</v>
      </c>
      <c r="B4" s="2" t="s">
        <v>7</v>
      </c>
      <c r="C4" s="0" t="n">
        <v>332.23</v>
      </c>
      <c r="D4" s="0" t="n">
        <v>110.98</v>
      </c>
      <c r="E4" s="0" t="n">
        <f aca="false">(C4/D4)*(1/(192))</f>
        <v>0.0155916794317294</v>
      </c>
    </row>
    <row r="5" customFormat="false" ht="16.5" hidden="false" customHeight="false" outlineLevel="0" collapsed="false">
      <c r="A5" s="1" t="s">
        <v>8</v>
      </c>
      <c r="B5" s="2" t="s">
        <v>9</v>
      </c>
      <c r="C5" s="0" t="n">
        <v>170</v>
      </c>
      <c r="D5" s="0" t="n">
        <v>136.09</v>
      </c>
      <c r="E5" s="0" t="n">
        <f aca="false">(C5/D5)*(1/(192))</f>
        <v>0.00650611115193377</v>
      </c>
    </row>
    <row r="6" customFormat="false" ht="14.25" hidden="false" customHeight="false" outlineLevel="0" collapsed="false">
      <c r="A6" s="1" t="s">
        <v>10</v>
      </c>
      <c r="B6" s="2" t="s">
        <v>11</v>
      </c>
      <c r="C6" s="0" t="n">
        <v>9.4</v>
      </c>
      <c r="D6" s="0" t="n">
        <v>278.01</v>
      </c>
      <c r="E6" s="0" t="n">
        <f aca="false">(C6/D6)*(1/(192))</f>
        <v>0.000176102778077527</v>
      </c>
    </row>
    <row r="7" customFormat="false" ht="16.5" hidden="false" customHeight="false" outlineLevel="0" collapsed="false">
      <c r="A7" s="1" t="s">
        <v>12</v>
      </c>
      <c r="B7" s="2" t="s">
        <v>13</v>
      </c>
      <c r="C7" s="0" t="n">
        <v>17.36</v>
      </c>
      <c r="D7" s="0" t="n">
        <v>169.02</v>
      </c>
      <c r="E7" s="0" t="n">
        <f aca="false">(C7/D7)*(1/(192))</f>
        <v>0.000534946554648365</v>
      </c>
    </row>
    <row r="8" customFormat="false" ht="16.5" hidden="false" customHeight="false" outlineLevel="0" collapsed="false">
      <c r="A8" s="1" t="s">
        <v>14</v>
      </c>
      <c r="B8" s="2" t="s">
        <v>15</v>
      </c>
      <c r="C8" s="0" t="n">
        <v>305.19</v>
      </c>
      <c r="D8" s="0" t="n">
        <v>203.3</v>
      </c>
      <c r="E8" s="0" t="n">
        <f aca="false">(C8/D8)*(1/(192))</f>
        <v>0.00781864854894245</v>
      </c>
    </row>
    <row r="9" customFormat="false" ht="14.25" hidden="false" customHeight="false" outlineLevel="0" collapsed="false">
      <c r="A9" s="0" t="s">
        <v>16</v>
      </c>
      <c r="B9" s="0" t="s">
        <v>16</v>
      </c>
      <c r="C9" s="0" t="n">
        <v>8.6</v>
      </c>
      <c r="D9" s="0" t="n">
        <v>233.47</v>
      </c>
      <c r="E9" s="0" t="n">
        <f aca="false">(C9/D9)*(1/(192))</f>
        <v>0.000191851915306749</v>
      </c>
    </row>
    <row r="10" customFormat="false" ht="14.25" hidden="false" customHeight="false" outlineLevel="0" collapsed="false">
      <c r="A10" s="0" t="s">
        <v>17</v>
      </c>
      <c r="B10" s="0" t="s">
        <v>17</v>
      </c>
      <c r="C10" s="0" t="n">
        <v>0.025</v>
      </c>
      <c r="D10" s="0" t="n">
        <v>249.69</v>
      </c>
      <c r="E10" s="0" t="n">
        <f aca="false">(C10/D10)*(1/(192))</f>
        <v>5.21479968494266E-007</v>
      </c>
    </row>
    <row r="11" customFormat="false" ht="14.25" hidden="false" customHeight="false" outlineLevel="0" collapsed="false">
      <c r="A11" s="0" t="s">
        <v>18</v>
      </c>
      <c r="B11" s="2" t="s">
        <v>19</v>
      </c>
      <c r="C11" s="0" t="n">
        <v>0.03</v>
      </c>
      <c r="D11" s="0" t="n">
        <v>129.6</v>
      </c>
      <c r="E11" s="0" t="n">
        <f aca="false">(C11/D11)*(1/(192))</f>
        <v>1.20563271604938E-006</v>
      </c>
    </row>
    <row r="12" customFormat="false" ht="16.5" hidden="false" customHeight="false" outlineLevel="0" collapsed="false">
      <c r="A12" s="1" t="s">
        <v>20</v>
      </c>
      <c r="B12" s="2" t="s">
        <v>21</v>
      </c>
      <c r="C12" s="0" t="n">
        <v>0.29</v>
      </c>
      <c r="D12" s="0" t="n">
        <v>205.92</v>
      </c>
      <c r="E12" s="0" t="n">
        <f aca="false">(C12/D12)*(1/(192))</f>
        <v>7.33496827246827E-006</v>
      </c>
    </row>
    <row r="13" customFormat="false" ht="16.5" hidden="false" customHeight="false" outlineLevel="0" collapsed="false">
      <c r="A13" s="1" t="s">
        <v>22</v>
      </c>
      <c r="B13" s="2" t="s">
        <v>23</v>
      </c>
      <c r="C13" s="0" t="n">
        <v>6.2</v>
      </c>
      <c r="D13" s="0" t="n">
        <v>61.83</v>
      </c>
      <c r="E13" s="0" t="n">
        <f aca="false">(C13/D13)*(1/(192))</f>
        <v>0.000522265351231872</v>
      </c>
    </row>
    <row r="14" customFormat="false" ht="14.25" hidden="false" customHeight="false" outlineLevel="0" collapsed="false">
      <c r="A14" s="1" t="s">
        <v>24</v>
      </c>
      <c r="B14" s="2" t="s">
        <v>25</v>
      </c>
      <c r="C14" s="0" t="n">
        <v>0.032</v>
      </c>
      <c r="D14" s="0" t="n">
        <v>172.94</v>
      </c>
      <c r="E14" s="0" t="n">
        <f aca="false">(C14/D14)*(1/(192))</f>
        <v>9.63725376816622E-007</v>
      </c>
    </row>
    <row r="17" customFormat="false" ht="14.25" hidden="false" customHeight="false" outlineLevel="0" collapsed="false">
      <c r="B17" s="0" t="s">
        <v>3</v>
      </c>
      <c r="C17" s="0" t="s">
        <v>27</v>
      </c>
    </row>
    <row r="18" customFormat="false" ht="14.25" hidden="false" customHeight="false" outlineLevel="0" collapsed="false">
      <c r="A18" s="0" t="s">
        <v>28</v>
      </c>
      <c r="B18" s="0" t="n">
        <v>12</v>
      </c>
      <c r="C18" s="0" t="n">
        <v>12</v>
      </c>
      <c r="D18" s="0" t="n">
        <f aca="false">F2*B18*C18</f>
        <v>14400</v>
      </c>
    </row>
    <row r="19" customFormat="false" ht="14.25" hidden="false" customHeight="false" outlineLevel="0" collapsed="false">
      <c r="A19" s="0" t="s">
        <v>29</v>
      </c>
      <c r="B19" s="0" t="n">
        <v>14</v>
      </c>
      <c r="C19" s="0" t="n">
        <v>1</v>
      </c>
      <c r="D19" s="0" t="n">
        <f aca="false">F3*B19*C19</f>
        <v>263.105835806133</v>
      </c>
    </row>
    <row r="21" customFormat="false" ht="14.25" hidden="false" customHeight="false" outlineLevel="0" collapsed="false">
      <c r="A21" s="0" t="s">
        <v>52</v>
      </c>
      <c r="B21" s="0" t="n">
        <f aca="false">D18/D19</f>
        <v>54.7308270676692</v>
      </c>
    </row>
    <row r="22" customFormat="false" ht="14.25" hidden="false" customHeight="false" outlineLevel="0" collapsed="false">
      <c r="A22" s="0" t="s">
        <v>31</v>
      </c>
      <c r="B22" s="0" t="n">
        <f aca="false">F2/F3</f>
        <v>5.32105263157895</v>
      </c>
    </row>
    <row r="23" customFormat="false" ht="14.25" hidden="false" customHeight="false" outlineLevel="0" collapsed="false">
      <c r="A23" s="0" t="s">
        <v>32</v>
      </c>
      <c r="B23" s="0" t="n">
        <f aca="false">C2/C3</f>
        <v>18.0157894736842</v>
      </c>
    </row>
  </sheetData>
  <conditionalFormatting sqref="A4">
    <cfRule type="duplicateValues" priority="2" aboveAverage="0" equalAverage="0" bottom="0" percent="0" rank="0" text="" dxfId="44"/>
  </conditionalFormatting>
  <conditionalFormatting sqref="A5">
    <cfRule type="duplicateValues" priority="3" aboveAverage="0" equalAverage="0" bottom="0" percent="0" rank="0" text="" dxfId="45"/>
  </conditionalFormatting>
  <conditionalFormatting sqref="A6">
    <cfRule type="duplicateValues" priority="4" aboveAverage="0" equalAverage="0" bottom="0" percent="0" rank="0" text="" dxfId="46"/>
  </conditionalFormatting>
  <conditionalFormatting sqref="A7">
    <cfRule type="duplicateValues" priority="5" aboveAverage="0" equalAverage="0" bottom="0" percent="0" rank="0" text="" dxfId="47"/>
  </conditionalFormatting>
  <conditionalFormatting sqref="A8">
    <cfRule type="duplicateValues" priority="6" aboveAverage="0" equalAverage="0" bottom="0" percent="0" rank="0" text="" dxfId="48"/>
  </conditionalFormatting>
  <conditionalFormatting sqref="A12">
    <cfRule type="duplicateValues" priority="7" aboveAverage="0" equalAverage="0" bottom="0" percent="0" rank="0" text="" dxfId="49"/>
  </conditionalFormatting>
  <conditionalFormatting sqref="A13:A14">
    <cfRule type="duplicateValues" priority="8" aboveAverage="0" equalAverage="0" bottom="0" percent="0" rank="0" text="" dxfId="5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497B0"/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ColWidth="11.45703125" defaultRowHeight="14.25" zeroHeight="false" outlineLevelRow="0" outlineLevelCol="0"/>
  <cols>
    <col collapsed="false" customWidth="true" hidden="false" outlineLevel="0" max="1" min="1" style="0" width="22.45"/>
    <col collapsed="false" customWidth="true" hidden="false" outlineLevel="0" max="2" min="2" style="0" width="20.72"/>
    <col collapsed="false" customWidth="true" hidden="false" outlineLevel="0" max="3" min="3" style="0" width="51.8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33</v>
      </c>
    </row>
    <row r="2" customFormat="false" ht="14.25" hidden="false" customHeight="false" outlineLevel="0" collapsed="false">
      <c r="A2" s="0" t="s">
        <v>46</v>
      </c>
      <c r="B2" s="0" t="s">
        <v>47</v>
      </c>
      <c r="C2" s="0" t="n">
        <v>34230</v>
      </c>
      <c r="D2" s="0" t="n">
        <v>342.3</v>
      </c>
      <c r="E2" s="0" t="n">
        <f aca="false">(C2/D2)*(1/(192))</f>
        <v>0.520833333333333</v>
      </c>
      <c r="F2" s="0" t="n">
        <f aca="false">C2/D2</f>
        <v>100</v>
      </c>
    </row>
    <row r="3" customFormat="false" ht="16.5" hidden="false" customHeight="false" outlineLevel="0" collapsed="false">
      <c r="A3" s="0" t="s">
        <v>89</v>
      </c>
      <c r="B3" s="2" t="s">
        <v>78</v>
      </c>
      <c r="C3" s="0" t="n">
        <v>1200</v>
      </c>
      <c r="D3" s="0" t="n">
        <v>119.12</v>
      </c>
      <c r="E3" s="0" t="n">
        <f aca="false">(C3/D3)*(1/(192))</f>
        <v>0.0524680993955675</v>
      </c>
      <c r="F3" s="0" t="n">
        <f aca="false">C3/D3</f>
        <v>10.073875083949</v>
      </c>
    </row>
    <row r="4" customFormat="false" ht="16.5" hidden="false" customHeight="false" outlineLevel="0" collapsed="false">
      <c r="A4" s="1" t="s">
        <v>6</v>
      </c>
      <c r="B4" s="2" t="s">
        <v>7</v>
      </c>
      <c r="C4" s="0" t="n">
        <v>332.23</v>
      </c>
      <c r="D4" s="0" t="n">
        <v>110.98</v>
      </c>
      <c r="E4" s="0" t="n">
        <f aca="false">(C4/D4)*(1/(192))</f>
        <v>0.0155916794317294</v>
      </c>
    </row>
    <row r="5" customFormat="false" ht="16.5" hidden="false" customHeight="false" outlineLevel="0" collapsed="false">
      <c r="A5" s="1" t="s">
        <v>8</v>
      </c>
      <c r="B5" s="2" t="s">
        <v>9</v>
      </c>
      <c r="C5" s="0" t="n">
        <v>170</v>
      </c>
      <c r="D5" s="0" t="n">
        <v>136.09</v>
      </c>
      <c r="E5" s="0" t="n">
        <f aca="false">(C5/D5)*(1/(192))</f>
        <v>0.00650611115193377</v>
      </c>
    </row>
    <row r="6" customFormat="false" ht="14.25" hidden="false" customHeight="false" outlineLevel="0" collapsed="false">
      <c r="A6" s="1" t="s">
        <v>10</v>
      </c>
      <c r="B6" s="2" t="s">
        <v>11</v>
      </c>
      <c r="C6" s="0" t="n">
        <v>9.4</v>
      </c>
      <c r="D6" s="0" t="n">
        <v>278.01</v>
      </c>
      <c r="E6" s="0" t="n">
        <f aca="false">(C6/D6)*(1/(192))</f>
        <v>0.000176102778077527</v>
      </c>
    </row>
    <row r="7" customFormat="false" ht="16.5" hidden="false" customHeight="false" outlineLevel="0" collapsed="false">
      <c r="A7" s="1" t="s">
        <v>12</v>
      </c>
      <c r="B7" s="2" t="s">
        <v>13</v>
      </c>
      <c r="C7" s="0" t="n">
        <v>17.36</v>
      </c>
      <c r="D7" s="0" t="n">
        <v>169.02</v>
      </c>
      <c r="E7" s="0" t="n">
        <f aca="false">(C7/D7)*(1/(192))</f>
        <v>0.000534946554648365</v>
      </c>
    </row>
    <row r="8" customFormat="false" ht="16.5" hidden="false" customHeight="false" outlineLevel="0" collapsed="false">
      <c r="A8" s="1" t="s">
        <v>14</v>
      </c>
      <c r="B8" s="2" t="s">
        <v>15</v>
      </c>
      <c r="C8" s="0" t="n">
        <v>305.19</v>
      </c>
      <c r="D8" s="0" t="n">
        <v>203.3</v>
      </c>
      <c r="E8" s="0" t="n">
        <f aca="false">(C8/D8)*(1/(192))</f>
        <v>0.00781864854894245</v>
      </c>
    </row>
    <row r="9" customFormat="false" ht="14.25" hidden="false" customHeight="false" outlineLevel="0" collapsed="false">
      <c r="A9" s="0" t="s">
        <v>16</v>
      </c>
      <c r="B9" s="0" t="s">
        <v>16</v>
      </c>
      <c r="C9" s="0" t="n">
        <v>8.6</v>
      </c>
      <c r="D9" s="0" t="n">
        <v>233.47</v>
      </c>
      <c r="E9" s="0" t="n">
        <f aca="false">(C9/D9)*(1/(192))</f>
        <v>0.000191851915306749</v>
      </c>
    </row>
    <row r="10" customFormat="false" ht="14.25" hidden="false" customHeight="false" outlineLevel="0" collapsed="false">
      <c r="A10" s="0" t="s">
        <v>17</v>
      </c>
      <c r="B10" s="0" t="s">
        <v>17</v>
      </c>
      <c r="C10" s="0" t="n">
        <v>0.025</v>
      </c>
      <c r="D10" s="0" t="n">
        <v>249.69</v>
      </c>
      <c r="E10" s="0" t="n">
        <f aca="false">(C10/D10)*(1/(192))</f>
        <v>5.21479968494266E-007</v>
      </c>
    </row>
    <row r="11" customFormat="false" ht="14.25" hidden="false" customHeight="false" outlineLevel="0" collapsed="false">
      <c r="A11" s="0" t="s">
        <v>18</v>
      </c>
      <c r="B11" s="2" t="s">
        <v>19</v>
      </c>
      <c r="C11" s="0" t="n">
        <v>0.03</v>
      </c>
      <c r="D11" s="0" t="n">
        <v>129.6</v>
      </c>
      <c r="E11" s="0" t="n">
        <f aca="false">(C11/D11)*(1/(192))</f>
        <v>1.20563271604938E-006</v>
      </c>
    </row>
    <row r="12" customFormat="false" ht="16.5" hidden="false" customHeight="false" outlineLevel="0" collapsed="false">
      <c r="A12" s="1" t="s">
        <v>20</v>
      </c>
      <c r="B12" s="2" t="s">
        <v>21</v>
      </c>
      <c r="C12" s="0" t="n">
        <v>0.29</v>
      </c>
      <c r="D12" s="0" t="n">
        <v>205.92</v>
      </c>
      <c r="E12" s="0" t="n">
        <f aca="false">(C12/D12)*(1/(192))</f>
        <v>7.33496827246827E-006</v>
      </c>
    </row>
    <row r="13" customFormat="false" ht="16.5" hidden="false" customHeight="false" outlineLevel="0" collapsed="false">
      <c r="A13" s="1" t="s">
        <v>22</v>
      </c>
      <c r="B13" s="2" t="s">
        <v>23</v>
      </c>
      <c r="C13" s="0" t="n">
        <v>6.2</v>
      </c>
      <c r="D13" s="0" t="n">
        <v>61.83</v>
      </c>
      <c r="E13" s="0" t="n">
        <f aca="false">(C13/D13)*(1/(192))</f>
        <v>0.000522265351231872</v>
      </c>
    </row>
    <row r="14" customFormat="false" ht="14.25" hidden="false" customHeight="false" outlineLevel="0" collapsed="false">
      <c r="A14" s="1" t="s">
        <v>24</v>
      </c>
      <c r="B14" s="2" t="s">
        <v>25</v>
      </c>
      <c r="C14" s="0" t="n">
        <v>0.032</v>
      </c>
      <c r="D14" s="0" t="n">
        <v>172.94</v>
      </c>
      <c r="E14" s="0" t="n">
        <f aca="false">(C14/D14)*(1/(192))</f>
        <v>9.63725376816622E-007</v>
      </c>
    </row>
    <row r="16" customFormat="false" ht="14.25" hidden="false" customHeight="false" outlineLevel="0" collapsed="false">
      <c r="B16" s="0" t="s">
        <v>3</v>
      </c>
      <c r="C16" s="0" t="s">
        <v>27</v>
      </c>
    </row>
    <row r="17" customFormat="false" ht="14.25" hidden="false" customHeight="false" outlineLevel="0" collapsed="false">
      <c r="A17" s="0" t="s">
        <v>28</v>
      </c>
      <c r="B17" s="0" t="n">
        <v>12</v>
      </c>
      <c r="C17" s="0" t="n">
        <v>12</v>
      </c>
      <c r="D17" s="0" t="n">
        <f aca="false">F2*B17*C17+F3*4*B17</f>
        <v>14883.5460040295</v>
      </c>
    </row>
    <row r="18" customFormat="false" ht="14.25" hidden="false" customHeight="false" outlineLevel="0" collapsed="false">
      <c r="A18" s="0" t="s">
        <v>29</v>
      </c>
      <c r="B18" s="0" t="n">
        <v>14</v>
      </c>
      <c r="C18" s="0" t="n">
        <v>1</v>
      </c>
      <c r="D18" s="0" t="n">
        <f aca="false">F3*B18*C18</f>
        <v>141.034251175285</v>
      </c>
    </row>
    <row r="20" customFormat="false" ht="14.25" hidden="false" customHeight="false" outlineLevel="0" collapsed="false">
      <c r="A20" s="0" t="s">
        <v>90</v>
      </c>
      <c r="B20" s="0" t="n">
        <f aca="false">D17/D18</f>
        <v>105.531428571429</v>
      </c>
    </row>
    <row r="21" customFormat="false" ht="14.25" hidden="false" customHeight="false" outlineLevel="0" collapsed="false">
      <c r="A21" s="0" t="s">
        <v>32</v>
      </c>
      <c r="B21" s="0" t="n">
        <f aca="false">C2/C3</f>
        <v>28.525</v>
      </c>
    </row>
    <row r="22" customFormat="false" ht="14.25" hidden="false" customHeight="false" outlineLevel="0" collapsed="false">
      <c r="A22" s="0" t="s">
        <v>53</v>
      </c>
      <c r="B22" s="0" t="n">
        <f aca="false">F2/F3</f>
        <v>9.92666666666667</v>
      </c>
    </row>
  </sheetData>
  <conditionalFormatting sqref="A4">
    <cfRule type="duplicateValues" priority="2" aboveAverage="0" equalAverage="0" bottom="0" percent="0" rank="0" text="" dxfId="51"/>
  </conditionalFormatting>
  <conditionalFormatting sqref="A5">
    <cfRule type="duplicateValues" priority="3" aboveAverage="0" equalAverage="0" bottom="0" percent="0" rank="0" text="" dxfId="52"/>
  </conditionalFormatting>
  <conditionalFormatting sqref="A6">
    <cfRule type="duplicateValues" priority="4" aboveAverage="0" equalAverage="0" bottom="0" percent="0" rank="0" text="" dxfId="53"/>
  </conditionalFormatting>
  <conditionalFormatting sqref="A7">
    <cfRule type="duplicateValues" priority="5" aboveAverage="0" equalAverage="0" bottom="0" percent="0" rank="0" text="" dxfId="54"/>
  </conditionalFormatting>
  <conditionalFormatting sqref="A8">
    <cfRule type="duplicateValues" priority="6" aboveAverage="0" equalAverage="0" bottom="0" percent="0" rank="0" text="" dxfId="55"/>
  </conditionalFormatting>
  <conditionalFormatting sqref="A12">
    <cfRule type="duplicateValues" priority="7" aboveAverage="0" equalAverage="0" bottom="0" percent="0" rank="0" text="" dxfId="56"/>
  </conditionalFormatting>
  <conditionalFormatting sqref="A13:A14">
    <cfRule type="duplicateValues" priority="8" aboveAverage="0" equalAverage="0" bottom="0" percent="0" rank="0" text="" dxfId="57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2022-07-15T18:08:23Z</dcterms:created>
  <dc:creator>diego aaron tec campos</dc:creator>
  <dc:description/>
  <dc:language>en-US</dc:language>
  <cp:lastModifiedBy/>
  <dcterms:modified xsi:type="dcterms:W3CDTF">2024-02-22T13:33:55Z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