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if/Documents/GitHub/MachDesign/"/>
    </mc:Choice>
  </mc:AlternateContent>
  <xr:revisionPtr revIDLastSave="0" documentId="8_{6E8BA93A-8EC2-A245-8538-DB7BF51703BB}" xr6:coauthVersionLast="36" xr6:coauthVersionMax="36" xr10:uidLastSave="{00000000-0000-0000-0000-000000000000}"/>
  <bookViews>
    <workbookView xWindow="0" yWindow="0" windowWidth="38400" windowHeight="24000" xr2:uid="{6A6D9A3B-1D98-4353-B615-B1976CAFE7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F32" i="1"/>
  <c r="T15" i="1"/>
  <c r="M15" i="1"/>
  <c r="M28" i="1"/>
  <c r="M29" i="1" s="1"/>
  <c r="M19" i="1"/>
  <c r="M18" i="1"/>
  <c r="F28" i="1"/>
  <c r="F29" i="1" s="1"/>
  <c r="F19" i="1"/>
  <c r="F18" i="1"/>
  <c r="T11" i="1"/>
  <c r="T12" i="1" s="1"/>
  <c r="T2" i="1"/>
  <c r="T1" i="1"/>
  <c r="M11" i="1"/>
  <c r="M12" i="1" s="1"/>
  <c r="M2" i="1"/>
  <c r="M1" i="1"/>
  <c r="F11" i="1"/>
  <c r="F12" i="1" s="1"/>
  <c r="M21" i="1" l="1"/>
  <c r="M22" i="1" s="1"/>
  <c r="F21" i="1"/>
  <c r="F22" i="1" s="1"/>
  <c r="T4" i="1"/>
  <c r="T5" i="1" s="1"/>
  <c r="M3" i="1"/>
  <c r="M4" i="1"/>
  <c r="M5" i="1" s="1"/>
  <c r="M20" i="1"/>
  <c r="F20" i="1"/>
  <c r="T3" i="1"/>
  <c r="F2" i="1"/>
  <c r="F1" i="1"/>
  <c r="M25" i="1" l="1"/>
  <c r="F25" i="1"/>
  <c r="T8" i="1"/>
  <c r="M8" i="1"/>
  <c r="F4" i="1"/>
  <c r="F5" i="1" s="1"/>
  <c r="F3" i="1"/>
  <c r="F15" i="1" s="1"/>
  <c r="F8" i="1" l="1"/>
</calcChain>
</file>

<file path=xl/sharedStrings.xml><?xml version="1.0" encoding="utf-8"?>
<sst xmlns="http://schemas.openxmlformats.org/spreadsheetml/2006/main" count="95" uniqueCount="21">
  <si>
    <t>center</t>
  </si>
  <si>
    <t>Radius</t>
  </si>
  <si>
    <t>Yield Strength (S(y))</t>
  </si>
  <si>
    <t>σ3</t>
  </si>
  <si>
    <t>σ2</t>
  </si>
  <si>
    <t>σ1</t>
  </si>
  <si>
    <t>σx</t>
  </si>
  <si>
    <t>σy</t>
  </si>
  <si>
    <t>τxy</t>
  </si>
  <si>
    <t>Distortion Energy</t>
  </si>
  <si>
    <t xml:space="preserve">Max Shear Stress </t>
  </si>
  <si>
    <t>SF (n)</t>
  </si>
  <si>
    <t>σ'</t>
  </si>
  <si>
    <t>a)</t>
  </si>
  <si>
    <t>b)</t>
  </si>
  <si>
    <t>c)</t>
  </si>
  <si>
    <t>d)</t>
  </si>
  <si>
    <t>e)</t>
  </si>
  <si>
    <t>Coulomb-Mohr</t>
  </si>
  <si>
    <t>Syt</t>
  </si>
  <si>
    <t>Syc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</si>
</sst>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0" borderId="2" applyNumberFormat="0" applyFill="0" applyAlignment="0" applyProtection="0"/>
    <xf numFmtId="0" fontId="1" fillId="5" borderId="3" applyNumberFormat="0" applyFont="0" applyAlignment="0" applyProtection="0"/>
  </cellStyleXfs>
  <cellXfs count="8">
    <xf numFmtId="0" fontId="0" fillId="0" borderId="0" xfId="0"/>
    <xf numFmtId="0" fontId="0" fillId="5" borderId="3" xfId="5" applyFont="1"/>
    <xf numFmtId="0" fontId="2" fillId="2" borderId="0" xfId="1"/>
    <xf numFmtId="0" fontId="5" fillId="0" borderId="2" xfId="4"/>
    <xf numFmtId="0" fontId="3" fillId="3" borderId="1" xfId="2" applyAlignment="1">
      <alignment horizontal="right"/>
    </xf>
    <xf numFmtId="0" fontId="4" fillId="4" borderId="1" xfId="3" applyAlignment="1">
      <alignment horizontal="right"/>
    </xf>
    <xf numFmtId="0" fontId="5" fillId="0" borderId="2" xfId="4" applyAlignment="1">
      <alignment horizontal="right"/>
    </xf>
    <xf numFmtId="0" fontId="0" fillId="6" borderId="0" xfId="0" applyFill="1"/>
  </cellXfs>
  <cellStyles count="6">
    <cellStyle name="Calculation" xfId="3" builtinId="22"/>
    <cellStyle name="Good" xfId="1" builtinId="26"/>
    <cellStyle name="Input" xfId="2" builtinId="20"/>
    <cellStyle name="Linked Cell" xfId="4" builtinId="24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D490-DF05-4815-9B34-EB43D0E421C6}">
  <dimension ref="A1:W32"/>
  <sheetViews>
    <sheetView tabSelected="1" zoomScale="214" workbookViewId="0">
      <selection activeCell="F5" sqref="F5"/>
    </sheetView>
  </sheetViews>
  <sheetFormatPr baseColWidth="10" defaultColWidth="8.83203125" defaultRowHeight="15" x14ac:dyDescent="0.2"/>
  <cols>
    <col min="2" max="2" width="18.5" bestFit="1" customWidth="1"/>
    <col min="5" max="5" width="18.5" bestFit="1" customWidth="1"/>
    <col min="6" max="6" width="14.5" customWidth="1"/>
    <col min="9" max="9" width="19" bestFit="1" customWidth="1"/>
    <col min="12" max="12" width="16.5" bestFit="1" customWidth="1"/>
    <col min="16" max="16" width="19" bestFit="1" customWidth="1"/>
    <col min="19" max="19" width="16.5" bestFit="1" customWidth="1"/>
  </cols>
  <sheetData>
    <row r="1" spans="1:20" x14ac:dyDescent="0.2">
      <c r="A1" t="s">
        <v>13</v>
      </c>
      <c r="B1" s="4" t="s">
        <v>6</v>
      </c>
      <c r="C1" s="2">
        <v>100</v>
      </c>
      <c r="E1" s="5" t="s">
        <v>0</v>
      </c>
      <c r="F1" s="1">
        <f>(C1+C2)/2</f>
        <v>100</v>
      </c>
      <c r="H1" t="s">
        <v>14</v>
      </c>
      <c r="I1" s="4" t="s">
        <v>6</v>
      </c>
      <c r="J1" s="2">
        <v>15</v>
      </c>
      <c r="L1" s="5" t="s">
        <v>0</v>
      </c>
      <c r="M1" s="1">
        <f>(J1+J2)/2</f>
        <v>0</v>
      </c>
      <c r="O1" t="s">
        <v>15</v>
      </c>
      <c r="P1" s="4" t="s">
        <v>6</v>
      </c>
      <c r="Q1" s="2">
        <v>20</v>
      </c>
      <c r="S1" s="5" t="s">
        <v>0</v>
      </c>
      <c r="T1" s="1">
        <f>(Q1+Q2)/2</f>
        <v>10</v>
      </c>
    </row>
    <row r="2" spans="1:20" x14ac:dyDescent="0.2">
      <c r="B2" s="4" t="s">
        <v>7</v>
      </c>
      <c r="C2" s="2">
        <v>100</v>
      </c>
      <c r="E2" s="5" t="s">
        <v>1</v>
      </c>
      <c r="F2" s="1">
        <f>SQRT(POWER((C1-C2)/2,2)+POWER(C3,2))</f>
        <v>0</v>
      </c>
      <c r="I2" s="4" t="s">
        <v>7</v>
      </c>
      <c r="J2" s="2">
        <v>-15</v>
      </c>
      <c r="L2" s="5" t="s">
        <v>1</v>
      </c>
      <c r="M2" s="1">
        <f>SQRT(POWER((J1-J2)/2,2)+POWER(J3,2))</f>
        <v>15</v>
      </c>
      <c r="P2" s="4" t="s">
        <v>7</v>
      </c>
      <c r="Q2" s="2">
        <v>0</v>
      </c>
      <c r="S2" s="5" t="s">
        <v>1</v>
      </c>
      <c r="T2" s="1">
        <f>SQRT(POWER((Q1-Q2)/2,2)+POWER(Q3,2))</f>
        <v>14.142135623730951</v>
      </c>
    </row>
    <row r="3" spans="1:20" x14ac:dyDescent="0.2">
      <c r="B3" s="4" t="s">
        <v>8</v>
      </c>
      <c r="C3" s="2">
        <v>0</v>
      </c>
      <c r="E3" s="5" t="s">
        <v>5</v>
      </c>
      <c r="F3" s="1">
        <f>IF(F1+F2&lt;0,0,F1+F2)</f>
        <v>100</v>
      </c>
      <c r="I3" s="4" t="s">
        <v>8</v>
      </c>
      <c r="J3" s="2">
        <v>0</v>
      </c>
      <c r="L3" s="5" t="s">
        <v>5</v>
      </c>
      <c r="M3" s="1">
        <f>IF(M1+M2&lt;0,0,M1+M2)</f>
        <v>15</v>
      </c>
      <c r="P3" s="4" t="s">
        <v>8</v>
      </c>
      <c r="Q3" s="2">
        <v>-10</v>
      </c>
      <c r="S3" s="5" t="s">
        <v>5</v>
      </c>
      <c r="T3" s="1">
        <f>IF(T1+T2&lt;0,0,T1+T2)</f>
        <v>24.142135623730951</v>
      </c>
    </row>
    <row r="4" spans="1:20" x14ac:dyDescent="0.2">
      <c r="E4" s="5" t="s">
        <v>4</v>
      </c>
      <c r="F4" s="1">
        <f>IF(F1-F2&gt;0,F1-F2,IF(F1+F2&lt;0,F1+F2,0))</f>
        <v>100</v>
      </c>
      <c r="L4" s="5" t="s">
        <v>4</v>
      </c>
      <c r="M4" s="1">
        <f>IF(M1-M2&gt;0,M1-M2,IF(M1+M2&lt;0,M1+M2,0))</f>
        <v>0</v>
      </c>
      <c r="S4" s="5" t="s">
        <v>4</v>
      </c>
      <c r="T4" s="1">
        <f>IF(T1-T2&gt;0,T1-T2,IF(T1+T2&lt;0,T1+T2,0))</f>
        <v>0</v>
      </c>
    </row>
    <row r="5" spans="1:20" x14ac:dyDescent="0.2">
      <c r="B5" s="4" t="s">
        <v>2</v>
      </c>
      <c r="C5" s="2">
        <v>350</v>
      </c>
      <c r="E5" s="5" t="s">
        <v>3</v>
      </c>
      <c r="F5" s="1">
        <f>IF(F4&gt;0,0,F1-F2)</f>
        <v>0</v>
      </c>
      <c r="I5" s="4" t="s">
        <v>2</v>
      </c>
      <c r="J5" s="2">
        <v>37.5</v>
      </c>
      <c r="L5" s="5" t="s">
        <v>3</v>
      </c>
      <c r="M5" s="1">
        <f>IF(M4&gt;0,0,M1-M2)</f>
        <v>-15</v>
      </c>
      <c r="P5" s="4" t="s">
        <v>2</v>
      </c>
      <c r="Q5" s="2">
        <v>37.5</v>
      </c>
      <c r="S5" s="5" t="s">
        <v>3</v>
      </c>
      <c r="T5" s="1">
        <f>IF(T4&gt;0,0,T1-T2)</f>
        <v>-4.142135623730951</v>
      </c>
    </row>
    <row r="7" spans="1:20" ht="16" thickBot="1" x14ac:dyDescent="0.25">
      <c r="E7" s="3" t="s">
        <v>10</v>
      </c>
      <c r="L7" s="3" t="s">
        <v>10</v>
      </c>
      <c r="S7" s="3" t="s">
        <v>10</v>
      </c>
    </row>
    <row r="8" spans="1:20" ht="16" thickTop="1" x14ac:dyDescent="0.2">
      <c r="E8" s="5" t="s">
        <v>11</v>
      </c>
      <c r="F8" s="1">
        <f>C5/(F3-F5)</f>
        <v>3.5</v>
      </c>
      <c r="L8" s="5" t="s">
        <v>11</v>
      </c>
      <c r="M8" s="1">
        <f>J5/(M3-M5)</f>
        <v>1.25</v>
      </c>
      <c r="S8" s="5" t="s">
        <v>11</v>
      </c>
      <c r="T8" s="1">
        <f>Q5/(T3-T5)</f>
        <v>1.3258252147247767</v>
      </c>
    </row>
    <row r="10" spans="1:20" ht="16" thickBot="1" x14ac:dyDescent="0.25">
      <c r="E10" s="3" t="s">
        <v>9</v>
      </c>
      <c r="L10" s="3" t="s">
        <v>9</v>
      </c>
      <c r="S10" s="3" t="s">
        <v>9</v>
      </c>
    </row>
    <row r="11" spans="1:20" ht="16" thickTop="1" x14ac:dyDescent="0.2">
      <c r="E11" s="5" t="s">
        <v>12</v>
      </c>
      <c r="F11" s="1">
        <f>SQRT(POWER(C1,2)-C1*C2+POWER(C2,2)+3*POWER(C3,2))</f>
        <v>100</v>
      </c>
      <c r="L11" s="5" t="s">
        <v>12</v>
      </c>
      <c r="M11" s="1">
        <f>SQRT(POWER(J1,2)-J1*J2+POWER(J2,2)+3*POWER(J3,2))</f>
        <v>25.98076211353316</v>
      </c>
      <c r="S11" s="5" t="s">
        <v>12</v>
      </c>
      <c r="T11" s="1">
        <f>SQRT(POWER(Q1,2)-Q1*Q2+POWER(Q2,2)+3*POWER(Q3,2))</f>
        <v>26.457513110645905</v>
      </c>
    </row>
    <row r="12" spans="1:20" x14ac:dyDescent="0.2">
      <c r="E12" s="5" t="s">
        <v>11</v>
      </c>
      <c r="F12" s="1">
        <f>C5/F11</f>
        <v>3.5</v>
      </c>
      <c r="L12" s="5" t="s">
        <v>11</v>
      </c>
      <c r="M12" s="1">
        <f>J5/M11</f>
        <v>1.4433756729740643</v>
      </c>
      <c r="S12" s="5" t="s">
        <v>11</v>
      </c>
      <c r="T12" s="1">
        <f>Q5/T11</f>
        <v>1.4173667737846021</v>
      </c>
    </row>
    <row r="14" spans="1:20" ht="16" thickBot="1" x14ac:dyDescent="0.25">
      <c r="B14" s="4" t="s">
        <v>19</v>
      </c>
      <c r="C14" s="2">
        <v>60</v>
      </c>
      <c r="E14" s="6" t="s">
        <v>18</v>
      </c>
      <c r="I14" s="4" t="s">
        <v>19</v>
      </c>
      <c r="J14" s="2">
        <v>60</v>
      </c>
      <c r="L14" s="6" t="s">
        <v>18</v>
      </c>
      <c r="P14" s="4" t="s">
        <v>19</v>
      </c>
      <c r="Q14" s="2">
        <v>60</v>
      </c>
      <c r="S14" s="6" t="s">
        <v>18</v>
      </c>
    </row>
    <row r="15" spans="1:20" ht="16" thickTop="1" x14ac:dyDescent="0.2">
      <c r="B15" s="4" t="s">
        <v>20</v>
      </c>
      <c r="C15" s="2">
        <v>75</v>
      </c>
      <c r="E15" s="5" t="s">
        <v>11</v>
      </c>
      <c r="F15" s="1">
        <f>1/((F3/C14)-(F5/C15))</f>
        <v>0.6</v>
      </c>
      <c r="I15" s="4" t="s">
        <v>20</v>
      </c>
      <c r="J15" s="2">
        <v>75</v>
      </c>
      <c r="L15" s="5" t="s">
        <v>11</v>
      </c>
      <c r="M15" s="1">
        <f>1/((M3/J14)-(M5/J15))</f>
        <v>2.2222222222222223</v>
      </c>
      <c r="P15" s="4" t="s">
        <v>20</v>
      </c>
      <c r="Q15" s="2">
        <v>75</v>
      </c>
      <c r="S15" s="5" t="s">
        <v>11</v>
      </c>
      <c r="T15" s="1">
        <f>1/((T3/Q14)-(T5/Q15))</f>
        <v>2.1853270921784822</v>
      </c>
    </row>
    <row r="17" spans="1:23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 t="s">
        <v>16</v>
      </c>
      <c r="B18" s="4" t="s">
        <v>6</v>
      </c>
      <c r="C18" s="2">
        <v>-12</v>
      </c>
      <c r="E18" s="5" t="s">
        <v>0</v>
      </c>
      <c r="F18" s="1">
        <f>(C18+C19)/2</f>
        <v>1.5</v>
      </c>
      <c r="H18" t="s">
        <v>17</v>
      </c>
      <c r="I18" s="4" t="s">
        <v>6</v>
      </c>
      <c r="J18" s="2">
        <v>-24</v>
      </c>
      <c r="L18" s="5" t="s">
        <v>0</v>
      </c>
      <c r="M18" s="1">
        <f>(J18+J19)/2</f>
        <v>-24</v>
      </c>
    </row>
    <row r="19" spans="1:23" x14ac:dyDescent="0.2">
      <c r="B19" s="4" t="s">
        <v>7</v>
      </c>
      <c r="C19" s="2">
        <v>15</v>
      </c>
      <c r="E19" s="5" t="s">
        <v>1</v>
      </c>
      <c r="F19" s="1">
        <f>SQRT(POWER((C18-C19)/2,2)+POWER(C20,2))</f>
        <v>16.224980739587952</v>
      </c>
      <c r="I19" s="4" t="s">
        <v>7</v>
      </c>
      <c r="J19" s="2">
        <v>-24</v>
      </c>
      <c r="L19" s="5" t="s">
        <v>1</v>
      </c>
      <c r="M19" s="1">
        <f>SQRT(POWER((J18-J19)/2,2)+POWER(J20,2))</f>
        <v>15</v>
      </c>
    </row>
    <row r="20" spans="1:23" x14ac:dyDescent="0.2">
      <c r="B20" s="4" t="s">
        <v>8</v>
      </c>
      <c r="C20" s="2">
        <v>-9</v>
      </c>
      <c r="E20" s="5" t="s">
        <v>5</v>
      </c>
      <c r="F20" s="1">
        <f>IF(F18+F19&lt;0,0,F18+F19)</f>
        <v>17.724980739587952</v>
      </c>
      <c r="I20" s="4" t="s">
        <v>8</v>
      </c>
      <c r="J20" s="2">
        <v>-15</v>
      </c>
      <c r="L20" s="5" t="s">
        <v>5</v>
      </c>
      <c r="M20" s="1">
        <f>IF(M18+M19&lt;0,0,M18+M19)</f>
        <v>0</v>
      </c>
    </row>
    <row r="21" spans="1:23" x14ac:dyDescent="0.2">
      <c r="E21" s="5" t="s">
        <v>4</v>
      </c>
      <c r="F21" s="1">
        <f>IF(F18-F19&gt;0,F18-F19,IF(F18+F19&lt;0,F18+F19,0))</f>
        <v>0</v>
      </c>
      <c r="L21" s="5" t="s">
        <v>4</v>
      </c>
      <c r="M21" s="1">
        <f>IF(M18-M19&gt;0,M18-M19,IF(M18+M19&lt;0,M18+M19,0))</f>
        <v>-9</v>
      </c>
    </row>
    <row r="22" spans="1:23" x14ac:dyDescent="0.2">
      <c r="B22" s="4" t="s">
        <v>2</v>
      </c>
      <c r="C22" s="2">
        <v>37.5</v>
      </c>
      <c r="E22" s="5" t="s">
        <v>3</v>
      </c>
      <c r="F22" s="1">
        <f>IF(F21&gt;0,0,F18-F19)</f>
        <v>-14.724980739587952</v>
      </c>
      <c r="I22" s="4" t="s">
        <v>2</v>
      </c>
      <c r="J22" s="2">
        <v>37.5</v>
      </c>
      <c r="L22" s="5" t="s">
        <v>3</v>
      </c>
      <c r="M22" s="1">
        <f>IF(M21&gt;0,0,M18-M19)</f>
        <v>-39</v>
      </c>
    </row>
    <row r="24" spans="1:23" ht="16" thickBot="1" x14ac:dyDescent="0.25">
      <c r="E24" s="3" t="s">
        <v>10</v>
      </c>
      <c r="L24" s="3" t="s">
        <v>10</v>
      </c>
    </row>
    <row r="25" spans="1:23" ht="16" thickTop="1" x14ac:dyDescent="0.2">
      <c r="E25" s="5" t="s">
        <v>11</v>
      </c>
      <c r="F25" s="1">
        <f>C22/(F20-F22)</f>
        <v>1.1556254088025606</v>
      </c>
      <c r="L25" s="5" t="s">
        <v>11</v>
      </c>
      <c r="M25" s="1">
        <f>J22/(M20-M22)</f>
        <v>0.96153846153846156</v>
      </c>
    </row>
    <row r="27" spans="1:23" ht="16" thickBot="1" x14ac:dyDescent="0.25">
      <c r="E27" s="3" t="s">
        <v>9</v>
      </c>
      <c r="L27" s="3" t="s">
        <v>9</v>
      </c>
    </row>
    <row r="28" spans="1:23" ht="16" thickTop="1" x14ac:dyDescent="0.2">
      <c r="E28" s="5" t="s">
        <v>12</v>
      </c>
      <c r="F28" s="1">
        <f>SQRT(POWER(C18,2)-C18*C19+POWER(C19,2)+3*POWER(C20,2))</f>
        <v>28.142494558940577</v>
      </c>
      <c r="L28" s="5" t="s">
        <v>12</v>
      </c>
      <c r="M28" s="1">
        <f>SQRT(POWER(J18,2)-J18*J19+POWER(J19,2)+3*POWER(J20,2))</f>
        <v>35.369478367654786</v>
      </c>
    </row>
    <row r="29" spans="1:23" x14ac:dyDescent="0.2">
      <c r="E29" s="5" t="s">
        <v>11</v>
      </c>
      <c r="F29" s="1">
        <f>C22/F28</f>
        <v>1.3325044772225652</v>
      </c>
      <c r="L29" s="5" t="s">
        <v>11</v>
      </c>
      <c r="M29" s="1">
        <f>J22/M28</f>
        <v>1.0602361620999636</v>
      </c>
    </row>
    <row r="31" spans="1:23" ht="16" thickBot="1" x14ac:dyDescent="0.25">
      <c r="B31" s="4" t="s">
        <v>19</v>
      </c>
      <c r="C31" s="2">
        <v>60</v>
      </c>
      <c r="E31" s="6" t="s">
        <v>18</v>
      </c>
      <c r="I31" s="4" t="s">
        <v>19</v>
      </c>
      <c r="J31" s="2">
        <v>60</v>
      </c>
      <c r="L31" s="6" t="s">
        <v>18</v>
      </c>
    </row>
    <row r="32" spans="1:23" ht="16" thickTop="1" x14ac:dyDescent="0.2">
      <c r="B32" s="4" t="s">
        <v>20</v>
      </c>
      <c r="C32" s="2">
        <v>75</v>
      </c>
      <c r="E32" s="5" t="s">
        <v>11</v>
      </c>
      <c r="F32" s="1">
        <f>1/((F20/C31)-(F22/C32))</f>
        <v>2.0335560244307245</v>
      </c>
      <c r="I32" s="4" t="s">
        <v>20</v>
      </c>
      <c r="J32" s="2">
        <v>75</v>
      </c>
      <c r="L32" s="5" t="s">
        <v>11</v>
      </c>
      <c r="M32" s="1">
        <f>1/((M20/J31)-(M22/J32))</f>
        <v>1.9230769230769229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Johnson</dc:creator>
  <cp:lastModifiedBy>Christopher A</cp:lastModifiedBy>
  <dcterms:created xsi:type="dcterms:W3CDTF">2020-01-08T17:37:07Z</dcterms:created>
  <dcterms:modified xsi:type="dcterms:W3CDTF">2020-01-13T18:09:53Z</dcterms:modified>
</cp:coreProperties>
</file>