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DAEADF30-DFB4-4DB3-8067-CAD7A205B740}" xr6:coauthVersionLast="47" xr6:coauthVersionMax="47" xr10:uidLastSave="{00000000-0000-0000-0000-000000000000}"/>
  <bookViews>
    <workbookView xWindow="-23148" yWindow="552" windowWidth="23256" windowHeight="12576" activeTab="1" xr2:uid="{692682D6-B432-47D6-B814-AA5FB880D973}"/>
  </bookViews>
  <sheets>
    <sheet name="Inhouse heat systems" sheetId="1" r:id="rId1"/>
    <sheet name="District heating" sheetId="2" r:id="rId2"/>
    <sheet name="Cable lengths" sheetId="3" r:id="rId3"/>
    <sheet name="Energy cost" sheetId="4" r:id="rId4"/>
    <sheet name="Electricity fixed and variable" sheetId="7" r:id="rId5"/>
    <sheet name="Isolation cost" sheetId="6" r:id="rId6"/>
    <sheet name="Gas fixed and variable" sheetId="8" r:id="rId7"/>
    <sheet name="Energy saving isol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E8" i="8"/>
  <c r="H8" i="8" s="1"/>
  <c r="J8" i="8" s="1"/>
  <c r="E9" i="8"/>
  <c r="H9" i="8" s="1"/>
  <c r="J9" i="8" s="1"/>
  <c r="E11" i="8"/>
  <c r="E10" i="8"/>
  <c r="E7" i="8"/>
  <c r="H7" i="8" s="1"/>
  <c r="J7" i="8" s="1"/>
  <c r="J3" i="7"/>
  <c r="J4" i="7"/>
  <c r="J5" i="7"/>
  <c r="J6" i="7"/>
  <c r="J2" i="7"/>
  <c r="H3" i="7"/>
  <c r="H4" i="7"/>
  <c r="H5" i="7"/>
  <c r="H6" i="7"/>
  <c r="H2" i="7"/>
  <c r="J3" i="8"/>
  <c r="J4" i="8"/>
  <c r="J6" i="8"/>
  <c r="J10" i="8"/>
  <c r="J11" i="8"/>
  <c r="J2" i="8"/>
  <c r="H2" i="8"/>
  <c r="H10" i="8"/>
  <c r="H11" i="8"/>
  <c r="H3" i="8"/>
  <c r="H4" i="8"/>
  <c r="H5" i="8"/>
  <c r="J5" i="8" s="1"/>
  <c r="H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tc={CB2624A8-EEC4-4366-955D-D44460D42BAA}</author>
    <author>tc={7C94406E-5488-4217-9E33-1005438C504D}</author>
    <author>tc={F9A38D72-9A39-4A9E-9765-B0486F4A274F}</author>
    <author>Loomans, N.</author>
  </authors>
  <commentList>
    <comment ref="E8" authorId="0" shapeId="0" xr:uid="{CB2624A8-EEC4-4366-955D-D44460D42BA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9" authorId="1" shapeId="0" xr:uid="{7C94406E-5488-4217-9E33-1005438C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0" authorId="2" shapeId="0" xr:uid="{F9A38D72-9A39-4A9E-9765-B0486F4A27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1" authorId="3" shapeId="0" xr:uid="{CBFD75A0-1DE4-4383-86B4-3DCA9886B879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<sst xmlns="http://schemas.openxmlformats.org/spreadsheetml/2006/main" count="165" uniqueCount="99">
  <si>
    <t>Unit</t>
  </si>
  <si>
    <t>Heat pump</t>
  </si>
  <si>
    <t>Type</t>
  </si>
  <si>
    <t>Air-water</t>
  </si>
  <si>
    <t>Hybrid</t>
  </si>
  <si>
    <t>Ground-water</t>
  </si>
  <si>
    <t>Fixed OPEX</t>
  </si>
  <si>
    <t>Lifetime</t>
  </si>
  <si>
    <t>Decentral</t>
  </si>
  <si>
    <t>Variable OPEX (EUR/kW/y</t>
  </si>
  <si>
    <t>Gas boiler</t>
  </si>
  <si>
    <t>Green gas boiler</t>
  </si>
  <si>
    <t>Heat Installations household</t>
  </si>
  <si>
    <t>Warmteaansluiting grondgebonden</t>
  </si>
  <si>
    <t>€/aansluiting</t>
  </si>
  <si>
    <t>Warmteaansluiting gestapeld</t>
  </si>
  <si>
    <t>Warmteaansluiting collectief</t>
  </si>
  <si>
    <t>Warmtenet</t>
  </si>
  <si>
    <t>€/m</t>
  </si>
  <si>
    <t>Component</t>
  </si>
  <si>
    <t>Aansluitkosten</t>
  </si>
  <si>
    <t>Neighborhood</t>
  </si>
  <si>
    <t>Urbanisation</t>
  </si>
  <si>
    <t>Gasnet (m/connection)</t>
  </si>
  <si>
    <t>Electricitynet (m/connection)</t>
  </si>
  <si>
    <t>Oude dorpskern</t>
  </si>
  <si>
    <t>3-4</t>
  </si>
  <si>
    <t>Historische binnenstad</t>
  </si>
  <si>
    <t>Buitengebied</t>
  </si>
  <si>
    <t>Jonge binnenstad</t>
  </si>
  <si>
    <t>Gemiddeld</t>
  </si>
  <si>
    <t>2-3-4</t>
  </si>
  <si>
    <t>CAPEX (EUR/kW)</t>
  </si>
  <si>
    <t>Energy prize (2030) tax included (per kWh)</t>
  </si>
  <si>
    <r>
      <t>Low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)</t>
    </r>
  </si>
  <si>
    <t>Standard (€)</t>
  </si>
  <si>
    <t>Low (€)</t>
  </si>
  <si>
    <t>Electricity (&lt;10.000 kWh/jr)</t>
  </si>
  <si>
    <t>Electricity (&lt;50.000 kWh/jr)</t>
  </si>
  <si>
    <t>Electricity (&lt;10.000.000 kWh/jr)</t>
  </si>
  <si>
    <t>Electricity (&gt;10.000.000 kWh/jr)</t>
  </si>
  <si>
    <t>Green gas</t>
  </si>
  <si>
    <t>HT-radiator</t>
  </si>
  <si>
    <t>LT-radiator</t>
  </si>
  <si>
    <t>Underfloor heating</t>
  </si>
  <si>
    <t>EUR/kW</t>
  </si>
  <si>
    <t>EUR/m2</t>
  </si>
  <si>
    <t>EUR/kW/y</t>
  </si>
  <si>
    <t>Unit (Fixed OPEX)</t>
  </si>
  <si>
    <t>Woningtype</t>
  </si>
  <si>
    <t>Isolatiesprong</t>
  </si>
  <si>
    <t>2015 (EUR)</t>
  </si>
  <si>
    <t>2020 (EUR)</t>
  </si>
  <si>
    <t>2030 (EUR)</t>
  </si>
  <si>
    <t>2050 (EUR)</t>
  </si>
  <si>
    <t>Tussenwoning</t>
  </si>
  <si>
    <t>Hoekwoning</t>
  </si>
  <si>
    <t>Flat</t>
  </si>
  <si>
    <t>Twee-onder-een-kapwoning</t>
  </si>
  <si>
    <t>Vrijstaande woning</t>
  </si>
  <si>
    <t>Laag -&gt; Midden</t>
  </si>
  <si>
    <t>Laag -&gt; Hoog</t>
  </si>
  <si>
    <t>Midden -&gt; Hoog</t>
  </si>
  <si>
    <t>Netbeheerkosten</t>
  </si>
  <si>
    <t>Vaste leveringskosten</t>
  </si>
  <si>
    <t>belastingvermindering</t>
  </si>
  <si>
    <t>Variabele leveringskosten</t>
  </si>
  <si>
    <t>Energiebelasting</t>
  </si>
  <si>
    <t>ODE</t>
  </si>
  <si>
    <t>Jaar</t>
  </si>
  <si>
    <t>Year</t>
  </si>
  <si>
    <t>ODE (EUR/m3)</t>
  </si>
  <si>
    <t>Energiebelasting EUR/m3)</t>
  </si>
  <si>
    <t>Tarief variabele leveringskosten EUR/m3)</t>
  </si>
  <si>
    <t>Tarief vaste leveringskosten (EUR/y)</t>
  </si>
  <si>
    <t>Tarief netbeheerkosten (EUR/y)</t>
  </si>
  <si>
    <t>Housing type</t>
  </si>
  <si>
    <t>Low</t>
  </si>
  <si>
    <t>Medium</t>
  </si>
  <si>
    <t>High</t>
  </si>
  <si>
    <t>Energiedrager</t>
  </si>
  <si>
    <t>natural gas</t>
  </si>
  <si>
    <t>green gas</t>
  </si>
  <si>
    <t>BTW</t>
  </si>
  <si>
    <t>Totaal</t>
  </si>
  <si>
    <t>Subtotaal</t>
  </si>
  <si>
    <t>/aansluiting</t>
  </si>
  <si>
    <t>/m</t>
  </si>
  <si>
    <t/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</si>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</sst>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49" fontId="0" fillId="0" borderId="0" xfId="1" applyNumberFormat="1" applyFont="1"/>
    <xf numFmtId="2" fontId="0" fillId="0" borderId="0" xfId="0" applyNumberFormat="1"/>
    <xf numFmtId="9" fontId="0" fillId="0" borderId="0" xfId="2" applyFont="1"/>
    <xf numFmtId="0" fontId="0" fillId="0" borderId="0" xfId="0" applyFill="1"/>
    <xf numFmtId="164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AA70B0DB-01DC-45B7-BD28-402812321547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2-08-05T13:29:38.93" personId="{AA70B0DB-01DC-45B7-BD28-402812321547}" id="{CB2624A8-EEC4-4366-955D-D44460D42BAA}">
    <text>Power peers groen gas</text>
  </threadedComment>
  <threadedComment ref="E9" dT="2022-08-05T13:29:38.93" personId="{AA70B0DB-01DC-45B7-BD28-402812321547}" id="{7C94406E-5488-4217-9E33-1005438C504D}">
    <text>Power peers groen gas</text>
  </threadedComment>
  <threadedComment ref="E10" dT="2022-08-05T13:29:38.93" personId="{AA70B0DB-01DC-45B7-BD28-402812321547}" id="{F9A38D72-9A39-4A9E-9765-B0486F4A274F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EAE-B245-4BB5-9FCD-4FA4EE9440AC}">
  <dimension ref="A1:H9"/>
  <sheetViews>
    <sheetView workbookViewId="0">
      <selection activeCell="A7" sqref="A7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8" x14ac:dyDescent="0.25">
      <c r="A1" s="2" t="s">
        <v>12</v>
      </c>
      <c r="B1" s="2" t="s">
        <v>2</v>
      </c>
      <c r="C1" s="2" t="s">
        <v>6</v>
      </c>
      <c r="D1" s="2" t="s">
        <v>48</v>
      </c>
      <c r="E1" s="2" t="s">
        <v>9</v>
      </c>
      <c r="F1" s="2" t="s">
        <v>32</v>
      </c>
      <c r="G1" s="2" t="s">
        <v>0</v>
      </c>
      <c r="H1" s="2" t="s">
        <v>7</v>
      </c>
    </row>
    <row r="2" spans="1:8" x14ac:dyDescent="0.25">
      <c r="A2" t="s">
        <v>1</v>
      </c>
      <c r="B2" t="s">
        <v>3</v>
      </c>
      <c r="C2">
        <v>10</v>
      </c>
      <c r="D2" t="s">
        <v>47</v>
      </c>
      <c r="E2">
        <v>0</v>
      </c>
      <c r="F2">
        <v>909.8</v>
      </c>
      <c r="G2" t="s">
        <v>45</v>
      </c>
      <c r="H2">
        <v>15</v>
      </c>
    </row>
    <row r="3" spans="1:8" x14ac:dyDescent="0.25">
      <c r="A3" t="s">
        <v>1</v>
      </c>
      <c r="B3" t="s">
        <v>5</v>
      </c>
      <c r="C3">
        <v>10</v>
      </c>
      <c r="D3" t="s">
        <v>47</v>
      </c>
      <c r="E3">
        <v>0</v>
      </c>
      <c r="F3">
        <v>1390.4</v>
      </c>
      <c r="G3" t="s">
        <v>45</v>
      </c>
      <c r="H3">
        <v>15</v>
      </c>
    </row>
    <row r="4" spans="1:8" x14ac:dyDescent="0.25">
      <c r="A4" t="s">
        <v>1</v>
      </c>
      <c r="B4" t="s">
        <v>4</v>
      </c>
      <c r="C4" s="1">
        <v>40.816326530612201</v>
      </c>
      <c r="D4" t="s">
        <v>47</v>
      </c>
      <c r="E4">
        <v>0</v>
      </c>
      <c r="F4">
        <v>779.38775510204096</v>
      </c>
      <c r="G4" t="s">
        <v>45</v>
      </c>
      <c r="H4">
        <v>15</v>
      </c>
    </row>
    <row r="5" spans="1:8" x14ac:dyDescent="0.25">
      <c r="A5" t="s">
        <v>10</v>
      </c>
      <c r="B5" t="s">
        <v>8</v>
      </c>
      <c r="C5">
        <v>4.4545454545454497</v>
      </c>
      <c r="D5" t="s">
        <v>47</v>
      </c>
      <c r="E5">
        <v>0</v>
      </c>
      <c r="F5">
        <v>97.022272727272707</v>
      </c>
      <c r="G5" t="s">
        <v>45</v>
      </c>
      <c r="H5">
        <v>15</v>
      </c>
    </row>
    <row r="6" spans="1:8" x14ac:dyDescent="0.25">
      <c r="A6" t="s">
        <v>11</v>
      </c>
      <c r="B6" t="s">
        <v>8</v>
      </c>
      <c r="C6">
        <v>4.4545454545454497</v>
      </c>
      <c r="D6" t="s">
        <v>47</v>
      </c>
      <c r="E6">
        <v>0</v>
      </c>
      <c r="F6">
        <v>97.022272727272707</v>
      </c>
      <c r="G6" t="s">
        <v>45</v>
      </c>
      <c r="H6">
        <v>15</v>
      </c>
    </row>
    <row r="7" spans="1:8" x14ac:dyDescent="0.25">
      <c r="A7" t="s">
        <v>42</v>
      </c>
      <c r="C7">
        <v>0</v>
      </c>
      <c r="D7" t="s">
        <v>47</v>
      </c>
      <c r="E7">
        <v>0</v>
      </c>
      <c r="F7">
        <v>8</v>
      </c>
      <c r="G7" t="s">
        <v>46</v>
      </c>
      <c r="H7">
        <v>15</v>
      </c>
    </row>
    <row r="8" spans="1:8" x14ac:dyDescent="0.25">
      <c r="A8" t="s">
        <v>43</v>
      </c>
      <c r="C8">
        <v>0</v>
      </c>
      <c r="D8" t="s">
        <v>47</v>
      </c>
      <c r="E8">
        <v>0</v>
      </c>
      <c r="F8">
        <v>15</v>
      </c>
      <c r="G8" t="s">
        <v>46</v>
      </c>
      <c r="H8">
        <v>15</v>
      </c>
    </row>
    <row r="9" spans="1:8" x14ac:dyDescent="0.25">
      <c r="A9" t="s">
        <v>44</v>
      </c>
      <c r="C9">
        <v>0</v>
      </c>
      <c r="D9" t="s">
        <v>47</v>
      </c>
      <c r="E9">
        <v>0</v>
      </c>
      <c r="F9">
        <v>71</v>
      </c>
      <c r="G9" t="s">
        <v>46</v>
      </c>
      <c r="H9">
        <v>15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7254-8431-436A-A556-48E8AFAFCC33}">
  <dimension ref="A1:M5"/>
  <sheetViews>
    <sheetView tabSelected="1" workbookViewId="0">
      <selection activeCell="G1" sqref="G1"/>
    </sheetView>
  </sheetViews>
  <sheetFormatPr defaultRowHeight="15" x14ac:dyDescent="0.25"/>
  <cols>
    <col min="1" max="1" width="33.140625" bestFit="1" customWidth="1"/>
    <col min="2" max="2" width="14.42578125" bestFit="1" customWidth="1"/>
    <col min="3" max="3" width="12.5703125" bestFit="1" customWidth="1"/>
    <col min="4" max="4" width="26.7109375" bestFit="1" customWidth="1"/>
    <col min="5" max="5" width="12.5703125" bestFit="1" customWidth="1"/>
    <col min="6" max="6" width="36.42578125" bestFit="1" customWidth="1"/>
    <col min="7" max="7" width="36.28515625" bestFit="1" customWidth="1"/>
  </cols>
  <sheetData>
    <row r="1" spans="1:13" s="2" customFormat="1" x14ac:dyDescent="0.25">
      <c r="A1" s="2" t="s">
        <v>19</v>
      </c>
      <c r="B1" s="2" t="s">
        <v>20</v>
      </c>
      <c r="C1" s="2" t="s">
        <v>0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</row>
    <row r="2" spans="1:13" x14ac:dyDescent="0.25">
      <c r="A2" t="s">
        <v>13</v>
      </c>
      <c r="B2">
        <v>12000</v>
      </c>
      <c r="C2" t="s">
        <v>14</v>
      </c>
      <c r="D2" s="6" t="s">
        <v>13</v>
      </c>
      <c r="E2" s="6">
        <v>12000</v>
      </c>
      <c r="F2" s="6" t="s">
        <v>86</v>
      </c>
      <c r="G2" s="6">
        <v>836.14</v>
      </c>
      <c r="H2" s="6" t="s">
        <v>86</v>
      </c>
      <c r="I2" s="6">
        <v>360</v>
      </c>
      <c r="J2" s="6">
        <v>267.92</v>
      </c>
      <c r="K2" s="6">
        <v>30</v>
      </c>
      <c r="L2" s="6">
        <v>50</v>
      </c>
      <c r="M2" s="7">
        <f>L2*3.6/1000</f>
        <v>0.18</v>
      </c>
    </row>
    <row r="3" spans="1:13" x14ac:dyDescent="0.25">
      <c r="A3" t="s">
        <v>15</v>
      </c>
      <c r="B3">
        <v>10000</v>
      </c>
      <c r="C3" t="s">
        <v>14</v>
      </c>
      <c r="D3" s="6" t="s">
        <v>15</v>
      </c>
      <c r="E3" s="6">
        <v>10000</v>
      </c>
      <c r="F3" s="6" t="s">
        <v>86</v>
      </c>
      <c r="G3" s="6">
        <v>836.14</v>
      </c>
      <c r="H3" s="6" t="s">
        <v>86</v>
      </c>
      <c r="I3" s="6">
        <v>360</v>
      </c>
      <c r="J3" s="6">
        <v>267.92</v>
      </c>
      <c r="K3" s="6">
        <v>30</v>
      </c>
      <c r="L3" s="6">
        <v>50</v>
      </c>
      <c r="M3" s="7">
        <f t="shared" ref="M3:M5" si="0">L3*3.6/1000</f>
        <v>0.18</v>
      </c>
    </row>
    <row r="4" spans="1:13" x14ac:dyDescent="0.25">
      <c r="A4" t="s">
        <v>16</v>
      </c>
      <c r="B4">
        <v>4000</v>
      </c>
      <c r="C4" t="s">
        <v>14</v>
      </c>
      <c r="D4" s="6" t="s">
        <v>16</v>
      </c>
      <c r="E4" s="6">
        <v>4000</v>
      </c>
      <c r="F4" s="6" t="s">
        <v>86</v>
      </c>
      <c r="G4" s="6">
        <v>836.14</v>
      </c>
      <c r="H4" s="6" t="s">
        <v>86</v>
      </c>
      <c r="I4" s="6">
        <v>360</v>
      </c>
      <c r="J4" s="6">
        <v>267.92</v>
      </c>
      <c r="K4" s="6">
        <v>30</v>
      </c>
      <c r="L4" s="6">
        <v>50</v>
      </c>
      <c r="M4" s="7">
        <f t="shared" si="0"/>
        <v>0.18</v>
      </c>
    </row>
    <row r="5" spans="1:13" x14ac:dyDescent="0.25">
      <c r="A5" t="s">
        <v>17</v>
      </c>
      <c r="B5">
        <v>270</v>
      </c>
      <c r="C5" t="s">
        <v>18</v>
      </c>
      <c r="D5" s="6" t="s">
        <v>17</v>
      </c>
      <c r="E5" s="6">
        <v>270</v>
      </c>
      <c r="F5" s="6" t="s">
        <v>87</v>
      </c>
      <c r="G5" s="6">
        <v>0</v>
      </c>
      <c r="H5" s="6" t="s">
        <v>88</v>
      </c>
      <c r="I5" s="6">
        <v>0</v>
      </c>
      <c r="J5" s="6">
        <v>0</v>
      </c>
      <c r="K5" s="6">
        <v>30</v>
      </c>
      <c r="L5" s="6">
        <v>50</v>
      </c>
      <c r="M5" s="7">
        <f t="shared" si="0"/>
        <v>0.18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F280-26BB-4261-BACF-CAF01FCB9D88}">
  <dimension ref="A1:D6"/>
  <sheetViews>
    <sheetView workbookViewId="0">
      <selection activeCell="D27" sqref="D27"/>
    </sheetView>
  </sheetViews>
  <sheetFormatPr defaultRowHeight="15" x14ac:dyDescent="0.25"/>
  <cols>
    <col min="1" max="1" width="21.7109375" bestFit="1" customWidth="1"/>
    <col min="3" max="3" width="22" bestFit="1" customWidth="1"/>
    <col min="4" max="4" width="27.5703125" bestFit="1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24</v>
      </c>
    </row>
    <row r="2" spans="1:4" x14ac:dyDescent="0.25">
      <c r="A2" t="s">
        <v>25</v>
      </c>
      <c r="B2" s="3" t="s">
        <v>26</v>
      </c>
      <c r="C2">
        <v>39</v>
      </c>
      <c r="D2">
        <v>44</v>
      </c>
    </row>
    <row r="3" spans="1:4" x14ac:dyDescent="0.25">
      <c r="A3" t="s">
        <v>27</v>
      </c>
      <c r="B3" s="3">
        <v>1</v>
      </c>
      <c r="C3">
        <v>12</v>
      </c>
      <c r="D3">
        <v>13</v>
      </c>
    </row>
    <row r="4" spans="1:4" x14ac:dyDescent="0.25">
      <c r="A4" t="s">
        <v>28</v>
      </c>
      <c r="B4" s="3">
        <v>5</v>
      </c>
      <c r="C4">
        <v>61</v>
      </c>
      <c r="D4">
        <v>107</v>
      </c>
    </row>
    <row r="5" spans="1:4" x14ac:dyDescent="0.25">
      <c r="A5" t="s">
        <v>29</v>
      </c>
      <c r="B5" s="3">
        <v>1</v>
      </c>
      <c r="C5">
        <v>14</v>
      </c>
      <c r="D5">
        <v>15</v>
      </c>
    </row>
    <row r="6" spans="1:4" x14ac:dyDescent="0.25">
      <c r="A6" t="s">
        <v>30</v>
      </c>
      <c r="B6" s="3" t="s">
        <v>31</v>
      </c>
      <c r="C6">
        <v>22</v>
      </c>
      <c r="D6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7E6-C52A-44E3-8558-D8298B71C13E}">
  <dimension ref="A1:D6"/>
  <sheetViews>
    <sheetView workbookViewId="0">
      <selection activeCell="A2" sqref="A2"/>
    </sheetView>
  </sheetViews>
  <sheetFormatPr defaultRowHeight="15" x14ac:dyDescent="0.25"/>
  <cols>
    <col min="1" max="1" width="39.42578125" bestFit="1" customWidth="1"/>
    <col min="2" max="2" width="7.42578125" bestFit="1" customWidth="1"/>
    <col min="3" max="3" width="11.7109375" bestFit="1" customWidth="1"/>
    <col min="4" max="4" width="7.42578125" bestFit="1" customWidth="1"/>
  </cols>
  <sheetData>
    <row r="1" spans="1:4" x14ac:dyDescent="0.25">
      <c r="A1" s="2" t="s">
        <v>33</v>
      </c>
      <c r="B1" s="2" t="s">
        <v>34</v>
      </c>
      <c r="C1" s="2" t="s">
        <v>35</v>
      </c>
      <c r="D1" s="2" t="s">
        <v>36</v>
      </c>
    </row>
    <row r="2" spans="1:4" x14ac:dyDescent="0.25">
      <c r="A2" t="s">
        <v>37</v>
      </c>
      <c r="B2">
        <v>6.5000000000000002E-2</v>
      </c>
      <c r="C2">
        <v>8.5999999999999993E-2</v>
      </c>
      <c r="D2">
        <v>0.108</v>
      </c>
    </row>
    <row r="3" spans="1:4" x14ac:dyDescent="0.25">
      <c r="A3" t="s">
        <v>38</v>
      </c>
      <c r="B3">
        <v>7.0000000000000007E-2</v>
      </c>
      <c r="C3">
        <v>9.0999999999999998E-2</v>
      </c>
      <c r="D3">
        <v>0.113</v>
      </c>
    </row>
    <row r="4" spans="1:4" x14ac:dyDescent="0.25">
      <c r="A4" t="s">
        <v>39</v>
      </c>
      <c r="B4">
        <v>8.3000000000000004E-2</v>
      </c>
      <c r="C4">
        <v>0.104</v>
      </c>
      <c r="D4">
        <v>0.126</v>
      </c>
    </row>
    <row r="5" spans="1:4" x14ac:dyDescent="0.25">
      <c r="A5" t="s">
        <v>40</v>
      </c>
      <c r="B5">
        <v>4.2000000000000003E-2</v>
      </c>
      <c r="C5">
        <v>6.3E-2</v>
      </c>
      <c r="D5">
        <v>8.5999999999999993E-2</v>
      </c>
    </row>
    <row r="6" spans="1:4" x14ac:dyDescent="0.25">
      <c r="A6" t="s">
        <v>41</v>
      </c>
      <c r="B6">
        <v>0.65</v>
      </c>
      <c r="C6">
        <v>1.03</v>
      </c>
      <c r="D6">
        <v>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523-DB97-4A3B-ABB1-1F3475BBAC32}">
  <dimension ref="A1:J6"/>
  <sheetViews>
    <sheetView workbookViewId="0">
      <selection activeCell="G14" sqref="G14"/>
    </sheetView>
  </sheetViews>
  <sheetFormatPr defaultRowHeight="15" x14ac:dyDescent="0.25"/>
  <cols>
    <col min="1" max="1" width="5" bestFit="1" customWidth="1"/>
    <col min="2" max="2" width="16.85546875" bestFit="1" customWidth="1"/>
    <col min="3" max="3" width="20.85546875" bestFit="1" customWidth="1"/>
    <col min="4" max="4" width="21.5703125" bestFit="1" customWidth="1"/>
    <col min="5" max="5" width="24.5703125" bestFit="1" customWidth="1"/>
    <col min="6" max="6" width="16" bestFit="1" customWidth="1"/>
    <col min="7" max="7" width="5" bestFit="1" customWidth="1"/>
  </cols>
  <sheetData>
    <row r="1" spans="1:10" x14ac:dyDescent="0.25">
      <c r="A1" t="s">
        <v>69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85</v>
      </c>
      <c r="I1" t="s">
        <v>83</v>
      </c>
      <c r="J1" t="s">
        <v>84</v>
      </c>
    </row>
    <row r="2" spans="1:10" x14ac:dyDescent="0.25">
      <c r="A2">
        <v>2018</v>
      </c>
      <c r="B2">
        <v>195</v>
      </c>
      <c r="C2">
        <v>45</v>
      </c>
      <c r="D2">
        <v>313</v>
      </c>
      <c r="E2">
        <v>0.06</v>
      </c>
      <c r="F2" s="4">
        <v>0.11</v>
      </c>
      <c r="G2">
        <v>0.01</v>
      </c>
      <c r="H2" s="4">
        <f>SUM(E2:G2)</f>
        <v>0.18</v>
      </c>
      <c r="I2" s="5">
        <v>0.21</v>
      </c>
      <c r="J2" s="4">
        <f>H2*(1+I2)</f>
        <v>0.21779999999999999</v>
      </c>
    </row>
    <row r="3" spans="1:10" x14ac:dyDescent="0.25">
      <c r="A3">
        <v>2019</v>
      </c>
      <c r="B3">
        <v>197</v>
      </c>
      <c r="C3">
        <v>55</v>
      </c>
      <c r="D3">
        <v>258</v>
      </c>
      <c r="E3">
        <v>7.0000000000000007E-2</v>
      </c>
      <c r="F3" s="4">
        <v>0.1</v>
      </c>
      <c r="G3">
        <v>0.02</v>
      </c>
      <c r="H3" s="4">
        <f t="shared" ref="H3:H6" si="0">SUM(E3:G3)</f>
        <v>0.19</v>
      </c>
      <c r="I3" s="5">
        <v>0.21</v>
      </c>
      <c r="J3" s="4">
        <f t="shared" ref="J3:J6" si="1">H3*(1+I3)</f>
        <v>0.22989999999999999</v>
      </c>
    </row>
    <row r="4" spans="1:10" x14ac:dyDescent="0.25">
      <c r="A4">
        <v>2020</v>
      </c>
      <c r="B4">
        <v>197</v>
      </c>
      <c r="C4">
        <v>55</v>
      </c>
      <c r="D4">
        <v>430</v>
      </c>
      <c r="E4">
        <v>0.06</v>
      </c>
      <c r="F4" s="4">
        <v>0.1</v>
      </c>
      <c r="G4">
        <v>0.03</v>
      </c>
      <c r="H4" s="4">
        <f t="shared" si="0"/>
        <v>0.19</v>
      </c>
      <c r="I4" s="5">
        <v>0.21</v>
      </c>
      <c r="J4" s="4">
        <f t="shared" si="1"/>
        <v>0.22989999999999999</v>
      </c>
    </row>
    <row r="5" spans="1:10" x14ac:dyDescent="0.25">
      <c r="A5">
        <v>2022</v>
      </c>
      <c r="B5">
        <v>229</v>
      </c>
      <c r="C5">
        <v>64</v>
      </c>
      <c r="D5">
        <v>430</v>
      </c>
      <c r="E5">
        <v>0.64</v>
      </c>
      <c r="F5" s="4">
        <v>3.6999999999999998E-2</v>
      </c>
      <c r="G5">
        <v>0.03</v>
      </c>
      <c r="H5" s="4">
        <f t="shared" si="0"/>
        <v>0.70700000000000007</v>
      </c>
      <c r="I5" s="5">
        <v>0.09</v>
      </c>
      <c r="J5" s="4">
        <f t="shared" si="1"/>
        <v>0.77063000000000015</v>
      </c>
    </row>
    <row r="6" spans="1:10" x14ac:dyDescent="0.25">
      <c r="A6">
        <v>2030</v>
      </c>
      <c r="B6">
        <v>246</v>
      </c>
      <c r="C6">
        <v>55</v>
      </c>
      <c r="D6">
        <v>449</v>
      </c>
      <c r="E6">
        <v>0.08</v>
      </c>
      <c r="F6" s="4">
        <v>7.0000000000000007E-2</v>
      </c>
      <c r="G6">
        <v>0.03</v>
      </c>
      <c r="H6" s="4">
        <f t="shared" si="0"/>
        <v>0.18000000000000002</v>
      </c>
      <c r="I6" s="5">
        <v>0.21</v>
      </c>
      <c r="J6" s="4">
        <f t="shared" si="1"/>
        <v>0.21780000000000002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4AC1-EA0B-4248-8D24-3E88A33BF26F}">
  <dimension ref="A1:F16"/>
  <sheetViews>
    <sheetView workbookViewId="0">
      <selection activeCell="C23" sqref="C23"/>
    </sheetView>
  </sheetViews>
  <sheetFormatPr defaultRowHeight="15" x14ac:dyDescent="0.25"/>
  <cols>
    <col min="1" max="1" width="27" bestFit="1" customWidth="1"/>
    <col min="2" max="2" width="15.140625" bestFit="1" customWidth="1"/>
    <col min="3" max="6" width="10.42578125" bestFit="1" customWidth="1"/>
  </cols>
  <sheetData>
    <row r="1" spans="1:6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</row>
    <row r="2" spans="1:6" x14ac:dyDescent="0.25">
      <c r="A2" t="s">
        <v>55</v>
      </c>
      <c r="B2" t="s">
        <v>60</v>
      </c>
      <c r="C2">
        <v>800</v>
      </c>
      <c r="D2">
        <v>7200</v>
      </c>
      <c r="E2">
        <v>6500</v>
      </c>
      <c r="F2">
        <v>5400</v>
      </c>
    </row>
    <row r="3" spans="1:6" x14ac:dyDescent="0.25">
      <c r="A3" t="s">
        <v>55</v>
      </c>
      <c r="B3" t="s">
        <v>61</v>
      </c>
      <c r="C3">
        <v>30000</v>
      </c>
      <c r="D3">
        <v>20000</v>
      </c>
      <c r="E3">
        <v>18000</v>
      </c>
      <c r="F3">
        <v>15000</v>
      </c>
    </row>
    <row r="4" spans="1:6" x14ac:dyDescent="0.25">
      <c r="A4" t="s">
        <v>55</v>
      </c>
      <c r="B4" t="s">
        <v>62</v>
      </c>
      <c r="C4">
        <v>24000</v>
      </c>
      <c r="D4">
        <v>16000</v>
      </c>
      <c r="E4">
        <v>14400</v>
      </c>
      <c r="F4">
        <v>12000</v>
      </c>
    </row>
    <row r="5" spans="1:6" x14ac:dyDescent="0.25">
      <c r="A5" t="s">
        <v>56</v>
      </c>
      <c r="B5" t="s">
        <v>60</v>
      </c>
      <c r="C5">
        <v>9500</v>
      </c>
      <c r="D5">
        <v>8500</v>
      </c>
      <c r="E5">
        <v>7700</v>
      </c>
      <c r="F5">
        <v>6500</v>
      </c>
    </row>
    <row r="6" spans="1:6" x14ac:dyDescent="0.25">
      <c r="A6" t="s">
        <v>56</v>
      </c>
      <c r="B6" t="s">
        <v>61</v>
      </c>
      <c r="C6">
        <v>40000</v>
      </c>
      <c r="D6">
        <v>26000</v>
      </c>
      <c r="E6">
        <v>24000</v>
      </c>
      <c r="F6">
        <v>20000</v>
      </c>
    </row>
    <row r="7" spans="1:6" x14ac:dyDescent="0.25">
      <c r="A7" t="s">
        <v>56</v>
      </c>
      <c r="B7" t="s">
        <v>62</v>
      </c>
      <c r="C7">
        <v>32000</v>
      </c>
      <c r="D7">
        <v>20800</v>
      </c>
      <c r="E7">
        <v>19200</v>
      </c>
      <c r="F7">
        <v>16000</v>
      </c>
    </row>
    <row r="8" spans="1:6" x14ac:dyDescent="0.25">
      <c r="A8" t="s">
        <v>57</v>
      </c>
      <c r="B8" t="s">
        <v>60</v>
      </c>
      <c r="C8">
        <v>6500</v>
      </c>
      <c r="D8">
        <v>5800</v>
      </c>
      <c r="E8">
        <v>5200</v>
      </c>
      <c r="F8">
        <v>4400</v>
      </c>
    </row>
    <row r="9" spans="1:6" x14ac:dyDescent="0.25">
      <c r="A9" t="s">
        <v>57</v>
      </c>
      <c r="B9" t="s">
        <v>61</v>
      </c>
      <c r="C9">
        <v>22000</v>
      </c>
      <c r="D9">
        <v>15000</v>
      </c>
      <c r="E9">
        <v>13500</v>
      </c>
      <c r="F9">
        <v>9500</v>
      </c>
    </row>
    <row r="10" spans="1:6" x14ac:dyDescent="0.25">
      <c r="A10" t="s">
        <v>57</v>
      </c>
      <c r="B10" t="s">
        <v>62</v>
      </c>
      <c r="C10">
        <v>17600</v>
      </c>
      <c r="D10">
        <v>12000</v>
      </c>
      <c r="E10">
        <v>10800</v>
      </c>
      <c r="F10">
        <v>9600</v>
      </c>
    </row>
    <row r="11" spans="1:6" x14ac:dyDescent="0.25">
      <c r="A11" t="s">
        <v>58</v>
      </c>
      <c r="B11" t="s">
        <v>60</v>
      </c>
      <c r="C11">
        <v>11500</v>
      </c>
      <c r="D11">
        <v>10300</v>
      </c>
      <c r="E11">
        <v>9300</v>
      </c>
      <c r="F11">
        <v>7800</v>
      </c>
    </row>
    <row r="12" spans="1:6" x14ac:dyDescent="0.25">
      <c r="A12" t="s">
        <v>58</v>
      </c>
      <c r="B12" t="s">
        <v>61</v>
      </c>
      <c r="C12">
        <v>40000</v>
      </c>
      <c r="D12">
        <v>31000</v>
      </c>
      <c r="E12">
        <v>28000</v>
      </c>
      <c r="F12">
        <v>24000</v>
      </c>
    </row>
    <row r="13" spans="1:6" x14ac:dyDescent="0.25">
      <c r="A13" t="s">
        <v>58</v>
      </c>
      <c r="B13" t="s">
        <v>62</v>
      </c>
      <c r="C13">
        <v>32000</v>
      </c>
      <c r="D13">
        <v>24800</v>
      </c>
      <c r="E13">
        <v>22400</v>
      </c>
      <c r="F13">
        <v>19200</v>
      </c>
    </row>
    <row r="14" spans="1:6" x14ac:dyDescent="0.25">
      <c r="A14" t="s">
        <v>59</v>
      </c>
      <c r="B14" t="s">
        <v>60</v>
      </c>
      <c r="C14">
        <v>16000</v>
      </c>
      <c r="D14">
        <v>14200</v>
      </c>
      <c r="E14">
        <v>13000</v>
      </c>
      <c r="F14">
        <v>11000</v>
      </c>
    </row>
    <row r="15" spans="1:6" x14ac:dyDescent="0.25">
      <c r="A15" t="s">
        <v>59</v>
      </c>
      <c r="B15" t="s">
        <v>61</v>
      </c>
      <c r="C15">
        <v>66000</v>
      </c>
      <c r="D15">
        <v>44000</v>
      </c>
      <c r="E15">
        <v>40000</v>
      </c>
      <c r="F15">
        <v>34000</v>
      </c>
    </row>
    <row r="16" spans="1:6" x14ac:dyDescent="0.25">
      <c r="A16" t="s">
        <v>59</v>
      </c>
      <c r="B16" t="s">
        <v>62</v>
      </c>
      <c r="C16">
        <v>52800</v>
      </c>
      <c r="D16">
        <v>35200</v>
      </c>
      <c r="E16">
        <v>32000</v>
      </c>
      <c r="F16">
        <v>27200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6E8-27CD-4C0C-9908-8DFDF47D66DD}">
  <dimension ref="A1:J11"/>
  <sheetViews>
    <sheetView zoomScale="85" zoomScaleNormal="85" workbookViewId="0">
      <selection activeCell="D18" sqref="D18"/>
    </sheetView>
  </sheetViews>
  <sheetFormatPr defaultRowHeight="15" x14ac:dyDescent="0.25"/>
  <cols>
    <col min="1" max="1" width="16.28515625" customWidth="1"/>
    <col min="2" max="2" width="28.140625" customWidth="1"/>
    <col min="3" max="3" width="29.85546875" bestFit="1" customWidth="1"/>
    <col min="4" max="4" width="33.85546875" bestFit="1" customWidth="1"/>
    <col min="5" max="5" width="38.5703125" bestFit="1" customWidth="1"/>
    <col min="6" max="6" width="24.42578125" bestFit="1" customWidth="1"/>
    <col min="7" max="7" width="13.7109375" bestFit="1" customWidth="1"/>
    <col min="8" max="10" width="13.7109375" customWidth="1"/>
  </cols>
  <sheetData>
    <row r="1" spans="1:10" x14ac:dyDescent="0.25">
      <c r="A1" t="s">
        <v>80</v>
      </c>
      <c r="B1" t="s">
        <v>70</v>
      </c>
      <c r="C1" t="s">
        <v>75</v>
      </c>
      <c r="D1" t="s">
        <v>74</v>
      </c>
      <c r="E1" t="s">
        <v>73</v>
      </c>
      <c r="F1" t="s">
        <v>72</v>
      </c>
      <c r="G1" t="s">
        <v>71</v>
      </c>
      <c r="H1" t="s">
        <v>85</v>
      </c>
      <c r="I1" t="s">
        <v>83</v>
      </c>
      <c r="J1" t="s">
        <v>84</v>
      </c>
    </row>
    <row r="2" spans="1:10" x14ac:dyDescent="0.25">
      <c r="A2" t="s">
        <v>81</v>
      </c>
      <c r="B2">
        <v>2018</v>
      </c>
      <c r="C2">
        <v>146</v>
      </c>
      <c r="D2">
        <v>46</v>
      </c>
      <c r="E2" s="4">
        <v>0.28000000000000003</v>
      </c>
      <c r="F2">
        <v>0.26</v>
      </c>
      <c r="G2" s="4">
        <v>2.8500000000000001E-2</v>
      </c>
      <c r="H2" s="4">
        <f t="shared" ref="H2:H11" si="0">SUM(E2:G2)</f>
        <v>0.56850000000000001</v>
      </c>
      <c r="I2" s="5">
        <v>0.21</v>
      </c>
      <c r="J2" s="4">
        <f>H2*(1+I2)</f>
        <v>0.68788499999999997</v>
      </c>
    </row>
    <row r="3" spans="1:10" x14ac:dyDescent="0.25">
      <c r="A3" t="s">
        <v>81</v>
      </c>
      <c r="B3">
        <v>2019</v>
      </c>
      <c r="C3">
        <v>147</v>
      </c>
      <c r="D3">
        <v>55</v>
      </c>
      <c r="E3" s="4">
        <v>0.28999999999999998</v>
      </c>
      <c r="F3">
        <v>0.28999999999999998</v>
      </c>
      <c r="G3" s="4">
        <v>5.2400000000000002E-2</v>
      </c>
      <c r="H3" s="4">
        <f t="shared" si="0"/>
        <v>0.63239999999999996</v>
      </c>
      <c r="I3" s="5">
        <v>0.21</v>
      </c>
      <c r="J3" s="4">
        <f t="shared" ref="J3:J11" si="1">H3*(1+I3)</f>
        <v>0.76520399999999988</v>
      </c>
    </row>
    <row r="4" spans="1:10" x14ac:dyDescent="0.25">
      <c r="A4" t="s">
        <v>81</v>
      </c>
      <c r="B4">
        <v>2020</v>
      </c>
      <c r="C4">
        <v>151</v>
      </c>
      <c r="D4">
        <v>55</v>
      </c>
      <c r="E4" s="4">
        <v>0.26</v>
      </c>
      <c r="F4">
        <v>0.33</v>
      </c>
      <c r="G4" s="4">
        <v>7.7499999999999999E-2</v>
      </c>
      <c r="H4" s="4">
        <f t="shared" si="0"/>
        <v>0.66750000000000009</v>
      </c>
      <c r="I4" s="5">
        <v>0.21</v>
      </c>
      <c r="J4" s="4">
        <f t="shared" si="1"/>
        <v>0.80767500000000014</v>
      </c>
    </row>
    <row r="5" spans="1:10" x14ac:dyDescent="0.25">
      <c r="A5" t="s">
        <v>81</v>
      </c>
      <c r="B5">
        <v>2022</v>
      </c>
      <c r="C5">
        <v>151</v>
      </c>
      <c r="D5">
        <v>60</v>
      </c>
      <c r="E5" s="4">
        <v>2</v>
      </c>
      <c r="F5">
        <v>0.36</v>
      </c>
      <c r="G5" s="4">
        <v>8.6499999999999994E-2</v>
      </c>
      <c r="H5" s="4">
        <f t="shared" si="0"/>
        <v>2.4464999999999999</v>
      </c>
      <c r="I5" s="5">
        <v>0.21</v>
      </c>
      <c r="J5" s="4">
        <f t="shared" si="1"/>
        <v>2.9602649999999997</v>
      </c>
    </row>
    <row r="6" spans="1:10" x14ac:dyDescent="0.25">
      <c r="A6" t="s">
        <v>81</v>
      </c>
      <c r="B6">
        <v>2030</v>
      </c>
      <c r="C6">
        <v>151</v>
      </c>
      <c r="D6">
        <v>55</v>
      </c>
      <c r="E6" s="4">
        <v>0.35</v>
      </c>
      <c r="F6">
        <v>0.39</v>
      </c>
      <c r="G6" s="4">
        <v>0.1</v>
      </c>
      <c r="H6" s="4">
        <f t="shared" si="0"/>
        <v>0.84</v>
      </c>
      <c r="I6" s="5">
        <v>0.21</v>
      </c>
      <c r="J6" s="4">
        <f t="shared" si="1"/>
        <v>1.0164</v>
      </c>
    </row>
    <row r="7" spans="1:10" x14ac:dyDescent="0.25">
      <c r="A7" t="s">
        <v>82</v>
      </c>
      <c r="B7">
        <v>2018</v>
      </c>
      <c r="C7">
        <v>146</v>
      </c>
      <c r="D7">
        <v>46</v>
      </c>
      <c r="E7" s="4">
        <f>1.54 * (1-I7)</f>
        <v>1.2166000000000001</v>
      </c>
      <c r="F7">
        <v>0.26</v>
      </c>
      <c r="G7" s="4">
        <v>0</v>
      </c>
      <c r="H7" s="4">
        <f t="shared" si="0"/>
        <v>1.4766000000000001</v>
      </c>
      <c r="I7" s="5">
        <v>0.21</v>
      </c>
      <c r="J7" s="4">
        <f t="shared" si="1"/>
        <v>1.7866860000000002</v>
      </c>
    </row>
    <row r="8" spans="1:10" x14ac:dyDescent="0.25">
      <c r="A8" t="s">
        <v>82</v>
      </c>
      <c r="B8">
        <v>2019</v>
      </c>
      <c r="C8">
        <v>147</v>
      </c>
      <c r="D8">
        <v>55</v>
      </c>
      <c r="E8" s="4">
        <f>1.54 * (1-I8)</f>
        <v>1.2166000000000001</v>
      </c>
      <c r="F8">
        <v>0.28999999999999998</v>
      </c>
      <c r="G8" s="4">
        <v>0</v>
      </c>
      <c r="H8" s="4">
        <f t="shared" si="0"/>
        <v>1.5066000000000002</v>
      </c>
      <c r="I8" s="5">
        <v>0.21</v>
      </c>
      <c r="J8" s="4">
        <f t="shared" si="1"/>
        <v>1.8229860000000002</v>
      </c>
    </row>
    <row r="9" spans="1:10" x14ac:dyDescent="0.25">
      <c r="A9" t="s">
        <v>82</v>
      </c>
      <c r="B9">
        <v>2020</v>
      </c>
      <c r="C9">
        <v>151</v>
      </c>
      <c r="D9">
        <v>55</v>
      </c>
      <c r="E9" s="4">
        <f>1.54 * (1-I9)</f>
        <v>1.2166000000000001</v>
      </c>
      <c r="F9">
        <v>0.33</v>
      </c>
      <c r="G9" s="4">
        <v>0</v>
      </c>
      <c r="H9" s="4">
        <f t="shared" si="0"/>
        <v>1.5466000000000002</v>
      </c>
      <c r="I9" s="5">
        <v>0.21</v>
      </c>
      <c r="J9" s="4">
        <f t="shared" si="1"/>
        <v>1.8713860000000002</v>
      </c>
    </row>
    <row r="10" spans="1:10" x14ac:dyDescent="0.25">
      <c r="A10" t="s">
        <v>82</v>
      </c>
      <c r="B10">
        <v>2022</v>
      </c>
      <c r="C10">
        <v>168</v>
      </c>
      <c r="D10">
        <v>60</v>
      </c>
      <c r="E10" s="4">
        <f>1.54 * (1-I10)</f>
        <v>1.2166000000000001</v>
      </c>
      <c r="F10">
        <v>0.33</v>
      </c>
      <c r="G10" s="4">
        <v>0</v>
      </c>
      <c r="H10" s="4">
        <f t="shared" si="0"/>
        <v>1.5466000000000002</v>
      </c>
      <c r="I10" s="5">
        <v>0.21</v>
      </c>
      <c r="J10" s="4">
        <f t="shared" si="1"/>
        <v>1.8713860000000002</v>
      </c>
    </row>
    <row r="11" spans="1:10" x14ac:dyDescent="0.25">
      <c r="A11" t="s">
        <v>82</v>
      </c>
      <c r="B11">
        <v>2030</v>
      </c>
      <c r="C11">
        <v>151</v>
      </c>
      <c r="D11">
        <v>55</v>
      </c>
      <c r="E11" s="4">
        <f>65*0.0097694444</f>
        <v>0.63501388600000008</v>
      </c>
      <c r="F11">
        <v>0.39</v>
      </c>
      <c r="G11" s="4">
        <v>0</v>
      </c>
      <c r="H11" s="4">
        <f t="shared" si="0"/>
        <v>1.025013886</v>
      </c>
      <c r="I11" s="5">
        <v>0.21</v>
      </c>
      <c r="J11" s="4">
        <f t="shared" si="1"/>
        <v>1.2402668020599998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0170-35A7-422A-9D94-DBCB40C9F5FD}">
  <dimension ref="A1:D6"/>
  <sheetViews>
    <sheetView workbookViewId="0">
      <selection activeCell="G29" sqref="G29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 t="s">
        <v>57</v>
      </c>
      <c r="B2">
        <v>0</v>
      </c>
      <c r="C2">
        <v>0.32</v>
      </c>
      <c r="D2">
        <v>0.67</v>
      </c>
    </row>
    <row r="3" spans="1:4" x14ac:dyDescent="0.25">
      <c r="A3" t="s">
        <v>56</v>
      </c>
      <c r="B3">
        <v>0</v>
      </c>
      <c r="C3">
        <v>0.23</v>
      </c>
      <c r="D3">
        <v>0.69</v>
      </c>
    </row>
    <row r="4" spans="1:4" x14ac:dyDescent="0.25">
      <c r="A4" t="s">
        <v>59</v>
      </c>
      <c r="B4">
        <v>0</v>
      </c>
      <c r="C4">
        <v>0.23</v>
      </c>
      <c r="D4">
        <v>0.67</v>
      </c>
    </row>
    <row r="5" spans="1:4" x14ac:dyDescent="0.25">
      <c r="A5" t="s">
        <v>58</v>
      </c>
      <c r="B5">
        <v>0</v>
      </c>
      <c r="C5">
        <v>0.26</v>
      </c>
      <c r="D5">
        <v>0.69</v>
      </c>
    </row>
    <row r="6" spans="1:4" x14ac:dyDescent="0.25">
      <c r="A6" t="s">
        <v>55</v>
      </c>
      <c r="B6">
        <v>0</v>
      </c>
      <c r="C6">
        <v>0.31</v>
      </c>
      <c r="D6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Inhouse heat systems</vt:lpstr>
      <vt:lpstr>District heating</vt:lpstr>
      <vt:lpstr>Cable lengths</vt:lpstr>
      <vt:lpstr>Energy cost</vt:lpstr>
      <vt:lpstr>Electricity fixed and variable</vt:lpstr>
      <vt:lpstr>Isolation cost</vt:lpstr>
      <vt:lpstr>Gas fixed and variable</vt:lpstr>
      <vt:lpstr>Energy saving 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Loomans, N.</cp:lastModifiedBy>
  <dcterms:created xsi:type="dcterms:W3CDTF">2022-04-25T09:20:15Z</dcterms:created>
  <dcterms:modified xsi:type="dcterms:W3CDTF">2022-08-08T11:14:55Z</dcterms:modified>
</cp:coreProperties>
</file>