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8EF9E83A-88F5-41DD-9843-93AF15B6F15B}" xr6:coauthVersionLast="47" xr6:coauthVersionMax="47" xr10:uidLastSave="{00000000-0000-0000-0000-000000000000}"/>
  <bookViews>
    <workbookView xWindow="-23148" yWindow="552" windowWidth="23256" windowHeight="12576" activeTab="2" xr2:uid="{0DC09E48-9579-49E6-AA56-8FECFF415513}"/>
  </bookViews>
  <sheets>
    <sheet name="Energy costs" sheetId="1" r:id="rId1"/>
    <sheet name="Inhouse heat system costs" sheetId="2" r:id="rId2"/>
    <sheet name="District heating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5" i="3"/>
  <c r="M4" i="3"/>
  <c r="M3" i="3"/>
  <c r="M2" i="3"/>
  <c r="F7" i="2"/>
  <c r="P31" i="1"/>
  <c r="P30" i="1"/>
  <c r="P29" i="1"/>
  <c r="P28" i="1"/>
  <c r="P27" i="1"/>
  <c r="L26" i="1"/>
  <c r="M26" i="1" s="1"/>
  <c r="J26" i="1"/>
  <c r="F26" i="1"/>
  <c r="P25" i="1"/>
  <c r="M25" i="1"/>
  <c r="L25" i="1"/>
  <c r="J25" i="1" s="1"/>
  <c r="F25" i="1"/>
  <c r="L24" i="1"/>
  <c r="M24" i="1" s="1"/>
  <c r="F24" i="1"/>
  <c r="P23" i="1"/>
  <c r="L23" i="1"/>
  <c r="F23" i="1" s="1"/>
  <c r="M22" i="1"/>
  <c r="L22" i="1"/>
  <c r="J22" i="1" s="1"/>
  <c r="F22" i="1"/>
  <c r="L21" i="1"/>
  <c r="M21" i="1" s="1"/>
  <c r="J21" i="1"/>
  <c r="F21" i="1"/>
  <c r="P20" i="1"/>
  <c r="L20" i="1"/>
  <c r="M20" i="1" s="1"/>
  <c r="J20" i="1"/>
  <c r="F20" i="1"/>
  <c r="L19" i="1"/>
  <c r="J19" i="1"/>
  <c r="F19" i="1"/>
  <c r="P18" i="1"/>
  <c r="M18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L15" i="1"/>
  <c r="M15" i="1" s="1"/>
  <c r="J15" i="1"/>
  <c r="F15" i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L11" i="1"/>
  <c r="M11" i="1" s="1"/>
  <c r="J11" i="1"/>
  <c r="P10" i="1"/>
  <c r="L10" i="1"/>
  <c r="M10" i="1" s="1"/>
  <c r="J10" i="1"/>
  <c r="P9" i="1"/>
  <c r="L9" i="1"/>
  <c r="M9" i="1" s="1"/>
  <c r="J9" i="1"/>
  <c r="P8" i="1"/>
  <c r="L8" i="1"/>
  <c r="M8" i="1" s="1"/>
  <c r="J8" i="1"/>
  <c r="P7" i="1"/>
  <c r="L7" i="1"/>
  <c r="M7" i="1" s="1"/>
  <c r="J7" i="1"/>
  <c r="R6" i="1"/>
  <c r="P22" i="1" s="1"/>
  <c r="L6" i="1"/>
  <c r="M6" i="1" s="1"/>
  <c r="J6" i="1"/>
  <c r="P5" i="1"/>
  <c r="L5" i="1"/>
  <c r="M5" i="1" s="1"/>
  <c r="J5" i="1"/>
  <c r="J4" i="1"/>
  <c r="L4" i="1" s="1"/>
  <c r="M4" i="1" s="1"/>
  <c r="J3" i="1"/>
  <c r="L3" i="1" s="1"/>
  <c r="M3" i="1" s="1"/>
  <c r="J2" i="1"/>
  <c r="L2" i="1" s="1"/>
  <c r="M2" i="1" s="1"/>
  <c r="J23" i="1" l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4" authorId="1" shapeId="0" xr:uid="{5ED37669-2B19-41B8-A25D-1405ADE5971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5" authorId="2" shapeId="0" xr:uid="{F4196DB3-0BC4-42BA-A47B-1F214887B43E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<sst xmlns="http://schemas.openxmlformats.org/spreadsheetml/2006/main" count="218" uniqueCount="82">
  <si>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</si>
  <si>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</si>
  <si>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</si>
  <si>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</si>
  <si>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</si>
  <si>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</si>
  <si>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</si>
  <si>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</si>
  <si>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</si>
  <si>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</si>
  <si>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</si>
  <si>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</si>
  <si>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</si>
  <si>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</si>
  <si>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</si>
  <si>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</si>
  <si>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</si>
  <si>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</si>
  <si>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</si>
  <si>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KEV 2021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</si>
  <si>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</si>
  <si>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</si>
  <si>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</si>
  <si>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</si>
  <si>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</si>
  <si>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</si>
  <si>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</si>
  <si>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</si>
  <si>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</si>
  <si>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</si>
  <si>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</si>
  <si>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</si>
  <si>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</si>
  <si>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</si>
  <si>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</si>
  <si>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</si>
  <si>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</si>
  <si>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</si>
  <si>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</si>
  <si>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</si>
  <si>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</si>
  <si>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</si>
  <si>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</si>
  <si>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</si>
  <si>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</si>
  <si>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</si>
  <si>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</si>
  <si>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</si>
  <si>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</si>
  <si>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</si>
  <si>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</si>
  <si>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</si>
  <si>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</si>
  <si>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</si>
  <si>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</si>
  <si>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</si>
  <si>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Isolation</t>
  </si>
  <si>
    <t>See energievraag en isolatie woningen</t>
  </si>
  <si>
    <t>Component</t>
  </si>
  <si>
    <t>Aansluitkosten</t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</si>
  <si>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</si>
  <si>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</si>
  <si>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</si>
  <si>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</si>
  <si>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</si>
  <si>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</si>
  <si>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</si>
  <si>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</si>
  <si>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</si>
  <si>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</si>
  <si>
    <t>Efficiency</t>
  </si>
  <si>
    <t>Warmteaansluiting grondgebonden</t>
  </si>
  <si>
    <t>€/aansluiting</t>
  </si>
  <si>
    <t>/aansluiting</t>
  </si>
  <si>
    <t>Warmteaansluiting gestapeld</t>
  </si>
  <si>
    <t>Warmteaansluiting collectief</t>
  </si>
  <si>
    <t>LT-Warmtenet</t>
  </si>
  <si>
    <t>€/m</t>
  </si>
  <si>
    <t>Warmtenet</t>
  </si>
  <si>
    <t>/m</t>
  </si>
  <si>
    <t/>
  </si>
  <si>
    <t>MT-Warmtenet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</si>
</sst>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S31"/>
  <sheetViews>
    <sheetView topLeftCell="A11" workbookViewId="0">
      <selection activeCell="I1" sqref="I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9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0.42699999999999999</v>
      </c>
      <c r="O2" t="s">
        <v>15</v>
      </c>
      <c r="P2" s="1">
        <v>0.36899999999999999</v>
      </c>
    </row>
    <row r="3" spans="1:19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0.42699999999999999</v>
      </c>
      <c r="O3" t="s">
        <v>15</v>
      </c>
      <c r="P3" s="1">
        <v>0.36899999999999999</v>
      </c>
    </row>
    <row r="4" spans="1:19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0.42699999999999999</v>
      </c>
      <c r="O4" t="s">
        <v>15</v>
      </c>
      <c r="P4" s="1">
        <v>0.36899999999999999</v>
      </c>
      <c r="R4">
        <v>0.83</v>
      </c>
      <c r="S4" t="s">
        <v>16</v>
      </c>
    </row>
    <row r="5" spans="1:19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0.42699999999999999</v>
      </c>
      <c r="O5" t="s">
        <v>15</v>
      </c>
      <c r="P5" s="1">
        <f t="shared" ref="P5" si="3">N5</f>
        <v>0.42699999999999999</v>
      </c>
      <c r="Q5" t="s">
        <v>17</v>
      </c>
      <c r="R5">
        <v>9.7690000000000001</v>
      </c>
      <c r="S5" t="s">
        <v>18</v>
      </c>
    </row>
    <row r="6" spans="1:19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0.42699999999999999</v>
      </c>
      <c r="O6" t="s">
        <v>15</v>
      </c>
      <c r="P6" s="1">
        <v>9.4E-2</v>
      </c>
      <c r="Q6" t="s">
        <v>19</v>
      </c>
      <c r="R6">
        <f>3.6/1000</f>
        <v>3.5999999999999999E-3</v>
      </c>
      <c r="S6" t="s">
        <v>20</v>
      </c>
    </row>
    <row r="7" spans="1:19" x14ac:dyDescent="0.25">
      <c r="A7">
        <v>2018</v>
      </c>
      <c r="B7" t="s">
        <v>21</v>
      </c>
      <c r="C7">
        <v>146</v>
      </c>
      <c r="D7">
        <v>46</v>
      </c>
      <c r="E7">
        <v>0</v>
      </c>
      <c r="F7" s="1">
        <v>0.28000000000000003</v>
      </c>
      <c r="G7" s="1" t="s">
        <v>22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L7/$R$5</f>
        <v>7.0415088545398713E-2</v>
      </c>
      <c r="N7">
        <v>2.085</v>
      </c>
      <c r="O7" t="s">
        <v>23</v>
      </c>
      <c r="P7" s="1">
        <f t="shared" ref="P7:P16" si="6">N7/$R$5</f>
        <v>0.21343023850957107</v>
      </c>
      <c r="Q7" t="s">
        <v>17</v>
      </c>
      <c r="R7">
        <v>0.2</v>
      </c>
      <c r="S7" t="s">
        <v>24</v>
      </c>
    </row>
    <row r="8" spans="1:19" x14ac:dyDescent="0.25">
      <c r="A8">
        <v>2019</v>
      </c>
      <c r="B8" t="s">
        <v>21</v>
      </c>
      <c r="C8">
        <v>147</v>
      </c>
      <c r="D8">
        <v>55</v>
      </c>
      <c r="E8">
        <v>0</v>
      </c>
      <c r="F8" s="1">
        <v>0.28999999999999998</v>
      </c>
      <c r="G8" s="1" t="s">
        <v>22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23</v>
      </c>
      <c r="P8" s="1">
        <f t="shared" si="6"/>
        <v>0.21343023850957107</v>
      </c>
      <c r="Q8" t="s">
        <v>17</v>
      </c>
    </row>
    <row r="9" spans="1:19" x14ac:dyDescent="0.25">
      <c r="A9">
        <v>2020</v>
      </c>
      <c r="B9" t="s">
        <v>21</v>
      </c>
      <c r="C9">
        <v>151</v>
      </c>
      <c r="D9">
        <v>55</v>
      </c>
      <c r="E9">
        <v>0</v>
      </c>
      <c r="F9" s="1">
        <v>0.26</v>
      </c>
      <c r="G9" s="1" t="s">
        <v>22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23</v>
      </c>
      <c r="P9" s="1">
        <f t="shared" si="6"/>
        <v>0.21343023850957107</v>
      </c>
      <c r="Q9" t="s">
        <v>17</v>
      </c>
    </row>
    <row r="10" spans="1:19" x14ac:dyDescent="0.25">
      <c r="A10">
        <v>2022</v>
      </c>
      <c r="B10" t="s">
        <v>21</v>
      </c>
      <c r="C10">
        <v>151</v>
      </c>
      <c r="D10">
        <v>60</v>
      </c>
      <c r="E10">
        <v>0</v>
      </c>
      <c r="F10" s="1">
        <v>2</v>
      </c>
      <c r="G10" s="1" t="s">
        <v>22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23</v>
      </c>
      <c r="P10" s="1">
        <f t="shared" si="6"/>
        <v>0.21343023850957107</v>
      </c>
      <c r="Q10" t="s">
        <v>17</v>
      </c>
    </row>
    <row r="11" spans="1:19" x14ac:dyDescent="0.25">
      <c r="A11">
        <v>2030</v>
      </c>
      <c r="B11" t="s">
        <v>21</v>
      </c>
      <c r="C11">
        <v>151</v>
      </c>
      <c r="D11">
        <v>55</v>
      </c>
      <c r="E11">
        <v>0</v>
      </c>
      <c r="F11" s="1">
        <v>0.33</v>
      </c>
      <c r="G11" s="1" t="s">
        <v>22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23</v>
      </c>
      <c r="P11" s="1">
        <f t="shared" si="6"/>
        <v>0.21343023850957107</v>
      </c>
      <c r="Q11" t="s">
        <v>17</v>
      </c>
    </row>
    <row r="12" spans="1:19" x14ac:dyDescent="0.25">
      <c r="A12">
        <v>2018</v>
      </c>
      <c r="B12" t="s">
        <v>25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22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23</v>
      </c>
      <c r="P12" s="1">
        <f t="shared" si="6"/>
        <v>7.4009622274541914E-2</v>
      </c>
      <c r="Q12" t="s">
        <v>17</v>
      </c>
    </row>
    <row r="13" spans="1:19" x14ac:dyDescent="0.25">
      <c r="A13">
        <v>2019</v>
      </c>
      <c r="B13" t="s">
        <v>25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22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23</v>
      </c>
      <c r="P13" s="1">
        <f t="shared" si="6"/>
        <v>7.4009622274541914E-2</v>
      </c>
      <c r="Q13" t="s">
        <v>17</v>
      </c>
    </row>
    <row r="14" spans="1:19" x14ac:dyDescent="0.25">
      <c r="A14">
        <v>2020</v>
      </c>
      <c r="B14" t="s">
        <v>25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22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23</v>
      </c>
      <c r="P14" s="1">
        <f t="shared" si="6"/>
        <v>7.4009622274541914E-2</v>
      </c>
      <c r="Q14" t="s">
        <v>17</v>
      </c>
    </row>
    <row r="15" spans="1:19" x14ac:dyDescent="0.25">
      <c r="A15">
        <v>2022</v>
      </c>
      <c r="B15" t="s">
        <v>25</v>
      </c>
      <c r="C15">
        <v>168</v>
      </c>
      <c r="D15">
        <v>60</v>
      </c>
      <c r="E15">
        <v>0</v>
      </c>
      <c r="F15" s="1">
        <f>1.54 * (1-K15)</f>
        <v>1.2166000000000001</v>
      </c>
      <c r="G15" s="1" t="s">
        <v>22</v>
      </c>
      <c r="H15">
        <v>0.33</v>
      </c>
      <c r="I15" s="1">
        <v>0</v>
      </c>
      <c r="J15" s="1">
        <f t="shared" si="4"/>
        <v>1.5466000000000002</v>
      </c>
      <c r="K15" s="2">
        <v>0.21</v>
      </c>
      <c r="L15" s="1">
        <f t="shared" si="7"/>
        <v>1.8713860000000002</v>
      </c>
      <c r="M15" s="1">
        <f t="shared" si="5"/>
        <v>0.19156372197768454</v>
      </c>
      <c r="N15">
        <v>0.72299999999999998</v>
      </c>
      <c r="O15" t="s">
        <v>23</v>
      </c>
      <c r="P15" s="1">
        <f t="shared" si="6"/>
        <v>7.4009622274541914E-2</v>
      </c>
      <c r="Q15" t="s">
        <v>17</v>
      </c>
    </row>
    <row r="16" spans="1:19" x14ac:dyDescent="0.25">
      <c r="A16">
        <v>2030</v>
      </c>
      <c r="B16" t="s">
        <v>25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22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23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26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27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26" si="9">L17*$R$6</f>
        <v>0.19422</v>
      </c>
      <c r="N17">
        <v>8.8000000000000007</v>
      </c>
      <c r="O17" t="s">
        <v>28</v>
      </c>
      <c r="P17" s="1">
        <f t="shared" ref="P17:P26" si="10">N17*$R$6</f>
        <v>3.168E-2</v>
      </c>
      <c r="Q17" t="s">
        <v>17</v>
      </c>
    </row>
    <row r="18" spans="1:17" x14ac:dyDescent="0.25">
      <c r="A18">
        <v>2019</v>
      </c>
      <c r="B18" t="s">
        <v>26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27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26" si="12">53.95</f>
        <v>53.95</v>
      </c>
      <c r="M18" s="1">
        <f t="shared" si="9"/>
        <v>0.19422</v>
      </c>
      <c r="N18">
        <v>8.8000000000000007</v>
      </c>
      <c r="O18" t="s">
        <v>28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26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27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28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26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27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28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26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27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28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29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27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26.84</v>
      </c>
      <c r="O22" t="s">
        <v>28</v>
      </c>
      <c r="P22" s="1">
        <f t="shared" si="10"/>
        <v>9.6624000000000002E-2</v>
      </c>
      <c r="Q22" t="s">
        <v>17</v>
      </c>
    </row>
    <row r="23" spans="1:17" x14ac:dyDescent="0.25">
      <c r="A23">
        <v>2019</v>
      </c>
      <c r="B23" t="s">
        <v>29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27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26.84</v>
      </c>
      <c r="O23" t="s">
        <v>28</v>
      </c>
      <c r="P23" s="1">
        <f t="shared" si="10"/>
        <v>9.6624000000000002E-2</v>
      </c>
      <c r="Q23" t="s">
        <v>17</v>
      </c>
    </row>
    <row r="24" spans="1:17" x14ac:dyDescent="0.25">
      <c r="A24">
        <v>2020</v>
      </c>
      <c r="B24" t="s">
        <v>29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27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26.84</v>
      </c>
      <c r="O24" t="s">
        <v>28</v>
      </c>
      <c r="P24" s="1">
        <f t="shared" si="10"/>
        <v>9.6624000000000002E-2</v>
      </c>
      <c r="Q24" t="s">
        <v>17</v>
      </c>
    </row>
    <row r="25" spans="1:17" x14ac:dyDescent="0.25">
      <c r="A25">
        <v>2022</v>
      </c>
      <c r="B25" t="s">
        <v>29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27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26.84</v>
      </c>
      <c r="O25" t="s">
        <v>28</v>
      </c>
      <c r="P25" s="1">
        <f t="shared" si="10"/>
        <v>9.6624000000000002E-2</v>
      </c>
      <c r="Q25" t="s">
        <v>17</v>
      </c>
    </row>
    <row r="26" spans="1:17" x14ac:dyDescent="0.25">
      <c r="A26">
        <v>2030</v>
      </c>
      <c r="B26" t="s">
        <v>29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27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26.84</v>
      </c>
      <c r="O26" t="s">
        <v>28</v>
      </c>
      <c r="P26" s="1">
        <f t="shared" si="10"/>
        <v>9.6624000000000002E-2</v>
      </c>
      <c r="Q26" t="s">
        <v>17</v>
      </c>
    </row>
    <row r="27" spans="1:17" x14ac:dyDescent="0.25">
      <c r="A27">
        <v>2018</v>
      </c>
      <c r="B27" t="s">
        <v>30</v>
      </c>
      <c r="D27">
        <v>0</v>
      </c>
      <c r="E27">
        <v>0</v>
      </c>
      <c r="G27" t="s">
        <v>31</v>
      </c>
      <c r="H27">
        <v>0</v>
      </c>
      <c r="L27">
        <v>1.6180000000000001</v>
      </c>
      <c r="N27">
        <v>4.7E-2</v>
      </c>
      <c r="O27" t="s">
        <v>32</v>
      </c>
      <c r="P27" s="1">
        <f>N27/$R$7</f>
        <v>0.23499999999999999</v>
      </c>
      <c r="Q27" t="s">
        <v>17</v>
      </c>
    </row>
    <row r="28" spans="1:17" x14ac:dyDescent="0.25">
      <c r="A28">
        <v>2019</v>
      </c>
      <c r="B28" t="s">
        <v>30</v>
      </c>
      <c r="D28">
        <v>0</v>
      </c>
      <c r="E28">
        <v>0</v>
      </c>
      <c r="G28" t="s">
        <v>31</v>
      </c>
      <c r="L28">
        <v>1.647</v>
      </c>
      <c r="N28">
        <v>4.7E-2</v>
      </c>
      <c r="O28" t="s">
        <v>32</v>
      </c>
      <c r="P28" s="1">
        <f>N28/$R$7</f>
        <v>0.23499999999999999</v>
      </c>
      <c r="Q28" t="s">
        <v>17</v>
      </c>
    </row>
    <row r="29" spans="1:17" x14ac:dyDescent="0.25">
      <c r="A29">
        <v>2020</v>
      </c>
      <c r="B29" t="s">
        <v>30</v>
      </c>
      <c r="D29">
        <v>0</v>
      </c>
      <c r="E29">
        <v>0</v>
      </c>
      <c r="G29" t="s">
        <v>31</v>
      </c>
      <c r="L29">
        <v>1.5620000000000001</v>
      </c>
      <c r="N29">
        <v>4.7E-2</v>
      </c>
      <c r="O29" t="s">
        <v>32</v>
      </c>
      <c r="P29" s="1">
        <f>N29/$R$7</f>
        <v>0.23499999999999999</v>
      </c>
      <c r="Q29" t="s">
        <v>17</v>
      </c>
    </row>
    <row r="30" spans="1:17" x14ac:dyDescent="0.25">
      <c r="A30">
        <v>2022</v>
      </c>
      <c r="B30" t="s">
        <v>30</v>
      </c>
      <c r="D30">
        <v>0</v>
      </c>
      <c r="E30">
        <v>0</v>
      </c>
      <c r="G30" t="s">
        <v>31</v>
      </c>
      <c r="L30">
        <v>2</v>
      </c>
      <c r="N30">
        <v>4.7E-2</v>
      </c>
      <c r="O30" t="s">
        <v>32</v>
      </c>
      <c r="P30" s="1">
        <f>N30/$R$7</f>
        <v>0.23499999999999999</v>
      </c>
      <c r="Q30" t="s">
        <v>17</v>
      </c>
    </row>
    <row r="31" spans="1:17" x14ac:dyDescent="0.25">
      <c r="A31">
        <v>2030</v>
      </c>
      <c r="B31" t="s">
        <v>30</v>
      </c>
      <c r="D31">
        <v>0</v>
      </c>
      <c r="E31">
        <v>0</v>
      </c>
      <c r="G31" t="s">
        <v>31</v>
      </c>
      <c r="L31">
        <v>2</v>
      </c>
      <c r="N31">
        <v>4.7E-2</v>
      </c>
      <c r="O31" t="s">
        <v>32</v>
      </c>
      <c r="P31" s="1">
        <f>N31/$R$7</f>
        <v>0.23499999999999999</v>
      </c>
      <c r="Q31" t="s">
        <v>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H11"/>
  <sheetViews>
    <sheetView workbookViewId="0">
      <selection activeCell="F7" sqref="F7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8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</row>
    <row r="2" spans="1:8" x14ac:dyDescent="0.25">
      <c r="A2" t="s">
        <v>41</v>
      </c>
      <c r="B2" t="s">
        <v>42</v>
      </c>
      <c r="C2">
        <v>10</v>
      </c>
      <c r="D2" t="s">
        <v>43</v>
      </c>
      <c r="E2">
        <v>0</v>
      </c>
      <c r="F2">
        <v>909.8</v>
      </c>
      <c r="G2" t="s">
        <v>44</v>
      </c>
      <c r="H2">
        <v>15</v>
      </c>
    </row>
    <row r="3" spans="1:8" x14ac:dyDescent="0.25">
      <c r="A3" t="s">
        <v>41</v>
      </c>
      <c r="B3" t="s">
        <v>45</v>
      </c>
      <c r="C3">
        <v>10</v>
      </c>
      <c r="D3" t="s">
        <v>43</v>
      </c>
      <c r="E3">
        <v>0</v>
      </c>
      <c r="F3">
        <v>1390.4</v>
      </c>
      <c r="G3" t="s">
        <v>44</v>
      </c>
      <c r="H3">
        <v>15</v>
      </c>
    </row>
    <row r="4" spans="1:8" x14ac:dyDescent="0.25">
      <c r="A4" t="s">
        <v>41</v>
      </c>
      <c r="B4" t="s">
        <v>46</v>
      </c>
      <c r="C4" s="4">
        <v>40.816326530612201</v>
      </c>
      <c r="D4" t="s">
        <v>43</v>
      </c>
      <c r="E4">
        <v>0</v>
      </c>
      <c r="F4">
        <v>779.38775510204096</v>
      </c>
      <c r="G4" t="s">
        <v>44</v>
      </c>
      <c r="H4">
        <v>15</v>
      </c>
    </row>
    <row r="5" spans="1:8" x14ac:dyDescent="0.25">
      <c r="A5" t="s">
        <v>47</v>
      </c>
      <c r="B5" t="s">
        <v>48</v>
      </c>
      <c r="C5">
        <v>4.4545454545454497</v>
      </c>
      <c r="D5" t="s">
        <v>43</v>
      </c>
      <c r="E5">
        <v>0</v>
      </c>
      <c r="F5">
        <v>97.022272727272707</v>
      </c>
      <c r="G5" t="s">
        <v>44</v>
      </c>
      <c r="H5">
        <v>15</v>
      </c>
    </row>
    <row r="6" spans="1:8" x14ac:dyDescent="0.25">
      <c r="A6" t="s">
        <v>49</v>
      </c>
      <c r="B6" t="s">
        <v>48</v>
      </c>
      <c r="C6">
        <v>4.4545454545454497</v>
      </c>
      <c r="D6" t="s">
        <v>43</v>
      </c>
      <c r="E6">
        <v>0</v>
      </c>
      <c r="F6">
        <v>97.022272727272707</v>
      </c>
      <c r="G6" t="s">
        <v>44</v>
      </c>
      <c r="H6">
        <v>15</v>
      </c>
    </row>
    <row r="7" spans="1:8" x14ac:dyDescent="0.25">
      <c r="A7" t="s">
        <v>50</v>
      </c>
      <c r="B7" t="s">
        <v>48</v>
      </c>
      <c r="C7">
        <v>0</v>
      </c>
      <c r="D7" t="s">
        <v>43</v>
      </c>
      <c r="E7">
        <v>0</v>
      </c>
      <c r="F7">
        <f>(1774.85+1112)/2</f>
        <v>1443.425</v>
      </c>
      <c r="G7" t="s">
        <v>51</v>
      </c>
      <c r="H7">
        <v>15</v>
      </c>
    </row>
    <row r="8" spans="1:8" x14ac:dyDescent="0.25">
      <c r="A8" t="s">
        <v>52</v>
      </c>
      <c r="C8">
        <v>0</v>
      </c>
      <c r="D8" t="s">
        <v>43</v>
      </c>
      <c r="E8">
        <v>0</v>
      </c>
      <c r="F8">
        <v>8</v>
      </c>
      <c r="G8" t="s">
        <v>53</v>
      </c>
      <c r="H8">
        <v>15</v>
      </c>
    </row>
    <row r="9" spans="1:8" x14ac:dyDescent="0.25">
      <c r="A9" t="s">
        <v>54</v>
      </c>
      <c r="C9">
        <v>0</v>
      </c>
      <c r="D9" t="s">
        <v>43</v>
      </c>
      <c r="E9">
        <v>0</v>
      </c>
      <c r="F9">
        <v>15</v>
      </c>
      <c r="G9" t="s">
        <v>53</v>
      </c>
      <c r="H9">
        <v>15</v>
      </c>
    </row>
    <row r="10" spans="1:8" x14ac:dyDescent="0.25">
      <c r="A10" t="s">
        <v>55</v>
      </c>
      <c r="C10">
        <v>0</v>
      </c>
      <c r="D10" t="s">
        <v>43</v>
      </c>
      <c r="E10">
        <v>0</v>
      </c>
      <c r="F10">
        <v>71</v>
      </c>
      <c r="G10" t="s">
        <v>53</v>
      </c>
      <c r="H10">
        <v>30</v>
      </c>
    </row>
    <row r="11" spans="1:8" x14ac:dyDescent="0.25">
      <c r="A11" t="s">
        <v>56</v>
      </c>
      <c r="B11" t="s">
        <v>57</v>
      </c>
      <c r="C11">
        <v>0</v>
      </c>
      <c r="D11" t="s">
        <v>43</v>
      </c>
      <c r="E11">
        <v>0</v>
      </c>
      <c r="F11">
        <v>0</v>
      </c>
      <c r="G11" t="s">
        <v>53</v>
      </c>
      <c r="H11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F8B-818B-4207-B707-5F40457BF958}">
  <dimension ref="A1:N6"/>
  <sheetViews>
    <sheetView tabSelected="1" topLeftCell="C1" workbookViewId="0">
      <selection activeCell="E20" sqref="E20"/>
    </sheetView>
  </sheetViews>
  <sheetFormatPr defaultRowHeight="15" x14ac:dyDescent="0.25"/>
  <cols>
    <col min="1" max="1" width="33.140625" bestFit="1" customWidth="1"/>
    <col min="2" max="2" width="14.42578125" bestFit="1" customWidth="1"/>
    <col min="3" max="3" width="12.5703125" bestFit="1" customWidth="1"/>
    <col min="4" max="4" width="26.7109375" bestFit="1" customWidth="1"/>
    <col min="5" max="5" width="12.5703125" bestFit="1" customWidth="1"/>
    <col min="6" max="6" width="36.42578125" bestFit="1" customWidth="1"/>
    <col min="7" max="7" width="36.28515625" bestFit="1" customWidth="1"/>
  </cols>
  <sheetData>
    <row r="1" spans="1:14" s="3" customFormat="1" x14ac:dyDescent="0.25">
      <c r="A1" s="3" t="s">
        <v>58</v>
      </c>
      <c r="B1" s="3" t="s">
        <v>59</v>
      </c>
      <c r="C1" s="3" t="s">
        <v>39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</row>
    <row r="2" spans="1:14" x14ac:dyDescent="0.25">
      <c r="A2" t="s">
        <v>71</v>
      </c>
      <c r="B2">
        <v>12000</v>
      </c>
      <c r="C2" t="s">
        <v>72</v>
      </c>
      <c r="D2" t="s">
        <v>71</v>
      </c>
      <c r="E2">
        <v>12000</v>
      </c>
      <c r="F2" t="s">
        <v>73</v>
      </c>
      <c r="G2">
        <v>836.14</v>
      </c>
      <c r="H2" t="s">
        <v>73</v>
      </c>
      <c r="I2">
        <v>360</v>
      </c>
      <c r="J2">
        <v>267.92</v>
      </c>
      <c r="K2">
        <v>30</v>
      </c>
      <c r="L2">
        <v>50</v>
      </c>
      <c r="M2" s="5">
        <f>L2*3.6/1000</f>
        <v>0.18</v>
      </c>
      <c r="N2">
        <v>0.7</v>
      </c>
    </row>
    <row r="3" spans="1:14" x14ac:dyDescent="0.25">
      <c r="A3" t="s">
        <v>74</v>
      </c>
      <c r="B3">
        <v>10000</v>
      </c>
      <c r="C3" t="s">
        <v>72</v>
      </c>
      <c r="D3" t="s">
        <v>74</v>
      </c>
      <c r="E3">
        <v>10000</v>
      </c>
      <c r="F3" t="s">
        <v>73</v>
      </c>
      <c r="G3">
        <v>836.14</v>
      </c>
      <c r="H3" t="s">
        <v>73</v>
      </c>
      <c r="I3">
        <v>360</v>
      </c>
      <c r="J3">
        <v>267.92</v>
      </c>
      <c r="K3">
        <v>30</v>
      </c>
      <c r="L3">
        <v>50</v>
      </c>
      <c r="M3" s="5">
        <f t="shared" ref="M3:M6" si="0">L3*3.6/1000</f>
        <v>0.18</v>
      </c>
      <c r="N3">
        <v>0.7</v>
      </c>
    </row>
    <row r="4" spans="1:14" x14ac:dyDescent="0.25">
      <c r="A4" t="s">
        <v>75</v>
      </c>
      <c r="B4">
        <v>4000</v>
      </c>
      <c r="C4" t="s">
        <v>72</v>
      </c>
      <c r="D4" t="s">
        <v>75</v>
      </c>
      <c r="E4">
        <v>4000</v>
      </c>
      <c r="F4" t="s">
        <v>73</v>
      </c>
      <c r="G4">
        <v>836.14</v>
      </c>
      <c r="H4" t="s">
        <v>73</v>
      </c>
      <c r="I4">
        <v>360</v>
      </c>
      <c r="J4">
        <v>267.92</v>
      </c>
      <c r="K4">
        <v>30</v>
      </c>
      <c r="L4">
        <v>50</v>
      </c>
      <c r="M4" s="5">
        <f t="shared" si="0"/>
        <v>0.18</v>
      </c>
      <c r="N4">
        <v>0.7</v>
      </c>
    </row>
    <row r="5" spans="1:14" x14ac:dyDescent="0.25">
      <c r="A5" t="s">
        <v>76</v>
      </c>
      <c r="B5">
        <v>270</v>
      </c>
      <c r="C5" t="s">
        <v>77</v>
      </c>
      <c r="D5" t="s">
        <v>78</v>
      </c>
      <c r="E5">
        <v>270</v>
      </c>
      <c r="F5" t="s">
        <v>79</v>
      </c>
      <c r="G5">
        <v>0</v>
      </c>
      <c r="H5" t="s">
        <v>80</v>
      </c>
      <c r="I5">
        <v>0</v>
      </c>
      <c r="J5">
        <v>0</v>
      </c>
      <c r="K5">
        <v>30</v>
      </c>
      <c r="L5">
        <v>50</v>
      </c>
      <c r="M5" s="5">
        <f t="shared" si="0"/>
        <v>0.18</v>
      </c>
      <c r="N5">
        <v>0.85</v>
      </c>
    </row>
    <row r="6" spans="1:14" x14ac:dyDescent="0.25">
      <c r="A6" t="s">
        <v>81</v>
      </c>
      <c r="B6">
        <v>271</v>
      </c>
      <c r="C6" t="s">
        <v>77</v>
      </c>
      <c r="D6" t="s">
        <v>78</v>
      </c>
      <c r="E6">
        <v>270</v>
      </c>
      <c r="F6" t="s">
        <v>79</v>
      </c>
      <c r="G6">
        <v>0</v>
      </c>
      <c r="H6" t="s">
        <v>80</v>
      </c>
      <c r="I6">
        <v>0</v>
      </c>
      <c r="J6">
        <v>0</v>
      </c>
      <c r="K6">
        <v>30</v>
      </c>
      <c r="L6">
        <v>50</v>
      </c>
      <c r="M6" s="5">
        <f t="shared" si="0"/>
        <v>0.18</v>
      </c>
      <c r="N6">
        <v>0.7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costs</vt:lpstr>
      <vt:lpstr>Inhouse heat system costs</vt:lpstr>
      <vt:lpstr>District heating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2022-12-01T13:00:55Z</dcterms:modified>
</cp:coreProperties>
</file>