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124129\Documents\GitHub\Brabant-systeem-integratie-model\Data\"/>
    </mc:Choice>
  </mc:AlternateContent>
  <xr:revisionPtr revIDLastSave="0" documentId="13_ncr:1_{A351C647-D82D-47A9-A947-EA8CE060B1A9}" xr6:coauthVersionLast="47" xr6:coauthVersionMax="47" xr10:uidLastSave="{00000000-0000-0000-0000-000000000000}"/>
  <bookViews>
    <workbookView xWindow="28680" yWindow="-945" windowWidth="29040" windowHeight="17640" xr2:uid="{00000000-000D-0000-FFFF-FFFF00000000}"/>
    <workbookView xWindow="-108" yWindow="-108" windowWidth="23256" windowHeight="12576" xr2:uid="{0A845AA6-7AEF-4350-B61E-BDBD78719A7A}"/>
  </bookViews>
  <sheets>
    <sheet name="HSMS Trafo Brabant plat" sheetId="5" r:id="rId1"/>
    <sheet name="HSMS Trafo Brabant formules" sheetId="4" r:id="rId2"/>
    <sheet name="HSMS Trafo Brabant geodata" sheetId="1" r:id="rId3"/>
    <sheet name="HSMS output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2" i="4"/>
  <c r="AC3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2" i="4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2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2" i="4"/>
  <c r="F2" i="4"/>
  <c r="F36" i="4"/>
  <c r="F37" i="4"/>
  <c r="F38" i="4"/>
  <c r="F39" i="4"/>
  <c r="F40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C33" i="1"/>
  <c r="D33" i="1" s="1"/>
  <c r="C18" i="1"/>
  <c r="D18" i="1" s="1"/>
  <c r="C24" i="1"/>
  <c r="D24" i="1" s="1"/>
  <c r="C26" i="1"/>
  <c r="D26" i="1" s="1"/>
  <c r="C32" i="1"/>
  <c r="D32" i="1" s="1"/>
  <c r="C16" i="1"/>
  <c r="D16" i="1" s="1"/>
  <c r="C21" i="1"/>
  <c r="D21" i="1" s="1"/>
  <c r="C14" i="1"/>
  <c r="C20" i="1"/>
  <c r="D20" i="1" s="1"/>
  <c r="C23" i="1"/>
  <c r="D23" i="1" s="1"/>
  <c r="C39" i="1"/>
  <c r="D39" i="1" s="1"/>
  <c r="C19" i="1"/>
  <c r="D19" i="1" s="1"/>
  <c r="C12" i="1"/>
  <c r="D12" i="1" s="1"/>
  <c r="C8" i="1"/>
  <c r="D8" i="1" s="1"/>
  <c r="C34" i="1"/>
  <c r="D34" i="1" s="1"/>
  <c r="C10" i="1"/>
  <c r="D10" i="1" s="1"/>
  <c r="C30" i="1"/>
  <c r="D30" i="1" s="1"/>
  <c r="C15" i="1"/>
  <c r="D15" i="1" s="1"/>
  <c r="C11" i="1"/>
  <c r="D11" i="1" s="1"/>
  <c r="C35" i="1"/>
  <c r="D35" i="1" s="1"/>
  <c r="C4" i="1"/>
  <c r="D4" i="1" s="1"/>
  <c r="C22" i="1"/>
  <c r="D22" i="1" s="1"/>
  <c r="C40" i="1"/>
  <c r="D40" i="1" s="1"/>
  <c r="C37" i="1"/>
  <c r="D37" i="1" s="1"/>
  <c r="C6" i="1"/>
  <c r="D6" i="1" s="1"/>
  <c r="C7" i="1"/>
  <c r="D7" i="1" s="1"/>
  <c r="C17" i="1"/>
  <c r="D17" i="1" s="1"/>
  <c r="C27" i="1"/>
  <c r="D27" i="1" s="1"/>
  <c r="C25" i="1"/>
  <c r="D25" i="1" s="1"/>
  <c r="C13" i="1"/>
  <c r="D13" i="1" s="1"/>
  <c r="C2" i="1"/>
  <c r="D2" i="1" s="1"/>
  <c r="C28" i="1"/>
  <c r="D28" i="1" s="1"/>
  <c r="C29" i="1"/>
  <c r="D29" i="1" s="1"/>
  <c r="C9" i="1"/>
  <c r="D9" i="1" s="1"/>
  <c r="C3" i="1"/>
  <c r="D3" i="1" s="1"/>
  <c r="C38" i="1"/>
  <c r="D38" i="1" s="1"/>
  <c r="C5" i="1"/>
  <c r="D5" i="1" s="1"/>
  <c r="C31" i="1"/>
  <c r="D31" i="1" s="1"/>
  <c r="C36" i="1"/>
  <c r="D36" i="1" s="1"/>
</calcChain>
</file>

<file path=xl/sharedStrings.xml><?xml version="1.0" encoding="utf-8"?>
<sst xmlns="http://schemas.openxmlformats.org/spreadsheetml/2006/main" count="723" uniqueCount="220">
  <si>
    <t>SE_FLD1_BE</t>
  </si>
  <si>
    <t>SE_FLD21_O</t>
  </si>
  <si>
    <t>SE_FLD22_O</t>
  </si>
  <si>
    <t>SE_FLD32_S</t>
  </si>
  <si>
    <t>SE_FLD4_BO</t>
  </si>
  <si>
    <t>Vzgb</t>
  </si>
  <si>
    <t>GISregion</t>
  </si>
  <si>
    <t>xcoord_2</t>
  </si>
  <si>
    <t>ycoord_2</t>
  </si>
  <si>
    <t>In bedrijf</t>
  </si>
  <si>
    <t>BDL150</t>
  </si>
  <si>
    <t>Station Budel 150</t>
  </si>
  <si>
    <t>HMO150</t>
  </si>
  <si>
    <t>Station Helmond Oost 150</t>
  </si>
  <si>
    <t>HMO</t>
  </si>
  <si>
    <t>BXT150</t>
  </si>
  <si>
    <t>Station Boxtel 150</t>
  </si>
  <si>
    <t>BXT</t>
  </si>
  <si>
    <t>EHVN150</t>
  </si>
  <si>
    <t>Station Eindhoven Noord 150</t>
  </si>
  <si>
    <t>EHVN</t>
  </si>
  <si>
    <t>RSD150</t>
  </si>
  <si>
    <t>Station Roosendaal 150</t>
  </si>
  <si>
    <t>RSD</t>
  </si>
  <si>
    <t>OTD150</t>
  </si>
  <si>
    <t>Station Oosteind 150</t>
  </si>
  <si>
    <t>OTD</t>
  </si>
  <si>
    <t>TBZ150</t>
  </si>
  <si>
    <t>Station Tilburg Zuid 150</t>
  </si>
  <si>
    <t>TBZ</t>
  </si>
  <si>
    <t>TBW150</t>
  </si>
  <si>
    <t>Station Tilburg West 150</t>
  </si>
  <si>
    <t>TBW</t>
  </si>
  <si>
    <t>DTO150</t>
  </si>
  <si>
    <t>Station Dinteloord 150</t>
  </si>
  <si>
    <t>DTO</t>
  </si>
  <si>
    <t>WDT150</t>
  </si>
  <si>
    <t>Station Woensdrecht 150</t>
  </si>
  <si>
    <t>WDT</t>
  </si>
  <si>
    <t>EHVO150</t>
  </si>
  <si>
    <t>Station Eindhoven Oost 150</t>
  </si>
  <si>
    <t>EHVO</t>
  </si>
  <si>
    <t>RSB150</t>
  </si>
  <si>
    <t>Station Roosendaal Borchwerf 150</t>
  </si>
  <si>
    <t>BBS150</t>
  </si>
  <si>
    <t>Station Biesbosch 150</t>
  </si>
  <si>
    <t>BBS</t>
  </si>
  <si>
    <t>BOZ150</t>
  </si>
  <si>
    <t>Station Bergen op Zoom 150</t>
  </si>
  <si>
    <t>BOZ</t>
  </si>
  <si>
    <t>HPS150</t>
  </si>
  <si>
    <t>Station Haps 150</t>
  </si>
  <si>
    <t>HPS</t>
  </si>
  <si>
    <t>TBN150</t>
  </si>
  <si>
    <t>Station Tilburg Noord 150</t>
  </si>
  <si>
    <t>TBN</t>
  </si>
  <si>
    <t>EHVZ150</t>
  </si>
  <si>
    <t>Station Eindhoven Zuid 150</t>
  </si>
  <si>
    <t>EHVZ</t>
  </si>
  <si>
    <t>BD150</t>
  </si>
  <si>
    <t>Station Breda 150</t>
  </si>
  <si>
    <t>BD</t>
  </si>
  <si>
    <t>BT150</t>
  </si>
  <si>
    <t>Station Best 150</t>
  </si>
  <si>
    <t>BT</t>
  </si>
  <si>
    <t>ARI150</t>
  </si>
  <si>
    <t>Station Aarle Rixtel 150</t>
  </si>
  <si>
    <t>ARI</t>
  </si>
  <si>
    <t>HMZ150</t>
  </si>
  <si>
    <t>Station Helmond Zuid 150</t>
  </si>
  <si>
    <t>HMZ</t>
  </si>
  <si>
    <t>GT150</t>
  </si>
  <si>
    <t>Station Geertruidenberg 150</t>
  </si>
  <si>
    <t>GT</t>
  </si>
  <si>
    <t>OS150</t>
  </si>
  <si>
    <t>Station Oss 150</t>
  </si>
  <si>
    <t>OS</t>
  </si>
  <si>
    <t>ZBH150</t>
  </si>
  <si>
    <t>Station Zevenbergschenhoek 150</t>
  </si>
  <si>
    <t>EHV380</t>
  </si>
  <si>
    <t>Station Eindhoven 380</t>
  </si>
  <si>
    <t>HTW150</t>
  </si>
  <si>
    <t>Station 's Hertogenbosch West 150</t>
  </si>
  <si>
    <t>HTW</t>
  </si>
  <si>
    <t>HPT150</t>
  </si>
  <si>
    <t>Station Hapert 150</t>
  </si>
  <si>
    <t>HPT</t>
  </si>
  <si>
    <t>ERD150</t>
  </si>
  <si>
    <t>Station Eerde 150</t>
  </si>
  <si>
    <t>ERD</t>
  </si>
  <si>
    <t>WW150</t>
  </si>
  <si>
    <t>Station Waalwijk 150</t>
  </si>
  <si>
    <t>WW</t>
  </si>
  <si>
    <t>EHVW150</t>
  </si>
  <si>
    <t>Station Eindhoven West 150</t>
  </si>
  <si>
    <t>EHVW</t>
  </si>
  <si>
    <t>PCH150</t>
  </si>
  <si>
    <t>Station Princenhage 150</t>
  </si>
  <si>
    <t>PCH</t>
  </si>
  <si>
    <t>BMR</t>
  </si>
  <si>
    <t>UD150</t>
  </si>
  <si>
    <t>Station Uden 150</t>
  </si>
  <si>
    <t>UD</t>
  </si>
  <si>
    <t>MZ150</t>
  </si>
  <si>
    <t>Station Maarheeze 150</t>
  </si>
  <si>
    <t>MZ</t>
  </si>
  <si>
    <t>HTN150</t>
  </si>
  <si>
    <t>Station 's Hertogenbosch Noord 150</t>
  </si>
  <si>
    <t>HTN</t>
  </si>
  <si>
    <t>CU150</t>
  </si>
  <si>
    <t>Station Cuyk 150</t>
  </si>
  <si>
    <t>CU</t>
  </si>
  <si>
    <t>MDK150</t>
  </si>
  <si>
    <t>Station Moerdijk 150</t>
  </si>
  <si>
    <t>MDK</t>
  </si>
  <si>
    <t>GT380</t>
  </si>
  <si>
    <t>Station Geertruidenberg 380</t>
  </si>
  <si>
    <t>ETN150</t>
  </si>
  <si>
    <t>Station Etten Leur 150</t>
  </si>
  <si>
    <t>ETN</t>
  </si>
  <si>
    <t>TBC150</t>
  </si>
  <si>
    <t>Station Tilburg Centrum 150</t>
  </si>
  <si>
    <t>TBC</t>
  </si>
  <si>
    <t>station</t>
  </si>
  <si>
    <t>GENN</t>
  </si>
  <si>
    <t>Gennep</t>
  </si>
  <si>
    <t>KV</t>
  </si>
  <si>
    <t>RLL</t>
  </si>
  <si>
    <t>Rilland</t>
  </si>
  <si>
    <t>NEDW</t>
  </si>
  <si>
    <t>Nederweert</t>
  </si>
  <si>
    <t>Limburg</t>
  </si>
  <si>
    <t>Zeeland</t>
  </si>
  <si>
    <t>Station Nederweert 150</t>
  </si>
  <si>
    <t>Station Rilland 150</t>
  </si>
  <si>
    <t>Station Gennep 150</t>
  </si>
  <si>
    <t>Geertruidenberg</t>
  </si>
  <si>
    <t>TSD</t>
  </si>
  <si>
    <t>Station Teersdijk</t>
  </si>
  <si>
    <t>Teersdijk</t>
  </si>
  <si>
    <t>Gelderland</t>
  </si>
  <si>
    <t>Station Boxmeer</t>
  </si>
  <si>
    <t>Boxmeer</t>
  </si>
  <si>
    <t>Noord-Brabant</t>
  </si>
  <si>
    <t>VENR</t>
  </si>
  <si>
    <t>Station Venray</t>
  </si>
  <si>
    <t>Venray</t>
  </si>
  <si>
    <t>beschikbareCapaciteitAfname3JaarMva</t>
  </si>
  <si>
    <t>beschikbareCapaciteitAfname5JaarMva</t>
  </si>
  <si>
    <t>beschikbareCapaciteitAfnameHuidigMva</t>
  </si>
  <si>
    <t>beschikbareCapaciteitInvoeding10JaarMva</t>
  </si>
  <si>
    <t>beschikbareCapaciteitInvoeding3JaarMva</t>
  </si>
  <si>
    <t>beschikbareCapaciteitInvoeding5JaarMva</t>
  </si>
  <si>
    <t>beschikbareCapaciteitInvoedingHuidigMva</t>
  </si>
  <si>
    <t>beschikbareCapaciteitAfname10JaarMva</t>
  </si>
  <si>
    <t>investeringsplanningTijdAfname</t>
  </si>
  <si>
    <t>investeringsplanningTijdInvoeding</t>
  </si>
  <si>
    <t>investeringsplanningVermogenAfname</t>
  </si>
  <si>
    <t>investeringsplanningVermogenInvoeding</t>
  </si>
  <si>
    <t>netbeheerder</t>
  </si>
  <si>
    <t>Enexis</t>
  </si>
  <si>
    <t>peildatum</t>
  </si>
  <si>
    <t>Woensdrecht</t>
  </si>
  <si>
    <t>status</t>
  </si>
  <si>
    <t>Bestaand</t>
  </si>
  <si>
    <t>totaleCapaciteitAfnameMva</t>
  </si>
  <si>
    <t>totaleCapaciteitInvoedingMva</t>
  </si>
  <si>
    <t>Bergen op Zoom</t>
  </si>
  <si>
    <t>Dinteloord</t>
  </si>
  <si>
    <t>Moerdijk</t>
  </si>
  <si>
    <t>Biesbosch</t>
  </si>
  <si>
    <t>Roosendaal</t>
  </si>
  <si>
    <t>Princenhage</t>
  </si>
  <si>
    <t>Breda</t>
  </si>
  <si>
    <t>Etten</t>
  </si>
  <si>
    <t>Waalwijk</t>
  </si>
  <si>
    <t>Oosteind</t>
  </si>
  <si>
    <t>Tilburg Zuid</t>
  </si>
  <si>
    <t>Tilburg Centrum</t>
  </si>
  <si>
    <t>Tilburg Noord</t>
  </si>
  <si>
    <t>'s-Hertogenbosch West</t>
  </si>
  <si>
    <t>'s-Hertogenbosch Noord</t>
  </si>
  <si>
    <t>Tilburg West</t>
  </si>
  <si>
    <t>Boxtel</t>
  </si>
  <si>
    <t>Hapert</t>
  </si>
  <si>
    <t>Oss</t>
  </si>
  <si>
    <t>Eerde</t>
  </si>
  <si>
    <t>Uden</t>
  </si>
  <si>
    <t>Cuijk</t>
  </si>
  <si>
    <t>Haps</t>
  </si>
  <si>
    <t>Best</t>
  </si>
  <si>
    <t>Aarle-Rixtel</t>
  </si>
  <si>
    <t>Eindhoven Noord</t>
  </si>
  <si>
    <t>Eindhoven Oost</t>
  </si>
  <si>
    <t>Helmond Zuid</t>
  </si>
  <si>
    <t>Eindhoven West</t>
  </si>
  <si>
    <t>Eindhoven Zuid</t>
  </si>
  <si>
    <t>Maarheeze</t>
  </si>
  <si>
    <t>Helmond Oost</t>
  </si>
  <si>
    <t>ID</t>
  </si>
  <si>
    <t>Column1</t>
  </si>
  <si>
    <t>Column2</t>
  </si>
  <si>
    <t>Zevenbergschenhoek</t>
  </si>
  <si>
    <t>verwachtJaarVanOverbelastingAfnameMax2050</t>
  </si>
  <si>
    <t>verwachtJaarVanOverbelastingInvoedingMax2050</t>
  </si>
  <si>
    <t>Budel</t>
  </si>
  <si>
    <t>Eindhoven</t>
  </si>
  <si>
    <t>Roosendaal Borchwerf</t>
  </si>
  <si>
    <t>netvlak</t>
  </si>
  <si>
    <t>klantstation</t>
  </si>
  <si>
    <t>HS-station</t>
  </si>
  <si>
    <t>HSMS-station</t>
  </si>
  <si>
    <t>type</t>
  </si>
  <si>
    <t>Voorzieningsgebied</t>
  </si>
  <si>
    <t xml:space="preserve"> </t>
  </si>
  <si>
    <t>inbedrijfname</t>
  </si>
  <si>
    <t>GISRegion</t>
  </si>
  <si>
    <t>Longtitude</t>
  </si>
  <si>
    <t>Latitude</t>
  </si>
  <si>
    <t>plaats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</si>
</sst>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">
    <dxf>
      <numFmt numFmtId="164" formatCode="dd/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13FE75-8CA0-4595-87B8-A7687ACCA1F9}" name="Table1" displayName="Table1" ref="A1:K40" totalsRowShown="0">
  <autoFilter ref="A1:K40" xr:uid="{6213FE75-8CA0-4595-87B8-A7687ACCA1F9}"/>
  <sortState xmlns:xlrd2="http://schemas.microsoft.com/office/spreadsheetml/2017/richdata2" ref="A2:K40">
    <sortCondition ref="I1:I40"/>
  </sortState>
  <tableColumns count="11">
    <tableColumn id="2" xr3:uid="{E43164DA-5088-4174-9277-866841DFCD39}" name="SE_FLD21_O"/>
    <tableColumn id="3" xr3:uid="{AC1E6785-CFD4-4924-AE57-D8ACCBC06BF6}" name="SE_FLD22_O"/>
    <tableColumn id="4" xr3:uid="{6146A997-8D15-4F29-8271-3732C71859EB}" name="Column1">
      <calculatedColumnFormula>RIGHT(B2,(LEN(B2)-8))</calculatedColumnFormula>
    </tableColumn>
    <tableColumn id="5" xr3:uid="{1D3B5B70-3252-4919-933F-87C766B11C1A}" name="Column2">
      <calculatedColumnFormula>LEFT(C2,LEN(C2)-4)</calculatedColumnFormula>
    </tableColumn>
    <tableColumn id="6" xr3:uid="{A927B365-AF36-4E39-9CAE-7112DF2586C3}" name="SE_FLD32_S"/>
    <tableColumn id="1" xr3:uid="{C028FAF6-CBA4-45EC-AD88-5D4FAB5355F4}" name="SE_FLD1_BE"/>
    <tableColumn id="16" xr3:uid="{0AB92163-ABA6-48F7-A22C-1743E29DD2ED}" name="SE_FLD4_BO" dataDxfId="0"/>
    <tableColumn id="17" xr3:uid="{31292D4B-BFC3-4B8F-834C-DEEEBBD90DC8}" name="Vzgb"/>
    <tableColumn id="18" xr3:uid="{3CD2EE5F-A658-4C69-B7CE-5842C92C0DCD}" name="GISregion"/>
    <tableColumn id="19" xr3:uid="{84AC467B-75EA-421B-BDA9-45D1EF4C66FB}" name="xcoord_2"/>
    <tableColumn id="20" xr3:uid="{0F6C2E2E-B604-4230-8E8B-F918EB2D0D23}" name="ycoord_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10026-6939-4DF3-A0D0-666A4958A9F1}">
  <dimension ref="A1:AC40"/>
  <sheetViews>
    <sheetView tabSelected="1" topLeftCell="B1" workbookViewId="0">
      <selection activeCell="T17" sqref="T17"/>
    </sheetView>
    <sheetView tabSelected="1" workbookViewId="1"/>
  </sheetViews>
  <sheetFormatPr defaultRowHeight="13.2" x14ac:dyDescent="0.25"/>
  <cols>
    <col min="22" max="22" width="10.109375" bestFit="1" customWidth="1"/>
  </cols>
  <sheetData>
    <row r="1" spans="1:29" x14ac:dyDescent="0.25">
      <c r="A1" t="s">
        <v>199</v>
      </c>
      <c r="B1" t="s">
        <v>123</v>
      </c>
      <c r="C1" t="s">
        <v>219</v>
      </c>
      <c r="D1" t="s">
        <v>208</v>
      </c>
      <c r="E1" t="s">
        <v>212</v>
      </c>
      <c r="F1" t="s">
        <v>213</v>
      </c>
      <c r="G1" t="s">
        <v>165</v>
      </c>
      <c r="H1" t="s">
        <v>166</v>
      </c>
      <c r="I1" t="s">
        <v>149</v>
      </c>
      <c r="J1" t="s">
        <v>147</v>
      </c>
      <c r="K1" t="s">
        <v>148</v>
      </c>
      <c r="L1" t="s">
        <v>154</v>
      </c>
      <c r="M1" t="s">
        <v>153</v>
      </c>
      <c r="N1" t="s">
        <v>151</v>
      </c>
      <c r="O1" t="s">
        <v>152</v>
      </c>
      <c r="P1" t="s">
        <v>150</v>
      </c>
      <c r="Q1" t="s">
        <v>155</v>
      </c>
      <c r="R1" t="s">
        <v>156</v>
      </c>
      <c r="S1" t="s">
        <v>157</v>
      </c>
      <c r="T1" t="s">
        <v>158</v>
      </c>
      <c r="U1" t="s">
        <v>159</v>
      </c>
      <c r="V1" t="s">
        <v>161</v>
      </c>
      <c r="W1" t="s">
        <v>163</v>
      </c>
      <c r="X1" t="s">
        <v>203</v>
      </c>
      <c r="Y1" t="s">
        <v>204</v>
      </c>
      <c r="Z1" t="s">
        <v>215</v>
      </c>
      <c r="AA1" t="s">
        <v>216</v>
      </c>
      <c r="AB1" t="s">
        <v>217</v>
      </c>
      <c r="AC1" t="s">
        <v>218</v>
      </c>
    </row>
    <row r="2" spans="1:29" x14ac:dyDescent="0.25">
      <c r="A2" t="s">
        <v>65</v>
      </c>
      <c r="B2" t="s">
        <v>66</v>
      </c>
      <c r="C2" t="s">
        <v>191</v>
      </c>
      <c r="D2">
        <v>150</v>
      </c>
      <c r="E2" t="s">
        <v>211</v>
      </c>
      <c r="F2" t="s">
        <v>67</v>
      </c>
      <c r="G2">
        <v>112</v>
      </c>
      <c r="H2">
        <v>55</v>
      </c>
      <c r="I2">
        <v>32</v>
      </c>
      <c r="J2">
        <v>32</v>
      </c>
      <c r="K2">
        <v>32</v>
      </c>
      <c r="L2">
        <v>112</v>
      </c>
      <c r="M2">
        <v>0</v>
      </c>
      <c r="N2">
        <v>0</v>
      </c>
      <c r="O2">
        <v>0</v>
      </c>
      <c r="P2">
        <v>0</v>
      </c>
      <c r="Q2">
        <v>2027</v>
      </c>
      <c r="R2">
        <v>2050</v>
      </c>
      <c r="S2">
        <v>80</v>
      </c>
      <c r="T2">
        <v>0</v>
      </c>
      <c r="U2" t="s">
        <v>160</v>
      </c>
      <c r="V2" s="2">
        <v>44670</v>
      </c>
      <c r="W2" t="s">
        <v>164</v>
      </c>
      <c r="X2">
        <v>2028</v>
      </c>
      <c r="Y2">
        <v>2022</v>
      </c>
      <c r="Z2">
        <v>24838</v>
      </c>
      <c r="AA2">
        <v>10</v>
      </c>
      <c r="AB2">
        <v>5.6706945996515223</v>
      </c>
      <c r="AC2">
        <v>51.510384259130937</v>
      </c>
    </row>
    <row r="3" spans="1:29" x14ac:dyDescent="0.25">
      <c r="A3" t="s">
        <v>47</v>
      </c>
      <c r="B3" t="s">
        <v>48</v>
      </c>
      <c r="C3" t="s">
        <v>167</v>
      </c>
      <c r="D3">
        <v>150</v>
      </c>
      <c r="E3" t="s">
        <v>211</v>
      </c>
      <c r="F3" t="s">
        <v>49</v>
      </c>
      <c r="G3">
        <v>184</v>
      </c>
      <c r="H3">
        <v>113</v>
      </c>
      <c r="I3">
        <v>92</v>
      </c>
      <c r="J3">
        <v>109</v>
      </c>
      <c r="K3">
        <v>109</v>
      </c>
      <c r="L3">
        <v>109</v>
      </c>
      <c r="M3">
        <v>0</v>
      </c>
      <c r="N3">
        <v>0</v>
      </c>
      <c r="O3">
        <v>0</v>
      </c>
      <c r="P3">
        <v>0</v>
      </c>
      <c r="Q3">
        <v>2023</v>
      </c>
      <c r="R3">
        <v>2050</v>
      </c>
      <c r="S3">
        <v>17</v>
      </c>
      <c r="T3">
        <v>0</v>
      </c>
      <c r="U3" t="s">
        <v>160</v>
      </c>
      <c r="V3" s="2">
        <v>44670</v>
      </c>
      <c r="W3" t="s">
        <v>164</v>
      </c>
      <c r="X3">
        <v>2050</v>
      </c>
      <c r="Y3">
        <v>2022</v>
      </c>
      <c r="Z3">
        <v>28126</v>
      </c>
      <c r="AA3">
        <v>11</v>
      </c>
      <c r="AB3">
        <v>4.2710892466447463</v>
      </c>
      <c r="AC3">
        <v>51.504863853653141</v>
      </c>
    </row>
    <row r="4" spans="1:29" x14ac:dyDescent="0.25">
      <c r="A4" t="s">
        <v>62</v>
      </c>
      <c r="B4" t="s">
        <v>63</v>
      </c>
      <c r="C4" t="s">
        <v>190</v>
      </c>
      <c r="D4">
        <v>150</v>
      </c>
      <c r="E4" t="s">
        <v>211</v>
      </c>
      <c r="F4" t="s">
        <v>64</v>
      </c>
      <c r="G4">
        <v>101</v>
      </c>
      <c r="H4">
        <v>85</v>
      </c>
      <c r="I4">
        <v>11</v>
      </c>
      <c r="J4">
        <v>11</v>
      </c>
      <c r="K4">
        <v>11</v>
      </c>
      <c r="L4">
        <v>86</v>
      </c>
      <c r="M4">
        <v>0</v>
      </c>
      <c r="N4">
        <v>0</v>
      </c>
      <c r="O4">
        <v>0</v>
      </c>
      <c r="P4">
        <v>0</v>
      </c>
      <c r="Q4">
        <v>2030</v>
      </c>
      <c r="R4">
        <v>2050</v>
      </c>
      <c r="S4">
        <v>75</v>
      </c>
      <c r="T4">
        <v>0</v>
      </c>
      <c r="U4" t="s">
        <v>160</v>
      </c>
      <c r="V4" s="2">
        <v>44670</v>
      </c>
      <c r="W4" t="s">
        <v>164</v>
      </c>
      <c r="X4">
        <v>2028</v>
      </c>
      <c r="Y4">
        <v>2022</v>
      </c>
      <c r="Z4">
        <v>26665</v>
      </c>
      <c r="AA4">
        <v>14</v>
      </c>
      <c r="AB4">
        <v>5.4125211558438897</v>
      </c>
      <c r="AC4">
        <v>51.488092708979387</v>
      </c>
    </row>
    <row r="5" spans="1:29" x14ac:dyDescent="0.25">
      <c r="A5" t="s">
        <v>44</v>
      </c>
      <c r="B5" t="s">
        <v>45</v>
      </c>
      <c r="C5" t="s">
        <v>170</v>
      </c>
      <c r="D5">
        <v>150</v>
      </c>
      <c r="E5" t="s">
        <v>211</v>
      </c>
      <c r="F5" t="s">
        <v>46</v>
      </c>
      <c r="G5">
        <v>22</v>
      </c>
      <c r="H5">
        <v>13</v>
      </c>
      <c r="I5">
        <v>1</v>
      </c>
      <c r="J5">
        <v>1</v>
      </c>
      <c r="K5">
        <v>1</v>
      </c>
      <c r="L5">
        <v>46</v>
      </c>
      <c r="M5">
        <v>0</v>
      </c>
      <c r="N5">
        <v>0</v>
      </c>
      <c r="O5">
        <v>0</v>
      </c>
      <c r="P5">
        <v>0</v>
      </c>
      <c r="Q5">
        <v>2029</v>
      </c>
      <c r="R5">
        <v>2050</v>
      </c>
      <c r="S5">
        <v>45</v>
      </c>
      <c r="T5">
        <v>0</v>
      </c>
      <c r="U5" t="s">
        <v>160</v>
      </c>
      <c r="V5" s="2">
        <v>44670</v>
      </c>
      <c r="W5" t="s">
        <v>164</v>
      </c>
      <c r="X5">
        <v>2027</v>
      </c>
      <c r="Y5">
        <v>2022</v>
      </c>
      <c r="Z5">
        <v>26299</v>
      </c>
      <c r="AA5">
        <v>18</v>
      </c>
      <c r="AB5">
        <v>4.7919463147999304</v>
      </c>
      <c r="AC5">
        <v>51.767774723468243</v>
      </c>
    </row>
    <row r="6" spans="1:29" x14ac:dyDescent="0.25">
      <c r="A6" t="s">
        <v>15</v>
      </c>
      <c r="B6" t="s">
        <v>16</v>
      </c>
      <c r="C6" t="s">
        <v>183</v>
      </c>
      <c r="D6">
        <v>150</v>
      </c>
      <c r="E6" t="s">
        <v>211</v>
      </c>
      <c r="F6" t="s">
        <v>17</v>
      </c>
      <c r="G6">
        <v>38</v>
      </c>
      <c r="H6">
        <v>30</v>
      </c>
      <c r="I6">
        <v>1</v>
      </c>
      <c r="J6">
        <v>1</v>
      </c>
      <c r="K6">
        <v>1</v>
      </c>
      <c r="L6">
        <v>1</v>
      </c>
      <c r="M6">
        <v>0</v>
      </c>
      <c r="N6">
        <v>0</v>
      </c>
      <c r="O6">
        <v>0</v>
      </c>
      <c r="P6">
        <v>0</v>
      </c>
      <c r="Q6">
        <v>2050</v>
      </c>
      <c r="R6">
        <v>2050</v>
      </c>
      <c r="S6">
        <v>0</v>
      </c>
      <c r="T6">
        <v>0</v>
      </c>
      <c r="U6" t="s">
        <v>160</v>
      </c>
      <c r="V6" s="2">
        <v>44670</v>
      </c>
      <c r="W6" t="s">
        <v>164</v>
      </c>
      <c r="X6">
        <v>2027</v>
      </c>
      <c r="Y6">
        <v>2022</v>
      </c>
      <c r="Z6">
        <v>41640</v>
      </c>
      <c r="AA6">
        <v>17</v>
      </c>
      <c r="AB6">
        <v>5.3212396015557397</v>
      </c>
      <c r="AC6">
        <v>51.57560813655757</v>
      </c>
    </row>
    <row r="7" spans="1:29" x14ac:dyDescent="0.25">
      <c r="A7" t="s">
        <v>59</v>
      </c>
      <c r="B7" t="s">
        <v>60</v>
      </c>
      <c r="C7" t="s">
        <v>173</v>
      </c>
      <c r="D7">
        <v>150</v>
      </c>
      <c r="E7" t="s">
        <v>211</v>
      </c>
      <c r="F7" t="s">
        <v>61</v>
      </c>
      <c r="G7">
        <v>194</v>
      </c>
      <c r="H7">
        <v>61</v>
      </c>
      <c r="I7">
        <v>24</v>
      </c>
      <c r="J7">
        <v>24</v>
      </c>
      <c r="K7">
        <v>24</v>
      </c>
      <c r="L7">
        <v>104</v>
      </c>
      <c r="M7">
        <v>0</v>
      </c>
      <c r="N7">
        <v>0</v>
      </c>
      <c r="O7">
        <v>0</v>
      </c>
      <c r="P7">
        <v>0</v>
      </c>
      <c r="Q7">
        <v>2030</v>
      </c>
      <c r="R7">
        <v>2050</v>
      </c>
      <c r="S7">
        <v>80</v>
      </c>
      <c r="T7">
        <v>0</v>
      </c>
      <c r="U7" t="s">
        <v>160</v>
      </c>
      <c r="V7" s="2">
        <v>44670</v>
      </c>
      <c r="W7" t="s">
        <v>164</v>
      </c>
      <c r="X7">
        <v>2030</v>
      </c>
      <c r="Y7">
        <v>2022</v>
      </c>
      <c r="Z7">
        <v>18629</v>
      </c>
      <c r="AA7">
        <v>29</v>
      </c>
      <c r="AB7">
        <v>4.7744555698742763</v>
      </c>
      <c r="AC7">
        <v>51.607949177388711</v>
      </c>
    </row>
    <row r="8" spans="1:29" x14ac:dyDescent="0.25">
      <c r="A8" t="s">
        <v>109</v>
      </c>
      <c r="B8" t="s">
        <v>110</v>
      </c>
      <c r="C8" t="s">
        <v>188</v>
      </c>
      <c r="D8">
        <v>150</v>
      </c>
      <c r="E8" t="s">
        <v>211</v>
      </c>
      <c r="F8" t="s">
        <v>111</v>
      </c>
      <c r="G8">
        <v>55</v>
      </c>
      <c r="H8">
        <v>35</v>
      </c>
      <c r="I8">
        <v>32</v>
      </c>
      <c r="J8">
        <v>32</v>
      </c>
      <c r="K8">
        <v>32</v>
      </c>
      <c r="L8">
        <v>32</v>
      </c>
      <c r="M8">
        <v>17</v>
      </c>
      <c r="N8">
        <v>17</v>
      </c>
      <c r="O8">
        <v>17</v>
      </c>
      <c r="P8">
        <v>17</v>
      </c>
      <c r="Q8">
        <v>2050</v>
      </c>
      <c r="R8">
        <v>2050</v>
      </c>
      <c r="S8">
        <v>0</v>
      </c>
      <c r="T8">
        <v>0</v>
      </c>
      <c r="U8" t="s">
        <v>160</v>
      </c>
      <c r="V8" s="2">
        <v>44670</v>
      </c>
      <c r="W8" t="s">
        <v>164</v>
      </c>
      <c r="X8">
        <v>2050</v>
      </c>
      <c r="Y8">
        <v>2050</v>
      </c>
      <c r="Z8">
        <v>33970</v>
      </c>
      <c r="AA8">
        <v>8</v>
      </c>
      <c r="AB8">
        <v>5.8441049366533564</v>
      </c>
      <c r="AC8">
        <v>51.740340599237108</v>
      </c>
    </row>
    <row r="9" spans="1:29" x14ac:dyDescent="0.25">
      <c r="A9" t="s">
        <v>33</v>
      </c>
      <c r="B9" t="s">
        <v>34</v>
      </c>
      <c r="C9" t="s">
        <v>168</v>
      </c>
      <c r="D9">
        <v>150</v>
      </c>
      <c r="E9" t="s">
        <v>211</v>
      </c>
      <c r="F9" t="s">
        <v>35</v>
      </c>
      <c r="G9">
        <v>155</v>
      </c>
      <c r="H9">
        <v>144</v>
      </c>
      <c r="I9">
        <v>105</v>
      </c>
      <c r="J9">
        <v>105</v>
      </c>
      <c r="K9">
        <v>105</v>
      </c>
      <c r="L9">
        <v>105</v>
      </c>
      <c r="M9">
        <v>15</v>
      </c>
      <c r="N9">
        <v>15</v>
      </c>
      <c r="O9">
        <v>15</v>
      </c>
      <c r="P9">
        <v>15</v>
      </c>
      <c r="Q9">
        <v>2050</v>
      </c>
      <c r="R9">
        <v>2050</v>
      </c>
      <c r="S9">
        <v>0</v>
      </c>
      <c r="T9">
        <v>0</v>
      </c>
      <c r="U9" t="s">
        <v>160</v>
      </c>
      <c r="V9" s="2">
        <v>44670</v>
      </c>
      <c r="W9" t="s">
        <v>164</v>
      </c>
      <c r="X9">
        <v>2050</v>
      </c>
      <c r="Y9">
        <v>2050</v>
      </c>
      <c r="Z9">
        <v>41275</v>
      </c>
      <c r="AA9">
        <v>13</v>
      </c>
      <c r="AB9">
        <v>4.3952317394706926</v>
      </c>
      <c r="AC9">
        <v>51.621115246140079</v>
      </c>
    </row>
    <row r="10" spans="1:29" x14ac:dyDescent="0.25">
      <c r="A10" t="s">
        <v>87</v>
      </c>
      <c r="B10" t="s">
        <v>88</v>
      </c>
      <c r="C10" t="s">
        <v>186</v>
      </c>
      <c r="D10">
        <v>150</v>
      </c>
      <c r="E10" t="s">
        <v>211</v>
      </c>
      <c r="F10" t="s">
        <v>89</v>
      </c>
      <c r="G10">
        <v>155</v>
      </c>
      <c r="H10">
        <v>130</v>
      </c>
      <c r="I10">
        <v>28</v>
      </c>
      <c r="J10">
        <v>28</v>
      </c>
      <c r="K10">
        <v>28</v>
      </c>
      <c r="L10">
        <v>87</v>
      </c>
      <c r="M10">
        <v>0</v>
      </c>
      <c r="N10">
        <v>0</v>
      </c>
      <c r="O10">
        <v>0</v>
      </c>
      <c r="P10">
        <v>0</v>
      </c>
      <c r="Q10">
        <v>2027</v>
      </c>
      <c r="R10">
        <v>2050</v>
      </c>
      <c r="S10">
        <v>59</v>
      </c>
      <c r="T10">
        <v>0</v>
      </c>
      <c r="U10" t="s">
        <v>160</v>
      </c>
      <c r="V10" s="2">
        <v>44670</v>
      </c>
      <c r="W10" t="s">
        <v>164</v>
      </c>
      <c r="X10">
        <v>2050</v>
      </c>
      <c r="Y10">
        <v>2022</v>
      </c>
      <c r="Z10">
        <v>21551</v>
      </c>
      <c r="AA10">
        <v>16</v>
      </c>
      <c r="AB10">
        <v>5.4896258273218521</v>
      </c>
      <c r="AC10">
        <v>51.606120231114957</v>
      </c>
    </row>
    <row r="11" spans="1:29" x14ac:dyDescent="0.25">
      <c r="A11" t="s">
        <v>18</v>
      </c>
      <c r="B11" t="s">
        <v>19</v>
      </c>
      <c r="C11" t="s">
        <v>192</v>
      </c>
      <c r="D11">
        <v>150</v>
      </c>
      <c r="E11" t="s">
        <v>211</v>
      </c>
      <c r="F11" t="s">
        <v>20</v>
      </c>
      <c r="G11">
        <v>114</v>
      </c>
      <c r="H11">
        <v>65</v>
      </c>
      <c r="I11">
        <v>12</v>
      </c>
      <c r="J11">
        <v>12</v>
      </c>
      <c r="K11">
        <v>12</v>
      </c>
      <c r="L11">
        <v>12</v>
      </c>
      <c r="M11">
        <v>47</v>
      </c>
      <c r="N11">
        <v>47</v>
      </c>
      <c r="O11">
        <v>47</v>
      </c>
      <c r="P11">
        <v>47</v>
      </c>
      <c r="Q11">
        <v>2050</v>
      </c>
      <c r="R11">
        <v>2050</v>
      </c>
      <c r="S11">
        <v>0</v>
      </c>
      <c r="T11">
        <v>0</v>
      </c>
      <c r="U11" t="s">
        <v>160</v>
      </c>
      <c r="V11" s="2">
        <v>44670</v>
      </c>
      <c r="W11" t="s">
        <v>164</v>
      </c>
      <c r="X11">
        <v>2050</v>
      </c>
      <c r="Y11">
        <v>2050</v>
      </c>
      <c r="Z11">
        <v>15707</v>
      </c>
      <c r="AA11">
        <v>23</v>
      </c>
      <c r="AB11">
        <v>5.4444871753592379</v>
      </c>
      <c r="AC11">
        <v>51.461593334179383</v>
      </c>
    </row>
    <row r="12" spans="1:29" x14ac:dyDescent="0.25">
      <c r="A12" t="s">
        <v>39</v>
      </c>
      <c r="B12" t="s">
        <v>40</v>
      </c>
      <c r="C12" t="s">
        <v>193</v>
      </c>
      <c r="D12">
        <v>150</v>
      </c>
      <c r="E12" t="s">
        <v>211</v>
      </c>
      <c r="F12" t="s">
        <v>41</v>
      </c>
      <c r="G12">
        <v>179</v>
      </c>
      <c r="H12">
        <v>122</v>
      </c>
      <c r="I12">
        <v>19</v>
      </c>
      <c r="J12">
        <v>19</v>
      </c>
      <c r="K12">
        <v>19</v>
      </c>
      <c r="L12">
        <v>52</v>
      </c>
      <c r="M12">
        <v>5</v>
      </c>
      <c r="N12">
        <v>5</v>
      </c>
      <c r="O12">
        <v>5</v>
      </c>
      <c r="P12">
        <v>5</v>
      </c>
      <c r="Q12">
        <v>2027</v>
      </c>
      <c r="R12">
        <v>2050</v>
      </c>
      <c r="S12">
        <v>33</v>
      </c>
      <c r="T12">
        <v>0</v>
      </c>
      <c r="U12" t="s">
        <v>160</v>
      </c>
      <c r="V12" s="2">
        <v>44670</v>
      </c>
      <c r="W12" t="s">
        <v>164</v>
      </c>
      <c r="X12">
        <v>2027</v>
      </c>
      <c r="Y12">
        <v>2050</v>
      </c>
      <c r="Z12">
        <v>21916</v>
      </c>
      <c r="AA12">
        <v>22</v>
      </c>
      <c r="AB12">
        <v>5.5300951345642284</v>
      </c>
      <c r="AC12">
        <v>51.44631872165796</v>
      </c>
    </row>
    <row r="13" spans="1:29" x14ac:dyDescent="0.25">
      <c r="A13" t="s">
        <v>93</v>
      </c>
      <c r="B13" t="s">
        <v>94</v>
      </c>
      <c r="C13" t="s">
        <v>195</v>
      </c>
      <c r="D13">
        <v>150</v>
      </c>
      <c r="E13" t="s">
        <v>211</v>
      </c>
      <c r="F13" t="s">
        <v>95</v>
      </c>
      <c r="G13">
        <v>79</v>
      </c>
      <c r="H13">
        <v>32</v>
      </c>
      <c r="I13">
        <v>5</v>
      </c>
      <c r="J13">
        <v>5</v>
      </c>
      <c r="K13">
        <v>5</v>
      </c>
      <c r="L13">
        <v>50</v>
      </c>
      <c r="M13">
        <v>0</v>
      </c>
      <c r="N13">
        <v>0</v>
      </c>
      <c r="O13">
        <v>0</v>
      </c>
      <c r="P13">
        <v>0</v>
      </c>
      <c r="Q13">
        <v>2029</v>
      </c>
      <c r="R13">
        <v>2050</v>
      </c>
      <c r="S13">
        <v>45</v>
      </c>
      <c r="T13">
        <v>0</v>
      </c>
      <c r="U13" t="s">
        <v>160</v>
      </c>
      <c r="V13" s="2">
        <v>44670</v>
      </c>
      <c r="W13" t="s">
        <v>164</v>
      </c>
      <c r="X13">
        <v>2027</v>
      </c>
      <c r="Y13">
        <v>2022</v>
      </c>
      <c r="Z13">
        <v>32509</v>
      </c>
      <c r="AA13">
        <v>24</v>
      </c>
      <c r="AB13">
        <v>5.4328586311462059</v>
      </c>
      <c r="AC13">
        <v>51.427097239364869</v>
      </c>
    </row>
    <row r="14" spans="1:29" x14ac:dyDescent="0.25">
      <c r="A14" t="s">
        <v>56</v>
      </c>
      <c r="B14" t="s">
        <v>57</v>
      </c>
      <c r="C14" t="s">
        <v>196</v>
      </c>
      <c r="D14">
        <v>150</v>
      </c>
      <c r="E14" t="s">
        <v>211</v>
      </c>
      <c r="F14" t="s">
        <v>58</v>
      </c>
      <c r="G14">
        <v>163</v>
      </c>
      <c r="H14">
        <v>36</v>
      </c>
      <c r="I14">
        <v>62</v>
      </c>
      <c r="J14">
        <v>62</v>
      </c>
      <c r="K14">
        <v>62</v>
      </c>
      <c r="L14">
        <v>62</v>
      </c>
      <c r="M14">
        <v>25</v>
      </c>
      <c r="N14">
        <v>25</v>
      </c>
      <c r="O14">
        <v>25</v>
      </c>
      <c r="P14">
        <v>25</v>
      </c>
      <c r="Q14">
        <v>2050</v>
      </c>
      <c r="R14">
        <v>2050</v>
      </c>
      <c r="S14">
        <v>0</v>
      </c>
      <c r="T14">
        <v>0</v>
      </c>
      <c r="U14" t="s">
        <v>160</v>
      </c>
      <c r="V14" s="2">
        <v>44670</v>
      </c>
      <c r="W14" t="s">
        <v>164</v>
      </c>
      <c r="X14">
        <v>2050</v>
      </c>
      <c r="Y14">
        <v>2026</v>
      </c>
      <c r="Z14">
        <v>23012</v>
      </c>
      <c r="AA14">
        <v>9</v>
      </c>
      <c r="AB14">
        <v>5.4661864392794639</v>
      </c>
      <c r="AC14">
        <v>51.409479655115398</v>
      </c>
    </row>
    <row r="15" spans="1:29" x14ac:dyDescent="0.25">
      <c r="A15" t="s">
        <v>117</v>
      </c>
      <c r="B15" t="s">
        <v>118</v>
      </c>
      <c r="C15" t="s">
        <v>174</v>
      </c>
      <c r="D15">
        <v>150</v>
      </c>
      <c r="E15" t="s">
        <v>211</v>
      </c>
      <c r="F15" t="s">
        <v>119</v>
      </c>
      <c r="G15">
        <v>194</v>
      </c>
      <c r="H15">
        <v>122</v>
      </c>
      <c r="I15">
        <v>83</v>
      </c>
      <c r="J15">
        <v>128</v>
      </c>
      <c r="K15">
        <v>128</v>
      </c>
      <c r="L15">
        <v>128</v>
      </c>
      <c r="M15">
        <v>0</v>
      </c>
      <c r="N15">
        <v>0</v>
      </c>
      <c r="O15">
        <v>0</v>
      </c>
      <c r="P15">
        <v>0</v>
      </c>
      <c r="Q15">
        <v>2023</v>
      </c>
      <c r="R15">
        <v>2050</v>
      </c>
      <c r="S15">
        <v>45</v>
      </c>
      <c r="T15">
        <v>0</v>
      </c>
      <c r="U15" t="s">
        <v>160</v>
      </c>
      <c r="V15" s="2">
        <v>44670</v>
      </c>
      <c r="W15" t="s">
        <v>164</v>
      </c>
      <c r="X15">
        <v>2050</v>
      </c>
      <c r="Y15">
        <v>2022</v>
      </c>
      <c r="Z15">
        <v>37323</v>
      </c>
      <c r="AA15">
        <v>4</v>
      </c>
      <c r="AB15">
        <v>4.6075633315705362</v>
      </c>
      <c r="AC15">
        <v>51.572946409445187</v>
      </c>
    </row>
    <row r="16" spans="1:29" x14ac:dyDescent="0.25">
      <c r="A16" t="s">
        <v>71</v>
      </c>
      <c r="B16" t="s">
        <v>72</v>
      </c>
      <c r="C16" t="s">
        <v>136</v>
      </c>
      <c r="D16">
        <v>150</v>
      </c>
      <c r="E16" t="s">
        <v>211</v>
      </c>
      <c r="F16" t="s">
        <v>73</v>
      </c>
      <c r="G16">
        <v>97</v>
      </c>
      <c r="H16">
        <v>97</v>
      </c>
      <c r="I16">
        <v>13</v>
      </c>
      <c r="J16">
        <v>50</v>
      </c>
      <c r="K16">
        <v>50</v>
      </c>
      <c r="L16">
        <v>50</v>
      </c>
      <c r="M16">
        <v>0</v>
      </c>
      <c r="N16">
        <v>22</v>
      </c>
      <c r="O16">
        <v>22</v>
      </c>
      <c r="P16">
        <v>22</v>
      </c>
      <c r="Q16">
        <v>2022</v>
      </c>
      <c r="R16">
        <v>2022</v>
      </c>
      <c r="S16">
        <v>37</v>
      </c>
      <c r="T16">
        <v>22</v>
      </c>
      <c r="U16" t="s">
        <v>160</v>
      </c>
      <c r="V16" s="2">
        <v>44670</v>
      </c>
      <c r="W16" t="s">
        <v>164</v>
      </c>
      <c r="X16">
        <v>2050</v>
      </c>
      <c r="Y16">
        <v>2022</v>
      </c>
      <c r="Z16">
        <v>25569</v>
      </c>
      <c r="AA16">
        <v>3</v>
      </c>
      <c r="AB16">
        <v>4.8414264518319818</v>
      </c>
      <c r="AC16">
        <v>51.695375442585551</v>
      </c>
    </row>
    <row r="17" spans="1:29" x14ac:dyDescent="0.25">
      <c r="A17" t="s">
        <v>84</v>
      </c>
      <c r="B17" t="s">
        <v>85</v>
      </c>
      <c r="C17" t="s">
        <v>184</v>
      </c>
      <c r="D17">
        <v>150</v>
      </c>
      <c r="E17" t="s">
        <v>211</v>
      </c>
      <c r="F17" t="s">
        <v>86</v>
      </c>
      <c r="G17">
        <v>75</v>
      </c>
      <c r="H17">
        <v>75</v>
      </c>
      <c r="I17">
        <v>8</v>
      </c>
      <c r="J17">
        <v>67</v>
      </c>
      <c r="K17">
        <v>67</v>
      </c>
      <c r="L17">
        <v>67</v>
      </c>
      <c r="M17">
        <v>0</v>
      </c>
      <c r="N17">
        <v>67</v>
      </c>
      <c r="O17">
        <v>67</v>
      </c>
      <c r="P17">
        <v>67</v>
      </c>
      <c r="Q17">
        <v>2023</v>
      </c>
      <c r="R17">
        <v>2023</v>
      </c>
      <c r="S17">
        <v>59</v>
      </c>
      <c r="T17">
        <v>67</v>
      </c>
      <c r="U17" t="s">
        <v>160</v>
      </c>
      <c r="V17" s="2">
        <v>44670</v>
      </c>
      <c r="W17" t="s">
        <v>164</v>
      </c>
      <c r="X17">
        <v>2027</v>
      </c>
      <c r="Y17">
        <v>2022</v>
      </c>
      <c r="Z17">
        <v>27030</v>
      </c>
      <c r="AA17">
        <v>6</v>
      </c>
      <c r="AB17">
        <v>5.2704874378122399</v>
      </c>
      <c r="AC17">
        <v>51.373446343895722</v>
      </c>
    </row>
    <row r="18" spans="1:29" x14ac:dyDescent="0.25">
      <c r="A18" t="s">
        <v>50</v>
      </c>
      <c r="B18" t="s">
        <v>51</v>
      </c>
      <c r="C18" t="s">
        <v>189</v>
      </c>
      <c r="D18">
        <v>150</v>
      </c>
      <c r="E18" t="s">
        <v>211</v>
      </c>
      <c r="F18" t="s">
        <v>52</v>
      </c>
      <c r="G18">
        <v>91</v>
      </c>
      <c r="H18">
        <v>80</v>
      </c>
      <c r="I18">
        <v>23</v>
      </c>
      <c r="J18">
        <v>23</v>
      </c>
      <c r="K18">
        <v>23</v>
      </c>
      <c r="L18">
        <v>95</v>
      </c>
      <c r="M18">
        <v>0</v>
      </c>
      <c r="N18">
        <v>0</v>
      </c>
      <c r="O18">
        <v>0</v>
      </c>
      <c r="P18">
        <v>0</v>
      </c>
      <c r="Q18">
        <v>2029</v>
      </c>
      <c r="R18">
        <v>2050</v>
      </c>
      <c r="S18">
        <v>72</v>
      </c>
      <c r="T18">
        <v>0</v>
      </c>
      <c r="U18" t="s">
        <v>160</v>
      </c>
      <c r="V18" s="2">
        <v>44670</v>
      </c>
      <c r="W18" t="s">
        <v>164</v>
      </c>
      <c r="X18">
        <v>2050</v>
      </c>
      <c r="Y18">
        <v>2022</v>
      </c>
      <c r="Z18">
        <v>20455</v>
      </c>
      <c r="AA18">
        <v>7</v>
      </c>
      <c r="AB18">
        <v>5.8850106305285337</v>
      </c>
      <c r="AC18">
        <v>51.680542245546782</v>
      </c>
    </row>
    <row r="19" spans="1:29" x14ac:dyDescent="0.25">
      <c r="A19" t="s">
        <v>12</v>
      </c>
      <c r="B19" t="s">
        <v>13</v>
      </c>
      <c r="C19" t="s">
        <v>198</v>
      </c>
      <c r="D19">
        <v>150</v>
      </c>
      <c r="E19" t="s">
        <v>211</v>
      </c>
      <c r="F19" t="s">
        <v>14</v>
      </c>
      <c r="G19">
        <v>165</v>
      </c>
      <c r="H19">
        <v>35</v>
      </c>
      <c r="I19">
        <v>77</v>
      </c>
      <c r="J19">
        <v>77</v>
      </c>
      <c r="K19">
        <v>77</v>
      </c>
      <c r="L19">
        <v>77</v>
      </c>
      <c r="M19">
        <v>0</v>
      </c>
      <c r="N19">
        <v>0</v>
      </c>
      <c r="O19">
        <v>0</v>
      </c>
      <c r="P19">
        <v>0</v>
      </c>
      <c r="Q19">
        <v>2050</v>
      </c>
      <c r="R19">
        <v>2050</v>
      </c>
      <c r="S19">
        <v>0</v>
      </c>
      <c r="T19">
        <v>0</v>
      </c>
      <c r="U19" t="s">
        <v>160</v>
      </c>
      <c r="V19" s="2">
        <v>44670</v>
      </c>
      <c r="W19" t="s">
        <v>164</v>
      </c>
      <c r="X19">
        <v>2050</v>
      </c>
      <c r="Y19">
        <v>2022</v>
      </c>
      <c r="Z19">
        <v>33970</v>
      </c>
      <c r="AA19">
        <v>32</v>
      </c>
      <c r="AB19">
        <v>5.6876965932732437</v>
      </c>
      <c r="AC19">
        <v>51.464473776376813</v>
      </c>
    </row>
    <row r="20" spans="1:29" x14ac:dyDescent="0.25">
      <c r="A20" t="s">
        <v>68</v>
      </c>
      <c r="B20" t="s">
        <v>69</v>
      </c>
      <c r="C20" t="s">
        <v>194</v>
      </c>
      <c r="D20">
        <v>150</v>
      </c>
      <c r="E20" t="s">
        <v>211</v>
      </c>
      <c r="F20" t="s">
        <v>70</v>
      </c>
      <c r="G20">
        <v>124</v>
      </c>
      <c r="H20">
        <v>75</v>
      </c>
      <c r="I20">
        <v>12</v>
      </c>
      <c r="J20">
        <v>12</v>
      </c>
      <c r="K20">
        <v>12</v>
      </c>
      <c r="L20">
        <v>48</v>
      </c>
      <c r="M20">
        <v>0</v>
      </c>
      <c r="N20">
        <v>0</v>
      </c>
      <c r="O20">
        <v>0</v>
      </c>
      <c r="P20">
        <v>0</v>
      </c>
      <c r="Q20">
        <v>2027</v>
      </c>
      <c r="R20">
        <v>2050</v>
      </c>
      <c r="S20">
        <v>36</v>
      </c>
      <c r="T20">
        <v>0</v>
      </c>
      <c r="U20" t="s">
        <v>160</v>
      </c>
      <c r="V20" s="2">
        <v>44670</v>
      </c>
      <c r="W20" t="s">
        <v>164</v>
      </c>
      <c r="X20">
        <v>2027</v>
      </c>
      <c r="Y20">
        <v>2022</v>
      </c>
      <c r="Z20">
        <v>23377</v>
      </c>
      <c r="AA20">
        <v>34</v>
      </c>
      <c r="AB20">
        <v>5.666702077709652</v>
      </c>
      <c r="AC20">
        <v>51.459089107976311</v>
      </c>
    </row>
    <row r="21" spans="1:29" x14ac:dyDescent="0.25">
      <c r="A21" t="s">
        <v>103</v>
      </c>
      <c r="B21" t="s">
        <v>104</v>
      </c>
      <c r="C21" t="s">
        <v>197</v>
      </c>
      <c r="D21">
        <v>150</v>
      </c>
      <c r="E21" t="s">
        <v>211</v>
      </c>
      <c r="F21" t="s">
        <v>105</v>
      </c>
      <c r="G21">
        <v>88</v>
      </c>
      <c r="H21">
        <v>88</v>
      </c>
      <c r="I21">
        <v>35</v>
      </c>
      <c r="J21">
        <v>35</v>
      </c>
      <c r="K21">
        <v>35</v>
      </c>
      <c r="L21">
        <v>80</v>
      </c>
      <c r="M21">
        <v>0</v>
      </c>
      <c r="N21">
        <v>0</v>
      </c>
      <c r="O21">
        <v>0</v>
      </c>
      <c r="P21">
        <v>51</v>
      </c>
      <c r="Q21">
        <v>2027</v>
      </c>
      <c r="R21">
        <v>2027</v>
      </c>
      <c r="S21">
        <v>45</v>
      </c>
      <c r="T21">
        <v>51</v>
      </c>
      <c r="U21" t="s">
        <v>160</v>
      </c>
      <c r="V21" s="2">
        <v>44670</v>
      </c>
      <c r="W21" t="s">
        <v>164</v>
      </c>
      <c r="X21">
        <v>2050</v>
      </c>
      <c r="Y21">
        <v>2022</v>
      </c>
      <c r="Z21">
        <v>21551</v>
      </c>
      <c r="AA21">
        <v>27</v>
      </c>
      <c r="AB21">
        <v>5.6307956213365902</v>
      </c>
      <c r="AC21">
        <v>51.317805962604233</v>
      </c>
    </row>
    <row r="22" spans="1:29" x14ac:dyDescent="0.25">
      <c r="A22" t="s">
        <v>112</v>
      </c>
      <c r="B22" t="s">
        <v>113</v>
      </c>
      <c r="C22" t="s">
        <v>169</v>
      </c>
      <c r="D22">
        <v>150</v>
      </c>
      <c r="E22" t="s">
        <v>211</v>
      </c>
      <c r="F22" t="s">
        <v>114</v>
      </c>
      <c r="G22">
        <v>303</v>
      </c>
      <c r="H22">
        <v>212</v>
      </c>
      <c r="I22">
        <v>98</v>
      </c>
      <c r="J22">
        <v>121</v>
      </c>
      <c r="K22">
        <v>121</v>
      </c>
      <c r="L22">
        <v>121</v>
      </c>
      <c r="M22">
        <v>0</v>
      </c>
      <c r="N22">
        <v>0</v>
      </c>
      <c r="O22">
        <v>0</v>
      </c>
      <c r="P22">
        <v>0</v>
      </c>
      <c r="Q22">
        <v>2022</v>
      </c>
      <c r="R22">
        <v>2050</v>
      </c>
      <c r="S22">
        <v>23</v>
      </c>
      <c r="T22">
        <v>0</v>
      </c>
      <c r="U22" t="s">
        <v>160</v>
      </c>
      <c r="V22" s="2">
        <v>44670</v>
      </c>
      <c r="W22" t="s">
        <v>164</v>
      </c>
      <c r="X22">
        <v>2050</v>
      </c>
      <c r="Y22">
        <v>2022</v>
      </c>
      <c r="Z22">
        <v>26299</v>
      </c>
      <c r="AA22">
        <v>2</v>
      </c>
      <c r="AB22">
        <v>4.5818452838409156</v>
      </c>
      <c r="AC22">
        <v>51.664242672267036</v>
      </c>
    </row>
    <row r="23" spans="1:29" x14ac:dyDescent="0.25">
      <c r="A23" t="s">
        <v>24</v>
      </c>
      <c r="B23" t="s">
        <v>25</v>
      </c>
      <c r="C23" t="s">
        <v>176</v>
      </c>
      <c r="D23">
        <v>150</v>
      </c>
      <c r="E23" t="s">
        <v>211</v>
      </c>
      <c r="F23" t="s">
        <v>26</v>
      </c>
      <c r="G23">
        <v>115</v>
      </c>
      <c r="H23">
        <v>35</v>
      </c>
      <c r="I23">
        <v>25</v>
      </c>
      <c r="J23">
        <v>25</v>
      </c>
      <c r="K23">
        <v>25</v>
      </c>
      <c r="L23">
        <v>70</v>
      </c>
      <c r="M23">
        <v>0</v>
      </c>
      <c r="N23">
        <v>0</v>
      </c>
      <c r="O23">
        <v>0</v>
      </c>
      <c r="P23">
        <v>0</v>
      </c>
      <c r="Q23">
        <v>2029</v>
      </c>
      <c r="R23">
        <v>2050</v>
      </c>
      <c r="S23">
        <v>45</v>
      </c>
      <c r="T23">
        <v>0</v>
      </c>
      <c r="U23" t="s">
        <v>160</v>
      </c>
      <c r="V23" s="2">
        <v>44670</v>
      </c>
      <c r="W23" t="s">
        <v>164</v>
      </c>
      <c r="X23">
        <v>2029</v>
      </c>
      <c r="Y23">
        <v>2022</v>
      </c>
      <c r="Z23">
        <v>20455</v>
      </c>
      <c r="AA23">
        <v>31</v>
      </c>
      <c r="AB23">
        <v>4.9263914522440402</v>
      </c>
      <c r="AC23">
        <v>51.646321150162493</v>
      </c>
    </row>
    <row r="24" spans="1:29" x14ac:dyDescent="0.25">
      <c r="A24" t="s">
        <v>74</v>
      </c>
      <c r="B24" t="s">
        <v>75</v>
      </c>
      <c r="C24" t="s">
        <v>185</v>
      </c>
      <c r="D24">
        <v>150</v>
      </c>
      <c r="E24" t="s">
        <v>211</v>
      </c>
      <c r="F24" t="s">
        <v>76</v>
      </c>
      <c r="G24">
        <v>155</v>
      </c>
      <c r="H24">
        <v>95</v>
      </c>
      <c r="I24">
        <v>10</v>
      </c>
      <c r="J24">
        <v>10</v>
      </c>
      <c r="K24">
        <v>10</v>
      </c>
      <c r="L24">
        <v>90</v>
      </c>
      <c r="M24">
        <v>28</v>
      </c>
      <c r="N24">
        <v>28</v>
      </c>
      <c r="O24">
        <v>28</v>
      </c>
      <c r="P24">
        <v>28</v>
      </c>
      <c r="Q24">
        <v>2027</v>
      </c>
      <c r="R24">
        <v>2050</v>
      </c>
      <c r="S24">
        <v>80</v>
      </c>
      <c r="T24">
        <v>0</v>
      </c>
      <c r="U24" t="s">
        <v>160</v>
      </c>
      <c r="V24" s="2">
        <v>44670</v>
      </c>
      <c r="W24" t="s">
        <v>164</v>
      </c>
      <c r="X24">
        <v>2050</v>
      </c>
      <c r="Y24">
        <v>2024</v>
      </c>
      <c r="Z24">
        <v>25934</v>
      </c>
      <c r="AA24">
        <v>21</v>
      </c>
      <c r="AB24">
        <v>5.5511347089725298</v>
      </c>
      <c r="AC24">
        <v>51.764620010919401</v>
      </c>
    </row>
    <row r="25" spans="1:29" x14ac:dyDescent="0.25">
      <c r="A25" t="s">
        <v>96</v>
      </c>
      <c r="B25" t="s">
        <v>97</v>
      </c>
      <c r="C25" t="s">
        <v>172</v>
      </c>
      <c r="D25">
        <v>150</v>
      </c>
      <c r="E25" t="s">
        <v>211</v>
      </c>
      <c r="F25" t="s">
        <v>98</v>
      </c>
      <c r="G25">
        <v>45</v>
      </c>
      <c r="H25">
        <v>40</v>
      </c>
      <c r="I25">
        <v>2</v>
      </c>
      <c r="J25">
        <v>2</v>
      </c>
      <c r="K25">
        <v>2</v>
      </c>
      <c r="L25">
        <v>47</v>
      </c>
      <c r="M25">
        <v>0</v>
      </c>
      <c r="N25">
        <v>0</v>
      </c>
      <c r="O25">
        <v>0</v>
      </c>
      <c r="P25">
        <v>0</v>
      </c>
      <c r="Q25">
        <v>2029</v>
      </c>
      <c r="R25">
        <v>2050</v>
      </c>
      <c r="S25">
        <v>45</v>
      </c>
      <c r="T25">
        <v>0</v>
      </c>
      <c r="U25" t="s">
        <v>160</v>
      </c>
      <c r="V25" s="2">
        <v>44670</v>
      </c>
      <c r="W25" t="s">
        <v>164</v>
      </c>
      <c r="X25">
        <v>2027</v>
      </c>
      <c r="Y25">
        <v>2022</v>
      </c>
      <c r="Z25">
        <v>36526</v>
      </c>
      <c r="AA25">
        <v>12</v>
      </c>
      <c r="AB25">
        <v>4.7279486154485824</v>
      </c>
      <c r="AC25">
        <v>51.581858511972378</v>
      </c>
    </row>
    <row r="26" spans="1:29" x14ac:dyDescent="0.25">
      <c r="A26" t="s">
        <v>21</v>
      </c>
      <c r="B26" t="s">
        <v>22</v>
      </c>
      <c r="C26" t="s">
        <v>171</v>
      </c>
      <c r="D26">
        <v>150</v>
      </c>
      <c r="E26" t="s">
        <v>211</v>
      </c>
      <c r="F26" t="s">
        <v>23</v>
      </c>
      <c r="G26">
        <v>251</v>
      </c>
      <c r="H26">
        <v>150</v>
      </c>
      <c r="I26">
        <v>155</v>
      </c>
      <c r="J26">
        <v>155</v>
      </c>
      <c r="K26">
        <v>155</v>
      </c>
      <c r="L26">
        <v>155</v>
      </c>
      <c r="M26">
        <v>9</v>
      </c>
      <c r="N26">
        <v>9</v>
      </c>
      <c r="O26">
        <v>9</v>
      </c>
      <c r="P26">
        <v>9</v>
      </c>
      <c r="Q26">
        <v>2050</v>
      </c>
      <c r="R26">
        <v>2050</v>
      </c>
      <c r="S26">
        <v>0</v>
      </c>
      <c r="T26">
        <v>0</v>
      </c>
      <c r="U26" t="s">
        <v>160</v>
      </c>
      <c r="V26" s="2">
        <v>44670</v>
      </c>
      <c r="W26" t="s">
        <v>164</v>
      </c>
      <c r="X26">
        <v>2050</v>
      </c>
      <c r="Y26">
        <v>2026</v>
      </c>
      <c r="Z26">
        <v>18994</v>
      </c>
      <c r="AA26">
        <v>25</v>
      </c>
      <c r="AB26">
        <v>4.4850678856116657</v>
      </c>
      <c r="AC26">
        <v>51.546828486448</v>
      </c>
    </row>
    <row r="27" spans="1:29" x14ac:dyDescent="0.25">
      <c r="A27" t="s">
        <v>106</v>
      </c>
      <c r="B27" t="s">
        <v>107</v>
      </c>
      <c r="C27" t="s">
        <v>181</v>
      </c>
      <c r="D27">
        <v>150</v>
      </c>
      <c r="E27" t="s">
        <v>211</v>
      </c>
      <c r="F27" t="s">
        <v>108</v>
      </c>
      <c r="G27">
        <v>192</v>
      </c>
      <c r="H27">
        <v>75</v>
      </c>
      <c r="I27">
        <v>12</v>
      </c>
      <c r="J27">
        <v>12</v>
      </c>
      <c r="K27">
        <v>12</v>
      </c>
      <c r="L27">
        <v>94</v>
      </c>
      <c r="M27">
        <v>55</v>
      </c>
      <c r="N27">
        <v>55</v>
      </c>
      <c r="O27">
        <v>55</v>
      </c>
      <c r="P27">
        <v>55</v>
      </c>
      <c r="Q27">
        <v>2028</v>
      </c>
      <c r="R27">
        <v>2050</v>
      </c>
      <c r="S27">
        <v>82</v>
      </c>
      <c r="T27">
        <v>0</v>
      </c>
      <c r="U27" t="s">
        <v>160</v>
      </c>
      <c r="V27" s="2">
        <v>44670</v>
      </c>
      <c r="W27" t="s">
        <v>164</v>
      </c>
      <c r="X27">
        <v>2027</v>
      </c>
      <c r="Y27">
        <v>2023</v>
      </c>
      <c r="Z27">
        <v>19360</v>
      </c>
      <c r="AA27">
        <v>28</v>
      </c>
      <c r="AB27">
        <v>5.2983049697543922</v>
      </c>
      <c r="AC27">
        <v>51.709247688520819</v>
      </c>
    </row>
    <row r="28" spans="1:29" x14ac:dyDescent="0.25">
      <c r="A28" t="s">
        <v>81</v>
      </c>
      <c r="B28" t="s">
        <v>82</v>
      </c>
      <c r="C28" t="s">
        <v>180</v>
      </c>
      <c r="D28">
        <v>150</v>
      </c>
      <c r="E28" t="s">
        <v>211</v>
      </c>
      <c r="F28" t="s">
        <v>83</v>
      </c>
      <c r="G28">
        <v>63</v>
      </c>
      <c r="H28">
        <v>49</v>
      </c>
      <c r="I28">
        <v>17</v>
      </c>
      <c r="J28">
        <v>17</v>
      </c>
      <c r="K28">
        <v>17</v>
      </c>
      <c r="L28">
        <v>97</v>
      </c>
      <c r="M28">
        <v>0</v>
      </c>
      <c r="N28">
        <v>0</v>
      </c>
      <c r="O28">
        <v>0</v>
      </c>
      <c r="P28">
        <v>0</v>
      </c>
      <c r="Q28">
        <v>2028</v>
      </c>
      <c r="R28">
        <v>2050</v>
      </c>
      <c r="S28">
        <v>80</v>
      </c>
      <c r="T28">
        <v>0</v>
      </c>
      <c r="U28" t="s">
        <v>160</v>
      </c>
      <c r="V28" s="2">
        <v>44670</v>
      </c>
      <c r="W28" t="s">
        <v>164</v>
      </c>
      <c r="X28">
        <v>2050</v>
      </c>
      <c r="Y28">
        <v>2022</v>
      </c>
      <c r="Z28">
        <v>27760</v>
      </c>
      <c r="AA28">
        <v>5</v>
      </c>
      <c r="AB28">
        <v>5.2744358773796343</v>
      </c>
      <c r="AC28">
        <v>51.712491891896889</v>
      </c>
    </row>
    <row r="29" spans="1:29" x14ac:dyDescent="0.25">
      <c r="A29" t="s">
        <v>120</v>
      </c>
      <c r="B29" t="s">
        <v>121</v>
      </c>
      <c r="C29" t="s">
        <v>178</v>
      </c>
      <c r="D29">
        <v>150</v>
      </c>
      <c r="E29" t="s">
        <v>211</v>
      </c>
      <c r="F29" t="s">
        <v>122</v>
      </c>
      <c r="G29">
        <v>82</v>
      </c>
      <c r="H29">
        <v>82</v>
      </c>
      <c r="I29">
        <v>27</v>
      </c>
      <c r="J29">
        <v>27</v>
      </c>
      <c r="K29">
        <v>27</v>
      </c>
      <c r="L29">
        <v>27</v>
      </c>
      <c r="M29">
        <v>0</v>
      </c>
      <c r="N29">
        <v>0</v>
      </c>
      <c r="O29">
        <v>0</v>
      </c>
      <c r="P29">
        <v>0</v>
      </c>
      <c r="Q29">
        <v>2050</v>
      </c>
      <c r="R29">
        <v>2050</v>
      </c>
      <c r="S29">
        <v>0</v>
      </c>
      <c r="T29">
        <v>0</v>
      </c>
      <c r="U29" t="s">
        <v>160</v>
      </c>
      <c r="V29" s="2">
        <v>44670</v>
      </c>
      <c r="W29" t="s">
        <v>164</v>
      </c>
      <c r="X29">
        <v>2050</v>
      </c>
      <c r="Y29">
        <v>2022</v>
      </c>
      <c r="Z29">
        <v>39683</v>
      </c>
      <c r="AA29">
        <v>30</v>
      </c>
      <c r="AB29">
        <v>5.084990456112684</v>
      </c>
      <c r="AC29">
        <v>51.562752458938562</v>
      </c>
    </row>
    <row r="30" spans="1:29" x14ac:dyDescent="0.25">
      <c r="A30" t="s">
        <v>53</v>
      </c>
      <c r="B30" t="s">
        <v>54</v>
      </c>
      <c r="C30" t="s">
        <v>179</v>
      </c>
      <c r="D30">
        <v>150</v>
      </c>
      <c r="E30" t="s">
        <v>211</v>
      </c>
      <c r="F30" t="s">
        <v>55</v>
      </c>
      <c r="G30">
        <v>219</v>
      </c>
      <c r="H30">
        <v>56</v>
      </c>
      <c r="I30">
        <v>44</v>
      </c>
      <c r="J30">
        <v>44</v>
      </c>
      <c r="K30">
        <v>44</v>
      </c>
      <c r="L30">
        <v>89</v>
      </c>
      <c r="M30">
        <v>0</v>
      </c>
      <c r="N30">
        <v>0</v>
      </c>
      <c r="O30">
        <v>0</v>
      </c>
      <c r="P30">
        <v>0</v>
      </c>
      <c r="Q30">
        <v>2030</v>
      </c>
      <c r="R30">
        <v>2050</v>
      </c>
      <c r="S30">
        <v>45</v>
      </c>
      <c r="T30">
        <v>0</v>
      </c>
      <c r="U30" t="s">
        <v>160</v>
      </c>
      <c r="V30" s="2">
        <v>44670</v>
      </c>
      <c r="W30" t="s">
        <v>164</v>
      </c>
      <c r="X30">
        <v>2050</v>
      </c>
      <c r="Y30">
        <v>2022</v>
      </c>
      <c r="Z30">
        <v>20456</v>
      </c>
      <c r="AA30">
        <v>33</v>
      </c>
      <c r="AB30">
        <v>5.0848464541196856</v>
      </c>
      <c r="AC30">
        <v>51.594020662728667</v>
      </c>
    </row>
    <row r="31" spans="1:29" x14ac:dyDescent="0.25">
      <c r="A31" t="s">
        <v>30</v>
      </c>
      <c r="B31" t="s">
        <v>31</v>
      </c>
      <c r="C31" t="s">
        <v>182</v>
      </c>
      <c r="D31">
        <v>150</v>
      </c>
      <c r="E31" t="s">
        <v>211</v>
      </c>
      <c r="F31" t="s">
        <v>32</v>
      </c>
      <c r="G31">
        <v>126</v>
      </c>
      <c r="H31">
        <v>60</v>
      </c>
      <c r="I31">
        <v>36</v>
      </c>
      <c r="J31">
        <v>74</v>
      </c>
      <c r="K31">
        <v>74</v>
      </c>
      <c r="L31">
        <v>74</v>
      </c>
      <c r="M31">
        <v>0</v>
      </c>
      <c r="N31">
        <v>0</v>
      </c>
      <c r="O31">
        <v>0</v>
      </c>
      <c r="P31">
        <v>0</v>
      </c>
      <c r="Q31">
        <v>2023</v>
      </c>
      <c r="R31">
        <v>2050</v>
      </c>
      <c r="S31">
        <v>38</v>
      </c>
      <c r="T31">
        <v>0</v>
      </c>
      <c r="U31" t="s">
        <v>160</v>
      </c>
      <c r="V31" s="2">
        <v>44670</v>
      </c>
      <c r="W31" t="s">
        <v>164</v>
      </c>
      <c r="X31">
        <v>2027</v>
      </c>
      <c r="Y31">
        <v>2022</v>
      </c>
      <c r="Z31">
        <v>33604</v>
      </c>
      <c r="AA31">
        <v>20</v>
      </c>
      <c r="AB31">
        <v>5.0256470655371803</v>
      </c>
      <c r="AC31">
        <v>51.599171177286067</v>
      </c>
    </row>
    <row r="32" spans="1:29" x14ac:dyDescent="0.25">
      <c r="A32" t="s">
        <v>27</v>
      </c>
      <c r="B32" t="s">
        <v>28</v>
      </c>
      <c r="C32" t="s">
        <v>177</v>
      </c>
      <c r="D32">
        <v>150</v>
      </c>
      <c r="E32" t="s">
        <v>211</v>
      </c>
      <c r="F32" t="s">
        <v>29</v>
      </c>
      <c r="G32">
        <v>141</v>
      </c>
      <c r="H32">
        <v>93</v>
      </c>
      <c r="I32">
        <v>11</v>
      </c>
      <c r="J32">
        <v>11</v>
      </c>
      <c r="K32">
        <v>56</v>
      </c>
      <c r="L32">
        <v>101</v>
      </c>
      <c r="M32">
        <v>0</v>
      </c>
      <c r="N32">
        <v>0</v>
      </c>
      <c r="O32">
        <v>0</v>
      </c>
      <c r="P32">
        <v>0</v>
      </c>
      <c r="Q32">
        <v>2024</v>
      </c>
      <c r="R32">
        <v>2050</v>
      </c>
      <c r="S32">
        <v>45</v>
      </c>
      <c r="T32">
        <v>0</v>
      </c>
      <c r="U32" t="s">
        <v>160</v>
      </c>
      <c r="V32" s="2">
        <v>44670</v>
      </c>
      <c r="W32" t="s">
        <v>164</v>
      </c>
      <c r="X32">
        <v>2027</v>
      </c>
      <c r="Y32">
        <v>2022</v>
      </c>
      <c r="Z32">
        <v>28126</v>
      </c>
      <c r="AA32">
        <v>15</v>
      </c>
      <c r="AB32">
        <v>5.0517088648943282</v>
      </c>
      <c r="AC32">
        <v>51.537712518584669</v>
      </c>
    </row>
    <row r="33" spans="1:29" x14ac:dyDescent="0.25">
      <c r="A33" t="s">
        <v>100</v>
      </c>
      <c r="B33" t="s">
        <v>101</v>
      </c>
      <c r="C33" t="s">
        <v>187</v>
      </c>
      <c r="D33">
        <v>150</v>
      </c>
      <c r="E33" t="s">
        <v>211</v>
      </c>
      <c r="F33" t="s">
        <v>102</v>
      </c>
      <c r="G33">
        <v>124</v>
      </c>
      <c r="H33">
        <v>45</v>
      </c>
      <c r="I33">
        <v>8</v>
      </c>
      <c r="J33">
        <v>8</v>
      </c>
      <c r="K33">
        <v>8</v>
      </c>
      <c r="L33">
        <v>53</v>
      </c>
      <c r="M33">
        <v>0</v>
      </c>
      <c r="N33">
        <v>0</v>
      </c>
      <c r="O33">
        <v>0</v>
      </c>
      <c r="P33">
        <v>0</v>
      </c>
      <c r="Q33">
        <v>2028</v>
      </c>
      <c r="R33">
        <v>2050</v>
      </c>
      <c r="S33">
        <v>45</v>
      </c>
      <c r="T33">
        <v>0</v>
      </c>
      <c r="U33" t="s">
        <v>160</v>
      </c>
      <c r="V33" s="2">
        <v>44670</v>
      </c>
      <c r="W33" t="s">
        <v>164</v>
      </c>
      <c r="X33">
        <v>2027</v>
      </c>
      <c r="Y33">
        <v>2022</v>
      </c>
      <c r="Z33">
        <v>26299</v>
      </c>
      <c r="AA33">
        <v>1</v>
      </c>
      <c r="AB33">
        <v>5.6483865928151058</v>
      </c>
      <c r="AC33">
        <v>51.678614795452447</v>
      </c>
    </row>
    <row r="34" spans="1:29" x14ac:dyDescent="0.25">
      <c r="A34" t="s">
        <v>90</v>
      </c>
      <c r="B34" t="s">
        <v>91</v>
      </c>
      <c r="C34" t="s">
        <v>175</v>
      </c>
      <c r="D34">
        <v>150</v>
      </c>
      <c r="E34" t="s">
        <v>211</v>
      </c>
      <c r="F34" t="s">
        <v>92</v>
      </c>
      <c r="G34">
        <v>137</v>
      </c>
      <c r="H34">
        <v>137</v>
      </c>
      <c r="I34">
        <v>17</v>
      </c>
      <c r="J34">
        <v>47</v>
      </c>
      <c r="K34">
        <v>47</v>
      </c>
      <c r="L34">
        <v>127</v>
      </c>
      <c r="M34">
        <v>0</v>
      </c>
      <c r="N34">
        <v>10</v>
      </c>
      <c r="O34">
        <v>10</v>
      </c>
      <c r="P34">
        <v>10</v>
      </c>
      <c r="Q34">
        <v>2023</v>
      </c>
      <c r="R34">
        <v>2023</v>
      </c>
      <c r="S34">
        <v>30</v>
      </c>
      <c r="T34">
        <v>10</v>
      </c>
      <c r="U34" t="s">
        <v>160</v>
      </c>
      <c r="V34" s="2">
        <v>44670</v>
      </c>
      <c r="W34" t="s">
        <v>164</v>
      </c>
      <c r="X34">
        <v>2050</v>
      </c>
      <c r="Y34">
        <v>2022</v>
      </c>
      <c r="Z34">
        <v>21186</v>
      </c>
      <c r="AA34">
        <v>26</v>
      </c>
      <c r="AB34">
        <v>5.088478008300334</v>
      </c>
      <c r="AC34">
        <v>51.705469730278281</v>
      </c>
    </row>
    <row r="35" spans="1:29" x14ac:dyDescent="0.25">
      <c r="A35" t="s">
        <v>36</v>
      </c>
      <c r="B35" t="s">
        <v>37</v>
      </c>
      <c r="C35" t="s">
        <v>162</v>
      </c>
      <c r="D35">
        <v>150</v>
      </c>
      <c r="E35" t="s">
        <v>211</v>
      </c>
      <c r="F35" t="s">
        <v>38</v>
      </c>
      <c r="G35">
        <v>121</v>
      </c>
      <c r="H35">
        <v>44</v>
      </c>
      <c r="I35">
        <v>61</v>
      </c>
      <c r="J35">
        <v>61</v>
      </c>
      <c r="K35">
        <v>106</v>
      </c>
      <c r="L35">
        <v>106</v>
      </c>
      <c r="M35">
        <v>16</v>
      </c>
      <c r="N35">
        <v>16</v>
      </c>
      <c r="O35">
        <v>16</v>
      </c>
      <c r="P35">
        <v>16</v>
      </c>
      <c r="Q35">
        <v>2025</v>
      </c>
      <c r="R35">
        <v>2050</v>
      </c>
      <c r="S35">
        <v>45</v>
      </c>
      <c r="T35">
        <v>0</v>
      </c>
      <c r="U35" t="s">
        <v>160</v>
      </c>
      <c r="V35" s="2">
        <v>44670</v>
      </c>
      <c r="W35" t="s">
        <v>164</v>
      </c>
      <c r="X35">
        <v>2050</v>
      </c>
      <c r="Y35">
        <v>2023</v>
      </c>
      <c r="Z35">
        <v>25569</v>
      </c>
      <c r="AA35">
        <v>19</v>
      </c>
      <c r="AB35">
        <v>4.3055232369454428</v>
      </c>
      <c r="AC35">
        <v>51.46702379417632</v>
      </c>
    </row>
    <row r="36" spans="1:29" x14ac:dyDescent="0.25">
      <c r="A36" t="s">
        <v>10</v>
      </c>
      <c r="B36" t="s">
        <v>11</v>
      </c>
      <c r="C36" t="s">
        <v>205</v>
      </c>
      <c r="D36">
        <v>150</v>
      </c>
      <c r="E36" t="s">
        <v>209</v>
      </c>
      <c r="F36" t="s">
        <v>214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 t="s">
        <v>160</v>
      </c>
      <c r="V36" s="2">
        <v>0</v>
      </c>
      <c r="W36" t="s">
        <v>164</v>
      </c>
      <c r="X36">
        <v>0</v>
      </c>
      <c r="Y36">
        <v>0</v>
      </c>
      <c r="Z36">
        <v>26665</v>
      </c>
      <c r="AA36">
        <v>0</v>
      </c>
      <c r="AB36">
        <v>5.6020540435877981</v>
      </c>
      <c r="AC36">
        <v>51.240116493907678</v>
      </c>
    </row>
    <row r="37" spans="1:29" x14ac:dyDescent="0.25">
      <c r="A37" t="s">
        <v>79</v>
      </c>
      <c r="B37" t="s">
        <v>80</v>
      </c>
      <c r="C37" t="s">
        <v>206</v>
      </c>
      <c r="D37">
        <v>380</v>
      </c>
      <c r="E37" t="s">
        <v>210</v>
      </c>
      <c r="F37" t="s">
        <v>214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 t="s">
        <v>160</v>
      </c>
      <c r="V37" s="2">
        <v>0</v>
      </c>
      <c r="W37" t="s">
        <v>164</v>
      </c>
      <c r="X37">
        <v>0</v>
      </c>
      <c r="Y37">
        <v>0</v>
      </c>
      <c r="Z37">
        <v>25204</v>
      </c>
      <c r="AA37">
        <v>0</v>
      </c>
      <c r="AB37">
        <v>5.5325282169288599</v>
      </c>
      <c r="AC37">
        <v>51.446816400459333</v>
      </c>
    </row>
    <row r="38" spans="1:29" x14ac:dyDescent="0.25">
      <c r="A38" t="s">
        <v>115</v>
      </c>
      <c r="B38" t="s">
        <v>116</v>
      </c>
      <c r="C38" t="s">
        <v>136</v>
      </c>
      <c r="D38">
        <v>380</v>
      </c>
      <c r="E38" t="s">
        <v>210</v>
      </c>
      <c r="F38" t="s">
        <v>214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 t="s">
        <v>160</v>
      </c>
      <c r="V38" s="2">
        <v>0</v>
      </c>
      <c r="W38" t="s">
        <v>164</v>
      </c>
      <c r="X38">
        <v>0</v>
      </c>
      <c r="Y38">
        <v>0</v>
      </c>
      <c r="Z38">
        <v>25569</v>
      </c>
      <c r="AA38">
        <v>0</v>
      </c>
      <c r="AB38">
        <v>4.8331412957444622</v>
      </c>
      <c r="AC38">
        <v>51.700772693861531</v>
      </c>
    </row>
    <row r="39" spans="1:29" x14ac:dyDescent="0.25">
      <c r="A39" t="s">
        <v>42</v>
      </c>
      <c r="B39" t="s">
        <v>43</v>
      </c>
      <c r="C39" t="s">
        <v>207</v>
      </c>
      <c r="D39">
        <v>150</v>
      </c>
      <c r="E39" t="s">
        <v>209</v>
      </c>
      <c r="F39" t="s">
        <v>214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 t="s">
        <v>160</v>
      </c>
      <c r="V39" s="2">
        <v>0</v>
      </c>
      <c r="W39" t="s">
        <v>164</v>
      </c>
      <c r="X39">
        <v>0</v>
      </c>
      <c r="Y39">
        <v>0</v>
      </c>
      <c r="Z39">
        <v>40179</v>
      </c>
      <c r="AA39">
        <v>0</v>
      </c>
      <c r="AB39">
        <v>4.4411610018718592</v>
      </c>
      <c r="AC39">
        <v>51.548081530101278</v>
      </c>
    </row>
    <row r="40" spans="1:29" x14ac:dyDescent="0.25">
      <c r="A40" t="s">
        <v>77</v>
      </c>
      <c r="B40" t="s">
        <v>78</v>
      </c>
      <c r="C40" t="s">
        <v>202</v>
      </c>
      <c r="D40">
        <v>150</v>
      </c>
      <c r="E40" t="s">
        <v>209</v>
      </c>
      <c r="F40" t="s">
        <v>214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 t="s">
        <v>160</v>
      </c>
      <c r="V40" s="2">
        <v>0</v>
      </c>
      <c r="W40" t="s">
        <v>164</v>
      </c>
      <c r="X40">
        <v>0</v>
      </c>
      <c r="Y40">
        <v>0</v>
      </c>
      <c r="Z40">
        <v>38353</v>
      </c>
      <c r="AA40">
        <v>0</v>
      </c>
      <c r="AB40">
        <v>4.66587062536692</v>
      </c>
      <c r="AC40">
        <v>51.683849103538421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0E70D-AD3B-4FB3-8C7E-817B483E0526}">
  <dimension ref="A1:AC40"/>
  <sheetViews>
    <sheetView workbookViewId="0">
      <selection activeCell="A40" sqref="A1:AC40"/>
    </sheetView>
    <sheetView workbookViewId="1"/>
  </sheetViews>
  <sheetFormatPr defaultRowHeight="13.2" x14ac:dyDescent="0.25"/>
  <cols>
    <col min="26" max="26" width="10.109375" bestFit="1" customWidth="1"/>
  </cols>
  <sheetData>
    <row r="1" spans="1:29" x14ac:dyDescent="0.25">
      <c r="A1" t="s">
        <v>199</v>
      </c>
      <c r="B1" t="s">
        <v>123</v>
      </c>
      <c r="C1" t="s">
        <v>219</v>
      </c>
      <c r="D1" t="s">
        <v>208</v>
      </c>
      <c r="E1" t="s">
        <v>212</v>
      </c>
      <c r="F1" t="s">
        <v>213</v>
      </c>
      <c r="G1" t="s">
        <v>165</v>
      </c>
      <c r="H1" t="s">
        <v>166</v>
      </c>
      <c r="I1" t="s">
        <v>149</v>
      </c>
      <c r="J1" t="s">
        <v>147</v>
      </c>
      <c r="K1" t="s">
        <v>148</v>
      </c>
      <c r="L1" t="s">
        <v>154</v>
      </c>
      <c r="M1" t="s">
        <v>153</v>
      </c>
      <c r="N1" t="s">
        <v>151</v>
      </c>
      <c r="O1" t="s">
        <v>152</v>
      </c>
      <c r="P1" t="s">
        <v>150</v>
      </c>
      <c r="Q1" t="s">
        <v>155</v>
      </c>
      <c r="R1" t="s">
        <v>156</v>
      </c>
      <c r="S1" t="s">
        <v>157</v>
      </c>
      <c r="T1" t="s">
        <v>158</v>
      </c>
      <c r="U1" t="s">
        <v>159</v>
      </c>
      <c r="V1" t="s">
        <v>161</v>
      </c>
      <c r="W1" t="s">
        <v>163</v>
      </c>
      <c r="X1" t="s">
        <v>203</v>
      </c>
      <c r="Y1" t="s">
        <v>204</v>
      </c>
      <c r="Z1" t="s">
        <v>215</v>
      </c>
      <c r="AA1" t="s">
        <v>216</v>
      </c>
      <c r="AB1" t="s">
        <v>217</v>
      </c>
      <c r="AC1" t="s">
        <v>218</v>
      </c>
    </row>
    <row r="2" spans="1:29" x14ac:dyDescent="0.25">
      <c r="A2" t="s">
        <v>65</v>
      </c>
      <c r="B2" t="str">
        <f>VLOOKUP($A2,Table1[#All],2,FALSE)</f>
        <v>Station Aarle Rixtel 150</v>
      </c>
      <c r="C2" t="s">
        <v>191</v>
      </c>
      <c r="D2">
        <v>150</v>
      </c>
      <c r="E2" t="s">
        <v>211</v>
      </c>
      <c r="F2" t="str">
        <f>VLOOKUP($A2,Table1[#All],8,FALSE)</f>
        <v>ARI</v>
      </c>
      <c r="G2">
        <v>112</v>
      </c>
      <c r="H2">
        <v>55</v>
      </c>
      <c r="I2">
        <v>32</v>
      </c>
      <c r="J2">
        <v>32</v>
      </c>
      <c r="K2">
        <v>32</v>
      </c>
      <c r="L2">
        <v>112</v>
      </c>
      <c r="M2">
        <v>0</v>
      </c>
      <c r="N2">
        <v>0</v>
      </c>
      <c r="O2">
        <v>0</v>
      </c>
      <c r="P2">
        <v>0</v>
      </c>
      <c r="Q2">
        <v>2027</v>
      </c>
      <c r="R2">
        <v>2050</v>
      </c>
      <c r="S2">
        <v>80</v>
      </c>
      <c r="T2">
        <v>0</v>
      </c>
      <c r="U2" t="s">
        <v>160</v>
      </c>
      <c r="V2">
        <v>44670</v>
      </c>
      <c r="W2" t="s">
        <v>164</v>
      </c>
      <c r="X2">
        <v>2028</v>
      </c>
      <c r="Y2">
        <v>2022</v>
      </c>
      <c r="Z2" s="2">
        <f>VLOOKUP($A2,Table1[#All],7,FALSE)</f>
        <v>24838</v>
      </c>
      <c r="AA2">
        <f>VLOOKUP($A2,Table1[#All],9,FALSE)</f>
        <v>10</v>
      </c>
      <c r="AB2">
        <f>VLOOKUP($A2,Table1[#All],10,FALSE)</f>
        <v>5.6706945996515223</v>
      </c>
      <c r="AC2">
        <f>VLOOKUP($A2,Table1[#All],11,FALSE)</f>
        <v>51.510384259130937</v>
      </c>
    </row>
    <row r="3" spans="1:29" x14ac:dyDescent="0.25">
      <c r="A3" t="s">
        <v>47</v>
      </c>
      <c r="B3" t="str">
        <f>VLOOKUP($A3,Table1[#All],2,FALSE)</f>
        <v>Station Bergen op Zoom 150</v>
      </c>
      <c r="C3" t="s">
        <v>167</v>
      </c>
      <c r="D3">
        <v>150</v>
      </c>
      <c r="E3" t="s">
        <v>211</v>
      </c>
      <c r="F3" t="str">
        <f>VLOOKUP($A3,Table1[#All],8,FALSE)</f>
        <v>BOZ</v>
      </c>
      <c r="G3">
        <v>184</v>
      </c>
      <c r="H3">
        <v>113</v>
      </c>
      <c r="I3">
        <v>92</v>
      </c>
      <c r="J3">
        <v>109</v>
      </c>
      <c r="K3">
        <v>109</v>
      </c>
      <c r="L3">
        <v>109</v>
      </c>
      <c r="M3">
        <v>0</v>
      </c>
      <c r="N3">
        <v>0</v>
      </c>
      <c r="O3">
        <v>0</v>
      </c>
      <c r="P3">
        <v>0</v>
      </c>
      <c r="Q3">
        <v>2023</v>
      </c>
      <c r="R3">
        <v>2050</v>
      </c>
      <c r="S3">
        <v>17</v>
      </c>
      <c r="T3">
        <v>0</v>
      </c>
      <c r="U3" t="s">
        <v>160</v>
      </c>
      <c r="V3">
        <v>44670</v>
      </c>
      <c r="W3" t="s">
        <v>164</v>
      </c>
      <c r="X3">
        <v>2050</v>
      </c>
      <c r="Y3">
        <v>2022</v>
      </c>
      <c r="Z3" s="2">
        <f>VLOOKUP($A3,Table1[#All],7,FALSE)</f>
        <v>28126</v>
      </c>
      <c r="AA3">
        <f>VLOOKUP($A3,Table1[#All],9,FALSE)</f>
        <v>11</v>
      </c>
      <c r="AB3">
        <f>VLOOKUP($A3,Table1[#All],10,FALSE)</f>
        <v>4.2710892466447463</v>
      </c>
      <c r="AC3">
        <f>VLOOKUP($A3,Table1[#All],11,FALSE)</f>
        <v>51.504863853653141</v>
      </c>
    </row>
    <row r="4" spans="1:29" x14ac:dyDescent="0.25">
      <c r="A4" t="s">
        <v>62</v>
      </c>
      <c r="B4" t="str">
        <f>VLOOKUP($A4,Table1[#All],2,FALSE)</f>
        <v>Station Best 150</v>
      </c>
      <c r="C4" t="s">
        <v>190</v>
      </c>
      <c r="D4">
        <v>150</v>
      </c>
      <c r="E4" t="s">
        <v>211</v>
      </c>
      <c r="F4" t="str">
        <f>VLOOKUP($A4,Table1[#All],8,FALSE)</f>
        <v>BT</v>
      </c>
      <c r="G4">
        <v>101</v>
      </c>
      <c r="H4">
        <v>85</v>
      </c>
      <c r="I4">
        <v>11</v>
      </c>
      <c r="J4">
        <v>11</v>
      </c>
      <c r="K4">
        <v>11</v>
      </c>
      <c r="L4">
        <v>86</v>
      </c>
      <c r="M4">
        <v>0</v>
      </c>
      <c r="N4">
        <v>0</v>
      </c>
      <c r="O4">
        <v>0</v>
      </c>
      <c r="P4">
        <v>0</v>
      </c>
      <c r="Q4">
        <v>2030</v>
      </c>
      <c r="R4">
        <v>2050</v>
      </c>
      <c r="S4">
        <v>75</v>
      </c>
      <c r="T4">
        <v>0</v>
      </c>
      <c r="U4" t="s">
        <v>160</v>
      </c>
      <c r="V4">
        <v>44670</v>
      </c>
      <c r="W4" t="s">
        <v>164</v>
      </c>
      <c r="X4">
        <v>2028</v>
      </c>
      <c r="Y4">
        <v>2022</v>
      </c>
      <c r="Z4" s="2">
        <f>VLOOKUP($A4,Table1[#All],7,FALSE)</f>
        <v>26665</v>
      </c>
      <c r="AA4">
        <f>VLOOKUP($A4,Table1[#All],9,FALSE)</f>
        <v>14</v>
      </c>
      <c r="AB4">
        <f>VLOOKUP($A4,Table1[#All],10,FALSE)</f>
        <v>5.4125211558438897</v>
      </c>
      <c r="AC4">
        <f>VLOOKUP($A4,Table1[#All],11,FALSE)</f>
        <v>51.488092708979387</v>
      </c>
    </row>
    <row r="5" spans="1:29" x14ac:dyDescent="0.25">
      <c r="A5" t="s">
        <v>44</v>
      </c>
      <c r="B5" t="str">
        <f>VLOOKUP($A5,Table1[#All],2,FALSE)</f>
        <v>Station Biesbosch 150</v>
      </c>
      <c r="C5" t="s">
        <v>170</v>
      </c>
      <c r="D5">
        <v>150</v>
      </c>
      <c r="E5" t="s">
        <v>211</v>
      </c>
      <c r="F5" t="str">
        <f>VLOOKUP($A5,Table1[#All],8,FALSE)</f>
        <v>BBS</v>
      </c>
      <c r="G5">
        <v>22</v>
      </c>
      <c r="H5">
        <v>13</v>
      </c>
      <c r="I5">
        <v>1</v>
      </c>
      <c r="J5">
        <v>1</v>
      </c>
      <c r="K5">
        <v>1</v>
      </c>
      <c r="L5">
        <v>46</v>
      </c>
      <c r="M5">
        <v>0</v>
      </c>
      <c r="N5">
        <v>0</v>
      </c>
      <c r="O5">
        <v>0</v>
      </c>
      <c r="P5">
        <v>0</v>
      </c>
      <c r="Q5">
        <v>2029</v>
      </c>
      <c r="R5">
        <v>2050</v>
      </c>
      <c r="S5">
        <v>45</v>
      </c>
      <c r="T5">
        <v>0</v>
      </c>
      <c r="U5" t="s">
        <v>160</v>
      </c>
      <c r="V5">
        <v>44670</v>
      </c>
      <c r="W5" t="s">
        <v>164</v>
      </c>
      <c r="X5">
        <v>2027</v>
      </c>
      <c r="Y5">
        <v>2022</v>
      </c>
      <c r="Z5" s="2">
        <f>VLOOKUP($A5,Table1[#All],7,FALSE)</f>
        <v>26299</v>
      </c>
      <c r="AA5">
        <f>VLOOKUP($A5,Table1[#All],9,FALSE)</f>
        <v>18</v>
      </c>
      <c r="AB5">
        <f>VLOOKUP($A5,Table1[#All],10,FALSE)</f>
        <v>4.7919463147999304</v>
      </c>
      <c r="AC5">
        <f>VLOOKUP($A5,Table1[#All],11,FALSE)</f>
        <v>51.767774723468243</v>
      </c>
    </row>
    <row r="6" spans="1:29" x14ac:dyDescent="0.25">
      <c r="A6" t="s">
        <v>15</v>
      </c>
      <c r="B6" t="str">
        <f>VLOOKUP($A6,Table1[#All],2,FALSE)</f>
        <v>Station Boxtel 150</v>
      </c>
      <c r="C6" t="s">
        <v>183</v>
      </c>
      <c r="D6">
        <v>150</v>
      </c>
      <c r="E6" t="s">
        <v>211</v>
      </c>
      <c r="F6" t="str">
        <f>VLOOKUP($A6,Table1[#All],8,FALSE)</f>
        <v>BXT</v>
      </c>
      <c r="G6">
        <v>38</v>
      </c>
      <c r="H6">
        <v>30</v>
      </c>
      <c r="I6">
        <v>1</v>
      </c>
      <c r="J6">
        <v>1</v>
      </c>
      <c r="K6">
        <v>1</v>
      </c>
      <c r="L6">
        <v>1</v>
      </c>
      <c r="M6">
        <v>0</v>
      </c>
      <c r="N6">
        <v>0</v>
      </c>
      <c r="O6">
        <v>0</v>
      </c>
      <c r="P6">
        <v>0</v>
      </c>
      <c r="Q6">
        <v>2050</v>
      </c>
      <c r="R6">
        <v>2050</v>
      </c>
      <c r="S6">
        <v>0</v>
      </c>
      <c r="T6">
        <v>0</v>
      </c>
      <c r="U6" t="s">
        <v>160</v>
      </c>
      <c r="V6">
        <v>44670</v>
      </c>
      <c r="W6" t="s">
        <v>164</v>
      </c>
      <c r="X6">
        <v>2027</v>
      </c>
      <c r="Y6">
        <v>2022</v>
      </c>
      <c r="Z6" s="2">
        <f>VLOOKUP($A6,Table1[#All],7,FALSE)</f>
        <v>41640</v>
      </c>
      <c r="AA6">
        <f>VLOOKUP($A6,Table1[#All],9,FALSE)</f>
        <v>17</v>
      </c>
      <c r="AB6">
        <f>VLOOKUP($A6,Table1[#All],10,FALSE)</f>
        <v>5.3212396015557397</v>
      </c>
      <c r="AC6">
        <f>VLOOKUP($A6,Table1[#All],11,FALSE)</f>
        <v>51.57560813655757</v>
      </c>
    </row>
    <row r="7" spans="1:29" x14ac:dyDescent="0.25">
      <c r="A7" t="s">
        <v>59</v>
      </c>
      <c r="B7" t="str">
        <f>VLOOKUP($A7,Table1[#All],2,FALSE)</f>
        <v>Station Breda 150</v>
      </c>
      <c r="C7" t="s">
        <v>173</v>
      </c>
      <c r="D7">
        <v>150</v>
      </c>
      <c r="E7" t="s">
        <v>211</v>
      </c>
      <c r="F7" t="str">
        <f>VLOOKUP($A7,Table1[#All],8,FALSE)</f>
        <v>BD</v>
      </c>
      <c r="G7">
        <v>194</v>
      </c>
      <c r="H7">
        <v>61</v>
      </c>
      <c r="I7">
        <v>24</v>
      </c>
      <c r="J7">
        <v>24</v>
      </c>
      <c r="K7">
        <v>24</v>
      </c>
      <c r="L7">
        <v>104</v>
      </c>
      <c r="M7">
        <v>0</v>
      </c>
      <c r="N7">
        <v>0</v>
      </c>
      <c r="O7">
        <v>0</v>
      </c>
      <c r="P7">
        <v>0</v>
      </c>
      <c r="Q7">
        <v>2030</v>
      </c>
      <c r="R7">
        <v>2050</v>
      </c>
      <c r="S7">
        <v>80</v>
      </c>
      <c r="T7">
        <v>0</v>
      </c>
      <c r="U7" t="s">
        <v>160</v>
      </c>
      <c r="V7">
        <v>44670</v>
      </c>
      <c r="W7" t="s">
        <v>164</v>
      </c>
      <c r="X7">
        <v>2030</v>
      </c>
      <c r="Y7">
        <v>2022</v>
      </c>
      <c r="Z7" s="2">
        <f>VLOOKUP($A7,Table1[#All],7,FALSE)</f>
        <v>18629</v>
      </c>
      <c r="AA7">
        <f>VLOOKUP($A7,Table1[#All],9,FALSE)</f>
        <v>29</v>
      </c>
      <c r="AB7">
        <f>VLOOKUP($A7,Table1[#All],10,FALSE)</f>
        <v>4.7744555698742763</v>
      </c>
      <c r="AC7">
        <f>VLOOKUP($A7,Table1[#All],11,FALSE)</f>
        <v>51.607949177388711</v>
      </c>
    </row>
    <row r="8" spans="1:29" x14ac:dyDescent="0.25">
      <c r="A8" t="s">
        <v>109</v>
      </c>
      <c r="B8" t="str">
        <f>VLOOKUP($A8,Table1[#All],2,FALSE)</f>
        <v>Station Cuyk 150</v>
      </c>
      <c r="C8" t="s">
        <v>188</v>
      </c>
      <c r="D8">
        <v>150</v>
      </c>
      <c r="E8" t="s">
        <v>211</v>
      </c>
      <c r="F8" t="str">
        <f>VLOOKUP($A8,Table1[#All],8,FALSE)</f>
        <v>CU</v>
      </c>
      <c r="G8">
        <v>55</v>
      </c>
      <c r="H8">
        <v>35</v>
      </c>
      <c r="I8">
        <v>32</v>
      </c>
      <c r="J8">
        <v>32</v>
      </c>
      <c r="K8">
        <v>32</v>
      </c>
      <c r="L8">
        <v>32</v>
      </c>
      <c r="M8">
        <v>17</v>
      </c>
      <c r="N8">
        <v>17</v>
      </c>
      <c r="O8">
        <v>17</v>
      </c>
      <c r="P8">
        <v>17</v>
      </c>
      <c r="Q8">
        <v>2050</v>
      </c>
      <c r="R8">
        <v>2050</v>
      </c>
      <c r="S8">
        <v>0</v>
      </c>
      <c r="T8">
        <v>0</v>
      </c>
      <c r="U8" t="s">
        <v>160</v>
      </c>
      <c r="V8">
        <v>44670</v>
      </c>
      <c r="W8" t="s">
        <v>164</v>
      </c>
      <c r="X8">
        <v>2050</v>
      </c>
      <c r="Y8">
        <v>2050</v>
      </c>
      <c r="Z8" s="2">
        <f>VLOOKUP($A8,Table1[#All],7,FALSE)</f>
        <v>33970</v>
      </c>
      <c r="AA8">
        <f>VLOOKUP($A8,Table1[#All],9,FALSE)</f>
        <v>8</v>
      </c>
      <c r="AB8">
        <f>VLOOKUP($A8,Table1[#All],10,FALSE)</f>
        <v>5.8441049366533564</v>
      </c>
      <c r="AC8">
        <f>VLOOKUP($A8,Table1[#All],11,FALSE)</f>
        <v>51.740340599237108</v>
      </c>
    </row>
    <row r="9" spans="1:29" x14ac:dyDescent="0.25">
      <c r="A9" t="s">
        <v>33</v>
      </c>
      <c r="B9" t="str">
        <f>VLOOKUP($A9,Table1[#All],2,FALSE)</f>
        <v>Station Dinteloord 150</v>
      </c>
      <c r="C9" t="s">
        <v>168</v>
      </c>
      <c r="D9">
        <v>150</v>
      </c>
      <c r="E9" t="s">
        <v>211</v>
      </c>
      <c r="F9" t="str">
        <f>VLOOKUP($A9,Table1[#All],8,FALSE)</f>
        <v>DTO</v>
      </c>
      <c r="G9">
        <v>155</v>
      </c>
      <c r="H9">
        <v>144</v>
      </c>
      <c r="I9">
        <v>105</v>
      </c>
      <c r="J9">
        <v>105</v>
      </c>
      <c r="K9">
        <v>105</v>
      </c>
      <c r="L9">
        <v>105</v>
      </c>
      <c r="M9">
        <v>15</v>
      </c>
      <c r="N9">
        <v>15</v>
      </c>
      <c r="O9">
        <v>15</v>
      </c>
      <c r="P9">
        <v>15</v>
      </c>
      <c r="Q9">
        <v>2050</v>
      </c>
      <c r="R9">
        <v>2050</v>
      </c>
      <c r="S9">
        <v>0</v>
      </c>
      <c r="T9">
        <v>0</v>
      </c>
      <c r="U9" t="s">
        <v>160</v>
      </c>
      <c r="V9">
        <v>44670</v>
      </c>
      <c r="W9" t="s">
        <v>164</v>
      </c>
      <c r="X9">
        <v>2050</v>
      </c>
      <c r="Y9">
        <v>2050</v>
      </c>
      <c r="Z9" s="2">
        <f>VLOOKUP($A9,Table1[#All],7,FALSE)</f>
        <v>41275</v>
      </c>
      <c r="AA9">
        <f>VLOOKUP($A9,Table1[#All],9,FALSE)</f>
        <v>13</v>
      </c>
      <c r="AB9">
        <f>VLOOKUP($A9,Table1[#All],10,FALSE)</f>
        <v>4.3952317394706926</v>
      </c>
      <c r="AC9">
        <f>VLOOKUP($A9,Table1[#All],11,FALSE)</f>
        <v>51.621115246140079</v>
      </c>
    </row>
    <row r="10" spans="1:29" x14ac:dyDescent="0.25">
      <c r="A10" t="s">
        <v>87</v>
      </c>
      <c r="B10" t="str">
        <f>VLOOKUP($A10,Table1[#All],2,FALSE)</f>
        <v>Station Eerde 150</v>
      </c>
      <c r="C10" t="s">
        <v>186</v>
      </c>
      <c r="D10">
        <v>150</v>
      </c>
      <c r="E10" t="s">
        <v>211</v>
      </c>
      <c r="F10" t="str">
        <f>VLOOKUP($A10,Table1[#All],8,FALSE)</f>
        <v>ERD</v>
      </c>
      <c r="G10">
        <v>155</v>
      </c>
      <c r="H10">
        <v>130</v>
      </c>
      <c r="I10">
        <v>28</v>
      </c>
      <c r="J10">
        <v>28</v>
      </c>
      <c r="K10">
        <v>28</v>
      </c>
      <c r="L10">
        <v>87</v>
      </c>
      <c r="M10">
        <v>0</v>
      </c>
      <c r="N10">
        <v>0</v>
      </c>
      <c r="O10">
        <v>0</v>
      </c>
      <c r="P10">
        <v>0</v>
      </c>
      <c r="Q10">
        <v>2027</v>
      </c>
      <c r="R10">
        <v>2050</v>
      </c>
      <c r="S10">
        <v>59</v>
      </c>
      <c r="T10">
        <v>0</v>
      </c>
      <c r="U10" t="s">
        <v>160</v>
      </c>
      <c r="V10">
        <v>44670</v>
      </c>
      <c r="W10" t="s">
        <v>164</v>
      </c>
      <c r="X10">
        <v>2050</v>
      </c>
      <c r="Y10">
        <v>2022</v>
      </c>
      <c r="Z10" s="2">
        <f>VLOOKUP($A10,Table1[#All],7,FALSE)</f>
        <v>21551</v>
      </c>
      <c r="AA10">
        <f>VLOOKUP($A10,Table1[#All],9,FALSE)</f>
        <v>16</v>
      </c>
      <c r="AB10">
        <f>VLOOKUP($A10,Table1[#All],10,FALSE)</f>
        <v>5.4896258273218521</v>
      </c>
      <c r="AC10">
        <f>VLOOKUP($A10,Table1[#All],11,FALSE)</f>
        <v>51.606120231114957</v>
      </c>
    </row>
    <row r="11" spans="1:29" x14ac:dyDescent="0.25">
      <c r="A11" t="s">
        <v>18</v>
      </c>
      <c r="B11" t="str">
        <f>VLOOKUP($A11,Table1[#All],2,FALSE)</f>
        <v>Station Eindhoven Noord 150</v>
      </c>
      <c r="C11" t="s">
        <v>192</v>
      </c>
      <c r="D11">
        <v>150</v>
      </c>
      <c r="E11" t="s">
        <v>211</v>
      </c>
      <c r="F11" t="str">
        <f>VLOOKUP($A11,Table1[#All],8,FALSE)</f>
        <v>EHVN</v>
      </c>
      <c r="G11">
        <v>114</v>
      </c>
      <c r="H11">
        <v>65</v>
      </c>
      <c r="I11">
        <v>12</v>
      </c>
      <c r="J11">
        <v>12</v>
      </c>
      <c r="K11">
        <v>12</v>
      </c>
      <c r="L11">
        <v>12</v>
      </c>
      <c r="M11">
        <v>47</v>
      </c>
      <c r="N11">
        <v>47</v>
      </c>
      <c r="O11">
        <v>47</v>
      </c>
      <c r="P11">
        <v>47</v>
      </c>
      <c r="Q11">
        <v>2050</v>
      </c>
      <c r="R11">
        <v>2050</v>
      </c>
      <c r="S11">
        <v>0</v>
      </c>
      <c r="T11">
        <v>0</v>
      </c>
      <c r="U11" t="s">
        <v>160</v>
      </c>
      <c r="V11">
        <v>44670</v>
      </c>
      <c r="W11" t="s">
        <v>164</v>
      </c>
      <c r="X11">
        <v>2050</v>
      </c>
      <c r="Y11">
        <v>2050</v>
      </c>
      <c r="Z11" s="2">
        <f>VLOOKUP($A11,Table1[#All],7,FALSE)</f>
        <v>15707</v>
      </c>
      <c r="AA11">
        <f>VLOOKUP($A11,Table1[#All],9,FALSE)</f>
        <v>23</v>
      </c>
      <c r="AB11">
        <f>VLOOKUP($A11,Table1[#All],10,FALSE)</f>
        <v>5.4444871753592379</v>
      </c>
      <c r="AC11">
        <f>VLOOKUP($A11,Table1[#All],11,FALSE)</f>
        <v>51.461593334179383</v>
      </c>
    </row>
    <row r="12" spans="1:29" x14ac:dyDescent="0.25">
      <c r="A12" t="s">
        <v>39</v>
      </c>
      <c r="B12" t="str">
        <f>VLOOKUP($A12,Table1[#All],2,FALSE)</f>
        <v>Station Eindhoven Oost 150</v>
      </c>
      <c r="C12" t="s">
        <v>193</v>
      </c>
      <c r="D12">
        <v>150</v>
      </c>
      <c r="E12" t="s">
        <v>211</v>
      </c>
      <c r="F12" t="str">
        <f>VLOOKUP($A12,Table1[#All],8,FALSE)</f>
        <v>EHVO</v>
      </c>
      <c r="G12">
        <v>179</v>
      </c>
      <c r="H12">
        <v>122</v>
      </c>
      <c r="I12">
        <v>19</v>
      </c>
      <c r="J12">
        <v>19</v>
      </c>
      <c r="K12">
        <v>19</v>
      </c>
      <c r="L12">
        <v>52</v>
      </c>
      <c r="M12">
        <v>5</v>
      </c>
      <c r="N12">
        <v>5</v>
      </c>
      <c r="O12">
        <v>5</v>
      </c>
      <c r="P12">
        <v>5</v>
      </c>
      <c r="Q12">
        <v>2027</v>
      </c>
      <c r="R12">
        <v>2050</v>
      </c>
      <c r="S12">
        <v>33</v>
      </c>
      <c r="T12">
        <v>0</v>
      </c>
      <c r="U12" t="s">
        <v>160</v>
      </c>
      <c r="V12">
        <v>44670</v>
      </c>
      <c r="W12" t="s">
        <v>164</v>
      </c>
      <c r="X12">
        <v>2027</v>
      </c>
      <c r="Y12">
        <v>2050</v>
      </c>
      <c r="Z12" s="2">
        <f>VLOOKUP($A12,Table1[#All],7,FALSE)</f>
        <v>21916</v>
      </c>
      <c r="AA12">
        <f>VLOOKUP($A12,Table1[#All],9,FALSE)</f>
        <v>22</v>
      </c>
      <c r="AB12">
        <f>VLOOKUP($A12,Table1[#All],10,FALSE)</f>
        <v>5.5300951345642284</v>
      </c>
      <c r="AC12">
        <f>VLOOKUP($A12,Table1[#All],11,FALSE)</f>
        <v>51.44631872165796</v>
      </c>
    </row>
    <row r="13" spans="1:29" x14ac:dyDescent="0.25">
      <c r="A13" t="s">
        <v>93</v>
      </c>
      <c r="B13" t="str">
        <f>VLOOKUP($A13,Table1[#All],2,FALSE)</f>
        <v>Station Eindhoven West 150</v>
      </c>
      <c r="C13" t="s">
        <v>195</v>
      </c>
      <c r="D13">
        <v>150</v>
      </c>
      <c r="E13" t="s">
        <v>211</v>
      </c>
      <c r="F13" t="str">
        <f>VLOOKUP($A13,Table1[#All],8,FALSE)</f>
        <v>EHVW</v>
      </c>
      <c r="G13">
        <v>79</v>
      </c>
      <c r="H13">
        <v>32</v>
      </c>
      <c r="I13">
        <v>5</v>
      </c>
      <c r="J13">
        <v>5</v>
      </c>
      <c r="K13">
        <v>5</v>
      </c>
      <c r="L13">
        <v>50</v>
      </c>
      <c r="M13">
        <v>0</v>
      </c>
      <c r="N13">
        <v>0</v>
      </c>
      <c r="O13">
        <v>0</v>
      </c>
      <c r="P13">
        <v>0</v>
      </c>
      <c r="Q13">
        <v>2029</v>
      </c>
      <c r="R13">
        <v>2050</v>
      </c>
      <c r="S13">
        <v>45</v>
      </c>
      <c r="T13">
        <v>0</v>
      </c>
      <c r="U13" t="s">
        <v>160</v>
      </c>
      <c r="V13">
        <v>44670</v>
      </c>
      <c r="W13" t="s">
        <v>164</v>
      </c>
      <c r="X13">
        <v>2027</v>
      </c>
      <c r="Y13">
        <v>2022</v>
      </c>
      <c r="Z13" s="2">
        <f>VLOOKUP($A13,Table1[#All],7,FALSE)</f>
        <v>32509</v>
      </c>
      <c r="AA13">
        <f>VLOOKUP($A13,Table1[#All],9,FALSE)</f>
        <v>24</v>
      </c>
      <c r="AB13">
        <f>VLOOKUP($A13,Table1[#All],10,FALSE)</f>
        <v>5.4328586311462059</v>
      </c>
      <c r="AC13">
        <f>VLOOKUP($A13,Table1[#All],11,FALSE)</f>
        <v>51.427097239364869</v>
      </c>
    </row>
    <row r="14" spans="1:29" x14ac:dyDescent="0.25">
      <c r="A14" t="s">
        <v>56</v>
      </c>
      <c r="B14" t="str">
        <f>VLOOKUP($A14,Table1[#All],2,FALSE)</f>
        <v>Station Eindhoven Zuid 150</v>
      </c>
      <c r="C14" t="s">
        <v>196</v>
      </c>
      <c r="D14">
        <v>150</v>
      </c>
      <c r="E14" t="s">
        <v>211</v>
      </c>
      <c r="F14" t="str">
        <f>VLOOKUP($A14,Table1[#All],8,FALSE)</f>
        <v>EHVZ</v>
      </c>
      <c r="G14">
        <v>163</v>
      </c>
      <c r="H14">
        <v>36</v>
      </c>
      <c r="I14">
        <v>62</v>
      </c>
      <c r="J14">
        <v>62</v>
      </c>
      <c r="K14">
        <v>62</v>
      </c>
      <c r="L14">
        <v>62</v>
      </c>
      <c r="M14">
        <v>25</v>
      </c>
      <c r="N14">
        <v>25</v>
      </c>
      <c r="O14">
        <v>25</v>
      </c>
      <c r="P14">
        <v>25</v>
      </c>
      <c r="Q14">
        <v>2050</v>
      </c>
      <c r="R14">
        <v>2050</v>
      </c>
      <c r="S14">
        <v>0</v>
      </c>
      <c r="T14">
        <v>0</v>
      </c>
      <c r="U14" t="s">
        <v>160</v>
      </c>
      <c r="V14">
        <v>44670</v>
      </c>
      <c r="W14" t="s">
        <v>164</v>
      </c>
      <c r="X14">
        <v>2050</v>
      </c>
      <c r="Y14">
        <v>2026</v>
      </c>
      <c r="Z14" s="2">
        <f>VLOOKUP($A14,Table1[#All],7,FALSE)</f>
        <v>23012</v>
      </c>
      <c r="AA14">
        <f>VLOOKUP($A14,Table1[#All],9,FALSE)</f>
        <v>9</v>
      </c>
      <c r="AB14">
        <f>VLOOKUP($A14,Table1[#All],10,FALSE)</f>
        <v>5.4661864392794639</v>
      </c>
      <c r="AC14">
        <f>VLOOKUP($A14,Table1[#All],11,FALSE)</f>
        <v>51.409479655115398</v>
      </c>
    </row>
    <row r="15" spans="1:29" x14ac:dyDescent="0.25">
      <c r="A15" t="s">
        <v>117</v>
      </c>
      <c r="B15" t="str">
        <f>VLOOKUP($A15,Table1[#All],2,FALSE)</f>
        <v>Station Etten Leur 150</v>
      </c>
      <c r="C15" t="s">
        <v>174</v>
      </c>
      <c r="D15">
        <v>150</v>
      </c>
      <c r="E15" t="s">
        <v>211</v>
      </c>
      <c r="F15" t="str">
        <f>VLOOKUP($A15,Table1[#All],8,FALSE)</f>
        <v>ETN</v>
      </c>
      <c r="G15">
        <v>194</v>
      </c>
      <c r="H15">
        <v>122</v>
      </c>
      <c r="I15">
        <v>83</v>
      </c>
      <c r="J15">
        <v>128</v>
      </c>
      <c r="K15">
        <v>128</v>
      </c>
      <c r="L15">
        <v>128</v>
      </c>
      <c r="M15">
        <v>0</v>
      </c>
      <c r="N15">
        <v>0</v>
      </c>
      <c r="O15">
        <v>0</v>
      </c>
      <c r="P15">
        <v>0</v>
      </c>
      <c r="Q15">
        <v>2023</v>
      </c>
      <c r="R15">
        <v>2050</v>
      </c>
      <c r="S15">
        <v>45</v>
      </c>
      <c r="T15">
        <v>0</v>
      </c>
      <c r="U15" t="s">
        <v>160</v>
      </c>
      <c r="V15">
        <v>44670</v>
      </c>
      <c r="W15" t="s">
        <v>164</v>
      </c>
      <c r="X15">
        <v>2050</v>
      </c>
      <c r="Y15">
        <v>2022</v>
      </c>
      <c r="Z15" s="2">
        <f>VLOOKUP($A15,Table1[#All],7,FALSE)</f>
        <v>37323</v>
      </c>
      <c r="AA15">
        <f>VLOOKUP($A15,Table1[#All],9,FALSE)</f>
        <v>4</v>
      </c>
      <c r="AB15">
        <f>VLOOKUP($A15,Table1[#All],10,FALSE)</f>
        <v>4.6075633315705362</v>
      </c>
      <c r="AC15">
        <f>VLOOKUP($A15,Table1[#All],11,FALSE)</f>
        <v>51.572946409445187</v>
      </c>
    </row>
    <row r="16" spans="1:29" x14ac:dyDescent="0.25">
      <c r="A16" t="s">
        <v>71</v>
      </c>
      <c r="B16" t="str">
        <f>VLOOKUP($A16,Table1[#All],2,FALSE)</f>
        <v>Station Geertruidenberg 150</v>
      </c>
      <c r="C16" t="s">
        <v>136</v>
      </c>
      <c r="D16">
        <v>150</v>
      </c>
      <c r="E16" t="s">
        <v>211</v>
      </c>
      <c r="F16" t="str">
        <f>VLOOKUP($A16,Table1[#All],8,FALSE)</f>
        <v>GT</v>
      </c>
      <c r="G16">
        <v>97</v>
      </c>
      <c r="H16">
        <v>97</v>
      </c>
      <c r="I16">
        <v>13</v>
      </c>
      <c r="J16">
        <v>50</v>
      </c>
      <c r="K16">
        <v>50</v>
      </c>
      <c r="L16">
        <v>50</v>
      </c>
      <c r="M16">
        <v>0</v>
      </c>
      <c r="N16">
        <v>22</v>
      </c>
      <c r="O16">
        <v>22</v>
      </c>
      <c r="P16">
        <v>22</v>
      </c>
      <c r="Q16">
        <v>2022</v>
      </c>
      <c r="R16">
        <v>2022</v>
      </c>
      <c r="S16">
        <v>37</v>
      </c>
      <c r="T16">
        <v>22</v>
      </c>
      <c r="U16" t="s">
        <v>160</v>
      </c>
      <c r="V16">
        <v>44670</v>
      </c>
      <c r="W16" t="s">
        <v>164</v>
      </c>
      <c r="X16">
        <v>2050</v>
      </c>
      <c r="Y16">
        <v>2022</v>
      </c>
      <c r="Z16" s="2">
        <f>VLOOKUP($A16,Table1[#All],7,FALSE)</f>
        <v>25569</v>
      </c>
      <c r="AA16">
        <f>VLOOKUP($A16,Table1[#All],9,FALSE)</f>
        <v>3</v>
      </c>
      <c r="AB16">
        <f>VLOOKUP($A16,Table1[#All],10,FALSE)</f>
        <v>4.8414264518319818</v>
      </c>
      <c r="AC16">
        <f>VLOOKUP($A16,Table1[#All],11,FALSE)</f>
        <v>51.695375442585551</v>
      </c>
    </row>
    <row r="17" spans="1:29" x14ac:dyDescent="0.25">
      <c r="A17" t="s">
        <v>84</v>
      </c>
      <c r="B17" t="str">
        <f>VLOOKUP($A17,Table1[#All],2,FALSE)</f>
        <v>Station Hapert 150</v>
      </c>
      <c r="C17" t="s">
        <v>184</v>
      </c>
      <c r="D17">
        <v>150</v>
      </c>
      <c r="E17" t="s">
        <v>211</v>
      </c>
      <c r="F17" t="str">
        <f>VLOOKUP($A17,Table1[#All],8,FALSE)</f>
        <v>HPT</v>
      </c>
      <c r="G17">
        <v>75</v>
      </c>
      <c r="H17">
        <v>75</v>
      </c>
      <c r="I17">
        <v>8</v>
      </c>
      <c r="J17">
        <v>67</v>
      </c>
      <c r="K17">
        <v>67</v>
      </c>
      <c r="L17">
        <v>67</v>
      </c>
      <c r="M17">
        <v>0</v>
      </c>
      <c r="N17">
        <v>67</v>
      </c>
      <c r="O17">
        <v>67</v>
      </c>
      <c r="P17">
        <v>67</v>
      </c>
      <c r="Q17">
        <v>2023</v>
      </c>
      <c r="R17">
        <v>2023</v>
      </c>
      <c r="S17">
        <v>59</v>
      </c>
      <c r="T17">
        <v>67</v>
      </c>
      <c r="U17" t="s">
        <v>160</v>
      </c>
      <c r="V17">
        <v>44670</v>
      </c>
      <c r="W17" t="s">
        <v>164</v>
      </c>
      <c r="X17">
        <v>2027</v>
      </c>
      <c r="Y17">
        <v>2022</v>
      </c>
      <c r="Z17" s="2">
        <f>VLOOKUP($A17,Table1[#All],7,FALSE)</f>
        <v>27030</v>
      </c>
      <c r="AA17">
        <f>VLOOKUP($A17,Table1[#All],9,FALSE)</f>
        <v>6</v>
      </c>
      <c r="AB17">
        <f>VLOOKUP($A17,Table1[#All],10,FALSE)</f>
        <v>5.2704874378122399</v>
      </c>
      <c r="AC17">
        <f>VLOOKUP($A17,Table1[#All],11,FALSE)</f>
        <v>51.373446343895722</v>
      </c>
    </row>
    <row r="18" spans="1:29" x14ac:dyDescent="0.25">
      <c r="A18" t="s">
        <v>50</v>
      </c>
      <c r="B18" t="str">
        <f>VLOOKUP($A18,Table1[#All],2,FALSE)</f>
        <v>Station Haps 150</v>
      </c>
      <c r="C18" t="s">
        <v>189</v>
      </c>
      <c r="D18">
        <v>150</v>
      </c>
      <c r="E18" t="s">
        <v>211</v>
      </c>
      <c r="F18" t="str">
        <f>VLOOKUP($A18,Table1[#All],8,FALSE)</f>
        <v>HPS</v>
      </c>
      <c r="G18">
        <v>91</v>
      </c>
      <c r="H18">
        <v>80</v>
      </c>
      <c r="I18">
        <v>23</v>
      </c>
      <c r="J18">
        <v>23</v>
      </c>
      <c r="K18">
        <v>23</v>
      </c>
      <c r="L18">
        <v>95</v>
      </c>
      <c r="M18">
        <v>0</v>
      </c>
      <c r="N18">
        <v>0</v>
      </c>
      <c r="O18">
        <v>0</v>
      </c>
      <c r="P18">
        <v>0</v>
      </c>
      <c r="Q18">
        <v>2029</v>
      </c>
      <c r="R18">
        <v>2050</v>
      </c>
      <c r="S18">
        <v>72</v>
      </c>
      <c r="T18">
        <v>0</v>
      </c>
      <c r="U18" t="s">
        <v>160</v>
      </c>
      <c r="V18">
        <v>44670</v>
      </c>
      <c r="W18" t="s">
        <v>164</v>
      </c>
      <c r="X18">
        <v>2050</v>
      </c>
      <c r="Y18">
        <v>2022</v>
      </c>
      <c r="Z18" s="2">
        <f>VLOOKUP($A18,Table1[#All],7,FALSE)</f>
        <v>20455</v>
      </c>
      <c r="AA18">
        <f>VLOOKUP($A18,Table1[#All],9,FALSE)</f>
        <v>7</v>
      </c>
      <c r="AB18">
        <f>VLOOKUP($A18,Table1[#All],10,FALSE)</f>
        <v>5.8850106305285337</v>
      </c>
      <c r="AC18">
        <f>VLOOKUP($A18,Table1[#All],11,FALSE)</f>
        <v>51.680542245546782</v>
      </c>
    </row>
    <row r="19" spans="1:29" x14ac:dyDescent="0.25">
      <c r="A19" t="s">
        <v>12</v>
      </c>
      <c r="B19" t="str">
        <f>VLOOKUP($A19,Table1[#All],2,FALSE)</f>
        <v>Station Helmond Oost 150</v>
      </c>
      <c r="C19" t="s">
        <v>198</v>
      </c>
      <c r="D19">
        <v>150</v>
      </c>
      <c r="E19" t="s">
        <v>211</v>
      </c>
      <c r="F19" t="str">
        <f>VLOOKUP($A19,Table1[#All],8,FALSE)</f>
        <v>HMO</v>
      </c>
      <c r="G19">
        <v>165</v>
      </c>
      <c r="H19">
        <v>35</v>
      </c>
      <c r="I19">
        <v>77</v>
      </c>
      <c r="J19">
        <v>77</v>
      </c>
      <c r="K19">
        <v>77</v>
      </c>
      <c r="L19">
        <v>77</v>
      </c>
      <c r="M19">
        <v>0</v>
      </c>
      <c r="N19">
        <v>0</v>
      </c>
      <c r="O19">
        <v>0</v>
      </c>
      <c r="P19">
        <v>0</v>
      </c>
      <c r="Q19">
        <v>2050</v>
      </c>
      <c r="R19">
        <v>2050</v>
      </c>
      <c r="S19">
        <v>0</v>
      </c>
      <c r="T19">
        <v>0</v>
      </c>
      <c r="U19" t="s">
        <v>160</v>
      </c>
      <c r="V19">
        <v>44670</v>
      </c>
      <c r="W19" t="s">
        <v>164</v>
      </c>
      <c r="X19">
        <v>2050</v>
      </c>
      <c r="Y19">
        <v>2022</v>
      </c>
      <c r="Z19" s="2">
        <f>VLOOKUP($A19,Table1[#All],7,FALSE)</f>
        <v>33970</v>
      </c>
      <c r="AA19">
        <f>VLOOKUP($A19,Table1[#All],9,FALSE)</f>
        <v>32</v>
      </c>
      <c r="AB19">
        <f>VLOOKUP($A19,Table1[#All],10,FALSE)</f>
        <v>5.6876965932732437</v>
      </c>
      <c r="AC19">
        <f>VLOOKUP($A19,Table1[#All],11,FALSE)</f>
        <v>51.464473776376813</v>
      </c>
    </row>
    <row r="20" spans="1:29" x14ac:dyDescent="0.25">
      <c r="A20" t="s">
        <v>68</v>
      </c>
      <c r="B20" t="str">
        <f>VLOOKUP($A20,Table1[#All],2,FALSE)</f>
        <v>Station Helmond Zuid 150</v>
      </c>
      <c r="C20" t="s">
        <v>194</v>
      </c>
      <c r="D20">
        <v>150</v>
      </c>
      <c r="E20" t="s">
        <v>211</v>
      </c>
      <c r="F20" t="str">
        <f>VLOOKUP($A20,Table1[#All],8,FALSE)</f>
        <v>HMZ</v>
      </c>
      <c r="G20">
        <v>124</v>
      </c>
      <c r="H20">
        <v>75</v>
      </c>
      <c r="I20">
        <v>12</v>
      </c>
      <c r="J20">
        <v>12</v>
      </c>
      <c r="K20">
        <v>12</v>
      </c>
      <c r="L20">
        <v>48</v>
      </c>
      <c r="M20">
        <v>0</v>
      </c>
      <c r="N20">
        <v>0</v>
      </c>
      <c r="O20">
        <v>0</v>
      </c>
      <c r="P20">
        <v>0</v>
      </c>
      <c r="Q20">
        <v>2027</v>
      </c>
      <c r="R20">
        <v>2050</v>
      </c>
      <c r="S20">
        <v>36</v>
      </c>
      <c r="T20">
        <v>0</v>
      </c>
      <c r="U20" t="s">
        <v>160</v>
      </c>
      <c r="V20">
        <v>44670</v>
      </c>
      <c r="W20" t="s">
        <v>164</v>
      </c>
      <c r="X20">
        <v>2027</v>
      </c>
      <c r="Y20">
        <v>2022</v>
      </c>
      <c r="Z20" s="2">
        <f>VLOOKUP($A20,Table1[#All],7,FALSE)</f>
        <v>23377</v>
      </c>
      <c r="AA20">
        <f>VLOOKUP($A20,Table1[#All],9,FALSE)</f>
        <v>34</v>
      </c>
      <c r="AB20">
        <f>VLOOKUP($A20,Table1[#All],10,FALSE)</f>
        <v>5.666702077709652</v>
      </c>
      <c r="AC20">
        <f>VLOOKUP($A20,Table1[#All],11,FALSE)</f>
        <v>51.459089107976311</v>
      </c>
    </row>
    <row r="21" spans="1:29" x14ac:dyDescent="0.25">
      <c r="A21" t="s">
        <v>103</v>
      </c>
      <c r="B21" t="str">
        <f>VLOOKUP($A21,Table1[#All],2,FALSE)</f>
        <v>Station Maarheeze 150</v>
      </c>
      <c r="C21" t="s">
        <v>197</v>
      </c>
      <c r="D21">
        <v>150</v>
      </c>
      <c r="E21" t="s">
        <v>211</v>
      </c>
      <c r="F21" t="str">
        <f>VLOOKUP($A21,Table1[#All],8,FALSE)</f>
        <v>MZ</v>
      </c>
      <c r="G21">
        <v>88</v>
      </c>
      <c r="H21">
        <v>88</v>
      </c>
      <c r="I21">
        <v>35</v>
      </c>
      <c r="J21">
        <v>35</v>
      </c>
      <c r="K21">
        <v>35</v>
      </c>
      <c r="L21">
        <v>80</v>
      </c>
      <c r="M21">
        <v>0</v>
      </c>
      <c r="N21">
        <v>0</v>
      </c>
      <c r="O21">
        <v>0</v>
      </c>
      <c r="P21">
        <v>51</v>
      </c>
      <c r="Q21">
        <v>2027</v>
      </c>
      <c r="R21">
        <v>2027</v>
      </c>
      <c r="S21">
        <v>45</v>
      </c>
      <c r="T21">
        <v>51</v>
      </c>
      <c r="U21" t="s">
        <v>160</v>
      </c>
      <c r="V21">
        <v>44670</v>
      </c>
      <c r="W21" t="s">
        <v>164</v>
      </c>
      <c r="X21">
        <v>2050</v>
      </c>
      <c r="Y21">
        <v>2022</v>
      </c>
      <c r="Z21" s="2">
        <f>VLOOKUP($A21,Table1[#All],7,FALSE)</f>
        <v>21551</v>
      </c>
      <c r="AA21">
        <f>VLOOKUP($A21,Table1[#All],9,FALSE)</f>
        <v>27</v>
      </c>
      <c r="AB21">
        <f>VLOOKUP($A21,Table1[#All],10,FALSE)</f>
        <v>5.6307956213365902</v>
      </c>
      <c r="AC21">
        <f>VLOOKUP($A21,Table1[#All],11,FALSE)</f>
        <v>51.317805962604233</v>
      </c>
    </row>
    <row r="22" spans="1:29" x14ac:dyDescent="0.25">
      <c r="A22" t="s">
        <v>112</v>
      </c>
      <c r="B22" t="str">
        <f>VLOOKUP($A22,Table1[#All],2,FALSE)</f>
        <v>Station Moerdijk 150</v>
      </c>
      <c r="C22" t="s">
        <v>169</v>
      </c>
      <c r="D22">
        <v>150</v>
      </c>
      <c r="E22" t="s">
        <v>211</v>
      </c>
      <c r="F22" t="str">
        <f>VLOOKUP($A22,Table1[#All],8,FALSE)</f>
        <v>MDK</v>
      </c>
      <c r="G22">
        <v>303</v>
      </c>
      <c r="H22">
        <v>212</v>
      </c>
      <c r="I22">
        <v>98</v>
      </c>
      <c r="J22">
        <v>121</v>
      </c>
      <c r="K22">
        <v>121</v>
      </c>
      <c r="L22">
        <v>121</v>
      </c>
      <c r="M22">
        <v>0</v>
      </c>
      <c r="N22">
        <v>0</v>
      </c>
      <c r="O22">
        <v>0</v>
      </c>
      <c r="P22">
        <v>0</v>
      </c>
      <c r="Q22">
        <v>2022</v>
      </c>
      <c r="R22">
        <v>2050</v>
      </c>
      <c r="S22">
        <v>23</v>
      </c>
      <c r="T22">
        <v>0</v>
      </c>
      <c r="U22" t="s">
        <v>160</v>
      </c>
      <c r="V22">
        <v>44670</v>
      </c>
      <c r="W22" t="s">
        <v>164</v>
      </c>
      <c r="X22">
        <v>2050</v>
      </c>
      <c r="Y22">
        <v>2022</v>
      </c>
      <c r="Z22" s="2">
        <f>VLOOKUP($A22,Table1[#All],7,FALSE)</f>
        <v>26299</v>
      </c>
      <c r="AA22">
        <f>VLOOKUP($A22,Table1[#All],9,FALSE)</f>
        <v>2</v>
      </c>
      <c r="AB22">
        <f>VLOOKUP($A22,Table1[#All],10,FALSE)</f>
        <v>4.5818452838409156</v>
      </c>
      <c r="AC22">
        <f>VLOOKUP($A22,Table1[#All],11,FALSE)</f>
        <v>51.664242672267036</v>
      </c>
    </row>
    <row r="23" spans="1:29" x14ac:dyDescent="0.25">
      <c r="A23" t="s">
        <v>24</v>
      </c>
      <c r="B23" t="str">
        <f>VLOOKUP($A23,Table1[#All],2,FALSE)</f>
        <v>Station Oosteind 150</v>
      </c>
      <c r="C23" t="s">
        <v>176</v>
      </c>
      <c r="D23">
        <v>150</v>
      </c>
      <c r="E23" t="s">
        <v>211</v>
      </c>
      <c r="F23" t="str">
        <f>VLOOKUP($A23,Table1[#All],8,FALSE)</f>
        <v>OTD</v>
      </c>
      <c r="G23">
        <v>115</v>
      </c>
      <c r="H23">
        <v>35</v>
      </c>
      <c r="I23">
        <v>25</v>
      </c>
      <c r="J23">
        <v>25</v>
      </c>
      <c r="K23">
        <v>25</v>
      </c>
      <c r="L23">
        <v>70</v>
      </c>
      <c r="M23">
        <v>0</v>
      </c>
      <c r="N23">
        <v>0</v>
      </c>
      <c r="O23">
        <v>0</v>
      </c>
      <c r="P23">
        <v>0</v>
      </c>
      <c r="Q23">
        <v>2029</v>
      </c>
      <c r="R23">
        <v>2050</v>
      </c>
      <c r="S23">
        <v>45</v>
      </c>
      <c r="T23">
        <v>0</v>
      </c>
      <c r="U23" t="s">
        <v>160</v>
      </c>
      <c r="V23">
        <v>44670</v>
      </c>
      <c r="W23" t="s">
        <v>164</v>
      </c>
      <c r="X23">
        <v>2029</v>
      </c>
      <c r="Y23">
        <v>2022</v>
      </c>
      <c r="Z23" s="2">
        <f>VLOOKUP($A23,Table1[#All],7,FALSE)</f>
        <v>20455</v>
      </c>
      <c r="AA23">
        <f>VLOOKUP($A23,Table1[#All],9,FALSE)</f>
        <v>31</v>
      </c>
      <c r="AB23">
        <f>VLOOKUP($A23,Table1[#All],10,FALSE)</f>
        <v>4.9263914522440402</v>
      </c>
      <c r="AC23">
        <f>VLOOKUP($A23,Table1[#All],11,FALSE)</f>
        <v>51.646321150162493</v>
      </c>
    </row>
    <row r="24" spans="1:29" x14ac:dyDescent="0.25">
      <c r="A24" t="s">
        <v>74</v>
      </c>
      <c r="B24" t="str">
        <f>VLOOKUP($A24,Table1[#All],2,FALSE)</f>
        <v>Station Oss 150</v>
      </c>
      <c r="C24" t="s">
        <v>185</v>
      </c>
      <c r="D24">
        <v>150</v>
      </c>
      <c r="E24" t="s">
        <v>211</v>
      </c>
      <c r="F24" t="str">
        <f>VLOOKUP($A24,Table1[#All],8,FALSE)</f>
        <v>OS</v>
      </c>
      <c r="G24">
        <v>155</v>
      </c>
      <c r="H24">
        <v>95</v>
      </c>
      <c r="I24">
        <v>10</v>
      </c>
      <c r="J24">
        <v>10</v>
      </c>
      <c r="K24">
        <v>10</v>
      </c>
      <c r="L24">
        <v>90</v>
      </c>
      <c r="M24">
        <v>28</v>
      </c>
      <c r="N24">
        <v>28</v>
      </c>
      <c r="O24">
        <v>28</v>
      </c>
      <c r="P24">
        <v>28</v>
      </c>
      <c r="Q24">
        <v>2027</v>
      </c>
      <c r="R24">
        <v>2050</v>
      </c>
      <c r="S24">
        <v>80</v>
      </c>
      <c r="T24">
        <v>0</v>
      </c>
      <c r="U24" t="s">
        <v>160</v>
      </c>
      <c r="V24">
        <v>44670</v>
      </c>
      <c r="W24" t="s">
        <v>164</v>
      </c>
      <c r="X24">
        <v>2050</v>
      </c>
      <c r="Y24">
        <v>2024</v>
      </c>
      <c r="Z24" s="2">
        <f>VLOOKUP($A24,Table1[#All],7,FALSE)</f>
        <v>25934</v>
      </c>
      <c r="AA24">
        <f>VLOOKUP($A24,Table1[#All],9,FALSE)</f>
        <v>21</v>
      </c>
      <c r="AB24">
        <f>VLOOKUP($A24,Table1[#All],10,FALSE)</f>
        <v>5.5511347089725298</v>
      </c>
      <c r="AC24">
        <f>VLOOKUP($A24,Table1[#All],11,FALSE)</f>
        <v>51.764620010919401</v>
      </c>
    </row>
    <row r="25" spans="1:29" x14ac:dyDescent="0.25">
      <c r="A25" t="s">
        <v>96</v>
      </c>
      <c r="B25" t="str">
        <f>VLOOKUP($A25,Table1[#All],2,FALSE)</f>
        <v>Station Princenhage 150</v>
      </c>
      <c r="C25" t="s">
        <v>172</v>
      </c>
      <c r="D25">
        <v>150</v>
      </c>
      <c r="E25" t="s">
        <v>211</v>
      </c>
      <c r="F25" t="str">
        <f>VLOOKUP($A25,Table1[#All],8,FALSE)</f>
        <v>PCH</v>
      </c>
      <c r="G25">
        <v>45</v>
      </c>
      <c r="H25">
        <v>40</v>
      </c>
      <c r="I25">
        <v>2</v>
      </c>
      <c r="J25">
        <v>2</v>
      </c>
      <c r="K25">
        <v>2</v>
      </c>
      <c r="L25">
        <v>47</v>
      </c>
      <c r="M25">
        <v>0</v>
      </c>
      <c r="N25">
        <v>0</v>
      </c>
      <c r="O25">
        <v>0</v>
      </c>
      <c r="P25">
        <v>0</v>
      </c>
      <c r="Q25">
        <v>2029</v>
      </c>
      <c r="R25">
        <v>2050</v>
      </c>
      <c r="S25">
        <v>45</v>
      </c>
      <c r="T25">
        <v>0</v>
      </c>
      <c r="U25" t="s">
        <v>160</v>
      </c>
      <c r="V25">
        <v>44670</v>
      </c>
      <c r="W25" t="s">
        <v>164</v>
      </c>
      <c r="X25">
        <v>2027</v>
      </c>
      <c r="Y25">
        <v>2022</v>
      </c>
      <c r="Z25" s="2">
        <f>VLOOKUP($A25,Table1[#All],7,FALSE)</f>
        <v>36526</v>
      </c>
      <c r="AA25">
        <f>VLOOKUP($A25,Table1[#All],9,FALSE)</f>
        <v>12</v>
      </c>
      <c r="AB25">
        <f>VLOOKUP($A25,Table1[#All],10,FALSE)</f>
        <v>4.7279486154485824</v>
      </c>
      <c r="AC25">
        <f>VLOOKUP($A25,Table1[#All],11,FALSE)</f>
        <v>51.581858511972378</v>
      </c>
    </row>
    <row r="26" spans="1:29" x14ac:dyDescent="0.25">
      <c r="A26" t="s">
        <v>21</v>
      </c>
      <c r="B26" t="str">
        <f>VLOOKUP($A26,Table1[#All],2,FALSE)</f>
        <v>Station Roosendaal 150</v>
      </c>
      <c r="C26" t="s">
        <v>171</v>
      </c>
      <c r="D26">
        <v>150</v>
      </c>
      <c r="E26" t="s">
        <v>211</v>
      </c>
      <c r="F26" t="str">
        <f>VLOOKUP($A26,Table1[#All],8,FALSE)</f>
        <v>RSD</v>
      </c>
      <c r="G26">
        <v>251</v>
      </c>
      <c r="H26">
        <v>150</v>
      </c>
      <c r="I26">
        <v>155</v>
      </c>
      <c r="J26">
        <v>155</v>
      </c>
      <c r="K26">
        <v>155</v>
      </c>
      <c r="L26">
        <v>155</v>
      </c>
      <c r="M26">
        <v>9</v>
      </c>
      <c r="N26">
        <v>9</v>
      </c>
      <c r="O26">
        <v>9</v>
      </c>
      <c r="P26">
        <v>9</v>
      </c>
      <c r="Q26">
        <v>2050</v>
      </c>
      <c r="R26">
        <v>2050</v>
      </c>
      <c r="S26">
        <v>0</v>
      </c>
      <c r="T26">
        <v>0</v>
      </c>
      <c r="U26" t="s">
        <v>160</v>
      </c>
      <c r="V26">
        <v>44670</v>
      </c>
      <c r="W26" t="s">
        <v>164</v>
      </c>
      <c r="X26">
        <v>2050</v>
      </c>
      <c r="Y26">
        <v>2026</v>
      </c>
      <c r="Z26" s="2">
        <f>VLOOKUP($A26,Table1[#All],7,FALSE)</f>
        <v>18994</v>
      </c>
      <c r="AA26">
        <f>VLOOKUP($A26,Table1[#All],9,FALSE)</f>
        <v>25</v>
      </c>
      <c r="AB26">
        <f>VLOOKUP($A26,Table1[#All],10,FALSE)</f>
        <v>4.4850678856116657</v>
      </c>
      <c r="AC26">
        <f>VLOOKUP($A26,Table1[#All],11,FALSE)</f>
        <v>51.546828486448</v>
      </c>
    </row>
    <row r="27" spans="1:29" x14ac:dyDescent="0.25">
      <c r="A27" t="s">
        <v>106</v>
      </c>
      <c r="B27" t="str">
        <f>VLOOKUP($A27,Table1[#All],2,FALSE)</f>
        <v>Station 's Hertogenbosch Noord 150</v>
      </c>
      <c r="C27" t="s">
        <v>181</v>
      </c>
      <c r="D27">
        <v>150</v>
      </c>
      <c r="E27" t="s">
        <v>211</v>
      </c>
      <c r="F27" t="str">
        <f>VLOOKUP($A27,Table1[#All],8,FALSE)</f>
        <v>HTN</v>
      </c>
      <c r="G27">
        <v>192</v>
      </c>
      <c r="H27">
        <v>75</v>
      </c>
      <c r="I27">
        <v>12</v>
      </c>
      <c r="J27">
        <v>12</v>
      </c>
      <c r="K27">
        <v>12</v>
      </c>
      <c r="L27">
        <v>94</v>
      </c>
      <c r="M27">
        <v>55</v>
      </c>
      <c r="N27">
        <v>55</v>
      </c>
      <c r="O27">
        <v>55</v>
      </c>
      <c r="P27">
        <v>55</v>
      </c>
      <c r="Q27">
        <v>2028</v>
      </c>
      <c r="R27">
        <v>2050</v>
      </c>
      <c r="S27">
        <v>82</v>
      </c>
      <c r="T27">
        <v>0</v>
      </c>
      <c r="U27" t="s">
        <v>160</v>
      </c>
      <c r="V27">
        <v>44670</v>
      </c>
      <c r="W27" t="s">
        <v>164</v>
      </c>
      <c r="X27">
        <v>2027</v>
      </c>
      <c r="Y27">
        <v>2023</v>
      </c>
      <c r="Z27" s="2">
        <f>VLOOKUP($A27,Table1[#All],7,FALSE)</f>
        <v>19360</v>
      </c>
      <c r="AA27">
        <f>VLOOKUP($A27,Table1[#All],9,FALSE)</f>
        <v>28</v>
      </c>
      <c r="AB27">
        <f>VLOOKUP($A27,Table1[#All],10,FALSE)</f>
        <v>5.2983049697543922</v>
      </c>
      <c r="AC27">
        <f>VLOOKUP($A27,Table1[#All],11,FALSE)</f>
        <v>51.709247688520819</v>
      </c>
    </row>
    <row r="28" spans="1:29" x14ac:dyDescent="0.25">
      <c r="A28" t="s">
        <v>81</v>
      </c>
      <c r="B28" t="str">
        <f>VLOOKUP($A28,Table1[#All],2,FALSE)</f>
        <v>Station 's Hertogenbosch West 150</v>
      </c>
      <c r="C28" t="s">
        <v>180</v>
      </c>
      <c r="D28">
        <v>150</v>
      </c>
      <c r="E28" t="s">
        <v>211</v>
      </c>
      <c r="F28" t="str">
        <f>VLOOKUP($A28,Table1[#All],8,FALSE)</f>
        <v>HTW</v>
      </c>
      <c r="G28">
        <v>63</v>
      </c>
      <c r="H28">
        <v>49</v>
      </c>
      <c r="I28">
        <v>17</v>
      </c>
      <c r="J28">
        <v>17</v>
      </c>
      <c r="K28">
        <v>17</v>
      </c>
      <c r="L28">
        <v>97</v>
      </c>
      <c r="M28">
        <v>0</v>
      </c>
      <c r="N28">
        <v>0</v>
      </c>
      <c r="O28">
        <v>0</v>
      </c>
      <c r="P28">
        <v>0</v>
      </c>
      <c r="Q28">
        <v>2028</v>
      </c>
      <c r="R28">
        <v>2050</v>
      </c>
      <c r="S28">
        <v>80</v>
      </c>
      <c r="T28">
        <v>0</v>
      </c>
      <c r="U28" t="s">
        <v>160</v>
      </c>
      <c r="V28">
        <v>44670</v>
      </c>
      <c r="W28" t="s">
        <v>164</v>
      </c>
      <c r="X28">
        <v>2050</v>
      </c>
      <c r="Y28">
        <v>2022</v>
      </c>
      <c r="Z28" s="2">
        <f>VLOOKUP($A28,Table1[#All],7,FALSE)</f>
        <v>27760</v>
      </c>
      <c r="AA28">
        <f>VLOOKUP($A28,Table1[#All],9,FALSE)</f>
        <v>5</v>
      </c>
      <c r="AB28">
        <f>VLOOKUP($A28,Table1[#All],10,FALSE)</f>
        <v>5.2744358773796343</v>
      </c>
      <c r="AC28">
        <f>VLOOKUP($A28,Table1[#All],11,FALSE)</f>
        <v>51.712491891896889</v>
      </c>
    </row>
    <row r="29" spans="1:29" x14ac:dyDescent="0.25">
      <c r="A29" t="s">
        <v>120</v>
      </c>
      <c r="B29" t="str">
        <f>VLOOKUP($A29,Table1[#All],2,FALSE)</f>
        <v>Station Tilburg Centrum 150</v>
      </c>
      <c r="C29" t="s">
        <v>178</v>
      </c>
      <c r="D29">
        <v>150</v>
      </c>
      <c r="E29" t="s">
        <v>211</v>
      </c>
      <c r="F29" t="str">
        <f>VLOOKUP($A29,Table1[#All],8,FALSE)</f>
        <v>TBC</v>
      </c>
      <c r="G29">
        <v>82</v>
      </c>
      <c r="H29">
        <v>82</v>
      </c>
      <c r="I29">
        <v>27</v>
      </c>
      <c r="J29">
        <v>27</v>
      </c>
      <c r="K29">
        <v>27</v>
      </c>
      <c r="L29">
        <v>27</v>
      </c>
      <c r="M29">
        <v>0</v>
      </c>
      <c r="N29">
        <v>0</v>
      </c>
      <c r="O29">
        <v>0</v>
      </c>
      <c r="P29">
        <v>0</v>
      </c>
      <c r="Q29">
        <v>2050</v>
      </c>
      <c r="R29">
        <v>2050</v>
      </c>
      <c r="S29">
        <v>0</v>
      </c>
      <c r="T29">
        <v>0</v>
      </c>
      <c r="U29" t="s">
        <v>160</v>
      </c>
      <c r="V29">
        <v>44670</v>
      </c>
      <c r="W29" t="s">
        <v>164</v>
      </c>
      <c r="X29">
        <v>2050</v>
      </c>
      <c r="Y29">
        <v>2022</v>
      </c>
      <c r="Z29" s="2">
        <f>VLOOKUP($A29,Table1[#All],7,FALSE)</f>
        <v>39683</v>
      </c>
      <c r="AA29">
        <f>VLOOKUP($A29,Table1[#All],9,FALSE)</f>
        <v>30</v>
      </c>
      <c r="AB29">
        <f>VLOOKUP($A29,Table1[#All],10,FALSE)</f>
        <v>5.084990456112684</v>
      </c>
      <c r="AC29">
        <f>VLOOKUP($A29,Table1[#All],11,FALSE)</f>
        <v>51.562752458938562</v>
      </c>
    </row>
    <row r="30" spans="1:29" x14ac:dyDescent="0.25">
      <c r="A30" t="s">
        <v>53</v>
      </c>
      <c r="B30" t="str">
        <f>VLOOKUP($A30,Table1[#All],2,FALSE)</f>
        <v>Station Tilburg Noord 150</v>
      </c>
      <c r="C30" t="s">
        <v>179</v>
      </c>
      <c r="D30">
        <v>150</v>
      </c>
      <c r="E30" t="s">
        <v>211</v>
      </c>
      <c r="F30" t="str">
        <f>VLOOKUP($A30,Table1[#All],8,FALSE)</f>
        <v>TBN</v>
      </c>
      <c r="G30">
        <v>219</v>
      </c>
      <c r="H30">
        <v>56</v>
      </c>
      <c r="I30">
        <v>44</v>
      </c>
      <c r="J30">
        <v>44</v>
      </c>
      <c r="K30">
        <v>44</v>
      </c>
      <c r="L30">
        <v>89</v>
      </c>
      <c r="M30">
        <v>0</v>
      </c>
      <c r="N30">
        <v>0</v>
      </c>
      <c r="O30">
        <v>0</v>
      </c>
      <c r="P30">
        <v>0</v>
      </c>
      <c r="Q30">
        <v>2030</v>
      </c>
      <c r="R30">
        <v>2050</v>
      </c>
      <c r="S30">
        <v>45</v>
      </c>
      <c r="T30">
        <v>0</v>
      </c>
      <c r="U30" t="s">
        <v>160</v>
      </c>
      <c r="V30">
        <v>44670</v>
      </c>
      <c r="W30" t="s">
        <v>164</v>
      </c>
      <c r="X30">
        <v>2050</v>
      </c>
      <c r="Y30">
        <v>2022</v>
      </c>
      <c r="Z30" s="2">
        <f>VLOOKUP($A30,Table1[#All],7,FALSE)</f>
        <v>20456</v>
      </c>
      <c r="AA30">
        <f>VLOOKUP($A30,Table1[#All],9,FALSE)</f>
        <v>33</v>
      </c>
      <c r="AB30">
        <f>VLOOKUP($A30,Table1[#All],10,FALSE)</f>
        <v>5.0848464541196856</v>
      </c>
      <c r="AC30">
        <f>VLOOKUP($A30,Table1[#All],11,FALSE)</f>
        <v>51.594020662728667</v>
      </c>
    </row>
    <row r="31" spans="1:29" x14ac:dyDescent="0.25">
      <c r="A31" t="s">
        <v>30</v>
      </c>
      <c r="B31" t="str">
        <f>VLOOKUP($A31,Table1[#All],2,FALSE)</f>
        <v>Station Tilburg West 150</v>
      </c>
      <c r="C31" t="s">
        <v>182</v>
      </c>
      <c r="D31">
        <v>150</v>
      </c>
      <c r="E31" t="s">
        <v>211</v>
      </c>
      <c r="F31" t="str">
        <f>VLOOKUP($A31,Table1[#All],8,FALSE)</f>
        <v>TBW</v>
      </c>
      <c r="G31">
        <v>126</v>
      </c>
      <c r="H31">
        <v>60</v>
      </c>
      <c r="I31">
        <v>36</v>
      </c>
      <c r="J31">
        <v>74</v>
      </c>
      <c r="K31">
        <v>74</v>
      </c>
      <c r="L31">
        <v>74</v>
      </c>
      <c r="M31">
        <v>0</v>
      </c>
      <c r="N31">
        <v>0</v>
      </c>
      <c r="O31">
        <v>0</v>
      </c>
      <c r="P31">
        <v>0</v>
      </c>
      <c r="Q31">
        <v>2023</v>
      </c>
      <c r="R31">
        <v>2050</v>
      </c>
      <c r="S31">
        <v>38</v>
      </c>
      <c r="T31">
        <v>0</v>
      </c>
      <c r="U31" t="s">
        <v>160</v>
      </c>
      <c r="V31">
        <v>44670</v>
      </c>
      <c r="W31" t="s">
        <v>164</v>
      </c>
      <c r="X31">
        <v>2027</v>
      </c>
      <c r="Y31">
        <v>2022</v>
      </c>
      <c r="Z31" s="2">
        <f>VLOOKUP($A31,Table1[#All],7,FALSE)</f>
        <v>33604</v>
      </c>
      <c r="AA31">
        <f>VLOOKUP($A31,Table1[#All],9,FALSE)</f>
        <v>20</v>
      </c>
      <c r="AB31">
        <f>VLOOKUP($A31,Table1[#All],10,FALSE)</f>
        <v>5.0256470655371803</v>
      </c>
      <c r="AC31">
        <f>VLOOKUP($A31,Table1[#All],11,FALSE)</f>
        <v>51.599171177286067</v>
      </c>
    </row>
    <row r="32" spans="1:29" x14ac:dyDescent="0.25">
      <c r="A32" t="s">
        <v>27</v>
      </c>
      <c r="B32" t="str">
        <f>VLOOKUP($A32,Table1[#All],2,FALSE)</f>
        <v>Station Tilburg Zuid 150</v>
      </c>
      <c r="C32" t="s">
        <v>177</v>
      </c>
      <c r="D32">
        <v>150</v>
      </c>
      <c r="E32" t="s">
        <v>211</v>
      </c>
      <c r="F32" t="str">
        <f>VLOOKUP($A32,Table1[#All],8,FALSE)</f>
        <v>TBZ</v>
      </c>
      <c r="G32">
        <v>141</v>
      </c>
      <c r="H32">
        <v>93</v>
      </c>
      <c r="I32">
        <v>11</v>
      </c>
      <c r="J32">
        <v>11</v>
      </c>
      <c r="K32">
        <v>56</v>
      </c>
      <c r="L32">
        <v>101</v>
      </c>
      <c r="M32">
        <v>0</v>
      </c>
      <c r="N32">
        <v>0</v>
      </c>
      <c r="O32">
        <v>0</v>
      </c>
      <c r="P32">
        <v>0</v>
      </c>
      <c r="Q32">
        <v>2024</v>
      </c>
      <c r="R32">
        <v>2050</v>
      </c>
      <c r="S32">
        <v>45</v>
      </c>
      <c r="T32">
        <v>0</v>
      </c>
      <c r="U32" t="s">
        <v>160</v>
      </c>
      <c r="V32">
        <v>44670</v>
      </c>
      <c r="W32" t="s">
        <v>164</v>
      </c>
      <c r="X32">
        <v>2027</v>
      </c>
      <c r="Y32">
        <v>2022</v>
      </c>
      <c r="Z32" s="2">
        <f>VLOOKUP($A32,Table1[#All],7,FALSE)</f>
        <v>28126</v>
      </c>
      <c r="AA32">
        <f>VLOOKUP($A32,Table1[#All],9,FALSE)</f>
        <v>15</v>
      </c>
      <c r="AB32">
        <f>VLOOKUP($A32,Table1[#All],10,FALSE)</f>
        <v>5.0517088648943282</v>
      </c>
      <c r="AC32">
        <f>VLOOKUP($A32,Table1[#All],11,FALSE)</f>
        <v>51.537712518584669</v>
      </c>
    </row>
    <row r="33" spans="1:29" x14ac:dyDescent="0.25">
      <c r="A33" t="s">
        <v>100</v>
      </c>
      <c r="B33" t="str">
        <f>VLOOKUP($A33,Table1[#All],2,FALSE)</f>
        <v>Station Uden 150</v>
      </c>
      <c r="C33" t="s">
        <v>187</v>
      </c>
      <c r="D33">
        <v>150</v>
      </c>
      <c r="E33" t="s">
        <v>211</v>
      </c>
      <c r="F33" t="str">
        <f>VLOOKUP($A33,Table1[#All],8,FALSE)</f>
        <v>UD</v>
      </c>
      <c r="G33">
        <v>124</v>
      </c>
      <c r="H33">
        <v>45</v>
      </c>
      <c r="I33">
        <v>8</v>
      </c>
      <c r="J33">
        <v>8</v>
      </c>
      <c r="K33">
        <v>8</v>
      </c>
      <c r="L33">
        <v>53</v>
      </c>
      <c r="M33">
        <v>0</v>
      </c>
      <c r="N33">
        <v>0</v>
      </c>
      <c r="O33">
        <v>0</v>
      </c>
      <c r="P33">
        <v>0</v>
      </c>
      <c r="Q33">
        <v>2028</v>
      </c>
      <c r="R33">
        <v>2050</v>
      </c>
      <c r="S33">
        <v>45</v>
      </c>
      <c r="T33">
        <v>0</v>
      </c>
      <c r="U33" t="s">
        <v>160</v>
      </c>
      <c r="V33">
        <v>44670</v>
      </c>
      <c r="W33" t="s">
        <v>164</v>
      </c>
      <c r="X33">
        <v>2027</v>
      </c>
      <c r="Y33">
        <v>2022</v>
      </c>
      <c r="Z33" s="2">
        <f>VLOOKUP($A33,Table1[#All],7,FALSE)</f>
        <v>26299</v>
      </c>
      <c r="AA33">
        <f>VLOOKUP($A33,Table1[#All],9,FALSE)</f>
        <v>1</v>
      </c>
      <c r="AB33">
        <f>VLOOKUP($A33,Table1[#All],10,FALSE)</f>
        <v>5.6483865928151058</v>
      </c>
      <c r="AC33">
        <f>VLOOKUP($A33,Table1[#All],11,FALSE)</f>
        <v>51.678614795452447</v>
      </c>
    </row>
    <row r="34" spans="1:29" x14ac:dyDescent="0.25">
      <c r="A34" t="s">
        <v>90</v>
      </c>
      <c r="B34" t="str">
        <f>VLOOKUP($A34,Table1[#All],2,FALSE)</f>
        <v>Station Waalwijk 150</v>
      </c>
      <c r="C34" t="s">
        <v>175</v>
      </c>
      <c r="D34">
        <v>150</v>
      </c>
      <c r="E34" t="s">
        <v>211</v>
      </c>
      <c r="F34" t="str">
        <f>VLOOKUP($A34,Table1[#All],8,FALSE)</f>
        <v>WW</v>
      </c>
      <c r="G34">
        <v>137</v>
      </c>
      <c r="H34">
        <v>137</v>
      </c>
      <c r="I34">
        <v>17</v>
      </c>
      <c r="J34">
        <v>47</v>
      </c>
      <c r="K34">
        <v>47</v>
      </c>
      <c r="L34">
        <v>127</v>
      </c>
      <c r="M34">
        <v>0</v>
      </c>
      <c r="N34">
        <v>10</v>
      </c>
      <c r="O34">
        <v>10</v>
      </c>
      <c r="P34">
        <v>10</v>
      </c>
      <c r="Q34">
        <v>2023</v>
      </c>
      <c r="R34">
        <v>2023</v>
      </c>
      <c r="S34">
        <v>30</v>
      </c>
      <c r="T34">
        <v>10</v>
      </c>
      <c r="U34" t="s">
        <v>160</v>
      </c>
      <c r="V34">
        <v>44670</v>
      </c>
      <c r="W34" t="s">
        <v>164</v>
      </c>
      <c r="X34">
        <v>2050</v>
      </c>
      <c r="Y34">
        <v>2022</v>
      </c>
      <c r="Z34" s="2">
        <f>VLOOKUP($A34,Table1[#All],7,FALSE)</f>
        <v>21186</v>
      </c>
      <c r="AA34">
        <f>VLOOKUP($A34,Table1[#All],9,FALSE)</f>
        <v>26</v>
      </c>
      <c r="AB34">
        <f>VLOOKUP($A34,Table1[#All],10,FALSE)</f>
        <v>5.088478008300334</v>
      </c>
      <c r="AC34">
        <f>VLOOKUP($A34,Table1[#All],11,FALSE)</f>
        <v>51.705469730278281</v>
      </c>
    </row>
    <row r="35" spans="1:29" x14ac:dyDescent="0.25">
      <c r="A35" t="s">
        <v>36</v>
      </c>
      <c r="B35" t="str">
        <f>VLOOKUP($A35,Table1[#All],2,FALSE)</f>
        <v>Station Woensdrecht 150</v>
      </c>
      <c r="C35" t="s">
        <v>162</v>
      </c>
      <c r="D35">
        <v>150</v>
      </c>
      <c r="E35" t="s">
        <v>211</v>
      </c>
      <c r="F35" t="str">
        <f>VLOOKUP($A35,Table1[#All],8,FALSE)</f>
        <v>WDT</v>
      </c>
      <c r="G35">
        <v>121</v>
      </c>
      <c r="H35">
        <v>44</v>
      </c>
      <c r="I35">
        <v>61</v>
      </c>
      <c r="J35">
        <v>61</v>
      </c>
      <c r="K35">
        <v>106</v>
      </c>
      <c r="L35">
        <v>106</v>
      </c>
      <c r="M35">
        <v>16</v>
      </c>
      <c r="N35">
        <v>16</v>
      </c>
      <c r="O35">
        <v>16</v>
      </c>
      <c r="P35">
        <v>16</v>
      </c>
      <c r="Q35">
        <v>2025</v>
      </c>
      <c r="R35">
        <v>2050</v>
      </c>
      <c r="S35">
        <v>45</v>
      </c>
      <c r="T35">
        <v>0</v>
      </c>
      <c r="U35" t="s">
        <v>160</v>
      </c>
      <c r="V35">
        <v>44670</v>
      </c>
      <c r="W35" t="s">
        <v>164</v>
      </c>
      <c r="X35">
        <v>2050</v>
      </c>
      <c r="Y35">
        <v>2023</v>
      </c>
      <c r="Z35" s="2">
        <f>VLOOKUP($A35,Table1[#All],7,FALSE)</f>
        <v>25569</v>
      </c>
      <c r="AA35">
        <f>VLOOKUP($A35,Table1[#All],9,FALSE)</f>
        <v>19</v>
      </c>
      <c r="AB35">
        <f>VLOOKUP($A35,Table1[#All],10,FALSE)</f>
        <v>4.3055232369454428</v>
      </c>
      <c r="AC35">
        <f>VLOOKUP($A35,Table1[#All],11,FALSE)</f>
        <v>51.46702379417632</v>
      </c>
    </row>
    <row r="36" spans="1:29" x14ac:dyDescent="0.25">
      <c r="A36" t="s">
        <v>10</v>
      </c>
      <c r="B36" t="str">
        <f>VLOOKUP($A36,Table1[#All],2,FALSE)</f>
        <v>Station Budel 150</v>
      </c>
      <c r="C36" t="s">
        <v>205</v>
      </c>
      <c r="D36">
        <v>150</v>
      </c>
      <c r="E36" t="s">
        <v>209</v>
      </c>
      <c r="F36" t="str">
        <f>VLOOKUP($A36,Table1[#All],8,FALSE)</f>
        <v xml:space="preserve"> 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 t="s">
        <v>160</v>
      </c>
      <c r="V36">
        <v>0</v>
      </c>
      <c r="W36" t="s">
        <v>164</v>
      </c>
      <c r="X36">
        <v>0</v>
      </c>
      <c r="Y36">
        <v>0</v>
      </c>
      <c r="Z36" s="2">
        <f>VLOOKUP($A36,Table1[#All],7,FALSE)</f>
        <v>26665</v>
      </c>
      <c r="AA36">
        <f>VLOOKUP($A36,Table1[#All],9,FALSE)</f>
        <v>0</v>
      </c>
      <c r="AB36">
        <f>VLOOKUP($A36,Table1[#All],10,FALSE)</f>
        <v>5.6020540435877981</v>
      </c>
      <c r="AC36">
        <f>VLOOKUP($A36,Table1[#All],11,FALSE)</f>
        <v>51.240116493907678</v>
      </c>
    </row>
    <row r="37" spans="1:29" x14ac:dyDescent="0.25">
      <c r="A37" t="s">
        <v>79</v>
      </c>
      <c r="B37" t="str">
        <f>VLOOKUP($A37,Table1[#All],2,FALSE)</f>
        <v>Station Eindhoven 380</v>
      </c>
      <c r="C37" t="s">
        <v>206</v>
      </c>
      <c r="D37">
        <v>380</v>
      </c>
      <c r="E37" t="s">
        <v>210</v>
      </c>
      <c r="F37" t="str">
        <f>VLOOKUP($A37,Table1[#All],8,FALSE)</f>
        <v xml:space="preserve"> 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 t="s">
        <v>160</v>
      </c>
      <c r="V37">
        <v>0</v>
      </c>
      <c r="W37" t="s">
        <v>164</v>
      </c>
      <c r="X37">
        <v>0</v>
      </c>
      <c r="Y37">
        <v>0</v>
      </c>
      <c r="Z37" s="2">
        <f>VLOOKUP($A37,Table1[#All],7,FALSE)</f>
        <v>25204</v>
      </c>
      <c r="AA37">
        <f>VLOOKUP($A37,Table1[#All],9,FALSE)</f>
        <v>0</v>
      </c>
      <c r="AB37">
        <f>VLOOKUP($A37,Table1[#All],10,FALSE)</f>
        <v>5.5325282169288599</v>
      </c>
      <c r="AC37">
        <f>VLOOKUP($A37,Table1[#All],11,FALSE)</f>
        <v>51.446816400459333</v>
      </c>
    </row>
    <row r="38" spans="1:29" x14ac:dyDescent="0.25">
      <c r="A38" t="s">
        <v>115</v>
      </c>
      <c r="B38" t="str">
        <f>VLOOKUP($A38,Table1[#All],2,FALSE)</f>
        <v>Station Geertruidenberg 380</v>
      </c>
      <c r="C38" t="s">
        <v>136</v>
      </c>
      <c r="D38">
        <v>380</v>
      </c>
      <c r="E38" t="s">
        <v>210</v>
      </c>
      <c r="F38" t="str">
        <f>VLOOKUP($A38,Table1[#All],8,FALSE)</f>
        <v xml:space="preserve"> 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 t="s">
        <v>160</v>
      </c>
      <c r="V38">
        <v>0</v>
      </c>
      <c r="W38" t="s">
        <v>164</v>
      </c>
      <c r="X38">
        <v>0</v>
      </c>
      <c r="Y38">
        <v>0</v>
      </c>
      <c r="Z38" s="2">
        <f>VLOOKUP($A38,Table1[#All],7,FALSE)</f>
        <v>25569</v>
      </c>
      <c r="AA38">
        <f>VLOOKUP($A38,Table1[#All],9,FALSE)</f>
        <v>0</v>
      </c>
      <c r="AB38">
        <f>VLOOKUP($A38,Table1[#All],10,FALSE)</f>
        <v>4.8331412957444622</v>
      </c>
      <c r="AC38">
        <f>VLOOKUP($A38,Table1[#All],11,FALSE)</f>
        <v>51.700772693861531</v>
      </c>
    </row>
    <row r="39" spans="1:29" x14ac:dyDescent="0.25">
      <c r="A39" t="s">
        <v>42</v>
      </c>
      <c r="B39" t="str">
        <f>VLOOKUP($A39,Table1[#All],2,FALSE)</f>
        <v>Station Roosendaal Borchwerf 150</v>
      </c>
      <c r="C39" t="s">
        <v>207</v>
      </c>
      <c r="D39">
        <v>150</v>
      </c>
      <c r="E39" t="s">
        <v>209</v>
      </c>
      <c r="F39" t="str">
        <f>VLOOKUP($A39,Table1[#All],8,FALSE)</f>
        <v xml:space="preserve"> 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 t="s">
        <v>160</v>
      </c>
      <c r="V39">
        <v>0</v>
      </c>
      <c r="W39" t="s">
        <v>164</v>
      </c>
      <c r="X39">
        <v>0</v>
      </c>
      <c r="Y39">
        <v>0</v>
      </c>
      <c r="Z39" s="2">
        <f>VLOOKUP($A39,Table1[#All],7,FALSE)</f>
        <v>40179</v>
      </c>
      <c r="AA39">
        <f>VLOOKUP($A39,Table1[#All],9,FALSE)</f>
        <v>0</v>
      </c>
      <c r="AB39">
        <f>VLOOKUP($A39,Table1[#All],10,FALSE)</f>
        <v>4.4411610018718592</v>
      </c>
      <c r="AC39">
        <f>VLOOKUP($A39,Table1[#All],11,FALSE)</f>
        <v>51.548081530101278</v>
      </c>
    </row>
    <row r="40" spans="1:29" x14ac:dyDescent="0.25">
      <c r="A40" t="s">
        <v>77</v>
      </c>
      <c r="B40" t="str">
        <f>VLOOKUP($A40,Table1[#All],2,FALSE)</f>
        <v>Station Zevenbergschenhoek 150</v>
      </c>
      <c r="C40" t="s">
        <v>202</v>
      </c>
      <c r="D40">
        <v>150</v>
      </c>
      <c r="E40" t="s">
        <v>209</v>
      </c>
      <c r="F40" t="str">
        <f>VLOOKUP($A40,Table1[#All],8,FALSE)</f>
        <v xml:space="preserve"> 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 t="s">
        <v>160</v>
      </c>
      <c r="V40">
        <v>0</v>
      </c>
      <c r="W40" t="s">
        <v>164</v>
      </c>
      <c r="X40">
        <v>0</v>
      </c>
      <c r="Y40">
        <v>0</v>
      </c>
      <c r="Z40" s="2">
        <f>VLOOKUP($A40,Table1[#All],7,FALSE)</f>
        <v>38353</v>
      </c>
      <c r="AA40">
        <f>VLOOKUP($A40,Table1[#All],9,FALSE)</f>
        <v>0</v>
      </c>
      <c r="AB40">
        <f>VLOOKUP($A40,Table1[#All],10,FALSE)</f>
        <v>4.66587062536692</v>
      </c>
      <c r="AC40">
        <f>VLOOKUP($A40,Table1[#All],11,FALSE)</f>
        <v>51.683849103538421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0"/>
  <sheetViews>
    <sheetView workbookViewId="0">
      <selection activeCell="A36" sqref="A36:L40"/>
    </sheetView>
    <sheetView workbookViewId="1">
      <selection activeCell="I45" sqref="I45"/>
    </sheetView>
  </sheetViews>
  <sheetFormatPr defaultRowHeight="13.2" x14ac:dyDescent="0.25"/>
  <cols>
    <col min="2" max="3" width="15"/>
    <col min="4" max="4" width="10" customWidth="1"/>
    <col min="5" max="5" width="11.77734375" customWidth="1"/>
    <col min="6" max="1026" width="15"/>
  </cols>
  <sheetData>
    <row r="1" spans="1:11" x14ac:dyDescent="0.25">
      <c r="A1" t="s">
        <v>1</v>
      </c>
      <c r="B1" t="s">
        <v>2</v>
      </c>
      <c r="C1" t="s">
        <v>200</v>
      </c>
      <c r="D1" t="s">
        <v>201</v>
      </c>
      <c r="E1" t="s">
        <v>3</v>
      </c>
      <c r="F1" t="s">
        <v>0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 t="s">
        <v>100</v>
      </c>
      <c r="B2" t="s">
        <v>101</v>
      </c>
      <c r="C2" t="str">
        <f>RIGHT(B2,(LEN(B2)-8))</f>
        <v>Uden 150</v>
      </c>
      <c r="D2" t="str">
        <f>LEFT(C2,LEN(C2)-4)</f>
        <v>Uden</v>
      </c>
      <c r="E2">
        <v>150</v>
      </c>
      <c r="F2" t="s">
        <v>9</v>
      </c>
      <c r="G2" s="1">
        <v>26299</v>
      </c>
      <c r="H2" t="s">
        <v>102</v>
      </c>
      <c r="I2">
        <v>1</v>
      </c>
      <c r="J2">
        <v>5.6483865928151058</v>
      </c>
      <c r="K2">
        <v>51.678614795452447</v>
      </c>
    </row>
    <row r="3" spans="1:11" x14ac:dyDescent="0.25">
      <c r="A3" t="s">
        <v>112</v>
      </c>
      <c r="B3" t="s">
        <v>113</v>
      </c>
      <c r="C3" t="str">
        <f>RIGHT(B3,(LEN(B3)-8))</f>
        <v>Moerdijk 150</v>
      </c>
      <c r="D3" t="str">
        <f>LEFT(C3,LEN(C3)-4)</f>
        <v>Moerdijk</v>
      </c>
      <c r="E3">
        <v>150</v>
      </c>
      <c r="F3" t="s">
        <v>9</v>
      </c>
      <c r="G3" s="1">
        <v>26299</v>
      </c>
      <c r="H3" t="s">
        <v>114</v>
      </c>
      <c r="I3">
        <v>2</v>
      </c>
      <c r="J3">
        <v>4.5818452838409156</v>
      </c>
      <c r="K3">
        <v>51.664242672267036</v>
      </c>
    </row>
    <row r="4" spans="1:11" x14ac:dyDescent="0.25">
      <c r="A4" t="s">
        <v>71</v>
      </c>
      <c r="B4" t="s">
        <v>72</v>
      </c>
      <c r="C4" t="str">
        <f>RIGHT(B4,(LEN(B4)-8))</f>
        <v>Geertruidenberg 150</v>
      </c>
      <c r="D4" t="str">
        <f>LEFT(C4,LEN(C4)-4)</f>
        <v>Geertruidenberg</v>
      </c>
      <c r="E4">
        <v>150</v>
      </c>
      <c r="F4" t="s">
        <v>9</v>
      </c>
      <c r="G4" s="1">
        <v>25569</v>
      </c>
      <c r="H4" t="s">
        <v>73</v>
      </c>
      <c r="I4">
        <v>3</v>
      </c>
      <c r="J4">
        <v>4.8414264518319818</v>
      </c>
      <c r="K4">
        <v>51.695375442585551</v>
      </c>
    </row>
    <row r="5" spans="1:11" x14ac:dyDescent="0.25">
      <c r="A5" t="s">
        <v>117</v>
      </c>
      <c r="B5" t="s">
        <v>118</v>
      </c>
      <c r="C5" t="str">
        <f>RIGHT(B5,(LEN(B5)-8))</f>
        <v>Etten Leur 150</v>
      </c>
      <c r="D5" t="str">
        <f>LEFT(C5,LEN(C5)-4)</f>
        <v>Etten Leur</v>
      </c>
      <c r="E5">
        <v>150</v>
      </c>
      <c r="F5" t="s">
        <v>9</v>
      </c>
      <c r="G5" s="1">
        <v>37323</v>
      </c>
      <c r="H5" t="s">
        <v>119</v>
      </c>
      <c r="I5">
        <v>4</v>
      </c>
      <c r="J5">
        <v>4.6075633315705362</v>
      </c>
      <c r="K5">
        <v>51.572946409445187</v>
      </c>
    </row>
    <row r="6" spans="1:11" x14ac:dyDescent="0.25">
      <c r="A6" t="s">
        <v>81</v>
      </c>
      <c r="B6" t="s">
        <v>82</v>
      </c>
      <c r="C6" t="str">
        <f>RIGHT(B6,(LEN(B6)-8))</f>
        <v>'s Hertogenbosch West 150</v>
      </c>
      <c r="D6" t="str">
        <f>LEFT(C6,LEN(C6)-4)</f>
        <v>'s Hertogenbosch West</v>
      </c>
      <c r="E6">
        <v>150</v>
      </c>
      <c r="F6" t="s">
        <v>9</v>
      </c>
      <c r="G6" s="1">
        <v>27760</v>
      </c>
      <c r="H6" t="s">
        <v>83</v>
      </c>
      <c r="I6">
        <v>5</v>
      </c>
      <c r="J6">
        <v>5.2744358773796343</v>
      </c>
      <c r="K6">
        <v>51.712491891896889</v>
      </c>
    </row>
    <row r="7" spans="1:11" x14ac:dyDescent="0.25">
      <c r="A7" t="s">
        <v>84</v>
      </c>
      <c r="B7" t="s">
        <v>85</v>
      </c>
      <c r="C7" t="str">
        <f>RIGHT(B7,(LEN(B7)-8))</f>
        <v>Hapert 150</v>
      </c>
      <c r="D7" t="str">
        <f>LEFT(C7,LEN(C7)-4)</f>
        <v>Hapert</v>
      </c>
      <c r="E7">
        <v>150</v>
      </c>
      <c r="F7" t="s">
        <v>9</v>
      </c>
      <c r="G7" s="1">
        <v>27030</v>
      </c>
      <c r="H7" t="s">
        <v>86</v>
      </c>
      <c r="I7">
        <v>6</v>
      </c>
      <c r="J7">
        <v>5.2704874378122399</v>
      </c>
      <c r="K7">
        <v>51.373446343895722</v>
      </c>
    </row>
    <row r="8" spans="1:11" x14ac:dyDescent="0.25">
      <c r="A8" t="s">
        <v>50</v>
      </c>
      <c r="B8" t="s">
        <v>51</v>
      </c>
      <c r="C8" t="str">
        <f>RIGHT(B8,(LEN(B8)-8))</f>
        <v>Haps 150</v>
      </c>
      <c r="D8" t="str">
        <f>LEFT(C8,LEN(C8)-4)</f>
        <v>Haps</v>
      </c>
      <c r="E8">
        <v>150</v>
      </c>
      <c r="F8" t="s">
        <v>9</v>
      </c>
      <c r="G8" s="1">
        <v>20455</v>
      </c>
      <c r="H8" t="s">
        <v>52</v>
      </c>
      <c r="I8">
        <v>7</v>
      </c>
      <c r="J8">
        <v>5.8850106305285337</v>
      </c>
      <c r="K8">
        <v>51.680542245546782</v>
      </c>
    </row>
    <row r="9" spans="1:11" x14ac:dyDescent="0.25">
      <c r="A9" t="s">
        <v>109</v>
      </c>
      <c r="B9" t="s">
        <v>110</v>
      </c>
      <c r="C9" t="str">
        <f>RIGHT(B9,(LEN(B9)-8))</f>
        <v>Cuyk 150</v>
      </c>
      <c r="D9" t="str">
        <f>LEFT(C9,LEN(C9)-4)</f>
        <v>Cuyk</v>
      </c>
      <c r="E9">
        <v>150</v>
      </c>
      <c r="F9" t="s">
        <v>9</v>
      </c>
      <c r="G9" s="1">
        <v>33970</v>
      </c>
      <c r="H9" t="s">
        <v>111</v>
      </c>
      <c r="I9">
        <v>8</v>
      </c>
      <c r="J9">
        <v>5.8441049366533564</v>
      </c>
      <c r="K9">
        <v>51.740340599237108</v>
      </c>
    </row>
    <row r="10" spans="1:11" x14ac:dyDescent="0.25">
      <c r="A10" t="s">
        <v>56</v>
      </c>
      <c r="B10" t="s">
        <v>57</v>
      </c>
      <c r="C10" t="str">
        <f>RIGHT(B10,(LEN(B10)-8))</f>
        <v>Eindhoven Zuid 150</v>
      </c>
      <c r="D10" t="str">
        <f>LEFT(C10,LEN(C10)-4)</f>
        <v>Eindhoven Zuid</v>
      </c>
      <c r="E10">
        <v>150</v>
      </c>
      <c r="F10" t="s">
        <v>9</v>
      </c>
      <c r="G10" s="1">
        <v>23012</v>
      </c>
      <c r="H10" t="s">
        <v>58</v>
      </c>
      <c r="I10">
        <v>9</v>
      </c>
      <c r="J10">
        <v>5.4661864392794639</v>
      </c>
      <c r="K10">
        <v>51.409479655115398</v>
      </c>
    </row>
    <row r="11" spans="1:11" x14ac:dyDescent="0.25">
      <c r="A11" t="s">
        <v>65</v>
      </c>
      <c r="B11" t="s">
        <v>66</v>
      </c>
      <c r="C11" t="str">
        <f>RIGHT(B11,(LEN(B11)-8))</f>
        <v>Aarle Rixtel 150</v>
      </c>
      <c r="D11" t="str">
        <f>LEFT(C11,LEN(C11)-4)</f>
        <v>Aarle Rixtel</v>
      </c>
      <c r="E11">
        <v>150</v>
      </c>
      <c r="F11" t="s">
        <v>9</v>
      </c>
      <c r="G11" s="1">
        <v>24838</v>
      </c>
      <c r="H11" t="s">
        <v>67</v>
      </c>
      <c r="I11">
        <v>10</v>
      </c>
      <c r="J11">
        <v>5.6706945996515223</v>
      </c>
      <c r="K11">
        <v>51.510384259130937</v>
      </c>
    </row>
    <row r="12" spans="1:11" x14ac:dyDescent="0.25">
      <c r="A12" t="s">
        <v>47</v>
      </c>
      <c r="B12" t="s">
        <v>48</v>
      </c>
      <c r="C12" t="str">
        <f>RIGHT(B12,(LEN(B12)-8))</f>
        <v>Bergen op Zoom 150</v>
      </c>
      <c r="D12" t="str">
        <f>LEFT(C12,LEN(C12)-4)</f>
        <v>Bergen op Zoom</v>
      </c>
      <c r="E12">
        <v>150</v>
      </c>
      <c r="F12" t="s">
        <v>9</v>
      </c>
      <c r="G12" s="1">
        <v>28126</v>
      </c>
      <c r="H12" t="s">
        <v>49</v>
      </c>
      <c r="I12">
        <v>11</v>
      </c>
      <c r="J12">
        <v>4.2710892466447463</v>
      </c>
      <c r="K12">
        <v>51.504863853653141</v>
      </c>
    </row>
    <row r="13" spans="1:11" x14ac:dyDescent="0.25">
      <c r="A13" t="s">
        <v>96</v>
      </c>
      <c r="B13" t="s">
        <v>97</v>
      </c>
      <c r="C13" t="str">
        <f>RIGHT(B13,(LEN(B13)-8))</f>
        <v>Princenhage 150</v>
      </c>
      <c r="D13" t="str">
        <f>LEFT(C13,LEN(C13)-4)</f>
        <v>Princenhage</v>
      </c>
      <c r="E13">
        <v>150</v>
      </c>
      <c r="F13" t="s">
        <v>9</v>
      </c>
      <c r="G13" s="1">
        <v>36526</v>
      </c>
      <c r="H13" t="s">
        <v>98</v>
      </c>
      <c r="I13">
        <v>12</v>
      </c>
      <c r="J13">
        <v>4.7279486154485824</v>
      </c>
      <c r="K13">
        <v>51.581858511972378</v>
      </c>
    </row>
    <row r="14" spans="1:11" x14ac:dyDescent="0.25">
      <c r="A14" t="s">
        <v>33</v>
      </c>
      <c r="B14" t="s">
        <v>34</v>
      </c>
      <c r="C14" t="str">
        <f>RIGHT(B14,(LEN(B14)-8))</f>
        <v>Dinteloord 150</v>
      </c>
      <c r="D14" t="s">
        <v>168</v>
      </c>
      <c r="E14">
        <v>150</v>
      </c>
      <c r="F14" t="s">
        <v>9</v>
      </c>
      <c r="G14" s="1">
        <v>41275</v>
      </c>
      <c r="H14" t="s">
        <v>35</v>
      </c>
      <c r="I14">
        <v>13</v>
      </c>
      <c r="J14">
        <v>4.3952317394706926</v>
      </c>
      <c r="K14">
        <v>51.621115246140079</v>
      </c>
    </row>
    <row r="15" spans="1:11" x14ac:dyDescent="0.25">
      <c r="A15" t="s">
        <v>62</v>
      </c>
      <c r="B15" t="s">
        <v>63</v>
      </c>
      <c r="C15" t="str">
        <f>RIGHT(B15,(LEN(B15)-8))</f>
        <v>Best 150</v>
      </c>
      <c r="D15" t="str">
        <f>LEFT(C15,LEN(C15)-4)</f>
        <v>Best</v>
      </c>
      <c r="E15">
        <v>150</v>
      </c>
      <c r="F15" t="s">
        <v>9</v>
      </c>
      <c r="G15" s="1">
        <v>26665</v>
      </c>
      <c r="H15" t="s">
        <v>64</v>
      </c>
      <c r="I15">
        <v>14</v>
      </c>
      <c r="J15">
        <v>5.4125211558438897</v>
      </c>
      <c r="K15">
        <v>51.488092708979387</v>
      </c>
    </row>
    <row r="16" spans="1:11" x14ac:dyDescent="0.25">
      <c r="A16" t="s">
        <v>27</v>
      </c>
      <c r="B16" t="s">
        <v>28</v>
      </c>
      <c r="C16" t="str">
        <f>RIGHT(B16,(LEN(B16)-8))</f>
        <v>Tilburg Zuid 150</v>
      </c>
      <c r="D16" t="str">
        <f>LEFT(C16,LEN(C16)-4)</f>
        <v>Tilburg Zuid</v>
      </c>
      <c r="E16">
        <v>150</v>
      </c>
      <c r="F16" t="s">
        <v>9</v>
      </c>
      <c r="G16" s="1">
        <v>28126</v>
      </c>
      <c r="H16" t="s">
        <v>29</v>
      </c>
      <c r="I16">
        <v>15</v>
      </c>
      <c r="J16">
        <v>5.0517088648943282</v>
      </c>
      <c r="K16">
        <v>51.537712518584669</v>
      </c>
    </row>
    <row r="17" spans="1:11" x14ac:dyDescent="0.25">
      <c r="A17" t="s">
        <v>87</v>
      </c>
      <c r="B17" t="s">
        <v>88</v>
      </c>
      <c r="C17" t="str">
        <f>RIGHT(B17,(LEN(B17)-8))</f>
        <v>Eerde 150</v>
      </c>
      <c r="D17" t="str">
        <f>LEFT(C17,LEN(C17)-4)</f>
        <v>Eerde</v>
      </c>
      <c r="E17">
        <v>150</v>
      </c>
      <c r="F17" t="s">
        <v>9</v>
      </c>
      <c r="G17" s="1">
        <v>21551</v>
      </c>
      <c r="H17" t="s">
        <v>89</v>
      </c>
      <c r="I17">
        <v>16</v>
      </c>
      <c r="J17">
        <v>5.4896258273218521</v>
      </c>
      <c r="K17">
        <v>51.606120231114957</v>
      </c>
    </row>
    <row r="18" spans="1:11" x14ac:dyDescent="0.25">
      <c r="A18" t="s">
        <v>15</v>
      </c>
      <c r="B18" t="s">
        <v>16</v>
      </c>
      <c r="C18" t="str">
        <f>RIGHT(B18,(LEN(B18)-8))</f>
        <v>Boxtel 150</v>
      </c>
      <c r="D18" t="str">
        <f>LEFT(C18,LEN(C18)-4)</f>
        <v>Boxtel</v>
      </c>
      <c r="E18">
        <v>150</v>
      </c>
      <c r="F18" t="s">
        <v>9</v>
      </c>
      <c r="G18" s="1">
        <v>41640</v>
      </c>
      <c r="H18" t="s">
        <v>17</v>
      </c>
      <c r="I18">
        <v>17</v>
      </c>
      <c r="J18">
        <v>5.3212396015557397</v>
      </c>
      <c r="K18">
        <v>51.57560813655757</v>
      </c>
    </row>
    <row r="19" spans="1:11" x14ac:dyDescent="0.25">
      <c r="A19" t="s">
        <v>44</v>
      </c>
      <c r="B19" t="s">
        <v>45</v>
      </c>
      <c r="C19" t="str">
        <f>RIGHT(B19,(LEN(B19)-8))</f>
        <v>Biesbosch 150</v>
      </c>
      <c r="D19" t="str">
        <f>LEFT(C19,LEN(C19)-4)</f>
        <v>Biesbosch</v>
      </c>
      <c r="E19">
        <v>150</v>
      </c>
      <c r="F19" t="s">
        <v>9</v>
      </c>
      <c r="G19" s="1">
        <v>26299</v>
      </c>
      <c r="H19" t="s">
        <v>46</v>
      </c>
      <c r="I19">
        <v>18</v>
      </c>
      <c r="J19">
        <v>4.7919463147999304</v>
      </c>
      <c r="K19">
        <v>51.767774723468243</v>
      </c>
    </row>
    <row r="20" spans="1:11" x14ac:dyDescent="0.25">
      <c r="A20" t="s">
        <v>36</v>
      </c>
      <c r="B20" t="s">
        <v>37</v>
      </c>
      <c r="C20" t="str">
        <f>RIGHT(B20,(LEN(B20)-8))</f>
        <v>Woensdrecht 150</v>
      </c>
      <c r="D20" t="str">
        <f>LEFT(C20,LEN(C20)-4)</f>
        <v>Woensdrecht</v>
      </c>
      <c r="E20">
        <v>150</v>
      </c>
      <c r="F20" t="s">
        <v>9</v>
      </c>
      <c r="G20" s="1">
        <v>25569</v>
      </c>
      <c r="H20" t="s">
        <v>38</v>
      </c>
      <c r="I20">
        <v>19</v>
      </c>
      <c r="J20">
        <v>4.3055232369454428</v>
      </c>
      <c r="K20">
        <v>51.46702379417632</v>
      </c>
    </row>
    <row r="21" spans="1:11" x14ac:dyDescent="0.25">
      <c r="A21" t="s">
        <v>30</v>
      </c>
      <c r="B21" t="s">
        <v>31</v>
      </c>
      <c r="C21" t="str">
        <f>RIGHT(B21,(LEN(B21)-8))</f>
        <v>Tilburg West 150</v>
      </c>
      <c r="D21" t="str">
        <f>LEFT(C21,LEN(C21)-4)</f>
        <v>Tilburg West</v>
      </c>
      <c r="E21">
        <v>150</v>
      </c>
      <c r="F21" t="s">
        <v>9</v>
      </c>
      <c r="G21" s="1">
        <v>33604</v>
      </c>
      <c r="H21" t="s">
        <v>32</v>
      </c>
      <c r="I21">
        <v>20</v>
      </c>
      <c r="J21">
        <v>5.0256470655371803</v>
      </c>
      <c r="K21">
        <v>51.599171177286067</v>
      </c>
    </row>
    <row r="22" spans="1:11" x14ac:dyDescent="0.25">
      <c r="A22" t="s">
        <v>74</v>
      </c>
      <c r="B22" t="s">
        <v>75</v>
      </c>
      <c r="C22" t="str">
        <f>RIGHT(B22,(LEN(B22)-8))</f>
        <v>Oss 150</v>
      </c>
      <c r="D22" t="str">
        <f>LEFT(C22,LEN(C22)-4)</f>
        <v>Oss</v>
      </c>
      <c r="E22">
        <v>150</v>
      </c>
      <c r="F22" t="s">
        <v>9</v>
      </c>
      <c r="G22" s="1">
        <v>25934</v>
      </c>
      <c r="H22" t="s">
        <v>76</v>
      </c>
      <c r="I22">
        <v>21</v>
      </c>
      <c r="J22">
        <v>5.5511347089725298</v>
      </c>
      <c r="K22">
        <v>51.764620010919401</v>
      </c>
    </row>
    <row r="23" spans="1:11" x14ac:dyDescent="0.25">
      <c r="A23" t="s">
        <v>39</v>
      </c>
      <c r="B23" t="s">
        <v>40</v>
      </c>
      <c r="C23" t="str">
        <f>RIGHT(B23,(LEN(B23)-8))</f>
        <v>Eindhoven Oost 150</v>
      </c>
      <c r="D23" t="str">
        <f>LEFT(C23,LEN(C23)-4)</f>
        <v>Eindhoven Oost</v>
      </c>
      <c r="E23">
        <v>150</v>
      </c>
      <c r="F23" t="s">
        <v>9</v>
      </c>
      <c r="G23" s="1">
        <v>21916</v>
      </c>
      <c r="H23" t="s">
        <v>41</v>
      </c>
      <c r="I23">
        <v>22</v>
      </c>
      <c r="J23">
        <v>5.5300951345642284</v>
      </c>
      <c r="K23">
        <v>51.44631872165796</v>
      </c>
    </row>
    <row r="24" spans="1:11" x14ac:dyDescent="0.25">
      <c r="A24" t="s">
        <v>18</v>
      </c>
      <c r="B24" t="s">
        <v>19</v>
      </c>
      <c r="C24" t="str">
        <f>RIGHT(B24,(LEN(B24)-8))</f>
        <v>Eindhoven Noord 150</v>
      </c>
      <c r="D24" t="str">
        <f>LEFT(C24,LEN(C24)-4)</f>
        <v>Eindhoven Noord</v>
      </c>
      <c r="E24">
        <v>150</v>
      </c>
      <c r="F24" t="s">
        <v>9</v>
      </c>
      <c r="G24" s="1">
        <v>15707</v>
      </c>
      <c r="H24" t="s">
        <v>20</v>
      </c>
      <c r="I24">
        <v>23</v>
      </c>
      <c r="J24">
        <v>5.4444871753592379</v>
      </c>
      <c r="K24">
        <v>51.461593334179383</v>
      </c>
    </row>
    <row r="25" spans="1:11" x14ac:dyDescent="0.25">
      <c r="A25" t="s">
        <v>93</v>
      </c>
      <c r="B25" t="s">
        <v>94</v>
      </c>
      <c r="C25" t="str">
        <f>RIGHT(B25,(LEN(B25)-8))</f>
        <v>Eindhoven West 150</v>
      </c>
      <c r="D25" t="str">
        <f>LEFT(C25,LEN(C25)-4)</f>
        <v>Eindhoven West</v>
      </c>
      <c r="E25">
        <v>150</v>
      </c>
      <c r="F25" t="s">
        <v>9</v>
      </c>
      <c r="G25" s="1">
        <v>32509</v>
      </c>
      <c r="H25" t="s">
        <v>95</v>
      </c>
      <c r="I25">
        <v>24</v>
      </c>
      <c r="J25">
        <v>5.4328586311462059</v>
      </c>
      <c r="K25">
        <v>51.427097239364869</v>
      </c>
    </row>
    <row r="26" spans="1:11" x14ac:dyDescent="0.25">
      <c r="A26" t="s">
        <v>21</v>
      </c>
      <c r="B26" t="s">
        <v>22</v>
      </c>
      <c r="C26" t="str">
        <f>RIGHT(B26,(LEN(B26)-8))</f>
        <v>Roosendaal 150</v>
      </c>
      <c r="D26" t="str">
        <f>LEFT(C26,LEN(C26)-4)</f>
        <v>Roosendaal</v>
      </c>
      <c r="E26">
        <v>150</v>
      </c>
      <c r="F26" t="s">
        <v>9</v>
      </c>
      <c r="G26" s="1">
        <v>18994</v>
      </c>
      <c r="H26" t="s">
        <v>23</v>
      </c>
      <c r="I26">
        <v>25</v>
      </c>
      <c r="J26">
        <v>4.4850678856116657</v>
      </c>
      <c r="K26">
        <v>51.546828486448</v>
      </c>
    </row>
    <row r="27" spans="1:11" x14ac:dyDescent="0.25">
      <c r="A27" t="s">
        <v>90</v>
      </c>
      <c r="B27" t="s">
        <v>91</v>
      </c>
      <c r="C27" t="str">
        <f>RIGHT(B27,(LEN(B27)-8))</f>
        <v>Waalwijk 150</v>
      </c>
      <c r="D27" t="str">
        <f>LEFT(C27,LEN(C27)-4)</f>
        <v>Waalwijk</v>
      </c>
      <c r="E27">
        <v>150</v>
      </c>
      <c r="F27" t="s">
        <v>9</v>
      </c>
      <c r="G27" s="1">
        <v>21186</v>
      </c>
      <c r="H27" t="s">
        <v>92</v>
      </c>
      <c r="I27">
        <v>26</v>
      </c>
      <c r="J27">
        <v>5.088478008300334</v>
      </c>
      <c r="K27">
        <v>51.705469730278281</v>
      </c>
    </row>
    <row r="28" spans="1:11" x14ac:dyDescent="0.25">
      <c r="A28" t="s">
        <v>103</v>
      </c>
      <c r="B28" t="s">
        <v>104</v>
      </c>
      <c r="C28" t="str">
        <f>RIGHT(B28,(LEN(B28)-8))</f>
        <v>Maarheeze 150</v>
      </c>
      <c r="D28" t="str">
        <f>LEFT(C28,LEN(C28)-4)</f>
        <v>Maarheeze</v>
      </c>
      <c r="E28">
        <v>150</v>
      </c>
      <c r="F28" t="s">
        <v>9</v>
      </c>
      <c r="G28" s="1">
        <v>21551</v>
      </c>
      <c r="H28" t="s">
        <v>105</v>
      </c>
      <c r="I28">
        <v>27</v>
      </c>
      <c r="J28">
        <v>5.6307956213365902</v>
      </c>
      <c r="K28">
        <v>51.317805962604233</v>
      </c>
    </row>
    <row r="29" spans="1:11" x14ac:dyDescent="0.25">
      <c r="A29" t="s">
        <v>106</v>
      </c>
      <c r="B29" t="s">
        <v>107</v>
      </c>
      <c r="C29" t="str">
        <f>RIGHT(B29,(LEN(B29)-8))</f>
        <v>'s Hertogenbosch Noord 150</v>
      </c>
      <c r="D29" t="str">
        <f>LEFT(C29,LEN(C29)-4)</f>
        <v>'s Hertogenbosch Noord</v>
      </c>
      <c r="E29">
        <v>150</v>
      </c>
      <c r="F29" t="s">
        <v>9</v>
      </c>
      <c r="G29" s="1">
        <v>19360</v>
      </c>
      <c r="H29" t="s">
        <v>108</v>
      </c>
      <c r="I29">
        <v>28</v>
      </c>
      <c r="J29">
        <v>5.2983049697543922</v>
      </c>
      <c r="K29">
        <v>51.709247688520819</v>
      </c>
    </row>
    <row r="30" spans="1:11" x14ac:dyDescent="0.25">
      <c r="A30" t="s">
        <v>59</v>
      </c>
      <c r="B30" t="s">
        <v>60</v>
      </c>
      <c r="C30" t="str">
        <f>RIGHT(B30,(LEN(B30)-8))</f>
        <v>Breda 150</v>
      </c>
      <c r="D30" t="str">
        <f>LEFT(C30,LEN(C30)-4)</f>
        <v>Breda</v>
      </c>
      <c r="E30">
        <v>150</v>
      </c>
      <c r="F30" t="s">
        <v>9</v>
      </c>
      <c r="G30" s="1">
        <v>18629</v>
      </c>
      <c r="H30" t="s">
        <v>61</v>
      </c>
      <c r="I30">
        <v>29</v>
      </c>
      <c r="J30">
        <v>4.7744555698742763</v>
      </c>
      <c r="K30">
        <v>51.607949177388711</v>
      </c>
    </row>
    <row r="31" spans="1:11" x14ac:dyDescent="0.25">
      <c r="A31" t="s">
        <v>120</v>
      </c>
      <c r="B31" t="s">
        <v>121</v>
      </c>
      <c r="C31" t="str">
        <f>RIGHT(B31,(LEN(B31)-8))</f>
        <v>Tilburg Centrum 150</v>
      </c>
      <c r="D31" t="str">
        <f>LEFT(C31,LEN(C31)-4)</f>
        <v>Tilburg Centrum</v>
      </c>
      <c r="E31">
        <v>150</v>
      </c>
      <c r="F31" t="s">
        <v>9</v>
      </c>
      <c r="G31" s="1">
        <v>39683</v>
      </c>
      <c r="H31" t="s">
        <v>122</v>
      </c>
      <c r="I31">
        <v>30</v>
      </c>
      <c r="J31">
        <v>5.084990456112684</v>
      </c>
      <c r="K31">
        <v>51.562752458938562</v>
      </c>
    </row>
    <row r="32" spans="1:11" x14ac:dyDescent="0.25">
      <c r="A32" t="s">
        <v>24</v>
      </c>
      <c r="B32" t="s">
        <v>25</v>
      </c>
      <c r="C32" t="str">
        <f>RIGHT(B32,(LEN(B32)-8))</f>
        <v>Oosteind 150</v>
      </c>
      <c r="D32" t="str">
        <f>LEFT(C32,LEN(C32)-4)</f>
        <v>Oosteind</v>
      </c>
      <c r="E32">
        <v>150</v>
      </c>
      <c r="F32" t="s">
        <v>9</v>
      </c>
      <c r="G32" s="1">
        <v>20455</v>
      </c>
      <c r="H32" t="s">
        <v>26</v>
      </c>
      <c r="I32">
        <v>31</v>
      </c>
      <c r="J32">
        <v>4.9263914522440402</v>
      </c>
      <c r="K32">
        <v>51.646321150162493</v>
      </c>
    </row>
    <row r="33" spans="1:11" x14ac:dyDescent="0.25">
      <c r="A33" t="s">
        <v>12</v>
      </c>
      <c r="B33" t="s">
        <v>13</v>
      </c>
      <c r="C33" t="str">
        <f>RIGHT(B33,(LEN(B33)-8))</f>
        <v>Helmond Oost 150</v>
      </c>
      <c r="D33" t="str">
        <f>LEFT(C33,LEN(C33)-4)</f>
        <v>Helmond Oost</v>
      </c>
      <c r="E33">
        <v>150</v>
      </c>
      <c r="F33" t="s">
        <v>9</v>
      </c>
      <c r="G33" s="1">
        <v>33970</v>
      </c>
      <c r="H33" t="s">
        <v>14</v>
      </c>
      <c r="I33">
        <v>32</v>
      </c>
      <c r="J33">
        <v>5.6876965932732437</v>
      </c>
      <c r="K33">
        <v>51.464473776376813</v>
      </c>
    </row>
    <row r="34" spans="1:11" x14ac:dyDescent="0.25">
      <c r="A34" t="s">
        <v>53</v>
      </c>
      <c r="B34" t="s">
        <v>54</v>
      </c>
      <c r="C34" t="str">
        <f>RIGHT(B34,(LEN(B34)-8))</f>
        <v>Tilburg Noord 150</v>
      </c>
      <c r="D34" t="str">
        <f>LEFT(C34,LEN(C34)-4)</f>
        <v>Tilburg Noord</v>
      </c>
      <c r="E34">
        <v>150</v>
      </c>
      <c r="F34" t="s">
        <v>9</v>
      </c>
      <c r="G34" s="1">
        <v>20456</v>
      </c>
      <c r="H34" t="s">
        <v>55</v>
      </c>
      <c r="I34">
        <v>33</v>
      </c>
      <c r="J34">
        <v>5.0848464541196856</v>
      </c>
      <c r="K34">
        <v>51.594020662728667</v>
      </c>
    </row>
    <row r="35" spans="1:11" x14ac:dyDescent="0.25">
      <c r="A35" t="s">
        <v>68</v>
      </c>
      <c r="B35" t="s">
        <v>69</v>
      </c>
      <c r="C35" t="str">
        <f>RIGHT(B35,(LEN(B35)-8))</f>
        <v>Helmond Zuid 150</v>
      </c>
      <c r="D35" t="str">
        <f>LEFT(C35,LEN(C35)-4)</f>
        <v>Helmond Zuid</v>
      </c>
      <c r="E35">
        <v>150</v>
      </c>
      <c r="F35" t="s">
        <v>9</v>
      </c>
      <c r="G35" s="1">
        <v>23377</v>
      </c>
      <c r="H35" t="s">
        <v>70</v>
      </c>
      <c r="I35">
        <v>34</v>
      </c>
      <c r="J35">
        <v>5.666702077709652</v>
      </c>
      <c r="K35">
        <v>51.459089107976311</v>
      </c>
    </row>
    <row r="36" spans="1:11" x14ac:dyDescent="0.25">
      <c r="A36" t="s">
        <v>10</v>
      </c>
      <c r="B36" t="s">
        <v>11</v>
      </c>
      <c r="C36" t="str">
        <f>RIGHT(B36,(LEN(B36)-8))</f>
        <v>Budel 150</v>
      </c>
      <c r="D36" t="str">
        <f>LEFT(C36,LEN(C36)-4)</f>
        <v>Budel</v>
      </c>
      <c r="E36">
        <v>150</v>
      </c>
      <c r="F36" t="s">
        <v>9</v>
      </c>
      <c r="G36" s="1">
        <v>26665</v>
      </c>
      <c r="H36" t="s">
        <v>214</v>
      </c>
      <c r="J36">
        <v>5.6020540435877981</v>
      </c>
      <c r="K36">
        <v>51.240116493907678</v>
      </c>
    </row>
    <row r="37" spans="1:11" x14ac:dyDescent="0.25">
      <c r="A37" t="s">
        <v>79</v>
      </c>
      <c r="B37" t="s">
        <v>80</v>
      </c>
      <c r="C37" t="str">
        <f>RIGHT(B37,(LEN(B37)-8))</f>
        <v>Eindhoven 380</v>
      </c>
      <c r="D37" t="str">
        <f>LEFT(C37,LEN(C37)-4)</f>
        <v>Eindhoven</v>
      </c>
      <c r="E37">
        <v>380</v>
      </c>
      <c r="F37" t="s">
        <v>9</v>
      </c>
      <c r="G37" s="1">
        <v>25204</v>
      </c>
      <c r="H37" t="s">
        <v>214</v>
      </c>
      <c r="J37">
        <v>5.5325282169288599</v>
      </c>
      <c r="K37">
        <v>51.446816400459333</v>
      </c>
    </row>
    <row r="38" spans="1:11" x14ac:dyDescent="0.25">
      <c r="A38" t="s">
        <v>115</v>
      </c>
      <c r="B38" t="s">
        <v>116</v>
      </c>
      <c r="C38" t="str">
        <f>RIGHT(B38,(LEN(B38)-8))</f>
        <v>Geertruidenberg 380</v>
      </c>
      <c r="D38" t="str">
        <f>LEFT(C38,LEN(C38)-4)</f>
        <v>Geertruidenberg</v>
      </c>
      <c r="E38">
        <v>380</v>
      </c>
      <c r="F38" t="s">
        <v>9</v>
      </c>
      <c r="G38" s="1">
        <v>25569</v>
      </c>
      <c r="H38" t="s">
        <v>214</v>
      </c>
      <c r="J38">
        <v>4.8331412957444622</v>
      </c>
      <c r="K38">
        <v>51.700772693861531</v>
      </c>
    </row>
    <row r="39" spans="1:11" x14ac:dyDescent="0.25">
      <c r="A39" t="s">
        <v>42</v>
      </c>
      <c r="B39" t="s">
        <v>43</v>
      </c>
      <c r="C39" t="str">
        <f>RIGHT(B39,(LEN(B39)-8))</f>
        <v>Roosendaal Borchwerf 150</v>
      </c>
      <c r="D39" t="str">
        <f>LEFT(C39,LEN(C39)-4)</f>
        <v>Roosendaal Borchwerf</v>
      </c>
      <c r="E39">
        <v>150</v>
      </c>
      <c r="F39" t="s">
        <v>9</v>
      </c>
      <c r="G39" s="1">
        <v>40179</v>
      </c>
      <c r="H39" t="s">
        <v>214</v>
      </c>
      <c r="J39">
        <v>4.4411610018718592</v>
      </c>
      <c r="K39">
        <v>51.548081530101278</v>
      </c>
    </row>
    <row r="40" spans="1:11" x14ac:dyDescent="0.25">
      <c r="A40" t="s">
        <v>77</v>
      </c>
      <c r="B40" t="s">
        <v>78</v>
      </c>
      <c r="C40" t="str">
        <f>RIGHT(B40,(LEN(B40)-8))</f>
        <v>Zevenbergschenhoek 150</v>
      </c>
      <c r="D40" t="str">
        <f>LEFT(C40,LEN(C40)-4)</f>
        <v>Zevenbergschenhoek</v>
      </c>
      <c r="E40">
        <v>150</v>
      </c>
      <c r="F40" t="s">
        <v>9</v>
      </c>
      <c r="G40" s="1">
        <v>38353</v>
      </c>
      <c r="H40" t="s">
        <v>214</v>
      </c>
      <c r="J40">
        <v>4.66587062536692</v>
      </c>
      <c r="K40">
        <v>51.683849103538421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9B894-584F-45F0-850C-EC4683A80E3C}">
  <dimension ref="A1:H8"/>
  <sheetViews>
    <sheetView workbookViewId="0">
      <selection activeCell="D14" sqref="D14"/>
    </sheetView>
    <sheetView workbookViewId="1"/>
  </sheetViews>
  <sheetFormatPr defaultRowHeight="13.2" x14ac:dyDescent="0.25"/>
  <sheetData>
    <row r="1" spans="1:8" x14ac:dyDescent="0.25">
      <c r="A1" t="s">
        <v>123</v>
      </c>
      <c r="D1" t="s">
        <v>126</v>
      </c>
    </row>
    <row r="2" spans="1:8" x14ac:dyDescent="0.25">
      <c r="A2" t="s">
        <v>124</v>
      </c>
      <c r="B2" t="s">
        <v>135</v>
      </c>
      <c r="C2" t="s">
        <v>125</v>
      </c>
      <c r="D2">
        <v>150</v>
      </c>
      <c r="F2" t="s">
        <v>131</v>
      </c>
    </row>
    <row r="3" spans="1:8" x14ac:dyDescent="0.25">
      <c r="A3" t="s">
        <v>127</v>
      </c>
      <c r="B3" t="s">
        <v>134</v>
      </c>
      <c r="C3" t="s">
        <v>128</v>
      </c>
      <c r="D3">
        <v>150</v>
      </c>
      <c r="F3" t="s">
        <v>132</v>
      </c>
    </row>
    <row r="4" spans="1:8" x14ac:dyDescent="0.25">
      <c r="A4" t="s">
        <v>129</v>
      </c>
      <c r="B4" t="s">
        <v>133</v>
      </c>
      <c r="C4" t="s">
        <v>130</v>
      </c>
      <c r="D4">
        <v>150</v>
      </c>
      <c r="F4" t="s">
        <v>131</v>
      </c>
    </row>
    <row r="5" spans="1:8" x14ac:dyDescent="0.25">
      <c r="A5" t="s">
        <v>115</v>
      </c>
      <c r="B5" t="s">
        <v>116</v>
      </c>
      <c r="C5" t="s">
        <v>136</v>
      </c>
      <c r="D5">
        <v>380</v>
      </c>
      <c r="E5" s="1">
        <v>25569</v>
      </c>
      <c r="G5">
        <v>4.8331412957444622</v>
      </c>
      <c r="H5">
        <v>51.700772693861531</v>
      </c>
    </row>
    <row r="6" spans="1:8" x14ac:dyDescent="0.25">
      <c r="A6" t="s">
        <v>137</v>
      </c>
      <c r="B6" t="s">
        <v>138</v>
      </c>
      <c r="C6" t="s">
        <v>139</v>
      </c>
      <c r="D6">
        <v>150</v>
      </c>
      <c r="F6" t="s">
        <v>140</v>
      </c>
    </row>
    <row r="7" spans="1:8" x14ac:dyDescent="0.25">
      <c r="A7" t="s">
        <v>99</v>
      </c>
      <c r="B7" t="s">
        <v>141</v>
      </c>
      <c r="C7" t="s">
        <v>142</v>
      </c>
      <c r="D7">
        <v>380</v>
      </c>
      <c r="F7" t="s">
        <v>143</v>
      </c>
    </row>
    <row r="8" spans="1:8" x14ac:dyDescent="0.25">
      <c r="A8" t="s">
        <v>144</v>
      </c>
      <c r="B8" t="s">
        <v>145</v>
      </c>
      <c r="C8" t="s">
        <v>146</v>
      </c>
      <c r="D8">
        <v>150</v>
      </c>
      <c r="F8" t="s">
        <v>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HSMS Trafo Brabant plat</vt:lpstr>
      <vt:lpstr>HSMS Trafo Brabant formules</vt:lpstr>
      <vt:lpstr>HSMS Trafo Brabant geodata</vt:lpstr>
      <vt:lpstr>HSMS 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Loomans, N.</cp:lastModifiedBy>
  <cp:revision>0</cp:revision>
  <dcterms:modified xsi:type="dcterms:W3CDTF">2022-07-08T12:23:10Z</dcterms:modified>
</cp:coreProperties>
</file>