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Members" sheetId="1" state="visible" r:id="rId1"/>
  </sheets>
  <definedNames/>
  <calcPr calcId="150001" fullCalcOnLoad="1" concurrentCalc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indexed="8"/>
      <sz val="11"/>
      <scheme val="minor"/>
    </font>
    <font>
      <name val="Times New Roman"/>
      <family val="1"/>
      <sz val="12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">
    <xf numFmtId="0" fontId="0" fillId="0" borderId="0" pivotButton="0" quotePrefix="0" xfId="0"/>
    <xf numFmtId="0" fontId="3" fillId="0" borderId="1" applyAlignment="1" pivotButton="0" quotePrefix="0" xfId="2">
      <alignment horizontal="left" vertic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14" fontId="0" fillId="0" borderId="1" pivotButton="0" quotePrefix="0" xfId="0"/>
    <xf numFmtId="49" fontId="0" fillId="0" borderId="1" pivotButton="0" quotePrefix="0" xfId="0"/>
    <xf numFmtId="0" fontId="1" fillId="0" borderId="1" pivotButton="0" quotePrefix="0" xfId="1"/>
    <xf numFmtId="0" fontId="0" fillId="2" borderId="1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01"/>
  <sheetViews>
    <sheetView tabSelected="1" workbookViewId="0">
      <selection activeCell="W8" sqref="W8"/>
    </sheetView>
  </sheetViews>
  <sheetFormatPr baseColWidth="8" defaultColWidth="8.7109375" defaultRowHeight="15"/>
  <cols>
    <col width="13.42578125" customWidth="1" min="1" max="1"/>
    <col width="12.28515625" customWidth="1" min="3" max="3"/>
    <col width="11.7109375" customWidth="1" min="4" max="4"/>
    <col width="11" customWidth="1" min="5" max="5"/>
    <col width="23.42578125" customWidth="1" min="6" max="6"/>
    <col width="12.28515625" bestFit="1" customWidth="1" min="7" max="7"/>
    <col width="9.140625" bestFit="1" customWidth="1" min="8" max="8"/>
    <col width="10.140625" bestFit="1" customWidth="1" min="9" max="9"/>
    <col width="13.28515625" bestFit="1" customWidth="1" min="10" max="10"/>
    <col width="11.140625" customWidth="1" min="11" max="11"/>
    <col width="9.7109375" bestFit="1" customWidth="1" min="12" max="12"/>
    <col width="10.28515625" customWidth="1" min="13" max="13"/>
    <col width="7.42578125" customWidth="1" min="14" max="14"/>
    <col width="10" bestFit="1" customWidth="1" min="15" max="15"/>
    <col width="14.7109375" customWidth="1" min="16" max="16"/>
    <col width="14.28515625" customWidth="1" min="17" max="17"/>
    <col width="13.7109375" customWidth="1" min="18" max="18"/>
    <col width="5.7109375" customWidth="1" min="19" max="19"/>
    <col width="10.5703125" bestFit="1" customWidth="1" min="20" max="20"/>
    <col width="9.42578125" customWidth="1" min="21" max="21"/>
  </cols>
  <sheetData>
    <row r="1" ht="30" customHeight="1">
      <c r="A1" s="7" t="inlineStr">
        <is>
          <t>Full Name</t>
        </is>
      </c>
      <c r="B1" s="2" t="inlineStr">
        <is>
          <t>Gender</t>
        </is>
      </c>
      <c r="C1" s="2" t="inlineStr">
        <is>
          <t>Birth day</t>
        </is>
      </c>
      <c r="D1" s="2" t="inlineStr">
        <is>
          <t>Phone</t>
        </is>
      </c>
      <c r="E1" s="2" t="inlineStr">
        <is>
          <t>Mobile</t>
        </is>
      </c>
      <c r="F1" s="7" t="inlineStr">
        <is>
          <t>Email</t>
        </is>
      </c>
      <c r="G1" s="2" t="inlineStr">
        <is>
          <t>Marital status</t>
        </is>
      </c>
      <c r="H1" s="2" t="inlineStr">
        <is>
          <t>Education</t>
        </is>
      </c>
      <c r="I1" s="2" t="inlineStr">
        <is>
          <t>Passport</t>
        </is>
      </c>
      <c r="J1" s="7" t="inlineStr">
        <is>
          <t>Id Number</t>
        </is>
      </c>
      <c r="K1" s="2" t="inlineStr">
        <is>
          <t>Issue date</t>
        </is>
      </c>
      <c r="L1" s="2" t="inlineStr">
        <is>
          <t>Issue Place</t>
        </is>
      </c>
      <c r="M1" s="3" t="inlineStr">
        <is>
          <t>Birth Place</t>
        </is>
      </c>
      <c r="N1" s="2" t="inlineStr">
        <is>
          <t>Religion</t>
        </is>
      </c>
      <c r="O1" s="2" t="inlineStr">
        <is>
          <t>Nationality</t>
        </is>
      </c>
      <c r="P1" s="2" t="inlineStr">
        <is>
          <t>Reporter Name</t>
        </is>
      </c>
      <c r="Q1" s="2" t="inlineStr">
        <is>
          <t>Reporter Code</t>
        </is>
      </c>
      <c r="R1" s="2" t="inlineStr">
        <is>
          <t>Agent Code</t>
        </is>
      </c>
      <c r="S1" s="2" t="inlineStr">
        <is>
          <t>Title</t>
        </is>
      </c>
      <c r="T1" s="2" t="inlineStr">
        <is>
          <t>Ter Date</t>
        </is>
      </c>
      <c r="U1" s="2" t="inlineStr">
        <is>
          <t>AD Name</t>
        </is>
      </c>
    </row>
    <row r="2" ht="15.75" customHeight="1">
      <c r="A2" s="2" t="inlineStr">
        <is>
          <t>John Powell</t>
        </is>
      </c>
      <c r="B2" s="2" t="inlineStr">
        <is>
          <t>Female</t>
        </is>
      </c>
      <c r="C2" s="4">
        <f>DATE(2003,06,21)</f>
        <v/>
      </c>
      <c r="D2" s="5" t="inlineStr">
        <is>
          <t>0281441849</t>
        </is>
      </c>
      <c r="E2" s="5" t="inlineStr">
        <is>
          <t>0960297002</t>
        </is>
      </c>
      <c r="F2" s="6" t="inlineStr">
        <is>
          <t>Test_9707609608@gmail.com</t>
        </is>
      </c>
      <c r="G2" s="2" t="inlineStr">
        <is>
          <t>married</t>
        </is>
      </c>
      <c r="H2" s="2" t="inlineStr">
        <is>
          <t>DH</t>
        </is>
      </c>
      <c r="I2" s="2" t="n">
        <v>231591227</v>
      </c>
      <c r="J2" s="1" t="n">
        <v>1657736667</v>
      </c>
      <c r="K2" s="4">
        <f>DATE(2005,10,19)</f>
        <v/>
      </c>
      <c r="L2" s="2" t="inlineStr">
        <is>
          <t>TP. Hà Nội</t>
        </is>
      </c>
      <c r="M2" s="2" t="inlineStr">
        <is>
          <t>TP. Hà Nội</t>
        </is>
      </c>
      <c r="N2" s="2" t="inlineStr">
        <is>
          <t>No</t>
        </is>
      </c>
      <c r="O2" s="2" t="inlineStr">
        <is>
          <t>VietNam</t>
        </is>
      </c>
      <c r="P2" s="2" t="inlineStr">
        <is>
          <t>Nam AD</t>
        </is>
      </c>
      <c r="Q2" s="2" t="inlineStr">
        <is>
          <t>AD1239</t>
        </is>
      </c>
      <c r="R2" s="2" t="inlineStr"/>
      <c r="S2" s="2" t="inlineStr">
        <is>
          <t>FWO</t>
        </is>
      </c>
      <c r="T2" s="4">
        <f>DATE(2013,11,04)</f>
        <v/>
      </c>
      <c r="U2" s="2" t="inlineStr">
        <is>
          <t>Eric</t>
        </is>
      </c>
    </row>
    <row r="3" ht="15.75" customHeight="1">
      <c r="A3" s="2" t="inlineStr">
        <is>
          <t>Sherri Butler</t>
        </is>
      </c>
      <c r="B3" s="2" t="inlineStr">
        <is>
          <t>Male</t>
        </is>
      </c>
      <c r="C3" s="4">
        <f>DATE(2005,02,17)</f>
        <v/>
      </c>
      <c r="D3" s="5" t="inlineStr">
        <is>
          <t>0283531356</t>
        </is>
      </c>
      <c r="E3" s="5" t="inlineStr">
        <is>
          <t>0915315573</t>
        </is>
      </c>
      <c r="F3" s="6" t="inlineStr">
        <is>
          <t>Test_6958950623@gmail.com</t>
        </is>
      </c>
      <c r="G3" s="2" t="inlineStr">
        <is>
          <t>married</t>
        </is>
      </c>
      <c r="H3" s="2" t="inlineStr">
        <is>
          <t>DH</t>
        </is>
      </c>
      <c r="I3" s="2" t="n">
        <v>231058190</v>
      </c>
      <c r="J3" s="1" t="n">
        <v>4843271062</v>
      </c>
      <c r="K3" s="4">
        <f>DATE(2009,09,21)</f>
        <v/>
      </c>
      <c r="L3" s="2" t="inlineStr">
        <is>
          <t>TP. Hà Nội</t>
        </is>
      </c>
      <c r="M3" s="2" t="inlineStr">
        <is>
          <t>TP. Hà Nội</t>
        </is>
      </c>
      <c r="N3" s="2" t="inlineStr">
        <is>
          <t>No</t>
        </is>
      </c>
      <c r="O3" s="2" t="inlineStr">
        <is>
          <t>VietNam</t>
        </is>
      </c>
      <c r="P3" s="2" t="inlineStr">
        <is>
          <t>Nam AD</t>
        </is>
      </c>
      <c r="Q3" s="2" t="inlineStr">
        <is>
          <t>AD1239</t>
        </is>
      </c>
      <c r="R3" s="2" t="inlineStr"/>
      <c r="S3" s="2" t="inlineStr">
        <is>
          <t>FWO</t>
        </is>
      </c>
      <c r="T3" s="4">
        <f>DATE(2010,06,26)</f>
        <v/>
      </c>
      <c r="U3" s="2" t="inlineStr">
        <is>
          <t>Eric</t>
        </is>
      </c>
    </row>
    <row r="4" ht="15.75" customHeight="1">
      <c r="A4" s="2" t="inlineStr">
        <is>
          <t>Daniel Burke</t>
        </is>
      </c>
      <c r="B4" s="2" t="inlineStr">
        <is>
          <t>Male</t>
        </is>
      </c>
      <c r="C4" s="4">
        <f>DATE(2008,09,23)</f>
        <v/>
      </c>
      <c r="D4" s="5" t="inlineStr">
        <is>
          <t>0289675509</t>
        </is>
      </c>
      <c r="E4" s="5" t="inlineStr">
        <is>
          <t>0906938603</t>
        </is>
      </c>
      <c r="F4" s="6" t="inlineStr">
        <is>
          <t>Test_8255836464@gmail.com</t>
        </is>
      </c>
      <c r="G4" s="2" t="inlineStr">
        <is>
          <t>married</t>
        </is>
      </c>
      <c r="H4" s="2" t="inlineStr">
        <is>
          <t>DH</t>
        </is>
      </c>
      <c r="I4" s="2" t="n">
        <v>231563881</v>
      </c>
      <c r="J4" s="1" t="n">
        <v>2094617284</v>
      </c>
      <c r="K4" s="4">
        <f>DATE(2000,10,03)</f>
        <v/>
      </c>
      <c r="L4" s="2" t="inlineStr">
        <is>
          <t>TP. Hà Nội</t>
        </is>
      </c>
      <c r="M4" s="2" t="inlineStr">
        <is>
          <t>TP. Hà Nội</t>
        </is>
      </c>
      <c r="N4" s="2" t="inlineStr">
        <is>
          <t>No</t>
        </is>
      </c>
      <c r="O4" s="2" t="inlineStr">
        <is>
          <t>VietNam</t>
        </is>
      </c>
      <c r="P4" s="2" t="inlineStr">
        <is>
          <t>Nam AD</t>
        </is>
      </c>
      <c r="Q4" s="2" t="inlineStr">
        <is>
          <t>AD1239</t>
        </is>
      </c>
      <c r="R4" s="2" t="inlineStr"/>
      <c r="S4" s="2" t="inlineStr">
        <is>
          <t>FWO</t>
        </is>
      </c>
      <c r="T4" s="4">
        <f>DATE(2010,05,02)</f>
        <v/>
      </c>
      <c r="U4" s="2" t="inlineStr">
        <is>
          <t>Eric</t>
        </is>
      </c>
    </row>
    <row r="5" ht="15.75" customHeight="1">
      <c r="A5" s="2" t="inlineStr">
        <is>
          <t>Amanda Taylor</t>
        </is>
      </c>
      <c r="B5" s="2" t="inlineStr">
        <is>
          <t>Female</t>
        </is>
      </c>
      <c r="C5" s="4">
        <f>DATE(2020,06,04)</f>
        <v/>
      </c>
      <c r="D5" s="5" t="inlineStr">
        <is>
          <t>0286608920</t>
        </is>
      </c>
      <c r="E5" s="5" t="inlineStr">
        <is>
          <t>0908043419</t>
        </is>
      </c>
      <c r="F5" s="6" t="inlineStr">
        <is>
          <t>Test_8006962938@gmail.com</t>
        </is>
      </c>
      <c r="G5" s="2" t="inlineStr">
        <is>
          <t>married</t>
        </is>
      </c>
      <c r="H5" s="2" t="inlineStr">
        <is>
          <t>DH</t>
        </is>
      </c>
      <c r="I5" s="2" t="n">
        <v>231525269</v>
      </c>
      <c r="J5" s="1" t="n">
        <v>8442089489</v>
      </c>
      <c r="K5" s="4">
        <f>DATE(2005,10,01)</f>
        <v/>
      </c>
      <c r="L5" s="2" t="inlineStr">
        <is>
          <t>TP. Hà Nội</t>
        </is>
      </c>
      <c r="M5" s="2" t="inlineStr">
        <is>
          <t>TP. Hà Nội</t>
        </is>
      </c>
      <c r="N5" s="2" t="inlineStr">
        <is>
          <t>No</t>
        </is>
      </c>
      <c r="O5" s="2" t="inlineStr">
        <is>
          <t>VietNam</t>
        </is>
      </c>
      <c r="P5" s="2" t="inlineStr">
        <is>
          <t>Nam AD</t>
        </is>
      </c>
      <c r="Q5" s="2" t="inlineStr">
        <is>
          <t>AD1239</t>
        </is>
      </c>
      <c r="R5" s="2" t="inlineStr"/>
      <c r="S5" s="2" t="inlineStr">
        <is>
          <t>FWO</t>
        </is>
      </c>
      <c r="T5" s="4">
        <f>DATE(2011,04,06)</f>
        <v/>
      </c>
      <c r="U5" s="2" t="inlineStr">
        <is>
          <t>Eric</t>
        </is>
      </c>
    </row>
    <row r="6" ht="15.75" customHeight="1">
      <c r="A6" s="2" t="inlineStr">
        <is>
          <t>Michael Ortiz</t>
        </is>
      </c>
      <c r="B6" s="2" t="inlineStr">
        <is>
          <t>Male</t>
        </is>
      </c>
      <c r="C6" s="4">
        <f>DATE(2008,11,06)</f>
        <v/>
      </c>
      <c r="D6" s="5" t="inlineStr">
        <is>
          <t>0289260351</t>
        </is>
      </c>
      <c r="E6" s="5" t="inlineStr">
        <is>
          <t>0996039580</t>
        </is>
      </c>
      <c r="F6" s="6" t="inlineStr">
        <is>
          <t>Test_0237192601@gmail.com</t>
        </is>
      </c>
      <c r="G6" s="2" t="inlineStr">
        <is>
          <t>married</t>
        </is>
      </c>
      <c r="H6" s="2" t="inlineStr">
        <is>
          <t>DH</t>
        </is>
      </c>
      <c r="I6" s="2" t="n">
        <v>231866978</v>
      </c>
      <c r="J6" s="1" t="n">
        <v>6623919571</v>
      </c>
      <c r="K6" s="4">
        <f>DATE(2011,08,11)</f>
        <v/>
      </c>
      <c r="L6" s="2" t="inlineStr">
        <is>
          <t>TP. Hà Nội</t>
        </is>
      </c>
      <c r="M6" s="2" t="inlineStr">
        <is>
          <t>TP. Hà Nội</t>
        </is>
      </c>
      <c r="N6" s="2" t="inlineStr">
        <is>
          <t>No</t>
        </is>
      </c>
      <c r="O6" s="2" t="inlineStr">
        <is>
          <t>VietNam</t>
        </is>
      </c>
      <c r="P6" s="2" t="inlineStr">
        <is>
          <t>Nam AD</t>
        </is>
      </c>
      <c r="Q6" s="2" t="inlineStr">
        <is>
          <t>AD1239</t>
        </is>
      </c>
      <c r="R6" s="2" t="inlineStr"/>
      <c r="S6" s="2" t="inlineStr">
        <is>
          <t>FWO</t>
        </is>
      </c>
      <c r="T6" s="4">
        <f>DATE(2014,01,02)</f>
        <v/>
      </c>
      <c r="U6" s="2" t="inlineStr">
        <is>
          <t>Eric</t>
        </is>
      </c>
    </row>
    <row r="7" ht="15.75" customHeight="1">
      <c r="A7" s="2" t="inlineStr">
        <is>
          <t>Michelle Marquez</t>
        </is>
      </c>
      <c r="B7" s="2" t="inlineStr">
        <is>
          <t>Female</t>
        </is>
      </c>
      <c r="C7" s="4">
        <f>DATE(2017,03,07)</f>
        <v/>
      </c>
      <c r="D7" s="5" t="inlineStr">
        <is>
          <t>0283278337</t>
        </is>
      </c>
      <c r="E7" s="5" t="inlineStr">
        <is>
          <t>0944926209</t>
        </is>
      </c>
      <c r="F7" s="6" t="inlineStr">
        <is>
          <t>Test_7605142666@gmail.com</t>
        </is>
      </c>
      <c r="G7" s="2" t="inlineStr">
        <is>
          <t>married</t>
        </is>
      </c>
      <c r="H7" s="2" t="inlineStr">
        <is>
          <t>DH</t>
        </is>
      </c>
      <c r="I7" s="2" t="n">
        <v>231025004</v>
      </c>
      <c r="J7" s="1" t="n">
        <v>3439072427</v>
      </c>
      <c r="K7" s="4">
        <f>DATE(2002,08,08)</f>
        <v/>
      </c>
      <c r="L7" s="2" t="inlineStr">
        <is>
          <t>TP. Hà Nội</t>
        </is>
      </c>
      <c r="M7" s="2" t="inlineStr">
        <is>
          <t>TP. Hà Nội</t>
        </is>
      </c>
      <c r="N7" s="2" t="inlineStr">
        <is>
          <t>No</t>
        </is>
      </c>
      <c r="O7" s="2" t="inlineStr">
        <is>
          <t>VietNam</t>
        </is>
      </c>
      <c r="P7" s="2" t="inlineStr">
        <is>
          <t>Nam AD</t>
        </is>
      </c>
      <c r="Q7" s="2" t="inlineStr">
        <is>
          <t>AD1239</t>
        </is>
      </c>
      <c r="R7" s="2" t="inlineStr"/>
      <c r="S7" s="2" t="inlineStr">
        <is>
          <t>FWO</t>
        </is>
      </c>
      <c r="T7" s="4">
        <f>DATE(2020,07,17)</f>
        <v/>
      </c>
      <c r="U7" s="2" t="inlineStr">
        <is>
          <t>Eric</t>
        </is>
      </c>
    </row>
    <row r="8" ht="15.75" customHeight="1">
      <c r="A8" s="2" t="inlineStr">
        <is>
          <t>Monique Padilla</t>
        </is>
      </c>
      <c r="B8" s="2" t="inlineStr">
        <is>
          <t>Female</t>
        </is>
      </c>
      <c r="C8" s="4">
        <f>DATE(2009,09,03)</f>
        <v/>
      </c>
      <c r="D8" s="5" t="inlineStr">
        <is>
          <t>0284893195</t>
        </is>
      </c>
      <c r="E8" s="5" t="inlineStr">
        <is>
          <t>0962406026</t>
        </is>
      </c>
      <c r="F8" s="6" t="inlineStr">
        <is>
          <t>Test_3948655431@gmail.com</t>
        </is>
      </c>
      <c r="G8" s="2" t="inlineStr">
        <is>
          <t>married</t>
        </is>
      </c>
      <c r="H8" s="2" t="inlineStr">
        <is>
          <t>DH</t>
        </is>
      </c>
      <c r="I8" s="2" t="n">
        <v>231256893</v>
      </c>
      <c r="J8" s="1" t="n">
        <v>6584927373</v>
      </c>
      <c r="K8" s="4">
        <f>DATE(2012,10,09)</f>
        <v/>
      </c>
      <c r="L8" s="2" t="inlineStr">
        <is>
          <t>TP. Hà Nội</t>
        </is>
      </c>
      <c r="M8" s="2" t="inlineStr">
        <is>
          <t>TP. Hà Nội</t>
        </is>
      </c>
      <c r="N8" s="2" t="inlineStr">
        <is>
          <t>No</t>
        </is>
      </c>
      <c r="O8" s="2" t="inlineStr">
        <is>
          <t>VietNam</t>
        </is>
      </c>
      <c r="P8" s="2" t="inlineStr">
        <is>
          <t>Nam AD</t>
        </is>
      </c>
      <c r="Q8" s="2" t="inlineStr">
        <is>
          <t>AD1239</t>
        </is>
      </c>
      <c r="R8" s="2" t="inlineStr"/>
      <c r="S8" s="2" t="inlineStr">
        <is>
          <t>FWO</t>
        </is>
      </c>
      <c r="T8" s="4">
        <f>DATE(2016,08,29)</f>
        <v/>
      </c>
      <c r="U8" s="2" t="inlineStr">
        <is>
          <t>Eric</t>
        </is>
      </c>
    </row>
    <row r="9" ht="15.75" customHeight="1">
      <c r="A9" s="2" t="inlineStr">
        <is>
          <t>Courtney Peterson</t>
        </is>
      </c>
      <c r="B9" s="2" t="inlineStr">
        <is>
          <t>Male</t>
        </is>
      </c>
      <c r="C9" s="4">
        <f>DATE(2014,07,22)</f>
        <v/>
      </c>
      <c r="D9" s="5" t="inlineStr">
        <is>
          <t>0284040044</t>
        </is>
      </c>
      <c r="E9" s="5" t="inlineStr">
        <is>
          <t>0934466842</t>
        </is>
      </c>
      <c r="F9" s="6" t="inlineStr">
        <is>
          <t>Test_6766940199@gmail.com</t>
        </is>
      </c>
      <c r="G9" s="2" t="inlineStr">
        <is>
          <t>married</t>
        </is>
      </c>
      <c r="H9" s="2" t="inlineStr">
        <is>
          <t>DH</t>
        </is>
      </c>
      <c r="I9" s="2" t="n">
        <v>231338662</v>
      </c>
      <c r="J9" s="1" t="n">
        <v>1807986967</v>
      </c>
      <c r="K9" s="4">
        <f>DATE(2018,01,14)</f>
        <v/>
      </c>
      <c r="L9" s="2" t="inlineStr">
        <is>
          <t>TP. Hà Nội</t>
        </is>
      </c>
      <c r="M9" s="2" t="inlineStr">
        <is>
          <t>TP. Hà Nội</t>
        </is>
      </c>
      <c r="N9" s="2" t="inlineStr">
        <is>
          <t>No</t>
        </is>
      </c>
      <c r="O9" s="2" t="inlineStr">
        <is>
          <t>VietNam</t>
        </is>
      </c>
      <c r="P9" s="2" t="inlineStr">
        <is>
          <t>Nam AD</t>
        </is>
      </c>
      <c r="Q9" s="2" t="inlineStr">
        <is>
          <t>AD1239</t>
        </is>
      </c>
      <c r="R9" s="2" t="inlineStr"/>
      <c r="S9" s="2" t="inlineStr">
        <is>
          <t>FWO</t>
        </is>
      </c>
      <c r="T9" s="4">
        <f>DATE(2000,06,18)</f>
        <v/>
      </c>
      <c r="U9" s="2" t="inlineStr">
        <is>
          <t>Eric</t>
        </is>
      </c>
    </row>
    <row r="10" ht="15.75" customHeight="1">
      <c r="A10" s="2" t="inlineStr">
        <is>
          <t>Lawrence Cervantes</t>
        </is>
      </c>
      <c r="B10" s="2" t="inlineStr">
        <is>
          <t>Male</t>
        </is>
      </c>
      <c r="C10" s="4">
        <f>DATE(2000,03,08)</f>
        <v/>
      </c>
      <c r="D10" s="5" t="inlineStr">
        <is>
          <t>0288994414</t>
        </is>
      </c>
      <c r="E10" s="5" t="inlineStr">
        <is>
          <t>0906344376</t>
        </is>
      </c>
      <c r="F10" s="6" t="inlineStr">
        <is>
          <t>Test_1767959541@gmail.com</t>
        </is>
      </c>
      <c r="G10" s="2" t="inlineStr">
        <is>
          <t>married</t>
        </is>
      </c>
      <c r="H10" s="2" t="inlineStr">
        <is>
          <t>DH</t>
        </is>
      </c>
      <c r="I10" s="2" t="n">
        <v>231535616</v>
      </c>
      <c r="J10" s="1" t="n">
        <v>8192704045</v>
      </c>
      <c r="K10" s="4">
        <f>DATE(2002,06,18)</f>
        <v/>
      </c>
      <c r="L10" s="2" t="inlineStr">
        <is>
          <t>TP. Hà Nội</t>
        </is>
      </c>
      <c r="M10" s="2" t="inlineStr">
        <is>
          <t>TP. Hà Nội</t>
        </is>
      </c>
      <c r="N10" s="2" t="inlineStr">
        <is>
          <t>No</t>
        </is>
      </c>
      <c r="O10" s="2" t="inlineStr">
        <is>
          <t>VietNam</t>
        </is>
      </c>
      <c r="P10" s="2" t="inlineStr">
        <is>
          <t>Nam AD</t>
        </is>
      </c>
      <c r="Q10" s="2" t="inlineStr">
        <is>
          <t>AD1239</t>
        </is>
      </c>
      <c r="R10" s="2" t="inlineStr"/>
      <c r="S10" s="2" t="inlineStr">
        <is>
          <t>FWO</t>
        </is>
      </c>
      <c r="T10" s="4">
        <f>DATE(2014,05,11)</f>
        <v/>
      </c>
      <c r="U10" s="2" t="inlineStr">
        <is>
          <t>Eric</t>
        </is>
      </c>
    </row>
    <row r="11" ht="15.75" customHeight="1">
      <c r="A11" s="2" t="inlineStr">
        <is>
          <t>Catherine Garcia</t>
        </is>
      </c>
      <c r="B11" s="2" t="inlineStr">
        <is>
          <t>Male</t>
        </is>
      </c>
      <c r="C11" s="4">
        <f>DATE(2015,01,13)</f>
        <v/>
      </c>
      <c r="D11" s="5" t="inlineStr">
        <is>
          <t>0283409519</t>
        </is>
      </c>
      <c r="E11" s="5" t="inlineStr">
        <is>
          <t>0931340811</t>
        </is>
      </c>
      <c r="F11" s="6" t="inlineStr">
        <is>
          <t>Test_0755173891@gmail.com</t>
        </is>
      </c>
      <c r="G11" s="2" t="inlineStr">
        <is>
          <t>married</t>
        </is>
      </c>
      <c r="H11" s="2" t="inlineStr">
        <is>
          <t>DH</t>
        </is>
      </c>
      <c r="I11" s="2" t="n">
        <v>231499947</v>
      </c>
      <c r="J11" s="1" t="n">
        <v>1650283672</v>
      </c>
      <c r="K11" s="4">
        <f>DATE(2020,01,05)</f>
        <v/>
      </c>
      <c r="L11" s="2" t="inlineStr">
        <is>
          <t>TP. Hà Nội</t>
        </is>
      </c>
      <c r="M11" s="2" t="inlineStr">
        <is>
          <t>TP. Hà Nội</t>
        </is>
      </c>
      <c r="N11" s="2" t="inlineStr">
        <is>
          <t>No</t>
        </is>
      </c>
      <c r="O11" s="2" t="inlineStr">
        <is>
          <t>VietNam</t>
        </is>
      </c>
      <c r="P11" s="2" t="inlineStr">
        <is>
          <t>Nam AD</t>
        </is>
      </c>
      <c r="Q11" s="2" t="inlineStr">
        <is>
          <t>AD1239</t>
        </is>
      </c>
      <c r="R11" s="2" t="inlineStr"/>
      <c r="S11" s="2" t="inlineStr">
        <is>
          <t>FWO</t>
        </is>
      </c>
      <c r="T11" s="4">
        <f>DATE(2007,04,30)</f>
        <v/>
      </c>
      <c r="U11" s="2" t="inlineStr">
        <is>
          <t>Eric</t>
        </is>
      </c>
    </row>
    <row r="12" ht="15.75" customHeight="1">
      <c r="A12" s="2" t="inlineStr">
        <is>
          <t>Shawn Thomas</t>
        </is>
      </c>
      <c r="B12" s="2" t="inlineStr">
        <is>
          <t>Male</t>
        </is>
      </c>
      <c r="C12" s="4">
        <f>DATE(2019,07,28)</f>
        <v/>
      </c>
      <c r="D12" s="5" t="inlineStr">
        <is>
          <t>0283056664</t>
        </is>
      </c>
      <c r="E12" s="5" t="inlineStr">
        <is>
          <t>0966191119</t>
        </is>
      </c>
      <c r="F12" s="6" t="inlineStr">
        <is>
          <t>Test_8759144331@gmail.com</t>
        </is>
      </c>
      <c r="G12" s="2" t="inlineStr">
        <is>
          <t>married</t>
        </is>
      </c>
      <c r="H12" s="2" t="inlineStr">
        <is>
          <t>DH</t>
        </is>
      </c>
      <c r="I12" s="2" t="n">
        <v>231158873</v>
      </c>
      <c r="J12" s="1" t="n">
        <v>4643459992</v>
      </c>
      <c r="K12" s="4">
        <f>DATE(2018,08,14)</f>
        <v/>
      </c>
      <c r="L12" s="2" t="inlineStr">
        <is>
          <t>TP. Hà Nội</t>
        </is>
      </c>
      <c r="M12" s="2" t="inlineStr">
        <is>
          <t>TP. Hà Nội</t>
        </is>
      </c>
      <c r="N12" s="2" t="inlineStr">
        <is>
          <t>No</t>
        </is>
      </c>
      <c r="O12" s="2" t="inlineStr">
        <is>
          <t>VietNam</t>
        </is>
      </c>
      <c r="P12" s="2" t="inlineStr">
        <is>
          <t>Nam AD</t>
        </is>
      </c>
      <c r="Q12" s="2" t="inlineStr">
        <is>
          <t>AD1239</t>
        </is>
      </c>
      <c r="R12" s="2" t="inlineStr"/>
      <c r="S12" s="2" t="inlineStr">
        <is>
          <t>FWO</t>
        </is>
      </c>
      <c r="T12" s="4">
        <f>DATE(2014,08,02)</f>
        <v/>
      </c>
      <c r="U12" s="2" t="inlineStr">
        <is>
          <t>Eric</t>
        </is>
      </c>
    </row>
    <row r="13" ht="15.75" customHeight="1">
      <c r="A13" s="2" t="inlineStr">
        <is>
          <t>William Medina</t>
        </is>
      </c>
      <c r="B13" s="2" t="inlineStr">
        <is>
          <t>Female</t>
        </is>
      </c>
      <c r="C13" s="4">
        <f>DATE(2009,01,17)</f>
        <v/>
      </c>
      <c r="D13" s="5" t="inlineStr">
        <is>
          <t>0289995436</t>
        </is>
      </c>
      <c r="E13" s="5" t="inlineStr">
        <is>
          <t>0960776937</t>
        </is>
      </c>
      <c r="F13" s="6" t="inlineStr">
        <is>
          <t>Test_2871645397@gmail.com</t>
        </is>
      </c>
      <c r="G13" s="2" t="inlineStr">
        <is>
          <t>married</t>
        </is>
      </c>
      <c r="H13" s="2" t="inlineStr">
        <is>
          <t>DH</t>
        </is>
      </c>
      <c r="I13" s="2" t="n">
        <v>231510699</v>
      </c>
      <c r="J13" s="1" t="n">
        <v>8769869244</v>
      </c>
      <c r="K13" s="4">
        <f>DATE(2003,05,05)</f>
        <v/>
      </c>
      <c r="L13" s="2" t="inlineStr">
        <is>
          <t>TP. Hà Nội</t>
        </is>
      </c>
      <c r="M13" s="2" t="inlineStr">
        <is>
          <t>TP. Hà Nội</t>
        </is>
      </c>
      <c r="N13" s="2" t="inlineStr">
        <is>
          <t>No</t>
        </is>
      </c>
      <c r="O13" s="2" t="inlineStr">
        <is>
          <t>VietNam</t>
        </is>
      </c>
      <c r="P13" s="2" t="inlineStr">
        <is>
          <t>Nam AD</t>
        </is>
      </c>
      <c r="Q13" s="2" t="inlineStr">
        <is>
          <t>AD1239</t>
        </is>
      </c>
      <c r="R13" s="2" t="inlineStr"/>
      <c r="S13" s="2" t="inlineStr">
        <is>
          <t>FWO</t>
        </is>
      </c>
      <c r="T13" s="4">
        <f>DATE(2014,04,05)</f>
        <v/>
      </c>
      <c r="U13" s="2" t="inlineStr">
        <is>
          <t>Eric</t>
        </is>
      </c>
    </row>
    <row r="14" ht="15.75" customHeight="1">
      <c r="A14" s="2" t="inlineStr">
        <is>
          <t>Cassandra Johnson</t>
        </is>
      </c>
      <c r="B14" s="2" t="inlineStr">
        <is>
          <t>Female</t>
        </is>
      </c>
      <c r="C14" s="4">
        <f>DATE(2015,01,26)</f>
        <v/>
      </c>
      <c r="D14" s="5" t="inlineStr">
        <is>
          <t>0288711941</t>
        </is>
      </c>
      <c r="E14" s="5" t="inlineStr">
        <is>
          <t>0987669508</t>
        </is>
      </c>
      <c r="F14" s="6" t="inlineStr">
        <is>
          <t>Test_7971462713@gmail.com</t>
        </is>
      </c>
      <c r="G14" s="2" t="inlineStr">
        <is>
          <t>married</t>
        </is>
      </c>
      <c r="H14" s="2" t="inlineStr">
        <is>
          <t>DH</t>
        </is>
      </c>
      <c r="I14" s="2" t="n">
        <v>231543906</v>
      </c>
      <c r="J14" s="1" t="n">
        <v>7402195240</v>
      </c>
      <c r="K14" s="4">
        <f>DATE(2021,04,07)</f>
        <v/>
      </c>
      <c r="L14" s="2" t="inlineStr">
        <is>
          <t>TP. Hà Nội</t>
        </is>
      </c>
      <c r="M14" s="2" t="inlineStr">
        <is>
          <t>TP. Hà Nội</t>
        </is>
      </c>
      <c r="N14" s="2" t="inlineStr">
        <is>
          <t>No</t>
        </is>
      </c>
      <c r="O14" s="2" t="inlineStr">
        <is>
          <t>VietNam</t>
        </is>
      </c>
      <c r="P14" s="2" t="inlineStr">
        <is>
          <t>Nam AD</t>
        </is>
      </c>
      <c r="Q14" s="2" t="inlineStr">
        <is>
          <t>AD1239</t>
        </is>
      </c>
      <c r="R14" s="2" t="inlineStr"/>
      <c r="S14" s="2" t="inlineStr">
        <is>
          <t>FWO</t>
        </is>
      </c>
      <c r="T14" s="4">
        <f>DATE(2016,10,25)</f>
        <v/>
      </c>
      <c r="U14" s="2" t="inlineStr">
        <is>
          <t>Eric</t>
        </is>
      </c>
    </row>
    <row r="15" ht="15.75" customHeight="1">
      <c r="A15" s="2" t="inlineStr">
        <is>
          <t>Theresa Vang</t>
        </is>
      </c>
      <c r="B15" s="2" t="inlineStr">
        <is>
          <t>Female</t>
        </is>
      </c>
      <c r="C15" s="4">
        <f>DATE(2007,12,01)</f>
        <v/>
      </c>
      <c r="D15" s="5" t="inlineStr">
        <is>
          <t>0280979989</t>
        </is>
      </c>
      <c r="E15" s="5" t="inlineStr">
        <is>
          <t>0957830938</t>
        </is>
      </c>
      <c r="F15" s="6" t="inlineStr">
        <is>
          <t>Test_7154466900@gmail.com</t>
        </is>
      </c>
      <c r="G15" s="2" t="inlineStr">
        <is>
          <t>married</t>
        </is>
      </c>
      <c r="H15" s="2" t="inlineStr">
        <is>
          <t>DH</t>
        </is>
      </c>
      <c r="I15" s="2" t="n">
        <v>231031685</v>
      </c>
      <c r="J15" s="1" t="n">
        <v>4662843423</v>
      </c>
      <c r="K15" s="4">
        <f>DATE(2014,08,08)</f>
        <v/>
      </c>
      <c r="L15" s="2" t="inlineStr">
        <is>
          <t>TP. Hà Nội</t>
        </is>
      </c>
      <c r="M15" s="2" t="inlineStr">
        <is>
          <t>TP. Hà Nội</t>
        </is>
      </c>
      <c r="N15" s="2" t="inlineStr">
        <is>
          <t>No</t>
        </is>
      </c>
      <c r="O15" s="2" t="inlineStr">
        <is>
          <t>VietNam</t>
        </is>
      </c>
      <c r="P15" s="2" t="inlineStr">
        <is>
          <t>Nam AD</t>
        </is>
      </c>
      <c r="Q15" s="2" t="inlineStr">
        <is>
          <t>AD1239</t>
        </is>
      </c>
      <c r="R15" s="2" t="inlineStr"/>
      <c r="S15" s="2" t="inlineStr">
        <is>
          <t>FWO</t>
        </is>
      </c>
      <c r="T15" s="4">
        <f>DATE(2007,08,21)</f>
        <v/>
      </c>
      <c r="U15" s="2" t="inlineStr">
        <is>
          <t>Eric</t>
        </is>
      </c>
    </row>
    <row r="16" ht="15.75" customHeight="1">
      <c r="A16" s="2" t="inlineStr">
        <is>
          <t>Ann Taylor</t>
        </is>
      </c>
      <c r="B16" s="2" t="inlineStr">
        <is>
          <t>Male</t>
        </is>
      </c>
      <c r="C16" s="4">
        <f>DATE(2007,10,03)</f>
        <v/>
      </c>
      <c r="D16" s="5" t="inlineStr">
        <is>
          <t>0281663031</t>
        </is>
      </c>
      <c r="E16" s="5" t="inlineStr">
        <is>
          <t>0935200841</t>
        </is>
      </c>
      <c r="F16" s="6" t="inlineStr">
        <is>
          <t>Test_8647278456@gmail.com</t>
        </is>
      </c>
      <c r="G16" s="2" t="inlineStr">
        <is>
          <t>married</t>
        </is>
      </c>
      <c r="H16" s="2" t="inlineStr">
        <is>
          <t>DH</t>
        </is>
      </c>
      <c r="I16" s="2" t="n">
        <v>231717226</v>
      </c>
      <c r="J16" s="1" t="n">
        <v>5021537136</v>
      </c>
      <c r="K16" s="4">
        <f>DATE(2017,02,06)</f>
        <v/>
      </c>
      <c r="L16" s="2" t="inlineStr">
        <is>
          <t>TP. Hà Nội</t>
        </is>
      </c>
      <c r="M16" s="2" t="inlineStr">
        <is>
          <t>TP. Hà Nội</t>
        </is>
      </c>
      <c r="N16" s="2" t="inlineStr">
        <is>
          <t>No</t>
        </is>
      </c>
      <c r="O16" s="2" t="inlineStr">
        <is>
          <t>VietNam</t>
        </is>
      </c>
      <c r="P16" s="2" t="inlineStr">
        <is>
          <t>Nam AD</t>
        </is>
      </c>
      <c r="Q16" s="2" t="inlineStr">
        <is>
          <t>AD1239</t>
        </is>
      </c>
      <c r="R16" s="2" t="inlineStr"/>
      <c r="S16" s="2" t="inlineStr">
        <is>
          <t>FWO</t>
        </is>
      </c>
      <c r="T16" s="4">
        <f>DATE(2022,09,30)</f>
        <v/>
      </c>
      <c r="U16" s="2" t="inlineStr">
        <is>
          <t>Eric</t>
        </is>
      </c>
    </row>
    <row r="17" ht="15.75" customHeight="1">
      <c r="A17" s="2" t="inlineStr">
        <is>
          <t>Charles Rhodes</t>
        </is>
      </c>
      <c r="B17" s="2" t="inlineStr">
        <is>
          <t>Male</t>
        </is>
      </c>
      <c r="C17" s="4">
        <f>DATE(2004,01,24)</f>
        <v/>
      </c>
      <c r="D17" s="5" t="inlineStr">
        <is>
          <t>0288513802</t>
        </is>
      </c>
      <c r="E17" s="5" t="inlineStr">
        <is>
          <t>0945023577</t>
        </is>
      </c>
      <c r="F17" s="6" t="inlineStr">
        <is>
          <t>Test_9802029475@gmail.com</t>
        </is>
      </c>
      <c r="G17" s="2" t="inlineStr">
        <is>
          <t>married</t>
        </is>
      </c>
      <c r="H17" s="2" t="inlineStr">
        <is>
          <t>DH</t>
        </is>
      </c>
      <c r="I17" s="2" t="n">
        <v>231628652</v>
      </c>
      <c r="J17" s="1" t="n">
        <v>8373580724</v>
      </c>
      <c r="K17" s="4">
        <f>DATE(2003,12,21)</f>
        <v/>
      </c>
      <c r="L17" s="2" t="inlineStr">
        <is>
          <t>TP. Hà Nội</t>
        </is>
      </c>
      <c r="M17" s="2" t="inlineStr">
        <is>
          <t>TP. Hà Nội</t>
        </is>
      </c>
      <c r="N17" s="2" t="inlineStr">
        <is>
          <t>No</t>
        </is>
      </c>
      <c r="O17" s="2" t="inlineStr">
        <is>
          <t>VietNam</t>
        </is>
      </c>
      <c r="P17" s="2" t="inlineStr">
        <is>
          <t>Nam AD</t>
        </is>
      </c>
      <c r="Q17" s="2" t="inlineStr">
        <is>
          <t>AD1239</t>
        </is>
      </c>
      <c r="R17" s="2" t="inlineStr"/>
      <c r="S17" s="2" t="inlineStr">
        <is>
          <t>FWO</t>
        </is>
      </c>
      <c r="T17" s="4">
        <f>DATE(2003,03,02)</f>
        <v/>
      </c>
      <c r="U17" s="2" t="inlineStr">
        <is>
          <t>Eric</t>
        </is>
      </c>
    </row>
    <row r="18" ht="15.75" customHeight="1">
      <c r="A18" s="2" t="inlineStr">
        <is>
          <t>Wayne Jones</t>
        </is>
      </c>
      <c r="B18" s="2" t="inlineStr">
        <is>
          <t>Male</t>
        </is>
      </c>
      <c r="C18" s="4">
        <f>DATE(2006,04,22)</f>
        <v/>
      </c>
      <c r="D18" s="5" t="inlineStr">
        <is>
          <t>0284431479</t>
        </is>
      </c>
      <c r="E18" s="5" t="inlineStr">
        <is>
          <t>0954880221</t>
        </is>
      </c>
      <c r="F18" s="6" t="inlineStr">
        <is>
          <t>Test_7056506887@gmail.com</t>
        </is>
      </c>
      <c r="G18" s="2" t="inlineStr">
        <is>
          <t>married</t>
        </is>
      </c>
      <c r="H18" s="2" t="inlineStr">
        <is>
          <t>DH</t>
        </is>
      </c>
      <c r="I18" s="2" t="n">
        <v>231386284</v>
      </c>
      <c r="J18" s="1" t="n">
        <v>2096724920</v>
      </c>
      <c r="K18" s="4">
        <f>DATE(2012,07,19)</f>
        <v/>
      </c>
      <c r="L18" s="2" t="inlineStr">
        <is>
          <t>TP. Hà Nội</t>
        </is>
      </c>
      <c r="M18" s="2" t="inlineStr">
        <is>
          <t>TP. Hà Nội</t>
        </is>
      </c>
      <c r="N18" s="2" t="inlineStr">
        <is>
          <t>No</t>
        </is>
      </c>
      <c r="O18" s="2" t="inlineStr">
        <is>
          <t>VietNam</t>
        </is>
      </c>
      <c r="P18" s="2" t="inlineStr">
        <is>
          <t>Nam AD</t>
        </is>
      </c>
      <c r="Q18" s="2" t="inlineStr">
        <is>
          <t>AD1239</t>
        </is>
      </c>
      <c r="R18" s="2" t="inlineStr"/>
      <c r="S18" s="2" t="inlineStr">
        <is>
          <t>FWO</t>
        </is>
      </c>
      <c r="T18" s="4">
        <f>DATE(2003,05,26)</f>
        <v/>
      </c>
      <c r="U18" s="2" t="inlineStr">
        <is>
          <t>Eric</t>
        </is>
      </c>
    </row>
    <row r="19" ht="15.75" customHeight="1">
      <c r="A19" s="2" t="inlineStr">
        <is>
          <t>Thomas Carroll</t>
        </is>
      </c>
      <c r="B19" s="2" t="inlineStr">
        <is>
          <t>Male</t>
        </is>
      </c>
      <c r="C19" s="4">
        <f>DATE(2022,09,09)</f>
        <v/>
      </c>
      <c r="D19" s="5" t="inlineStr">
        <is>
          <t>0289293101</t>
        </is>
      </c>
      <c r="E19" s="5" t="inlineStr">
        <is>
          <t>0927534580</t>
        </is>
      </c>
      <c r="F19" s="6" t="inlineStr">
        <is>
          <t>Test_8130750091@gmail.com</t>
        </is>
      </c>
      <c r="G19" s="2" t="inlineStr">
        <is>
          <t>married</t>
        </is>
      </c>
      <c r="H19" s="2" t="inlineStr">
        <is>
          <t>DH</t>
        </is>
      </c>
      <c r="I19" s="2" t="n">
        <v>231698359</v>
      </c>
      <c r="J19" s="1" t="n">
        <v>5944409907</v>
      </c>
      <c r="K19" s="4">
        <f>DATE(2001,09,05)</f>
        <v/>
      </c>
      <c r="L19" s="2" t="inlineStr">
        <is>
          <t>TP. Hà Nội</t>
        </is>
      </c>
      <c r="M19" s="2" t="inlineStr">
        <is>
          <t>TP. Hà Nội</t>
        </is>
      </c>
      <c r="N19" s="2" t="inlineStr">
        <is>
          <t>No</t>
        </is>
      </c>
      <c r="O19" s="2" t="inlineStr">
        <is>
          <t>VietNam</t>
        </is>
      </c>
      <c r="P19" s="2" t="inlineStr">
        <is>
          <t>Nam AD</t>
        </is>
      </c>
      <c r="Q19" s="2" t="inlineStr">
        <is>
          <t>AD1239</t>
        </is>
      </c>
      <c r="R19" s="2" t="inlineStr"/>
      <c r="S19" s="2" t="inlineStr">
        <is>
          <t>FWO</t>
        </is>
      </c>
      <c r="T19" s="4">
        <f>DATE(2002,08,01)</f>
        <v/>
      </c>
      <c r="U19" s="2" t="inlineStr">
        <is>
          <t>Eric</t>
        </is>
      </c>
    </row>
    <row r="20" ht="15.75" customHeight="1">
      <c r="A20" s="2" t="inlineStr">
        <is>
          <t>Sarah Murray</t>
        </is>
      </c>
      <c r="B20" s="2" t="inlineStr">
        <is>
          <t>Female</t>
        </is>
      </c>
      <c r="C20" s="4">
        <f>DATE(2012,06,28)</f>
        <v/>
      </c>
      <c r="D20" s="5" t="inlineStr">
        <is>
          <t>0283972346</t>
        </is>
      </c>
      <c r="E20" s="5" t="inlineStr">
        <is>
          <t>0909292686</t>
        </is>
      </c>
      <c r="F20" s="6" t="inlineStr">
        <is>
          <t>Test_8521296938@gmail.com</t>
        </is>
      </c>
      <c r="G20" s="2" t="inlineStr">
        <is>
          <t>married</t>
        </is>
      </c>
      <c r="H20" s="2" t="inlineStr">
        <is>
          <t>DH</t>
        </is>
      </c>
      <c r="I20" s="2" t="n">
        <v>231598913</v>
      </c>
      <c r="J20" s="1" t="n">
        <v>7714390808</v>
      </c>
      <c r="K20" s="4">
        <f>DATE(2003,03,14)</f>
        <v/>
      </c>
      <c r="L20" s="2" t="inlineStr">
        <is>
          <t>TP. Hà Nội</t>
        </is>
      </c>
      <c r="M20" s="2" t="inlineStr">
        <is>
          <t>TP. Hà Nội</t>
        </is>
      </c>
      <c r="N20" s="2" t="inlineStr">
        <is>
          <t>No</t>
        </is>
      </c>
      <c r="O20" s="2" t="inlineStr">
        <is>
          <t>VietNam</t>
        </is>
      </c>
      <c r="P20" s="2" t="inlineStr">
        <is>
          <t>Nam AD</t>
        </is>
      </c>
      <c r="Q20" s="2" t="inlineStr">
        <is>
          <t>AD1239</t>
        </is>
      </c>
      <c r="R20" s="2" t="inlineStr"/>
      <c r="S20" s="2" t="inlineStr">
        <is>
          <t>FWO</t>
        </is>
      </c>
      <c r="T20" s="4">
        <f>DATE(2019,06,08)</f>
        <v/>
      </c>
      <c r="U20" s="2" t="inlineStr">
        <is>
          <t>Eric</t>
        </is>
      </c>
    </row>
    <row r="21" ht="15.75" customHeight="1">
      <c r="A21" s="2" t="inlineStr">
        <is>
          <t>William Jackson</t>
        </is>
      </c>
      <c r="B21" s="2" t="inlineStr">
        <is>
          <t>Male</t>
        </is>
      </c>
      <c r="C21" s="4">
        <f>DATE(2008,11,01)</f>
        <v/>
      </c>
      <c r="D21" s="5" t="inlineStr">
        <is>
          <t>0285064409</t>
        </is>
      </c>
      <c r="E21" s="5" t="inlineStr">
        <is>
          <t>0925361220</t>
        </is>
      </c>
      <c r="F21" s="6" t="inlineStr">
        <is>
          <t>Test_6016395063@gmail.com</t>
        </is>
      </c>
      <c r="G21" s="2" t="inlineStr">
        <is>
          <t>married</t>
        </is>
      </c>
      <c r="H21" s="2" t="inlineStr">
        <is>
          <t>DH</t>
        </is>
      </c>
      <c r="I21" s="2" t="n">
        <v>231092461</v>
      </c>
      <c r="J21" s="1" t="n">
        <v>3320086051</v>
      </c>
      <c r="K21" s="4">
        <f>DATE(2019,09,25)</f>
        <v/>
      </c>
      <c r="L21" s="2" t="inlineStr">
        <is>
          <t>TP. Hà Nội</t>
        </is>
      </c>
      <c r="M21" s="2" t="inlineStr">
        <is>
          <t>TP. Hà Nội</t>
        </is>
      </c>
      <c r="N21" s="2" t="inlineStr">
        <is>
          <t>No</t>
        </is>
      </c>
      <c r="O21" s="2" t="inlineStr">
        <is>
          <t>VietNam</t>
        </is>
      </c>
      <c r="P21" s="2" t="inlineStr">
        <is>
          <t>Nam AD</t>
        </is>
      </c>
      <c r="Q21" s="2" t="inlineStr">
        <is>
          <t>AD1239</t>
        </is>
      </c>
      <c r="R21" s="2" t="inlineStr"/>
      <c r="S21" s="2" t="inlineStr">
        <is>
          <t>FWO</t>
        </is>
      </c>
      <c r="T21" s="4">
        <f>DATE(2013,11,23)</f>
        <v/>
      </c>
      <c r="U21" s="2" t="inlineStr">
        <is>
          <t>Eric</t>
        </is>
      </c>
    </row>
    <row r="22" ht="15.75" customHeight="1">
      <c r="A22" s="2" t="inlineStr">
        <is>
          <t>John Williams</t>
        </is>
      </c>
      <c r="B22" s="2" t="inlineStr">
        <is>
          <t>Male</t>
        </is>
      </c>
      <c r="C22" s="4">
        <f>DATE(2021,02,08)</f>
        <v/>
      </c>
      <c r="D22" s="5" t="inlineStr">
        <is>
          <t>0286598568</t>
        </is>
      </c>
      <c r="E22" s="5" t="inlineStr">
        <is>
          <t>0902841542</t>
        </is>
      </c>
      <c r="F22" s="6" t="inlineStr">
        <is>
          <t>Test_5991788881@gmail.com</t>
        </is>
      </c>
      <c r="G22" s="2" t="inlineStr">
        <is>
          <t>married</t>
        </is>
      </c>
      <c r="H22" s="2" t="inlineStr">
        <is>
          <t>DH</t>
        </is>
      </c>
      <c r="I22" s="2" t="n">
        <v>231306246</v>
      </c>
      <c r="J22" s="1" t="n">
        <v>9939172115</v>
      </c>
      <c r="K22" s="4">
        <f>DATE(2000,07,10)</f>
        <v/>
      </c>
      <c r="L22" s="2" t="inlineStr">
        <is>
          <t>TP. Hà Nội</t>
        </is>
      </c>
      <c r="M22" s="2" t="inlineStr">
        <is>
          <t>TP. Hà Nội</t>
        </is>
      </c>
      <c r="N22" s="2" t="inlineStr">
        <is>
          <t>No</t>
        </is>
      </c>
      <c r="O22" s="2" t="inlineStr">
        <is>
          <t>VietNam</t>
        </is>
      </c>
      <c r="P22" s="2" t="inlineStr">
        <is>
          <t>Nam AD</t>
        </is>
      </c>
      <c r="Q22" s="2" t="inlineStr">
        <is>
          <t>AD1239</t>
        </is>
      </c>
      <c r="R22" s="2" t="inlineStr"/>
      <c r="S22" s="2" t="inlineStr">
        <is>
          <t>FWO</t>
        </is>
      </c>
      <c r="T22" s="4">
        <f>DATE(2010,07,28)</f>
        <v/>
      </c>
      <c r="U22" s="2" t="inlineStr">
        <is>
          <t>Eric</t>
        </is>
      </c>
    </row>
    <row r="23" ht="15.75" customHeight="1">
      <c r="A23" s="2" t="inlineStr">
        <is>
          <t>Pamela Brown</t>
        </is>
      </c>
      <c r="B23" s="2" t="inlineStr">
        <is>
          <t>Male</t>
        </is>
      </c>
      <c r="C23" s="4">
        <f>DATE(2008,12,26)</f>
        <v/>
      </c>
      <c r="D23" s="5" t="inlineStr">
        <is>
          <t>0285873675</t>
        </is>
      </c>
      <c r="E23" s="5" t="inlineStr">
        <is>
          <t>0981056992</t>
        </is>
      </c>
      <c r="F23" s="6" t="inlineStr">
        <is>
          <t>Test_6020081559@gmail.com</t>
        </is>
      </c>
      <c r="G23" s="2" t="inlineStr">
        <is>
          <t>married</t>
        </is>
      </c>
      <c r="H23" s="2" t="inlineStr">
        <is>
          <t>DH</t>
        </is>
      </c>
      <c r="I23" s="2" t="n">
        <v>231970174</v>
      </c>
      <c r="J23" s="1" t="n">
        <v>7098579423</v>
      </c>
      <c r="K23" s="4">
        <f>DATE(2005,05,25)</f>
        <v/>
      </c>
      <c r="L23" s="2" t="inlineStr">
        <is>
          <t>TP. Hà Nội</t>
        </is>
      </c>
      <c r="M23" s="2" t="inlineStr">
        <is>
          <t>TP. Hà Nội</t>
        </is>
      </c>
      <c r="N23" s="2" t="inlineStr">
        <is>
          <t>No</t>
        </is>
      </c>
      <c r="O23" s="2" t="inlineStr">
        <is>
          <t>VietNam</t>
        </is>
      </c>
      <c r="P23" s="2" t="inlineStr">
        <is>
          <t>Nam AD</t>
        </is>
      </c>
      <c r="Q23" s="2" t="inlineStr">
        <is>
          <t>AD1239</t>
        </is>
      </c>
      <c r="R23" s="2" t="inlineStr"/>
      <c r="S23" s="2" t="inlineStr">
        <is>
          <t>FWO</t>
        </is>
      </c>
      <c r="T23" s="4">
        <f>DATE(2011,06,16)</f>
        <v/>
      </c>
      <c r="U23" s="2" t="inlineStr">
        <is>
          <t>Eric</t>
        </is>
      </c>
    </row>
    <row r="24" ht="15.75" customHeight="1">
      <c r="A24" s="2" t="inlineStr">
        <is>
          <t>John Velazquez</t>
        </is>
      </c>
      <c r="B24" s="2" t="inlineStr">
        <is>
          <t>Female</t>
        </is>
      </c>
      <c r="C24" s="4">
        <f>DATE(2006,11,16)</f>
        <v/>
      </c>
      <c r="D24" s="5" t="inlineStr">
        <is>
          <t>0282225413</t>
        </is>
      </c>
      <c r="E24" s="5" t="inlineStr">
        <is>
          <t>0979379056</t>
        </is>
      </c>
      <c r="F24" s="6" t="inlineStr">
        <is>
          <t>Test_1446727401@gmail.com</t>
        </is>
      </c>
      <c r="G24" s="2" t="inlineStr">
        <is>
          <t>married</t>
        </is>
      </c>
      <c r="H24" s="2" t="inlineStr">
        <is>
          <t>DH</t>
        </is>
      </c>
      <c r="I24" s="2" t="n">
        <v>231715927</v>
      </c>
      <c r="J24" s="1" t="n">
        <v>1801359061</v>
      </c>
      <c r="K24" s="4">
        <f>DATE(2013,02,23)</f>
        <v/>
      </c>
      <c r="L24" s="2" t="inlineStr">
        <is>
          <t>TP. Hà Nội</t>
        </is>
      </c>
      <c r="M24" s="2" t="inlineStr">
        <is>
          <t>TP. Hà Nội</t>
        </is>
      </c>
      <c r="N24" s="2" t="inlineStr">
        <is>
          <t>No</t>
        </is>
      </c>
      <c r="O24" s="2" t="inlineStr">
        <is>
          <t>VietNam</t>
        </is>
      </c>
      <c r="P24" s="2" t="inlineStr">
        <is>
          <t>Nam AD</t>
        </is>
      </c>
      <c r="Q24" s="2" t="inlineStr">
        <is>
          <t>AD1239</t>
        </is>
      </c>
      <c r="R24" s="2" t="inlineStr"/>
      <c r="S24" s="2" t="inlineStr">
        <is>
          <t>FWO</t>
        </is>
      </c>
      <c r="T24" s="4">
        <f>DATE(2013,10,16)</f>
        <v/>
      </c>
      <c r="U24" s="2" t="inlineStr">
        <is>
          <t>Eric</t>
        </is>
      </c>
    </row>
    <row r="25" ht="15.75" customHeight="1">
      <c r="A25" s="2" t="inlineStr">
        <is>
          <t>Pamela Chen MD</t>
        </is>
      </c>
      <c r="B25" s="2" t="inlineStr">
        <is>
          <t>Male</t>
        </is>
      </c>
      <c r="C25" s="4">
        <f>DATE(2019,06,30)</f>
        <v/>
      </c>
      <c r="D25" s="5" t="inlineStr">
        <is>
          <t>0288457378</t>
        </is>
      </c>
      <c r="E25" s="5" t="inlineStr">
        <is>
          <t>0912505169</t>
        </is>
      </c>
      <c r="F25" s="6" t="inlineStr">
        <is>
          <t>Test_3111173923@gmail.com</t>
        </is>
      </c>
      <c r="G25" s="2" t="inlineStr">
        <is>
          <t>married</t>
        </is>
      </c>
      <c r="H25" s="2" t="inlineStr">
        <is>
          <t>DH</t>
        </is>
      </c>
      <c r="I25" s="2" t="n">
        <v>231493060</v>
      </c>
      <c r="J25" s="1" t="n">
        <v>6875820421</v>
      </c>
      <c r="K25" s="4">
        <f>DATE(2016,12,23)</f>
        <v/>
      </c>
      <c r="L25" s="2" t="inlineStr">
        <is>
          <t>TP. Hà Nội</t>
        </is>
      </c>
      <c r="M25" s="2" t="inlineStr">
        <is>
          <t>TP. Hà Nội</t>
        </is>
      </c>
      <c r="N25" s="2" t="inlineStr">
        <is>
          <t>No</t>
        </is>
      </c>
      <c r="O25" s="2" t="inlineStr">
        <is>
          <t>VietNam</t>
        </is>
      </c>
      <c r="P25" s="2" t="inlineStr">
        <is>
          <t>Nam AD</t>
        </is>
      </c>
      <c r="Q25" s="2" t="inlineStr">
        <is>
          <t>AD1239</t>
        </is>
      </c>
      <c r="R25" s="2" t="inlineStr"/>
      <c r="S25" s="2" t="inlineStr">
        <is>
          <t>FWO</t>
        </is>
      </c>
      <c r="T25" s="4">
        <f>DATE(2015,12,10)</f>
        <v/>
      </c>
      <c r="U25" s="2" t="inlineStr">
        <is>
          <t>Eric</t>
        </is>
      </c>
    </row>
    <row r="26" ht="15.75" customHeight="1">
      <c r="A26" s="2" t="inlineStr">
        <is>
          <t>Brad Jenkins</t>
        </is>
      </c>
      <c r="B26" s="2" t="inlineStr">
        <is>
          <t>Female</t>
        </is>
      </c>
      <c r="C26" s="4">
        <f>DATE(2007,06,26)</f>
        <v/>
      </c>
      <c r="D26" s="5" t="inlineStr">
        <is>
          <t>0282428888</t>
        </is>
      </c>
      <c r="E26" s="5" t="inlineStr">
        <is>
          <t>0901585024</t>
        </is>
      </c>
      <c r="F26" s="6" t="inlineStr">
        <is>
          <t>Test_2039400776@gmail.com</t>
        </is>
      </c>
      <c r="G26" s="2" t="inlineStr">
        <is>
          <t>married</t>
        </is>
      </c>
      <c r="H26" s="2" t="inlineStr">
        <is>
          <t>DH</t>
        </is>
      </c>
      <c r="I26" s="2" t="n">
        <v>231806700</v>
      </c>
      <c r="J26" s="1" t="n">
        <v>3619173774</v>
      </c>
      <c r="K26" s="4">
        <f>DATE(2016,01,11)</f>
        <v/>
      </c>
      <c r="L26" s="2" t="inlineStr">
        <is>
          <t>TP. Hà Nội</t>
        </is>
      </c>
      <c r="M26" s="2" t="inlineStr">
        <is>
          <t>TP. Hà Nội</t>
        </is>
      </c>
      <c r="N26" s="2" t="inlineStr">
        <is>
          <t>No</t>
        </is>
      </c>
      <c r="O26" s="2" t="inlineStr">
        <is>
          <t>VietNam</t>
        </is>
      </c>
      <c r="P26" s="2" t="inlineStr">
        <is>
          <t>Nam AD</t>
        </is>
      </c>
      <c r="Q26" s="2" t="inlineStr">
        <is>
          <t>AD1239</t>
        </is>
      </c>
      <c r="R26" s="2" t="inlineStr"/>
      <c r="S26" s="2" t="inlineStr">
        <is>
          <t>FWO</t>
        </is>
      </c>
      <c r="T26" s="4">
        <f>DATE(2009,10,13)</f>
        <v/>
      </c>
      <c r="U26" s="2" t="inlineStr">
        <is>
          <t>Eric</t>
        </is>
      </c>
    </row>
    <row r="27" ht="15.75" customHeight="1">
      <c r="A27" s="2" t="inlineStr">
        <is>
          <t>Frank Curtis</t>
        </is>
      </c>
      <c r="B27" s="2" t="inlineStr">
        <is>
          <t>Female</t>
        </is>
      </c>
      <c r="C27" s="4">
        <f>DATE(2019,12,15)</f>
        <v/>
      </c>
      <c r="D27" s="5" t="inlineStr">
        <is>
          <t>0282946382</t>
        </is>
      </c>
      <c r="E27" s="5" t="inlineStr">
        <is>
          <t>0931758425</t>
        </is>
      </c>
      <c r="F27" s="6" t="inlineStr">
        <is>
          <t>Test_2672792195@gmail.com</t>
        </is>
      </c>
      <c r="G27" s="2" t="inlineStr">
        <is>
          <t>married</t>
        </is>
      </c>
      <c r="H27" s="2" t="inlineStr">
        <is>
          <t>DH</t>
        </is>
      </c>
      <c r="I27" s="2" t="n">
        <v>231658082</v>
      </c>
      <c r="J27" s="1" t="n">
        <v>1730413294</v>
      </c>
      <c r="K27" s="4">
        <f>DATE(2005,02,08)</f>
        <v/>
      </c>
      <c r="L27" s="2" t="inlineStr">
        <is>
          <t>TP. Hà Nội</t>
        </is>
      </c>
      <c r="M27" s="2" t="inlineStr">
        <is>
          <t>TP. Hà Nội</t>
        </is>
      </c>
      <c r="N27" s="2" t="inlineStr">
        <is>
          <t>No</t>
        </is>
      </c>
      <c r="O27" s="2" t="inlineStr">
        <is>
          <t>VietNam</t>
        </is>
      </c>
      <c r="P27" s="2" t="inlineStr">
        <is>
          <t>Nam AD</t>
        </is>
      </c>
      <c r="Q27" s="2" t="inlineStr">
        <is>
          <t>AD1239</t>
        </is>
      </c>
      <c r="R27" s="2" t="inlineStr"/>
      <c r="S27" s="2" t="inlineStr">
        <is>
          <t>FWO</t>
        </is>
      </c>
      <c r="T27" s="4">
        <f>DATE(2012,10,17)</f>
        <v/>
      </c>
      <c r="U27" s="2" t="inlineStr">
        <is>
          <t>Eric</t>
        </is>
      </c>
    </row>
    <row r="28" ht="15.75" customHeight="1">
      <c r="A28" s="2" t="inlineStr">
        <is>
          <t>Kathryn Miller</t>
        </is>
      </c>
      <c r="B28" s="2" t="inlineStr">
        <is>
          <t>Male</t>
        </is>
      </c>
      <c r="C28" s="4">
        <f>DATE(2021,11,25)</f>
        <v/>
      </c>
      <c r="D28" s="5" t="inlineStr">
        <is>
          <t>0285614525</t>
        </is>
      </c>
      <c r="E28" s="5" t="inlineStr">
        <is>
          <t>0968904279</t>
        </is>
      </c>
      <c r="F28" s="6" t="inlineStr">
        <is>
          <t>Test_5593325491@gmail.com</t>
        </is>
      </c>
      <c r="G28" s="2" t="inlineStr">
        <is>
          <t>married</t>
        </is>
      </c>
      <c r="H28" s="2" t="inlineStr">
        <is>
          <t>DH</t>
        </is>
      </c>
      <c r="I28" s="2" t="n">
        <v>231137315</v>
      </c>
      <c r="J28" s="1" t="n">
        <v>9096482895</v>
      </c>
      <c r="K28" s="4">
        <f>DATE(2018,09,24)</f>
        <v/>
      </c>
      <c r="L28" s="2" t="inlineStr">
        <is>
          <t>TP. Hà Nội</t>
        </is>
      </c>
      <c r="M28" s="2" t="inlineStr">
        <is>
          <t>TP. Hà Nội</t>
        </is>
      </c>
      <c r="N28" s="2" t="inlineStr">
        <is>
          <t>No</t>
        </is>
      </c>
      <c r="O28" s="2" t="inlineStr">
        <is>
          <t>VietNam</t>
        </is>
      </c>
      <c r="P28" s="2" t="inlineStr">
        <is>
          <t>Nam AD</t>
        </is>
      </c>
      <c r="Q28" s="2" t="inlineStr">
        <is>
          <t>AD1239</t>
        </is>
      </c>
      <c r="R28" s="2" t="inlineStr"/>
      <c r="S28" s="2" t="inlineStr">
        <is>
          <t>FWO</t>
        </is>
      </c>
      <c r="T28" s="4">
        <f>DATE(2012,08,01)</f>
        <v/>
      </c>
      <c r="U28" s="2" t="inlineStr">
        <is>
          <t>Eric</t>
        </is>
      </c>
    </row>
    <row r="29" ht="15.75" customHeight="1">
      <c r="A29" s="2" t="inlineStr">
        <is>
          <t>Michael Martinez</t>
        </is>
      </c>
      <c r="B29" s="2" t="inlineStr">
        <is>
          <t>Male</t>
        </is>
      </c>
      <c r="C29" s="4">
        <f>DATE(2009,07,19)</f>
        <v/>
      </c>
      <c r="D29" s="5" t="inlineStr">
        <is>
          <t>0280398806</t>
        </is>
      </c>
      <c r="E29" s="5" t="inlineStr">
        <is>
          <t>0984604759</t>
        </is>
      </c>
      <c r="F29" s="6" t="inlineStr">
        <is>
          <t>Test_1463542698@gmail.com</t>
        </is>
      </c>
      <c r="G29" s="2" t="inlineStr">
        <is>
          <t>married</t>
        </is>
      </c>
      <c r="H29" s="2" t="inlineStr">
        <is>
          <t>DH</t>
        </is>
      </c>
      <c r="I29" s="2" t="n">
        <v>231491559</v>
      </c>
      <c r="J29" s="1" t="n">
        <v>6411215682</v>
      </c>
      <c r="K29" s="4">
        <f>DATE(2005,01,15)</f>
        <v/>
      </c>
      <c r="L29" s="2" t="inlineStr">
        <is>
          <t>TP. Hà Nội</t>
        </is>
      </c>
      <c r="M29" s="2" t="inlineStr">
        <is>
          <t>TP. Hà Nội</t>
        </is>
      </c>
      <c r="N29" s="2" t="inlineStr">
        <is>
          <t>No</t>
        </is>
      </c>
      <c r="O29" s="2" t="inlineStr">
        <is>
          <t>VietNam</t>
        </is>
      </c>
      <c r="P29" s="2" t="inlineStr">
        <is>
          <t>Nam AD</t>
        </is>
      </c>
      <c r="Q29" s="2" t="inlineStr">
        <is>
          <t>AD1239</t>
        </is>
      </c>
      <c r="R29" s="2" t="inlineStr"/>
      <c r="S29" s="2" t="inlineStr">
        <is>
          <t>FWO</t>
        </is>
      </c>
      <c r="T29" s="4">
        <f>DATE(2017,07,09)</f>
        <v/>
      </c>
      <c r="U29" s="2" t="inlineStr">
        <is>
          <t>Eric</t>
        </is>
      </c>
    </row>
    <row r="30" ht="15.75" customHeight="1">
      <c r="A30" s="2" t="inlineStr">
        <is>
          <t>Adam Smith</t>
        </is>
      </c>
      <c r="B30" s="2" t="inlineStr">
        <is>
          <t>Female</t>
        </is>
      </c>
      <c r="C30" s="4">
        <f>DATE(2005,01,17)</f>
        <v/>
      </c>
      <c r="D30" s="5" t="inlineStr">
        <is>
          <t>0286304171</t>
        </is>
      </c>
      <c r="E30" s="5" t="inlineStr">
        <is>
          <t>0957539429</t>
        </is>
      </c>
      <c r="F30" s="6" t="inlineStr">
        <is>
          <t>Test_2726369227@gmail.com</t>
        </is>
      </c>
      <c r="G30" s="2" t="inlineStr">
        <is>
          <t>married</t>
        </is>
      </c>
      <c r="H30" s="2" t="inlineStr">
        <is>
          <t>DH</t>
        </is>
      </c>
      <c r="I30" s="2" t="n">
        <v>231200211</v>
      </c>
      <c r="J30" s="1" t="n">
        <v>3719831003</v>
      </c>
      <c r="K30" s="4">
        <f>DATE(2009,07,01)</f>
        <v/>
      </c>
      <c r="L30" s="2" t="inlineStr">
        <is>
          <t>TP. Hà Nội</t>
        </is>
      </c>
      <c r="M30" s="2" t="inlineStr">
        <is>
          <t>TP. Hà Nội</t>
        </is>
      </c>
      <c r="N30" s="2" t="inlineStr">
        <is>
          <t>No</t>
        </is>
      </c>
      <c r="O30" s="2" t="inlineStr">
        <is>
          <t>VietNam</t>
        </is>
      </c>
      <c r="P30" s="2" t="inlineStr">
        <is>
          <t>Nam AD</t>
        </is>
      </c>
      <c r="Q30" s="2" t="inlineStr">
        <is>
          <t>AD1239</t>
        </is>
      </c>
      <c r="R30" s="2" t="inlineStr"/>
      <c r="S30" s="2" t="inlineStr">
        <is>
          <t>FWO</t>
        </is>
      </c>
      <c r="T30" s="4">
        <f>DATE(2017,02,15)</f>
        <v/>
      </c>
      <c r="U30" s="2" t="inlineStr">
        <is>
          <t>Eric</t>
        </is>
      </c>
    </row>
    <row r="31" ht="15.75" customHeight="1">
      <c r="A31" s="2" t="inlineStr">
        <is>
          <t>Kevin Lee</t>
        </is>
      </c>
      <c r="B31" s="2" t="inlineStr">
        <is>
          <t>Male</t>
        </is>
      </c>
      <c r="C31" s="4">
        <f>DATE(2000,11,30)</f>
        <v/>
      </c>
      <c r="D31" s="5" t="inlineStr">
        <is>
          <t>0286922215</t>
        </is>
      </c>
      <c r="E31" s="5" t="inlineStr">
        <is>
          <t>0946583379</t>
        </is>
      </c>
      <c r="F31" s="6" t="inlineStr">
        <is>
          <t>Test_9301777517@gmail.com</t>
        </is>
      </c>
      <c r="G31" s="2" t="inlineStr">
        <is>
          <t>married</t>
        </is>
      </c>
      <c r="H31" s="2" t="inlineStr">
        <is>
          <t>DH</t>
        </is>
      </c>
      <c r="I31" s="2" t="n">
        <v>231190972</v>
      </c>
      <c r="J31" s="1" t="n">
        <v>1924935056</v>
      </c>
      <c r="K31" s="4">
        <f>DATE(2001,11,01)</f>
        <v/>
      </c>
      <c r="L31" s="2" t="inlineStr">
        <is>
          <t>TP. Hà Nội</t>
        </is>
      </c>
      <c r="M31" s="2" t="inlineStr">
        <is>
          <t>TP. Hà Nội</t>
        </is>
      </c>
      <c r="N31" s="2" t="inlineStr">
        <is>
          <t>No</t>
        </is>
      </c>
      <c r="O31" s="2" t="inlineStr">
        <is>
          <t>VietNam</t>
        </is>
      </c>
      <c r="P31" s="2" t="inlineStr">
        <is>
          <t>Nam AD</t>
        </is>
      </c>
      <c r="Q31" s="2" t="inlineStr">
        <is>
          <t>AD1239</t>
        </is>
      </c>
      <c r="R31" s="2" t="inlineStr"/>
      <c r="S31" s="2" t="inlineStr">
        <is>
          <t>FWO</t>
        </is>
      </c>
      <c r="T31" s="4">
        <f>DATE(2011,11,17)</f>
        <v/>
      </c>
      <c r="U31" s="2" t="inlineStr">
        <is>
          <t>Eric</t>
        </is>
      </c>
    </row>
    <row r="32" ht="15.75" customHeight="1">
      <c r="A32" s="2" t="inlineStr">
        <is>
          <t>Patrick Hunt</t>
        </is>
      </c>
      <c r="B32" s="2" t="inlineStr">
        <is>
          <t>Male</t>
        </is>
      </c>
      <c r="C32" s="4">
        <f>DATE(2013,06,23)</f>
        <v/>
      </c>
      <c r="D32" s="5" t="inlineStr">
        <is>
          <t>0287274917</t>
        </is>
      </c>
      <c r="E32" s="5" t="inlineStr">
        <is>
          <t>0944126666</t>
        </is>
      </c>
      <c r="F32" s="6" t="inlineStr">
        <is>
          <t>Test_1068913340@gmail.com</t>
        </is>
      </c>
      <c r="G32" s="2" t="inlineStr">
        <is>
          <t>married</t>
        </is>
      </c>
      <c r="H32" s="2" t="inlineStr">
        <is>
          <t>DH</t>
        </is>
      </c>
      <c r="I32" s="2" t="n">
        <v>231923597</v>
      </c>
      <c r="J32" s="1" t="n">
        <v>3235519544</v>
      </c>
      <c r="K32" s="4">
        <f>DATE(2020,01,15)</f>
        <v/>
      </c>
      <c r="L32" s="2" t="inlineStr">
        <is>
          <t>TP. Hà Nội</t>
        </is>
      </c>
      <c r="M32" s="2" t="inlineStr">
        <is>
          <t>TP. Hà Nội</t>
        </is>
      </c>
      <c r="N32" s="2" t="inlineStr">
        <is>
          <t>No</t>
        </is>
      </c>
      <c r="O32" s="2" t="inlineStr">
        <is>
          <t>VietNam</t>
        </is>
      </c>
      <c r="P32" s="2" t="inlineStr">
        <is>
          <t>Nam AD</t>
        </is>
      </c>
      <c r="Q32" s="2" t="inlineStr">
        <is>
          <t>AD1239</t>
        </is>
      </c>
      <c r="R32" s="2" t="inlineStr"/>
      <c r="S32" s="2" t="inlineStr">
        <is>
          <t>FWO</t>
        </is>
      </c>
      <c r="T32" s="4">
        <f>DATE(2008,09,05)</f>
        <v/>
      </c>
      <c r="U32" s="2" t="inlineStr">
        <is>
          <t>Eric</t>
        </is>
      </c>
    </row>
    <row r="33" ht="15.75" customHeight="1">
      <c r="A33" s="2" t="inlineStr">
        <is>
          <t>Jacob Ramsey</t>
        </is>
      </c>
      <c r="B33" s="2" t="inlineStr">
        <is>
          <t>Male</t>
        </is>
      </c>
      <c r="C33" s="4">
        <f>DATE(2014,10,26)</f>
        <v/>
      </c>
      <c r="D33" s="5" t="inlineStr">
        <is>
          <t>0283679679</t>
        </is>
      </c>
      <c r="E33" s="5" t="inlineStr">
        <is>
          <t>0994807926</t>
        </is>
      </c>
      <c r="F33" s="6" t="inlineStr">
        <is>
          <t>Test_7683785377@gmail.com</t>
        </is>
      </c>
      <c r="G33" s="2" t="inlineStr">
        <is>
          <t>married</t>
        </is>
      </c>
      <c r="H33" s="2" t="inlineStr">
        <is>
          <t>DH</t>
        </is>
      </c>
      <c r="I33" s="2" t="n">
        <v>231234456</v>
      </c>
      <c r="J33" s="1" t="n">
        <v>1205317450</v>
      </c>
      <c r="K33" s="4">
        <f>DATE(2019,12,18)</f>
        <v/>
      </c>
      <c r="L33" s="2" t="inlineStr">
        <is>
          <t>TP. Hà Nội</t>
        </is>
      </c>
      <c r="M33" s="2" t="inlineStr">
        <is>
          <t>TP. Hà Nội</t>
        </is>
      </c>
      <c r="N33" s="2" t="inlineStr">
        <is>
          <t>No</t>
        </is>
      </c>
      <c r="O33" s="2" t="inlineStr">
        <is>
          <t>VietNam</t>
        </is>
      </c>
      <c r="P33" s="2" t="inlineStr">
        <is>
          <t>Nam AD</t>
        </is>
      </c>
      <c r="Q33" s="2" t="inlineStr">
        <is>
          <t>AD1239</t>
        </is>
      </c>
      <c r="R33" s="2" t="inlineStr"/>
      <c r="S33" s="2" t="inlineStr">
        <is>
          <t>FWO</t>
        </is>
      </c>
      <c r="T33" s="4">
        <f>DATE(2013,10,01)</f>
        <v/>
      </c>
      <c r="U33" s="2" t="inlineStr">
        <is>
          <t>Eric</t>
        </is>
      </c>
    </row>
    <row r="34" ht="15.75" customHeight="1">
      <c r="A34" s="2" t="inlineStr">
        <is>
          <t>Christina Jackson</t>
        </is>
      </c>
      <c r="B34" s="2" t="inlineStr">
        <is>
          <t>Male</t>
        </is>
      </c>
      <c r="C34" s="4">
        <f>DATE(2020,10,20)</f>
        <v/>
      </c>
      <c r="D34" s="5" t="inlineStr">
        <is>
          <t>0287858699</t>
        </is>
      </c>
      <c r="E34" s="5" t="inlineStr">
        <is>
          <t>0919120103</t>
        </is>
      </c>
      <c r="F34" s="6" t="inlineStr">
        <is>
          <t>Test_1405754354@gmail.com</t>
        </is>
      </c>
      <c r="G34" s="2" t="inlineStr">
        <is>
          <t>married</t>
        </is>
      </c>
      <c r="H34" s="2" t="inlineStr">
        <is>
          <t>DH</t>
        </is>
      </c>
      <c r="I34" s="2" t="n">
        <v>231441163</v>
      </c>
      <c r="J34" s="1" t="n">
        <v>5804158272</v>
      </c>
      <c r="K34" s="4">
        <f>DATE(2008,09,03)</f>
        <v/>
      </c>
      <c r="L34" s="2" t="inlineStr">
        <is>
          <t>TP. Hà Nội</t>
        </is>
      </c>
      <c r="M34" s="2" t="inlineStr">
        <is>
          <t>TP. Hà Nội</t>
        </is>
      </c>
      <c r="N34" s="2" t="inlineStr">
        <is>
          <t>No</t>
        </is>
      </c>
      <c r="O34" s="2" t="inlineStr">
        <is>
          <t>VietNam</t>
        </is>
      </c>
      <c r="P34" s="2" t="inlineStr">
        <is>
          <t>Nam AD</t>
        </is>
      </c>
      <c r="Q34" s="2" t="inlineStr">
        <is>
          <t>AD1239</t>
        </is>
      </c>
      <c r="R34" s="2" t="inlineStr"/>
      <c r="S34" s="2" t="inlineStr">
        <is>
          <t>FWO</t>
        </is>
      </c>
      <c r="T34" s="4">
        <f>DATE(2008,04,28)</f>
        <v/>
      </c>
      <c r="U34" s="2" t="inlineStr">
        <is>
          <t>Eric</t>
        </is>
      </c>
    </row>
    <row r="35" ht="15.75" customHeight="1">
      <c r="A35" s="2" t="inlineStr">
        <is>
          <t>Sarah Moses</t>
        </is>
      </c>
      <c r="B35" s="2" t="inlineStr">
        <is>
          <t>Male</t>
        </is>
      </c>
      <c r="C35" s="4">
        <f>DATE(2000,10,04)</f>
        <v/>
      </c>
      <c r="D35" s="5" t="inlineStr">
        <is>
          <t>0289702009</t>
        </is>
      </c>
      <c r="E35" s="5" t="inlineStr">
        <is>
          <t>0913295213</t>
        </is>
      </c>
      <c r="F35" s="6" t="inlineStr">
        <is>
          <t>Test_6602434037@gmail.com</t>
        </is>
      </c>
      <c r="G35" s="2" t="inlineStr">
        <is>
          <t>married</t>
        </is>
      </c>
      <c r="H35" s="2" t="inlineStr">
        <is>
          <t>DH</t>
        </is>
      </c>
      <c r="I35" s="2" t="n">
        <v>231796196</v>
      </c>
      <c r="J35" s="1" t="n">
        <v>9790071243</v>
      </c>
      <c r="K35" s="4">
        <f>DATE(2003,06,26)</f>
        <v/>
      </c>
      <c r="L35" s="2" t="inlineStr">
        <is>
          <t>TP. Hà Nội</t>
        </is>
      </c>
      <c r="M35" s="2" t="inlineStr">
        <is>
          <t>TP. Hà Nội</t>
        </is>
      </c>
      <c r="N35" s="2" t="inlineStr">
        <is>
          <t>No</t>
        </is>
      </c>
      <c r="O35" s="2" t="inlineStr">
        <is>
          <t>VietNam</t>
        </is>
      </c>
      <c r="P35" s="2" t="inlineStr">
        <is>
          <t>Nam AD</t>
        </is>
      </c>
      <c r="Q35" s="2" t="inlineStr">
        <is>
          <t>AD1239</t>
        </is>
      </c>
      <c r="R35" s="2" t="inlineStr"/>
      <c r="S35" s="2" t="inlineStr">
        <is>
          <t>FWO</t>
        </is>
      </c>
      <c r="T35" s="4">
        <f>DATE(2004,10,02)</f>
        <v/>
      </c>
      <c r="U35" s="2" t="inlineStr">
        <is>
          <t>Eric</t>
        </is>
      </c>
    </row>
    <row r="36" ht="15.75" customHeight="1">
      <c r="A36" s="2" t="inlineStr">
        <is>
          <t>Lisa Christensen</t>
        </is>
      </c>
      <c r="B36" s="2" t="inlineStr">
        <is>
          <t>Male</t>
        </is>
      </c>
      <c r="C36" s="4">
        <f>DATE(2004,08,06)</f>
        <v/>
      </c>
      <c r="D36" s="5" t="inlineStr">
        <is>
          <t>0286884833</t>
        </is>
      </c>
      <c r="E36" s="5" t="inlineStr">
        <is>
          <t>0931624660</t>
        </is>
      </c>
      <c r="F36" s="6" t="inlineStr">
        <is>
          <t>Test_5216017762@gmail.com</t>
        </is>
      </c>
      <c r="G36" s="2" t="inlineStr">
        <is>
          <t>married</t>
        </is>
      </c>
      <c r="H36" s="2" t="inlineStr">
        <is>
          <t>DH</t>
        </is>
      </c>
      <c r="I36" s="2" t="n">
        <v>231930623</v>
      </c>
      <c r="J36" s="1" t="n">
        <v>7609218683</v>
      </c>
      <c r="K36" s="4">
        <f>DATE(2016,04,04)</f>
        <v/>
      </c>
      <c r="L36" s="2" t="inlineStr">
        <is>
          <t>TP. Hà Nội</t>
        </is>
      </c>
      <c r="M36" s="2" t="inlineStr">
        <is>
          <t>TP. Hà Nội</t>
        </is>
      </c>
      <c r="N36" s="2" t="inlineStr">
        <is>
          <t>No</t>
        </is>
      </c>
      <c r="O36" s="2" t="inlineStr">
        <is>
          <t>VietNam</t>
        </is>
      </c>
      <c r="P36" s="2" t="inlineStr">
        <is>
          <t>Nam AD</t>
        </is>
      </c>
      <c r="Q36" s="2" t="inlineStr">
        <is>
          <t>AD1239</t>
        </is>
      </c>
      <c r="R36" s="2" t="inlineStr"/>
      <c r="S36" s="2" t="inlineStr">
        <is>
          <t>FWO</t>
        </is>
      </c>
      <c r="T36" s="4">
        <f>DATE(2005,08,11)</f>
        <v/>
      </c>
      <c r="U36" s="2" t="inlineStr">
        <is>
          <t>Eric</t>
        </is>
      </c>
    </row>
    <row r="37" ht="15.75" customHeight="1">
      <c r="A37" s="2" t="inlineStr">
        <is>
          <t>Angela White</t>
        </is>
      </c>
      <c r="B37" s="2" t="inlineStr">
        <is>
          <t>Female</t>
        </is>
      </c>
      <c r="C37" s="4">
        <f>DATE(2019,10,14)</f>
        <v/>
      </c>
      <c r="D37" s="5" t="inlineStr">
        <is>
          <t>0289435663</t>
        </is>
      </c>
      <c r="E37" s="5" t="inlineStr">
        <is>
          <t>0983110451</t>
        </is>
      </c>
      <c r="F37" s="6" t="inlineStr">
        <is>
          <t>Test_7875623509@gmail.com</t>
        </is>
      </c>
      <c r="G37" s="2" t="inlineStr">
        <is>
          <t>married</t>
        </is>
      </c>
      <c r="H37" s="2" t="inlineStr">
        <is>
          <t>DH</t>
        </is>
      </c>
      <c r="I37" s="2" t="n">
        <v>231932957</v>
      </c>
      <c r="J37" s="1" t="n">
        <v>6045188146</v>
      </c>
      <c r="K37" s="4">
        <f>DATE(2000,04,26)</f>
        <v/>
      </c>
      <c r="L37" s="2" t="inlineStr">
        <is>
          <t>TP. Hà Nội</t>
        </is>
      </c>
      <c r="M37" s="2" t="inlineStr">
        <is>
          <t>TP. Hà Nội</t>
        </is>
      </c>
      <c r="N37" s="2" t="inlineStr">
        <is>
          <t>No</t>
        </is>
      </c>
      <c r="O37" s="2" t="inlineStr">
        <is>
          <t>VietNam</t>
        </is>
      </c>
      <c r="P37" s="2" t="inlineStr">
        <is>
          <t>Nam AD</t>
        </is>
      </c>
      <c r="Q37" s="2" t="inlineStr">
        <is>
          <t>AD1239</t>
        </is>
      </c>
      <c r="R37" s="2" t="inlineStr"/>
      <c r="S37" s="2" t="inlineStr">
        <is>
          <t>FWO</t>
        </is>
      </c>
      <c r="T37" s="4">
        <f>DATE(2019,05,26)</f>
        <v/>
      </c>
      <c r="U37" s="2" t="inlineStr">
        <is>
          <t>Eric</t>
        </is>
      </c>
    </row>
    <row r="38" ht="15.75" customHeight="1">
      <c r="A38" s="2" t="inlineStr">
        <is>
          <t>Patrick Martinez</t>
        </is>
      </c>
      <c r="B38" s="2" t="inlineStr">
        <is>
          <t>Male</t>
        </is>
      </c>
      <c r="C38" s="4">
        <f>DATE(2016,07,02)</f>
        <v/>
      </c>
      <c r="D38" s="5" t="inlineStr">
        <is>
          <t>0280540759</t>
        </is>
      </c>
      <c r="E38" s="5" t="inlineStr">
        <is>
          <t>0934996858</t>
        </is>
      </c>
      <c r="F38" s="6" t="inlineStr">
        <is>
          <t>Test_0230154723@gmail.com</t>
        </is>
      </c>
      <c r="G38" s="2" t="inlineStr">
        <is>
          <t>married</t>
        </is>
      </c>
      <c r="H38" s="2" t="inlineStr">
        <is>
          <t>DH</t>
        </is>
      </c>
      <c r="I38" s="2" t="n">
        <v>231412580</v>
      </c>
      <c r="J38" s="1" t="n">
        <v>1003867204</v>
      </c>
      <c r="K38" s="4">
        <f>DATE(2016,11,15)</f>
        <v/>
      </c>
      <c r="L38" s="2" t="inlineStr">
        <is>
          <t>TP. Hà Nội</t>
        </is>
      </c>
      <c r="M38" s="2" t="inlineStr">
        <is>
          <t>TP. Hà Nội</t>
        </is>
      </c>
      <c r="N38" s="2" t="inlineStr">
        <is>
          <t>No</t>
        </is>
      </c>
      <c r="O38" s="2" t="inlineStr">
        <is>
          <t>VietNam</t>
        </is>
      </c>
      <c r="P38" s="2" t="inlineStr">
        <is>
          <t>Nam AD</t>
        </is>
      </c>
      <c r="Q38" s="2" t="inlineStr">
        <is>
          <t>AD1239</t>
        </is>
      </c>
      <c r="R38" s="2" t="inlineStr"/>
      <c r="S38" s="2" t="inlineStr">
        <is>
          <t>FWO</t>
        </is>
      </c>
      <c r="T38" s="4">
        <f>DATE(2002,01,24)</f>
        <v/>
      </c>
      <c r="U38" s="2" t="inlineStr">
        <is>
          <t>Eric</t>
        </is>
      </c>
    </row>
    <row r="39" ht="15.75" customHeight="1">
      <c r="A39" s="2" t="inlineStr">
        <is>
          <t>Amber Mcdonald</t>
        </is>
      </c>
      <c r="B39" s="2" t="inlineStr">
        <is>
          <t>Male</t>
        </is>
      </c>
      <c r="C39" s="4">
        <f>DATE(2018,06,10)</f>
        <v/>
      </c>
      <c r="D39" s="5" t="inlineStr">
        <is>
          <t>0284277028</t>
        </is>
      </c>
      <c r="E39" s="5" t="inlineStr">
        <is>
          <t>0932991626</t>
        </is>
      </c>
      <c r="F39" s="6" t="inlineStr">
        <is>
          <t>Test_6165595714@gmail.com</t>
        </is>
      </c>
      <c r="G39" s="2" t="inlineStr">
        <is>
          <t>married</t>
        </is>
      </c>
      <c r="H39" s="2" t="inlineStr">
        <is>
          <t>DH</t>
        </is>
      </c>
      <c r="I39" s="2" t="n">
        <v>231985851</v>
      </c>
      <c r="J39" s="1" t="n">
        <v>9733222275</v>
      </c>
      <c r="K39" s="4">
        <f>DATE(2006,03,15)</f>
        <v/>
      </c>
      <c r="L39" s="2" t="inlineStr">
        <is>
          <t>TP. Hà Nội</t>
        </is>
      </c>
      <c r="M39" s="2" t="inlineStr">
        <is>
          <t>TP. Hà Nội</t>
        </is>
      </c>
      <c r="N39" s="2" t="inlineStr">
        <is>
          <t>No</t>
        </is>
      </c>
      <c r="O39" s="2" t="inlineStr">
        <is>
          <t>VietNam</t>
        </is>
      </c>
      <c r="P39" s="2" t="inlineStr">
        <is>
          <t>Nam AD</t>
        </is>
      </c>
      <c r="Q39" s="2" t="inlineStr">
        <is>
          <t>AD1239</t>
        </is>
      </c>
      <c r="R39" s="2" t="inlineStr"/>
      <c r="S39" s="2" t="inlineStr">
        <is>
          <t>FWO</t>
        </is>
      </c>
      <c r="T39" s="4">
        <f>DATE(2013,02,19)</f>
        <v/>
      </c>
      <c r="U39" s="2" t="inlineStr">
        <is>
          <t>Eric</t>
        </is>
      </c>
    </row>
    <row r="40" ht="15.75" customHeight="1">
      <c r="A40" s="2" t="inlineStr">
        <is>
          <t>Preston Davila</t>
        </is>
      </c>
      <c r="B40" s="2" t="inlineStr">
        <is>
          <t>Female</t>
        </is>
      </c>
      <c r="C40" s="4">
        <f>DATE(2018,03,18)</f>
        <v/>
      </c>
      <c r="D40" s="5" t="inlineStr">
        <is>
          <t>0287057321</t>
        </is>
      </c>
      <c r="E40" s="5" t="inlineStr">
        <is>
          <t>0972879561</t>
        </is>
      </c>
      <c r="F40" s="6" t="inlineStr">
        <is>
          <t>Test_3644278834@gmail.com</t>
        </is>
      </c>
      <c r="G40" s="2" t="inlineStr">
        <is>
          <t>married</t>
        </is>
      </c>
      <c r="H40" s="2" t="inlineStr">
        <is>
          <t>DH</t>
        </is>
      </c>
      <c r="I40" s="2" t="n">
        <v>231988930</v>
      </c>
      <c r="J40" s="1" t="n">
        <v>4162292250</v>
      </c>
      <c r="K40" s="4">
        <f>DATE(2003,04,19)</f>
        <v/>
      </c>
      <c r="L40" s="2" t="inlineStr">
        <is>
          <t>TP. Hà Nội</t>
        </is>
      </c>
      <c r="M40" s="2" t="inlineStr">
        <is>
          <t>TP. Hà Nội</t>
        </is>
      </c>
      <c r="N40" s="2" t="inlineStr">
        <is>
          <t>No</t>
        </is>
      </c>
      <c r="O40" s="2" t="inlineStr">
        <is>
          <t>VietNam</t>
        </is>
      </c>
      <c r="P40" s="2" t="inlineStr">
        <is>
          <t>Nam AD</t>
        </is>
      </c>
      <c r="Q40" s="2" t="inlineStr">
        <is>
          <t>AD1239</t>
        </is>
      </c>
      <c r="R40" s="2" t="inlineStr"/>
      <c r="S40" s="2" t="inlineStr">
        <is>
          <t>FWO</t>
        </is>
      </c>
      <c r="T40" s="4">
        <f>DATE(2021,04,12)</f>
        <v/>
      </c>
      <c r="U40" s="2" t="inlineStr">
        <is>
          <t>Eric</t>
        </is>
      </c>
    </row>
    <row r="41" ht="15.75" customHeight="1">
      <c r="A41" s="2" t="inlineStr">
        <is>
          <t>Valerie Walker DDS</t>
        </is>
      </c>
      <c r="B41" s="2" t="inlineStr">
        <is>
          <t>Male</t>
        </is>
      </c>
      <c r="C41" s="4">
        <f>DATE(2020,01,08)</f>
        <v/>
      </c>
      <c r="D41" s="5" t="inlineStr">
        <is>
          <t>0280915506</t>
        </is>
      </c>
      <c r="E41" s="5" t="inlineStr">
        <is>
          <t>0909213438</t>
        </is>
      </c>
      <c r="F41" s="6" t="inlineStr">
        <is>
          <t>Test_6242028194@gmail.com</t>
        </is>
      </c>
      <c r="G41" s="2" t="inlineStr">
        <is>
          <t>married</t>
        </is>
      </c>
      <c r="H41" s="2" t="inlineStr">
        <is>
          <t>DH</t>
        </is>
      </c>
      <c r="I41" s="2" t="n">
        <v>231977491</v>
      </c>
      <c r="J41" s="1" t="n">
        <v>5073204189</v>
      </c>
      <c r="K41" s="4">
        <f>DATE(2009,05,23)</f>
        <v/>
      </c>
      <c r="L41" s="2" t="inlineStr">
        <is>
          <t>TP. Hà Nội</t>
        </is>
      </c>
      <c r="M41" s="2" t="inlineStr">
        <is>
          <t>TP. Hà Nội</t>
        </is>
      </c>
      <c r="N41" s="2" t="inlineStr">
        <is>
          <t>No</t>
        </is>
      </c>
      <c r="O41" s="2" t="inlineStr">
        <is>
          <t>VietNam</t>
        </is>
      </c>
      <c r="P41" s="2" t="inlineStr">
        <is>
          <t>Nam AD</t>
        </is>
      </c>
      <c r="Q41" s="2" t="inlineStr">
        <is>
          <t>AD1239</t>
        </is>
      </c>
      <c r="R41" s="2" t="inlineStr"/>
      <c r="S41" s="2" t="inlineStr">
        <is>
          <t>FWO</t>
        </is>
      </c>
      <c r="T41" s="4">
        <f>DATE(2003,08,27)</f>
        <v/>
      </c>
      <c r="U41" s="2" t="inlineStr">
        <is>
          <t>Eric</t>
        </is>
      </c>
    </row>
    <row r="42" ht="15.75" customHeight="1">
      <c r="A42" s="2" t="inlineStr">
        <is>
          <t>Joshua Ellison</t>
        </is>
      </c>
      <c r="B42" s="2" t="inlineStr">
        <is>
          <t>Female</t>
        </is>
      </c>
      <c r="C42" s="4">
        <f>DATE(2019,06,23)</f>
        <v/>
      </c>
      <c r="D42" s="5" t="inlineStr">
        <is>
          <t>0284542842</t>
        </is>
      </c>
      <c r="E42" s="5" t="inlineStr">
        <is>
          <t>0990512027</t>
        </is>
      </c>
      <c r="F42" s="6" t="inlineStr">
        <is>
          <t>Test_6276409174@gmail.com</t>
        </is>
      </c>
      <c r="G42" s="2" t="inlineStr">
        <is>
          <t>married</t>
        </is>
      </c>
      <c r="H42" s="2" t="inlineStr">
        <is>
          <t>DH</t>
        </is>
      </c>
      <c r="I42" s="2" t="n">
        <v>231294771</v>
      </c>
      <c r="J42" s="1" t="n">
        <v>6376377031</v>
      </c>
      <c r="K42" s="4">
        <f>DATE(2009,03,15)</f>
        <v/>
      </c>
      <c r="L42" s="2" t="inlineStr">
        <is>
          <t>TP. Hà Nội</t>
        </is>
      </c>
      <c r="M42" s="2" t="inlineStr">
        <is>
          <t>TP. Hà Nội</t>
        </is>
      </c>
      <c r="N42" s="2" t="inlineStr">
        <is>
          <t>No</t>
        </is>
      </c>
      <c r="O42" s="2" t="inlineStr">
        <is>
          <t>VietNam</t>
        </is>
      </c>
      <c r="P42" s="2" t="inlineStr">
        <is>
          <t>Nam AD</t>
        </is>
      </c>
      <c r="Q42" s="2" t="inlineStr">
        <is>
          <t>AD1239</t>
        </is>
      </c>
      <c r="R42" s="2" t="inlineStr"/>
      <c r="S42" s="2" t="inlineStr">
        <is>
          <t>FWO</t>
        </is>
      </c>
      <c r="T42" s="4">
        <f>DATE(2004,02,11)</f>
        <v/>
      </c>
      <c r="U42" s="2" t="inlineStr">
        <is>
          <t>Eric</t>
        </is>
      </c>
    </row>
    <row r="43" ht="15.75" customHeight="1">
      <c r="A43" s="2" t="inlineStr">
        <is>
          <t>Rebecca Davis</t>
        </is>
      </c>
      <c r="B43" s="2" t="inlineStr">
        <is>
          <t>Female</t>
        </is>
      </c>
      <c r="C43" s="4">
        <f>DATE(2020,11,11)</f>
        <v/>
      </c>
      <c r="D43" s="5" t="inlineStr">
        <is>
          <t>0287533298</t>
        </is>
      </c>
      <c r="E43" s="5" t="inlineStr">
        <is>
          <t>0954267181</t>
        </is>
      </c>
      <c r="F43" s="6" t="inlineStr">
        <is>
          <t>Test_5464462410@gmail.com</t>
        </is>
      </c>
      <c r="G43" s="2" t="inlineStr">
        <is>
          <t>married</t>
        </is>
      </c>
      <c r="H43" s="2" t="inlineStr">
        <is>
          <t>DH</t>
        </is>
      </c>
      <c r="I43" s="2" t="n">
        <v>231171453</v>
      </c>
      <c r="J43" s="1" t="n">
        <v>9146333303</v>
      </c>
      <c r="K43" s="4">
        <f>DATE(2021,05,28)</f>
        <v/>
      </c>
      <c r="L43" s="2" t="inlineStr">
        <is>
          <t>TP. Hà Nội</t>
        </is>
      </c>
      <c r="M43" s="2" t="inlineStr">
        <is>
          <t>TP. Hà Nội</t>
        </is>
      </c>
      <c r="N43" s="2" t="inlineStr">
        <is>
          <t>No</t>
        </is>
      </c>
      <c r="O43" s="2" t="inlineStr">
        <is>
          <t>VietNam</t>
        </is>
      </c>
      <c r="P43" s="2" t="inlineStr">
        <is>
          <t>Nam AD</t>
        </is>
      </c>
      <c r="Q43" s="2" t="inlineStr">
        <is>
          <t>AD1239</t>
        </is>
      </c>
      <c r="R43" s="2" t="inlineStr"/>
      <c r="S43" s="2" t="inlineStr">
        <is>
          <t>FWO</t>
        </is>
      </c>
      <c r="T43" s="4">
        <f>DATE(2003,04,18)</f>
        <v/>
      </c>
      <c r="U43" s="2" t="inlineStr">
        <is>
          <t>Eric</t>
        </is>
      </c>
    </row>
    <row r="44" ht="15.75" customHeight="1">
      <c r="A44" s="2" t="inlineStr">
        <is>
          <t>Jose Phillips</t>
        </is>
      </c>
      <c r="B44" s="2" t="inlineStr">
        <is>
          <t>Male</t>
        </is>
      </c>
      <c r="C44" s="4">
        <f>DATE(2019,01,26)</f>
        <v/>
      </c>
      <c r="D44" s="5" t="inlineStr">
        <is>
          <t>0283882285</t>
        </is>
      </c>
      <c r="E44" s="5" t="inlineStr">
        <is>
          <t>0967773865</t>
        </is>
      </c>
      <c r="F44" s="6" t="inlineStr">
        <is>
          <t>Test_8384079913@gmail.com</t>
        </is>
      </c>
      <c r="G44" s="2" t="inlineStr">
        <is>
          <t>married</t>
        </is>
      </c>
      <c r="H44" s="2" t="inlineStr">
        <is>
          <t>DH</t>
        </is>
      </c>
      <c r="I44" s="2" t="n">
        <v>231569562</v>
      </c>
      <c r="J44" s="1" t="n">
        <v>1125527465</v>
      </c>
      <c r="K44" s="4">
        <f>DATE(2019,08,02)</f>
        <v/>
      </c>
      <c r="L44" s="2" t="inlineStr">
        <is>
          <t>TP. Hà Nội</t>
        </is>
      </c>
      <c r="M44" s="2" t="inlineStr">
        <is>
          <t>TP. Hà Nội</t>
        </is>
      </c>
      <c r="N44" s="2" t="inlineStr">
        <is>
          <t>No</t>
        </is>
      </c>
      <c r="O44" s="2" t="inlineStr">
        <is>
          <t>VietNam</t>
        </is>
      </c>
      <c r="P44" s="2" t="inlineStr">
        <is>
          <t>Nam AD</t>
        </is>
      </c>
      <c r="Q44" s="2" t="inlineStr">
        <is>
          <t>AD1239</t>
        </is>
      </c>
      <c r="R44" s="2" t="inlineStr"/>
      <c r="S44" s="2" t="inlineStr">
        <is>
          <t>FWO</t>
        </is>
      </c>
      <c r="T44" s="4">
        <f>DATE(2012,06,24)</f>
        <v/>
      </c>
      <c r="U44" s="2" t="inlineStr">
        <is>
          <t>Eric</t>
        </is>
      </c>
    </row>
    <row r="45" ht="15.75" customHeight="1">
      <c r="A45" s="2" t="inlineStr">
        <is>
          <t>Wendy Johnson</t>
        </is>
      </c>
      <c r="B45" s="2" t="inlineStr">
        <is>
          <t>Male</t>
        </is>
      </c>
      <c r="C45" s="4">
        <f>DATE(2013,01,18)</f>
        <v/>
      </c>
      <c r="D45" s="5" t="inlineStr">
        <is>
          <t>0287658123</t>
        </is>
      </c>
      <c r="E45" s="5" t="inlineStr">
        <is>
          <t>0985688307</t>
        </is>
      </c>
      <c r="F45" s="6" t="inlineStr">
        <is>
          <t>Test_6881982177@gmail.com</t>
        </is>
      </c>
      <c r="G45" s="2" t="inlineStr">
        <is>
          <t>married</t>
        </is>
      </c>
      <c r="H45" s="2" t="inlineStr">
        <is>
          <t>DH</t>
        </is>
      </c>
      <c r="I45" s="2" t="n">
        <v>231298723</v>
      </c>
      <c r="J45" s="1" t="n">
        <v>9959391450</v>
      </c>
      <c r="K45" s="4">
        <f>DATE(2020,11,19)</f>
        <v/>
      </c>
      <c r="L45" s="2" t="inlineStr">
        <is>
          <t>TP. Hà Nội</t>
        </is>
      </c>
      <c r="M45" s="2" t="inlineStr">
        <is>
          <t>TP. Hà Nội</t>
        </is>
      </c>
      <c r="N45" s="2" t="inlineStr">
        <is>
          <t>No</t>
        </is>
      </c>
      <c r="O45" s="2" t="inlineStr">
        <is>
          <t>VietNam</t>
        </is>
      </c>
      <c r="P45" s="2" t="inlineStr">
        <is>
          <t>Nam AD</t>
        </is>
      </c>
      <c r="Q45" s="2" t="inlineStr">
        <is>
          <t>AD1239</t>
        </is>
      </c>
      <c r="R45" s="2" t="inlineStr"/>
      <c r="S45" s="2" t="inlineStr">
        <is>
          <t>FWO</t>
        </is>
      </c>
      <c r="T45" s="4">
        <f>DATE(2000,03,16)</f>
        <v/>
      </c>
      <c r="U45" s="2" t="inlineStr">
        <is>
          <t>Eric</t>
        </is>
      </c>
    </row>
    <row r="46" ht="15.75" customHeight="1">
      <c r="A46" s="2" t="inlineStr">
        <is>
          <t>Heather Lee</t>
        </is>
      </c>
      <c r="B46" s="2" t="inlineStr">
        <is>
          <t>Female</t>
        </is>
      </c>
      <c r="C46" s="4">
        <f>DATE(2005,05,28)</f>
        <v/>
      </c>
      <c r="D46" s="5" t="inlineStr">
        <is>
          <t>0288911374</t>
        </is>
      </c>
      <c r="E46" s="5" t="inlineStr">
        <is>
          <t>0967488376</t>
        </is>
      </c>
      <c r="F46" s="6" t="inlineStr">
        <is>
          <t>Test_9166114181@gmail.com</t>
        </is>
      </c>
      <c r="G46" s="2" t="inlineStr">
        <is>
          <t>married</t>
        </is>
      </c>
      <c r="H46" s="2" t="inlineStr">
        <is>
          <t>DH</t>
        </is>
      </c>
      <c r="I46" s="2" t="n">
        <v>231654259</v>
      </c>
      <c r="J46" s="1" t="n">
        <v>5637800018</v>
      </c>
      <c r="K46" s="4">
        <f>DATE(2004,08,27)</f>
        <v/>
      </c>
      <c r="L46" s="2" t="inlineStr">
        <is>
          <t>TP. Hà Nội</t>
        </is>
      </c>
      <c r="M46" s="2" t="inlineStr">
        <is>
          <t>TP. Hà Nội</t>
        </is>
      </c>
      <c r="N46" s="2" t="inlineStr">
        <is>
          <t>No</t>
        </is>
      </c>
      <c r="O46" s="2" t="inlineStr">
        <is>
          <t>VietNam</t>
        </is>
      </c>
      <c r="P46" s="2" t="inlineStr">
        <is>
          <t>Nam AD</t>
        </is>
      </c>
      <c r="Q46" s="2" t="inlineStr">
        <is>
          <t>AD1239</t>
        </is>
      </c>
      <c r="R46" s="2" t="inlineStr"/>
      <c r="S46" s="2" t="inlineStr">
        <is>
          <t>FWO</t>
        </is>
      </c>
      <c r="T46" s="4">
        <f>DATE(2002,02,23)</f>
        <v/>
      </c>
      <c r="U46" s="2" t="inlineStr">
        <is>
          <t>Eric</t>
        </is>
      </c>
    </row>
    <row r="47" ht="15.75" customHeight="1">
      <c r="A47" s="2" t="inlineStr">
        <is>
          <t>Shawn Foster</t>
        </is>
      </c>
      <c r="B47" s="2" t="inlineStr">
        <is>
          <t>Female</t>
        </is>
      </c>
      <c r="C47" s="4">
        <f>DATE(2016,04,03)</f>
        <v/>
      </c>
      <c r="D47" s="5" t="inlineStr">
        <is>
          <t>0285485467</t>
        </is>
      </c>
      <c r="E47" s="5" t="inlineStr">
        <is>
          <t>0975039848</t>
        </is>
      </c>
      <c r="F47" s="6" t="inlineStr">
        <is>
          <t>Test_3666656392@gmail.com</t>
        </is>
      </c>
      <c r="G47" s="2" t="inlineStr">
        <is>
          <t>married</t>
        </is>
      </c>
      <c r="H47" s="2" t="inlineStr">
        <is>
          <t>DH</t>
        </is>
      </c>
      <c r="I47" s="2" t="n">
        <v>231253963</v>
      </c>
      <c r="J47" s="1" t="n">
        <v>2553695485</v>
      </c>
      <c r="K47" s="4">
        <f>DATE(2012,08,19)</f>
        <v/>
      </c>
      <c r="L47" s="2" t="inlineStr">
        <is>
          <t>TP. Hà Nội</t>
        </is>
      </c>
      <c r="M47" s="2" t="inlineStr">
        <is>
          <t>TP. Hà Nội</t>
        </is>
      </c>
      <c r="N47" s="2" t="inlineStr">
        <is>
          <t>No</t>
        </is>
      </c>
      <c r="O47" s="2" t="inlineStr">
        <is>
          <t>VietNam</t>
        </is>
      </c>
      <c r="P47" s="2" t="inlineStr">
        <is>
          <t>Nam AD</t>
        </is>
      </c>
      <c r="Q47" s="2" t="inlineStr">
        <is>
          <t>AD1239</t>
        </is>
      </c>
      <c r="R47" s="2" t="inlineStr"/>
      <c r="S47" s="2" t="inlineStr">
        <is>
          <t>FWO</t>
        </is>
      </c>
      <c r="T47" s="4">
        <f>DATE(2018,08,21)</f>
        <v/>
      </c>
      <c r="U47" s="2" t="inlineStr">
        <is>
          <t>Eric</t>
        </is>
      </c>
    </row>
    <row r="48" ht="15.75" customHeight="1">
      <c r="A48" s="2" t="inlineStr">
        <is>
          <t>Richard Villarreal</t>
        </is>
      </c>
      <c r="B48" s="2" t="inlineStr">
        <is>
          <t>Male</t>
        </is>
      </c>
      <c r="C48" s="4">
        <f>DATE(2000,10,01)</f>
        <v/>
      </c>
      <c r="D48" s="5" t="inlineStr">
        <is>
          <t>0287607856</t>
        </is>
      </c>
      <c r="E48" s="5" t="inlineStr">
        <is>
          <t>0969662726</t>
        </is>
      </c>
      <c r="F48" s="6" t="inlineStr">
        <is>
          <t>Test_8560444266@gmail.com</t>
        </is>
      </c>
      <c r="G48" s="2" t="inlineStr">
        <is>
          <t>married</t>
        </is>
      </c>
      <c r="H48" s="2" t="inlineStr">
        <is>
          <t>DH</t>
        </is>
      </c>
      <c r="I48" s="2" t="n">
        <v>231014723</v>
      </c>
      <c r="J48" s="1" t="n">
        <v>9355736731</v>
      </c>
      <c r="K48" s="4">
        <f>DATE(2015,04,21)</f>
        <v/>
      </c>
      <c r="L48" s="2" t="inlineStr">
        <is>
          <t>TP. Hà Nội</t>
        </is>
      </c>
      <c r="M48" s="2" t="inlineStr">
        <is>
          <t>TP. Hà Nội</t>
        </is>
      </c>
      <c r="N48" s="2" t="inlineStr">
        <is>
          <t>No</t>
        </is>
      </c>
      <c r="O48" s="2" t="inlineStr">
        <is>
          <t>VietNam</t>
        </is>
      </c>
      <c r="P48" s="2" t="inlineStr">
        <is>
          <t>Nam AD</t>
        </is>
      </c>
      <c r="Q48" s="2" t="inlineStr">
        <is>
          <t>AD1239</t>
        </is>
      </c>
      <c r="R48" s="2" t="inlineStr"/>
      <c r="S48" s="2" t="inlineStr">
        <is>
          <t>FWO</t>
        </is>
      </c>
      <c r="T48" s="4">
        <f>DATE(2000,10,25)</f>
        <v/>
      </c>
      <c r="U48" s="2" t="inlineStr">
        <is>
          <t>Eric</t>
        </is>
      </c>
    </row>
    <row r="49" ht="15.75" customHeight="1">
      <c r="A49" s="2" t="inlineStr">
        <is>
          <t>Brooke Anderson</t>
        </is>
      </c>
      <c r="B49" s="2" t="inlineStr">
        <is>
          <t>Male</t>
        </is>
      </c>
      <c r="C49" s="4">
        <f>DATE(2022,08,17)</f>
        <v/>
      </c>
      <c r="D49" s="5" t="inlineStr">
        <is>
          <t>0282861209</t>
        </is>
      </c>
      <c r="E49" s="5" t="inlineStr">
        <is>
          <t>0907186889</t>
        </is>
      </c>
      <c r="F49" s="6" t="inlineStr">
        <is>
          <t>Test_8181928833@gmail.com</t>
        </is>
      </c>
      <c r="G49" s="2" t="inlineStr">
        <is>
          <t>married</t>
        </is>
      </c>
      <c r="H49" s="2" t="inlineStr">
        <is>
          <t>DH</t>
        </is>
      </c>
      <c r="I49" s="2" t="n">
        <v>231910519</v>
      </c>
      <c r="J49" s="1" t="n">
        <v>4910634198</v>
      </c>
      <c r="K49" s="4">
        <f>DATE(2012,03,25)</f>
        <v/>
      </c>
      <c r="L49" s="2" t="inlineStr">
        <is>
          <t>TP. Hà Nội</t>
        </is>
      </c>
      <c r="M49" s="2" t="inlineStr">
        <is>
          <t>TP. Hà Nội</t>
        </is>
      </c>
      <c r="N49" s="2" t="inlineStr">
        <is>
          <t>No</t>
        </is>
      </c>
      <c r="O49" s="2" t="inlineStr">
        <is>
          <t>VietNam</t>
        </is>
      </c>
      <c r="P49" s="2" t="inlineStr">
        <is>
          <t>Nam AD</t>
        </is>
      </c>
      <c r="Q49" s="2" t="inlineStr">
        <is>
          <t>AD1239</t>
        </is>
      </c>
      <c r="R49" s="2" t="inlineStr"/>
      <c r="S49" s="2" t="inlineStr">
        <is>
          <t>FWO</t>
        </is>
      </c>
      <c r="T49" s="4">
        <f>DATE(2006,10,07)</f>
        <v/>
      </c>
      <c r="U49" s="2" t="inlineStr">
        <is>
          <t>Eric</t>
        </is>
      </c>
    </row>
    <row r="50" ht="15.75" customHeight="1">
      <c r="A50" s="2" t="inlineStr">
        <is>
          <t>Mandy Rangel</t>
        </is>
      </c>
      <c r="B50" s="2" t="inlineStr">
        <is>
          <t>Female</t>
        </is>
      </c>
      <c r="C50" s="4">
        <f>DATE(2018,05,23)</f>
        <v/>
      </c>
      <c r="D50" s="5" t="inlineStr">
        <is>
          <t>0280337256</t>
        </is>
      </c>
      <c r="E50" s="5" t="inlineStr">
        <is>
          <t>0978824731</t>
        </is>
      </c>
      <c r="F50" s="6" t="inlineStr">
        <is>
          <t>Test_0058316082@gmail.com</t>
        </is>
      </c>
      <c r="G50" s="2" t="inlineStr">
        <is>
          <t>married</t>
        </is>
      </c>
      <c r="H50" s="2" t="inlineStr">
        <is>
          <t>DH</t>
        </is>
      </c>
      <c r="I50" s="2" t="n">
        <v>231267203</v>
      </c>
      <c r="J50" s="1" t="n">
        <v>8282258835</v>
      </c>
      <c r="K50" s="4">
        <f>DATE(2022,04,01)</f>
        <v/>
      </c>
      <c r="L50" s="2" t="inlineStr">
        <is>
          <t>TP. Hà Nội</t>
        </is>
      </c>
      <c r="M50" s="2" t="inlineStr">
        <is>
          <t>TP. Hà Nội</t>
        </is>
      </c>
      <c r="N50" s="2" t="inlineStr">
        <is>
          <t>No</t>
        </is>
      </c>
      <c r="O50" s="2" t="inlineStr">
        <is>
          <t>VietNam</t>
        </is>
      </c>
      <c r="P50" s="2" t="inlineStr">
        <is>
          <t>Nam AD</t>
        </is>
      </c>
      <c r="Q50" s="2" t="inlineStr">
        <is>
          <t>AD1239</t>
        </is>
      </c>
      <c r="R50" s="2" t="inlineStr"/>
      <c r="S50" s="2" t="inlineStr">
        <is>
          <t>FWO</t>
        </is>
      </c>
      <c r="T50" s="4">
        <f>DATE(2010,07,04)</f>
        <v/>
      </c>
      <c r="U50" s="2" t="inlineStr">
        <is>
          <t>Eric</t>
        </is>
      </c>
    </row>
    <row r="51" ht="15.75" customHeight="1">
      <c r="A51" s="2" t="inlineStr">
        <is>
          <t>Marilyn Garcia</t>
        </is>
      </c>
      <c r="B51" s="2" t="inlineStr">
        <is>
          <t>Male</t>
        </is>
      </c>
      <c r="C51" s="4">
        <f>DATE(2004,06,03)</f>
        <v/>
      </c>
      <c r="D51" s="5" t="inlineStr">
        <is>
          <t>0286531340</t>
        </is>
      </c>
      <c r="E51" s="5" t="inlineStr">
        <is>
          <t>0961960878</t>
        </is>
      </c>
      <c r="F51" s="6" t="inlineStr">
        <is>
          <t>Test_3989295113@gmail.com</t>
        </is>
      </c>
      <c r="G51" s="2" t="inlineStr">
        <is>
          <t>married</t>
        </is>
      </c>
      <c r="H51" s="2" t="inlineStr">
        <is>
          <t>DH</t>
        </is>
      </c>
      <c r="I51" s="2" t="n">
        <v>231942630</v>
      </c>
      <c r="J51" s="1" t="n">
        <v>8893308312</v>
      </c>
      <c r="K51" s="4">
        <f>DATE(2006,02,24)</f>
        <v/>
      </c>
      <c r="L51" s="2" t="inlineStr">
        <is>
          <t>TP. Hà Nội</t>
        </is>
      </c>
      <c r="M51" s="2" t="inlineStr">
        <is>
          <t>TP. Hà Nội</t>
        </is>
      </c>
      <c r="N51" s="2" t="inlineStr">
        <is>
          <t>No</t>
        </is>
      </c>
      <c r="O51" s="2" t="inlineStr">
        <is>
          <t>VietNam</t>
        </is>
      </c>
      <c r="P51" s="2" t="inlineStr">
        <is>
          <t>Nam AD</t>
        </is>
      </c>
      <c r="Q51" s="2" t="inlineStr">
        <is>
          <t>AD1239</t>
        </is>
      </c>
      <c r="R51" s="2" t="inlineStr"/>
      <c r="S51" s="2" t="inlineStr">
        <is>
          <t>FWO</t>
        </is>
      </c>
      <c r="T51" s="4">
        <f>DATE(2014,03,12)</f>
        <v/>
      </c>
      <c r="U51" s="2" t="inlineStr">
        <is>
          <t>Eric</t>
        </is>
      </c>
    </row>
    <row r="52" ht="15.75" customHeight="1">
      <c r="A52" s="2" t="inlineStr">
        <is>
          <t>Douglas Acevedo</t>
        </is>
      </c>
      <c r="B52" s="2" t="inlineStr">
        <is>
          <t>Female</t>
        </is>
      </c>
      <c r="C52" s="4">
        <f>DATE(2007,08,04)</f>
        <v/>
      </c>
      <c r="D52" s="5" t="inlineStr">
        <is>
          <t>0286617845</t>
        </is>
      </c>
      <c r="E52" s="5" t="inlineStr">
        <is>
          <t>0910466769</t>
        </is>
      </c>
      <c r="F52" s="6" t="inlineStr">
        <is>
          <t>Test_1861174896@gmail.com</t>
        </is>
      </c>
      <c r="G52" s="2" t="inlineStr">
        <is>
          <t>married</t>
        </is>
      </c>
      <c r="H52" s="2" t="inlineStr">
        <is>
          <t>DH</t>
        </is>
      </c>
      <c r="I52" s="2" t="n">
        <v>231220630</v>
      </c>
      <c r="J52" s="1" t="n">
        <v>2860805247</v>
      </c>
      <c r="K52" s="4">
        <f>DATE(2017,09,10)</f>
        <v/>
      </c>
      <c r="L52" s="2" t="inlineStr">
        <is>
          <t>TP. Hà Nội</t>
        </is>
      </c>
      <c r="M52" s="2" t="inlineStr">
        <is>
          <t>TP. Hà Nội</t>
        </is>
      </c>
      <c r="N52" s="2" t="inlineStr">
        <is>
          <t>No</t>
        </is>
      </c>
      <c r="O52" s="2" t="inlineStr">
        <is>
          <t>VietNam</t>
        </is>
      </c>
      <c r="P52" s="2" t="inlineStr">
        <is>
          <t>Nam AD</t>
        </is>
      </c>
      <c r="Q52" s="2" t="inlineStr">
        <is>
          <t>AD1239</t>
        </is>
      </c>
      <c r="R52" s="2" t="inlineStr"/>
      <c r="S52" s="2" t="inlineStr">
        <is>
          <t>FWO</t>
        </is>
      </c>
      <c r="T52" s="4">
        <f>DATE(2005,03,14)</f>
        <v/>
      </c>
      <c r="U52" s="2" t="inlineStr">
        <is>
          <t>Eric</t>
        </is>
      </c>
    </row>
    <row r="53" ht="15.75" customHeight="1">
      <c r="A53" s="2" t="inlineStr">
        <is>
          <t>Gregory Ortiz</t>
        </is>
      </c>
      <c r="B53" s="2" t="inlineStr">
        <is>
          <t>Male</t>
        </is>
      </c>
      <c r="C53" s="4">
        <f>DATE(2003,03,18)</f>
        <v/>
      </c>
      <c r="D53" s="5" t="inlineStr">
        <is>
          <t>0283763602</t>
        </is>
      </c>
      <c r="E53" s="5" t="inlineStr">
        <is>
          <t>0961116320</t>
        </is>
      </c>
      <c r="F53" s="6" t="inlineStr">
        <is>
          <t>Test_7932391568@gmail.com</t>
        </is>
      </c>
      <c r="G53" s="2" t="inlineStr">
        <is>
          <t>married</t>
        </is>
      </c>
      <c r="H53" s="2" t="inlineStr">
        <is>
          <t>DH</t>
        </is>
      </c>
      <c r="I53" s="2" t="n">
        <v>231734716</v>
      </c>
      <c r="J53" s="1" t="n">
        <v>8273133548</v>
      </c>
      <c r="K53" s="4">
        <f>DATE(2017,12,30)</f>
        <v/>
      </c>
      <c r="L53" s="2" t="inlineStr">
        <is>
          <t>TP. Hà Nội</t>
        </is>
      </c>
      <c r="M53" s="2" t="inlineStr">
        <is>
          <t>TP. Hà Nội</t>
        </is>
      </c>
      <c r="N53" s="2" t="inlineStr">
        <is>
          <t>No</t>
        </is>
      </c>
      <c r="O53" s="2" t="inlineStr">
        <is>
          <t>VietNam</t>
        </is>
      </c>
      <c r="P53" s="2" t="inlineStr">
        <is>
          <t>Nam AD</t>
        </is>
      </c>
      <c r="Q53" s="2" t="inlineStr">
        <is>
          <t>AD1239</t>
        </is>
      </c>
      <c r="R53" s="2" t="inlineStr"/>
      <c r="S53" s="2" t="inlineStr">
        <is>
          <t>FWO</t>
        </is>
      </c>
      <c r="T53" s="4">
        <f>DATE(2000,07,10)</f>
        <v/>
      </c>
      <c r="U53" s="2" t="inlineStr">
        <is>
          <t>Eric</t>
        </is>
      </c>
    </row>
    <row r="54" ht="15.75" customHeight="1">
      <c r="A54" s="2" t="inlineStr">
        <is>
          <t>Ariel Jackson</t>
        </is>
      </c>
      <c r="B54" s="2" t="inlineStr">
        <is>
          <t>Female</t>
        </is>
      </c>
      <c r="C54" s="4">
        <f>DATE(2022,01,05)</f>
        <v/>
      </c>
      <c r="D54" s="5" t="inlineStr">
        <is>
          <t>0280819923</t>
        </is>
      </c>
      <c r="E54" s="5" t="inlineStr">
        <is>
          <t>0973540491</t>
        </is>
      </c>
      <c r="F54" s="6" t="inlineStr">
        <is>
          <t>Test_9965579187@gmail.com</t>
        </is>
      </c>
      <c r="G54" s="2" t="inlineStr">
        <is>
          <t>married</t>
        </is>
      </c>
      <c r="H54" s="2" t="inlineStr">
        <is>
          <t>DH</t>
        </is>
      </c>
      <c r="I54" s="2" t="n">
        <v>231922964</v>
      </c>
      <c r="J54" s="1" t="n">
        <v>3144780155</v>
      </c>
      <c r="K54" s="4">
        <f>DATE(2009,09,11)</f>
        <v/>
      </c>
      <c r="L54" s="2" t="inlineStr">
        <is>
          <t>TP. Hà Nội</t>
        </is>
      </c>
      <c r="M54" s="2" t="inlineStr">
        <is>
          <t>TP. Hà Nội</t>
        </is>
      </c>
      <c r="N54" s="2" t="inlineStr">
        <is>
          <t>No</t>
        </is>
      </c>
      <c r="O54" s="2" t="inlineStr">
        <is>
          <t>VietNam</t>
        </is>
      </c>
      <c r="P54" s="2" t="inlineStr">
        <is>
          <t>Nam AD</t>
        </is>
      </c>
      <c r="Q54" s="2" t="inlineStr">
        <is>
          <t>AD1239</t>
        </is>
      </c>
      <c r="R54" s="2" t="inlineStr"/>
      <c r="S54" s="2" t="inlineStr">
        <is>
          <t>FWO</t>
        </is>
      </c>
      <c r="T54" s="4">
        <f>DATE(2015,03,02)</f>
        <v/>
      </c>
      <c r="U54" s="2" t="inlineStr">
        <is>
          <t>Eric</t>
        </is>
      </c>
    </row>
    <row r="55" ht="15.75" customHeight="1">
      <c r="A55" s="2" t="inlineStr">
        <is>
          <t>Cynthia Soto</t>
        </is>
      </c>
      <c r="B55" s="2" t="inlineStr">
        <is>
          <t>Male</t>
        </is>
      </c>
      <c r="C55" s="4">
        <f>DATE(2004,09,13)</f>
        <v/>
      </c>
      <c r="D55" s="5" t="inlineStr">
        <is>
          <t>0287839248</t>
        </is>
      </c>
      <c r="E55" s="5" t="inlineStr">
        <is>
          <t>0963097641</t>
        </is>
      </c>
      <c r="F55" s="6" t="inlineStr">
        <is>
          <t>Test_8663494112@gmail.com</t>
        </is>
      </c>
      <c r="G55" s="2" t="inlineStr">
        <is>
          <t>married</t>
        </is>
      </c>
      <c r="H55" s="2" t="inlineStr">
        <is>
          <t>DH</t>
        </is>
      </c>
      <c r="I55" s="2" t="n">
        <v>231221932</v>
      </c>
      <c r="J55" s="1" t="n">
        <v>6656523352</v>
      </c>
      <c r="K55" s="4">
        <f>DATE(2003,09,12)</f>
        <v/>
      </c>
      <c r="L55" s="2" t="inlineStr">
        <is>
          <t>TP. Hà Nội</t>
        </is>
      </c>
      <c r="M55" s="2" t="inlineStr">
        <is>
          <t>TP. Hà Nội</t>
        </is>
      </c>
      <c r="N55" s="2" t="inlineStr">
        <is>
          <t>No</t>
        </is>
      </c>
      <c r="O55" s="2" t="inlineStr">
        <is>
          <t>VietNam</t>
        </is>
      </c>
      <c r="P55" s="2" t="inlineStr">
        <is>
          <t>Nam AD</t>
        </is>
      </c>
      <c r="Q55" s="2" t="inlineStr">
        <is>
          <t>AD1239</t>
        </is>
      </c>
      <c r="R55" s="2" t="inlineStr"/>
      <c r="S55" s="2" t="inlineStr">
        <is>
          <t>FWO</t>
        </is>
      </c>
      <c r="T55" s="4">
        <f>DATE(2008,02,12)</f>
        <v/>
      </c>
      <c r="U55" s="2" t="inlineStr">
        <is>
          <t>Eric</t>
        </is>
      </c>
    </row>
    <row r="56" ht="15.75" customHeight="1">
      <c r="A56" s="2" t="inlineStr">
        <is>
          <t>Marcus Oconnor</t>
        </is>
      </c>
      <c r="B56" s="2" t="inlineStr">
        <is>
          <t>Female</t>
        </is>
      </c>
      <c r="C56" s="4">
        <f>DATE(2001,12,08)</f>
        <v/>
      </c>
      <c r="D56" s="5" t="inlineStr">
        <is>
          <t>0282244063</t>
        </is>
      </c>
      <c r="E56" s="5" t="inlineStr">
        <is>
          <t>0980690161</t>
        </is>
      </c>
      <c r="F56" s="6" t="inlineStr">
        <is>
          <t>Test_5577376494@gmail.com</t>
        </is>
      </c>
      <c r="G56" s="2" t="inlineStr">
        <is>
          <t>married</t>
        </is>
      </c>
      <c r="H56" s="2" t="inlineStr">
        <is>
          <t>DH</t>
        </is>
      </c>
      <c r="I56" s="2" t="n">
        <v>231735992</v>
      </c>
      <c r="J56" s="1" t="n">
        <v>1043422475</v>
      </c>
      <c r="K56" s="4">
        <f>DATE(2000,04,04)</f>
        <v/>
      </c>
      <c r="L56" s="2" t="inlineStr">
        <is>
          <t>TP. Hà Nội</t>
        </is>
      </c>
      <c r="M56" s="2" t="inlineStr">
        <is>
          <t>TP. Hà Nội</t>
        </is>
      </c>
      <c r="N56" s="2" t="inlineStr">
        <is>
          <t>No</t>
        </is>
      </c>
      <c r="O56" s="2" t="inlineStr">
        <is>
          <t>VietNam</t>
        </is>
      </c>
      <c r="P56" s="2" t="inlineStr">
        <is>
          <t>Nam AD</t>
        </is>
      </c>
      <c r="Q56" s="2" t="inlineStr">
        <is>
          <t>AD1239</t>
        </is>
      </c>
      <c r="R56" s="2" t="inlineStr"/>
      <c r="S56" s="2" t="inlineStr">
        <is>
          <t>FWO</t>
        </is>
      </c>
      <c r="T56" s="4">
        <f>DATE(2014,03,26)</f>
        <v/>
      </c>
      <c r="U56" s="2" t="inlineStr">
        <is>
          <t>Eric</t>
        </is>
      </c>
    </row>
    <row r="57" ht="15.75" customHeight="1">
      <c r="A57" s="2" t="inlineStr">
        <is>
          <t>Summer Osborne</t>
        </is>
      </c>
      <c r="B57" s="2" t="inlineStr">
        <is>
          <t>Male</t>
        </is>
      </c>
      <c r="C57" s="4">
        <f>DATE(2011,09,12)</f>
        <v/>
      </c>
      <c r="D57" s="5" t="inlineStr">
        <is>
          <t>0286082366</t>
        </is>
      </c>
      <c r="E57" s="5" t="inlineStr">
        <is>
          <t>0997891871</t>
        </is>
      </c>
      <c r="F57" s="6" t="inlineStr">
        <is>
          <t>Test_7960712081@gmail.com</t>
        </is>
      </c>
      <c r="G57" s="2" t="inlineStr">
        <is>
          <t>married</t>
        </is>
      </c>
      <c r="H57" s="2" t="inlineStr">
        <is>
          <t>DH</t>
        </is>
      </c>
      <c r="I57" s="2" t="n">
        <v>231384303</v>
      </c>
      <c r="J57" s="1" t="n">
        <v>9021182897</v>
      </c>
      <c r="K57" s="4">
        <f>DATE(2014,09,02)</f>
        <v/>
      </c>
      <c r="L57" s="2" t="inlineStr">
        <is>
          <t>TP. Hà Nội</t>
        </is>
      </c>
      <c r="M57" s="2" t="inlineStr">
        <is>
          <t>TP. Hà Nội</t>
        </is>
      </c>
      <c r="N57" s="2" t="inlineStr">
        <is>
          <t>No</t>
        </is>
      </c>
      <c r="O57" s="2" t="inlineStr">
        <is>
          <t>VietNam</t>
        </is>
      </c>
      <c r="P57" s="2" t="inlineStr">
        <is>
          <t>Nam AD</t>
        </is>
      </c>
      <c r="Q57" s="2" t="inlineStr">
        <is>
          <t>AD1239</t>
        </is>
      </c>
      <c r="R57" s="2" t="inlineStr"/>
      <c r="S57" s="2" t="inlineStr">
        <is>
          <t>FWO</t>
        </is>
      </c>
      <c r="T57" s="4">
        <f>DATE(2022,09,25)</f>
        <v/>
      </c>
      <c r="U57" s="2" t="inlineStr">
        <is>
          <t>Eric</t>
        </is>
      </c>
    </row>
    <row r="58" ht="15.75" customHeight="1">
      <c r="A58" s="2" t="inlineStr">
        <is>
          <t>David Thompson</t>
        </is>
      </c>
      <c r="B58" s="2" t="inlineStr">
        <is>
          <t>Female</t>
        </is>
      </c>
      <c r="C58" s="4">
        <f>DATE(2016,12,16)</f>
        <v/>
      </c>
      <c r="D58" s="5" t="inlineStr">
        <is>
          <t>0286055385</t>
        </is>
      </c>
      <c r="E58" s="5" t="inlineStr">
        <is>
          <t>0985398084</t>
        </is>
      </c>
      <c r="F58" s="6" t="inlineStr">
        <is>
          <t>Test_6649335264@gmail.com</t>
        </is>
      </c>
      <c r="G58" s="2" t="inlineStr">
        <is>
          <t>married</t>
        </is>
      </c>
      <c r="H58" s="2" t="inlineStr">
        <is>
          <t>DH</t>
        </is>
      </c>
      <c r="I58" s="2" t="n">
        <v>231309520</v>
      </c>
      <c r="J58" s="1" t="n">
        <v>1201710977</v>
      </c>
      <c r="K58" s="4">
        <f>DATE(2018,06,27)</f>
        <v/>
      </c>
      <c r="L58" s="2" t="inlineStr">
        <is>
          <t>TP. Hà Nội</t>
        </is>
      </c>
      <c r="M58" s="2" t="inlineStr">
        <is>
          <t>TP. Hà Nội</t>
        </is>
      </c>
      <c r="N58" s="2" t="inlineStr">
        <is>
          <t>No</t>
        </is>
      </c>
      <c r="O58" s="2" t="inlineStr">
        <is>
          <t>VietNam</t>
        </is>
      </c>
      <c r="P58" s="2" t="inlineStr">
        <is>
          <t>Nam AD</t>
        </is>
      </c>
      <c r="Q58" s="2" t="inlineStr">
        <is>
          <t>AD1239</t>
        </is>
      </c>
      <c r="R58" s="2" t="inlineStr"/>
      <c r="S58" s="2" t="inlineStr">
        <is>
          <t>FWO</t>
        </is>
      </c>
      <c r="T58" s="4">
        <f>DATE(2013,12,21)</f>
        <v/>
      </c>
      <c r="U58" s="2" t="inlineStr">
        <is>
          <t>Eric</t>
        </is>
      </c>
    </row>
    <row r="59" ht="15.75" customHeight="1">
      <c r="A59" s="2" t="inlineStr">
        <is>
          <t>Daniel Barrett</t>
        </is>
      </c>
      <c r="B59" s="2" t="inlineStr">
        <is>
          <t>Male</t>
        </is>
      </c>
      <c r="C59" s="4">
        <f>DATE(2000,04,23)</f>
        <v/>
      </c>
      <c r="D59" s="5" t="inlineStr">
        <is>
          <t>0280892729</t>
        </is>
      </c>
      <c r="E59" s="5" t="inlineStr">
        <is>
          <t>0979792581</t>
        </is>
      </c>
      <c r="F59" s="6" t="inlineStr">
        <is>
          <t>Test_7154141083@gmail.com</t>
        </is>
      </c>
      <c r="G59" s="2" t="inlineStr">
        <is>
          <t>married</t>
        </is>
      </c>
      <c r="H59" s="2" t="inlineStr">
        <is>
          <t>DH</t>
        </is>
      </c>
      <c r="I59" s="2" t="n">
        <v>231630492</v>
      </c>
      <c r="J59" s="1" t="n">
        <v>8329206783</v>
      </c>
      <c r="K59" s="4">
        <f>DATE(2012,09,15)</f>
        <v/>
      </c>
      <c r="L59" s="2" t="inlineStr">
        <is>
          <t>TP. Hà Nội</t>
        </is>
      </c>
      <c r="M59" s="2" t="inlineStr">
        <is>
          <t>TP. Hà Nội</t>
        </is>
      </c>
      <c r="N59" s="2" t="inlineStr">
        <is>
          <t>No</t>
        </is>
      </c>
      <c r="O59" s="2" t="inlineStr">
        <is>
          <t>VietNam</t>
        </is>
      </c>
      <c r="P59" s="2" t="inlineStr">
        <is>
          <t>Nam AD</t>
        </is>
      </c>
      <c r="Q59" s="2" t="inlineStr">
        <is>
          <t>AD1239</t>
        </is>
      </c>
      <c r="R59" s="2" t="inlineStr"/>
      <c r="S59" s="2" t="inlineStr">
        <is>
          <t>FWO</t>
        </is>
      </c>
      <c r="T59" s="4">
        <f>DATE(2014,05,23)</f>
        <v/>
      </c>
      <c r="U59" s="2" t="inlineStr">
        <is>
          <t>Eric</t>
        </is>
      </c>
    </row>
    <row r="60" ht="15.75" customHeight="1">
      <c r="A60" s="2" t="inlineStr">
        <is>
          <t>Joseph Lowery</t>
        </is>
      </c>
      <c r="B60" s="2" t="inlineStr">
        <is>
          <t>Female</t>
        </is>
      </c>
      <c r="C60" s="4">
        <f>DATE(2003,12,02)</f>
        <v/>
      </c>
      <c r="D60" s="5" t="inlineStr">
        <is>
          <t>0282130781</t>
        </is>
      </c>
      <c r="E60" s="5" t="inlineStr">
        <is>
          <t>0904314339</t>
        </is>
      </c>
      <c r="F60" s="6" t="inlineStr">
        <is>
          <t>Test_9063944694@gmail.com</t>
        </is>
      </c>
      <c r="G60" s="2" t="inlineStr">
        <is>
          <t>married</t>
        </is>
      </c>
      <c r="H60" s="2" t="inlineStr">
        <is>
          <t>DH</t>
        </is>
      </c>
      <c r="I60" s="2" t="n">
        <v>231125601</v>
      </c>
      <c r="J60" s="1" t="n">
        <v>4896191107</v>
      </c>
      <c r="K60" s="4">
        <f>DATE(2003,06,19)</f>
        <v/>
      </c>
      <c r="L60" s="2" t="inlineStr">
        <is>
          <t>TP. Hà Nội</t>
        </is>
      </c>
      <c r="M60" s="2" t="inlineStr">
        <is>
          <t>TP. Hà Nội</t>
        </is>
      </c>
      <c r="N60" s="2" t="inlineStr">
        <is>
          <t>No</t>
        </is>
      </c>
      <c r="O60" s="2" t="inlineStr">
        <is>
          <t>VietNam</t>
        </is>
      </c>
      <c r="P60" s="2" t="inlineStr">
        <is>
          <t>Nam AD</t>
        </is>
      </c>
      <c r="Q60" s="2" t="inlineStr">
        <is>
          <t>AD1239</t>
        </is>
      </c>
      <c r="R60" s="2" t="inlineStr"/>
      <c r="S60" s="2" t="inlineStr">
        <is>
          <t>FWO</t>
        </is>
      </c>
      <c r="T60" s="4">
        <f>DATE(2014,09,06)</f>
        <v/>
      </c>
      <c r="U60" s="2" t="inlineStr">
        <is>
          <t>Eric</t>
        </is>
      </c>
    </row>
    <row r="61" ht="15.75" customHeight="1">
      <c r="A61" s="2" t="inlineStr">
        <is>
          <t>Edward Reyes</t>
        </is>
      </c>
      <c r="B61" s="2" t="inlineStr">
        <is>
          <t>Female</t>
        </is>
      </c>
      <c r="C61" s="4">
        <f>DATE(2006,02,19)</f>
        <v/>
      </c>
      <c r="D61" s="5" t="inlineStr">
        <is>
          <t>0288179050</t>
        </is>
      </c>
      <c r="E61" s="5" t="inlineStr">
        <is>
          <t>0921096529</t>
        </is>
      </c>
      <c r="F61" s="6" t="inlineStr">
        <is>
          <t>Test_6058465411@gmail.com</t>
        </is>
      </c>
      <c r="G61" s="2" t="inlineStr">
        <is>
          <t>married</t>
        </is>
      </c>
      <c r="H61" s="2" t="inlineStr">
        <is>
          <t>DH</t>
        </is>
      </c>
      <c r="I61" s="2" t="n">
        <v>231927283</v>
      </c>
      <c r="J61" s="1" t="n">
        <v>1233917355</v>
      </c>
      <c r="K61" s="4">
        <f>DATE(2007,10,06)</f>
        <v/>
      </c>
      <c r="L61" s="2" t="inlineStr">
        <is>
          <t>TP. Hà Nội</t>
        </is>
      </c>
      <c r="M61" s="2" t="inlineStr">
        <is>
          <t>TP. Hà Nội</t>
        </is>
      </c>
      <c r="N61" s="2" t="inlineStr">
        <is>
          <t>No</t>
        </is>
      </c>
      <c r="O61" s="2" t="inlineStr">
        <is>
          <t>VietNam</t>
        </is>
      </c>
      <c r="P61" s="2" t="inlineStr">
        <is>
          <t>Nam AD</t>
        </is>
      </c>
      <c r="Q61" s="2" t="inlineStr">
        <is>
          <t>AD1239</t>
        </is>
      </c>
      <c r="R61" s="2" t="inlineStr"/>
      <c r="S61" s="2" t="inlineStr">
        <is>
          <t>FWO</t>
        </is>
      </c>
      <c r="T61" s="4">
        <f>DATE(2009,11,25)</f>
        <v/>
      </c>
      <c r="U61" s="2" t="inlineStr">
        <is>
          <t>Eric</t>
        </is>
      </c>
    </row>
    <row r="62" ht="15.75" customHeight="1">
      <c r="A62" s="2" t="inlineStr">
        <is>
          <t>Sara Grant</t>
        </is>
      </c>
      <c r="B62" s="2" t="inlineStr">
        <is>
          <t>Female</t>
        </is>
      </c>
      <c r="C62" s="4">
        <f>DATE(2003,02,18)</f>
        <v/>
      </c>
      <c r="D62" s="5" t="inlineStr">
        <is>
          <t>0288975693</t>
        </is>
      </c>
      <c r="E62" s="5" t="inlineStr">
        <is>
          <t>0916635032</t>
        </is>
      </c>
      <c r="F62" s="6" t="inlineStr">
        <is>
          <t>Test_9623759253@gmail.com</t>
        </is>
      </c>
      <c r="G62" s="2" t="inlineStr">
        <is>
          <t>married</t>
        </is>
      </c>
      <c r="H62" s="2" t="inlineStr">
        <is>
          <t>DH</t>
        </is>
      </c>
      <c r="I62" s="2" t="n">
        <v>231968952</v>
      </c>
      <c r="J62" s="1" t="n">
        <v>5051443240</v>
      </c>
      <c r="K62" s="4">
        <f>DATE(2008,07,08)</f>
        <v/>
      </c>
      <c r="L62" s="2" t="inlineStr">
        <is>
          <t>TP. Hà Nội</t>
        </is>
      </c>
      <c r="M62" s="2" t="inlineStr">
        <is>
          <t>TP. Hà Nội</t>
        </is>
      </c>
      <c r="N62" s="2" t="inlineStr">
        <is>
          <t>No</t>
        </is>
      </c>
      <c r="O62" s="2" t="inlineStr">
        <is>
          <t>VietNam</t>
        </is>
      </c>
      <c r="P62" s="2" t="inlineStr">
        <is>
          <t>Nam AD</t>
        </is>
      </c>
      <c r="Q62" s="2" t="inlineStr">
        <is>
          <t>AD1239</t>
        </is>
      </c>
      <c r="R62" s="2" t="inlineStr"/>
      <c r="S62" s="2" t="inlineStr">
        <is>
          <t>FWO</t>
        </is>
      </c>
      <c r="T62" s="4">
        <f>DATE(2022,04,13)</f>
        <v/>
      </c>
      <c r="U62" s="2" t="inlineStr">
        <is>
          <t>Eric</t>
        </is>
      </c>
    </row>
    <row r="63" ht="15.75" customHeight="1">
      <c r="A63" s="2" t="inlineStr">
        <is>
          <t>Denise Hodges</t>
        </is>
      </c>
      <c r="B63" s="2" t="inlineStr">
        <is>
          <t>Female</t>
        </is>
      </c>
      <c r="C63" s="4">
        <f>DATE(2020,01,22)</f>
        <v/>
      </c>
      <c r="D63" s="5" t="inlineStr">
        <is>
          <t>0283785501</t>
        </is>
      </c>
      <c r="E63" s="5" t="inlineStr">
        <is>
          <t>0943063303</t>
        </is>
      </c>
      <c r="F63" s="6" t="inlineStr">
        <is>
          <t>Test_6113379448@gmail.com</t>
        </is>
      </c>
      <c r="G63" s="2" t="inlineStr">
        <is>
          <t>married</t>
        </is>
      </c>
      <c r="H63" s="2" t="inlineStr">
        <is>
          <t>DH</t>
        </is>
      </c>
      <c r="I63" s="2" t="n">
        <v>231730225</v>
      </c>
      <c r="J63" s="1" t="n">
        <v>7516361147</v>
      </c>
      <c r="K63" s="4">
        <f>DATE(2002,05,17)</f>
        <v/>
      </c>
      <c r="L63" s="2" t="inlineStr">
        <is>
          <t>TP. Hà Nội</t>
        </is>
      </c>
      <c r="M63" s="2" t="inlineStr">
        <is>
          <t>TP. Hà Nội</t>
        </is>
      </c>
      <c r="N63" s="2" t="inlineStr">
        <is>
          <t>No</t>
        </is>
      </c>
      <c r="O63" s="2" t="inlineStr">
        <is>
          <t>VietNam</t>
        </is>
      </c>
      <c r="P63" s="2" t="inlineStr">
        <is>
          <t>Nam AD</t>
        </is>
      </c>
      <c r="Q63" s="2" t="inlineStr">
        <is>
          <t>AD1239</t>
        </is>
      </c>
      <c r="R63" s="2" t="inlineStr"/>
      <c r="S63" s="2" t="inlineStr">
        <is>
          <t>FWO</t>
        </is>
      </c>
      <c r="T63" s="4">
        <f>DATE(2016,04,11)</f>
        <v/>
      </c>
      <c r="U63" s="2" t="inlineStr">
        <is>
          <t>Eric</t>
        </is>
      </c>
    </row>
    <row r="64" ht="15.75" customHeight="1">
      <c r="A64" s="2" t="inlineStr">
        <is>
          <t>Kara Gonzales</t>
        </is>
      </c>
      <c r="B64" s="2" t="inlineStr">
        <is>
          <t>Female</t>
        </is>
      </c>
      <c r="C64" s="4">
        <f>DATE(2016,03,14)</f>
        <v/>
      </c>
      <c r="D64" s="5" t="inlineStr">
        <is>
          <t>0286745518</t>
        </is>
      </c>
      <c r="E64" s="5" t="inlineStr">
        <is>
          <t>0981980709</t>
        </is>
      </c>
      <c r="F64" s="6" t="inlineStr">
        <is>
          <t>Test_2978568861@gmail.com</t>
        </is>
      </c>
      <c r="G64" s="2" t="inlineStr">
        <is>
          <t>married</t>
        </is>
      </c>
      <c r="H64" s="2" t="inlineStr">
        <is>
          <t>DH</t>
        </is>
      </c>
      <c r="I64" s="2" t="n">
        <v>231952932</v>
      </c>
      <c r="J64" s="1" t="n">
        <v>7166504835</v>
      </c>
      <c r="K64" s="4">
        <f>DATE(2002,11,09)</f>
        <v/>
      </c>
      <c r="L64" s="2" t="inlineStr">
        <is>
          <t>TP. Hà Nội</t>
        </is>
      </c>
      <c r="M64" s="2" t="inlineStr">
        <is>
          <t>TP. Hà Nội</t>
        </is>
      </c>
      <c r="N64" s="2" t="inlineStr">
        <is>
          <t>No</t>
        </is>
      </c>
      <c r="O64" s="2" t="inlineStr">
        <is>
          <t>VietNam</t>
        </is>
      </c>
      <c r="P64" s="2" t="inlineStr">
        <is>
          <t>Nam AD</t>
        </is>
      </c>
      <c r="Q64" s="2" t="inlineStr">
        <is>
          <t>AD1239</t>
        </is>
      </c>
      <c r="R64" s="2" t="inlineStr"/>
      <c r="S64" s="2" t="inlineStr">
        <is>
          <t>FWO</t>
        </is>
      </c>
      <c r="T64" s="4">
        <f>DATE(2003,03,27)</f>
        <v/>
      </c>
      <c r="U64" s="2" t="inlineStr">
        <is>
          <t>Eric</t>
        </is>
      </c>
    </row>
    <row r="65" ht="15.75" customHeight="1">
      <c r="A65" s="2" t="inlineStr">
        <is>
          <t>Michelle Lawson</t>
        </is>
      </c>
      <c r="B65" s="2" t="inlineStr">
        <is>
          <t>Male</t>
        </is>
      </c>
      <c r="C65" s="4">
        <f>DATE(2011,10,24)</f>
        <v/>
      </c>
      <c r="D65" s="5" t="inlineStr">
        <is>
          <t>0283554584</t>
        </is>
      </c>
      <c r="E65" s="5" t="inlineStr">
        <is>
          <t>0983300982</t>
        </is>
      </c>
      <c r="F65" s="6" t="inlineStr">
        <is>
          <t>Test_0844334870@gmail.com</t>
        </is>
      </c>
      <c r="G65" s="2" t="inlineStr">
        <is>
          <t>married</t>
        </is>
      </c>
      <c r="H65" s="2" t="inlineStr">
        <is>
          <t>DH</t>
        </is>
      </c>
      <c r="I65" s="2" t="n">
        <v>231470211</v>
      </c>
      <c r="J65" s="1" t="n">
        <v>4971762902</v>
      </c>
      <c r="K65" s="4">
        <f>DATE(2022,10,24)</f>
        <v/>
      </c>
      <c r="L65" s="2" t="inlineStr">
        <is>
          <t>TP. Hà Nội</t>
        </is>
      </c>
      <c r="M65" s="2" t="inlineStr">
        <is>
          <t>TP. Hà Nội</t>
        </is>
      </c>
      <c r="N65" s="2" t="inlineStr">
        <is>
          <t>No</t>
        </is>
      </c>
      <c r="O65" s="2" t="inlineStr">
        <is>
          <t>VietNam</t>
        </is>
      </c>
      <c r="P65" s="2" t="inlineStr">
        <is>
          <t>Nam AD</t>
        </is>
      </c>
      <c r="Q65" s="2" t="inlineStr">
        <is>
          <t>AD1239</t>
        </is>
      </c>
      <c r="R65" s="2" t="inlineStr"/>
      <c r="S65" s="2" t="inlineStr">
        <is>
          <t>FWO</t>
        </is>
      </c>
      <c r="T65" s="4">
        <f>DATE(2003,05,23)</f>
        <v/>
      </c>
      <c r="U65" s="2" t="inlineStr">
        <is>
          <t>Eric</t>
        </is>
      </c>
    </row>
    <row r="66" ht="15.75" customHeight="1">
      <c r="A66" s="2" t="inlineStr">
        <is>
          <t>Donald Gilmore</t>
        </is>
      </c>
      <c r="B66" s="2" t="inlineStr">
        <is>
          <t>Female</t>
        </is>
      </c>
      <c r="C66" s="4">
        <f>DATE(2010,03,07)</f>
        <v/>
      </c>
      <c r="D66" s="5" t="inlineStr">
        <is>
          <t>0280125065</t>
        </is>
      </c>
      <c r="E66" s="5" t="inlineStr">
        <is>
          <t>0920717393</t>
        </is>
      </c>
      <c r="F66" s="6" t="inlineStr">
        <is>
          <t>Test_2765654371@gmail.com</t>
        </is>
      </c>
      <c r="G66" s="2" t="inlineStr">
        <is>
          <t>married</t>
        </is>
      </c>
      <c r="H66" s="2" t="inlineStr">
        <is>
          <t>DH</t>
        </is>
      </c>
      <c r="I66" s="2" t="n">
        <v>231481873</v>
      </c>
      <c r="J66" s="1" t="n">
        <v>9230260785</v>
      </c>
      <c r="K66" s="4">
        <f>DATE(2008,06,12)</f>
        <v/>
      </c>
      <c r="L66" s="2" t="inlineStr">
        <is>
          <t>TP. Hà Nội</t>
        </is>
      </c>
      <c r="M66" s="2" t="inlineStr">
        <is>
          <t>TP. Hà Nội</t>
        </is>
      </c>
      <c r="N66" s="2" t="inlineStr">
        <is>
          <t>No</t>
        </is>
      </c>
      <c r="O66" s="2" t="inlineStr">
        <is>
          <t>VietNam</t>
        </is>
      </c>
      <c r="P66" s="2" t="inlineStr">
        <is>
          <t>Nam AD</t>
        </is>
      </c>
      <c r="Q66" s="2" t="inlineStr">
        <is>
          <t>AD1239</t>
        </is>
      </c>
      <c r="R66" s="2" t="inlineStr"/>
      <c r="S66" s="2" t="inlineStr">
        <is>
          <t>FWO</t>
        </is>
      </c>
      <c r="T66" s="4">
        <f>DATE(2006,06,07)</f>
        <v/>
      </c>
      <c r="U66" s="2" t="inlineStr">
        <is>
          <t>Eric</t>
        </is>
      </c>
    </row>
    <row r="67" ht="15.75" customHeight="1">
      <c r="A67" s="2" t="inlineStr">
        <is>
          <t>Susan Pearson</t>
        </is>
      </c>
      <c r="B67" s="2" t="inlineStr">
        <is>
          <t>Female</t>
        </is>
      </c>
      <c r="C67" s="4">
        <f>DATE(2012,08,11)</f>
        <v/>
      </c>
      <c r="D67" s="5" t="inlineStr">
        <is>
          <t>0284957273</t>
        </is>
      </c>
      <c r="E67" s="5" t="inlineStr">
        <is>
          <t>0973541034</t>
        </is>
      </c>
      <c r="F67" s="6" t="inlineStr">
        <is>
          <t>Test_9550798293@gmail.com</t>
        </is>
      </c>
      <c r="G67" s="2" t="inlineStr">
        <is>
          <t>married</t>
        </is>
      </c>
      <c r="H67" s="2" t="inlineStr">
        <is>
          <t>DH</t>
        </is>
      </c>
      <c r="I67" s="2" t="n">
        <v>231631891</v>
      </c>
      <c r="J67" s="1" t="n">
        <v>4109497274</v>
      </c>
      <c r="K67" s="4">
        <f>DATE(2018,06,15)</f>
        <v/>
      </c>
      <c r="L67" s="2" t="inlineStr">
        <is>
          <t>TP. Hà Nội</t>
        </is>
      </c>
      <c r="M67" s="2" t="inlineStr">
        <is>
          <t>TP. Hà Nội</t>
        </is>
      </c>
      <c r="N67" s="2" t="inlineStr">
        <is>
          <t>No</t>
        </is>
      </c>
      <c r="O67" s="2" t="inlineStr">
        <is>
          <t>VietNam</t>
        </is>
      </c>
      <c r="P67" s="2" t="inlineStr">
        <is>
          <t>Nam AD</t>
        </is>
      </c>
      <c r="Q67" s="2" t="inlineStr">
        <is>
          <t>AD1239</t>
        </is>
      </c>
      <c r="R67" s="2" t="inlineStr"/>
      <c r="S67" s="2" t="inlineStr">
        <is>
          <t>FWO</t>
        </is>
      </c>
      <c r="T67" s="4">
        <f>DATE(2009,10,28)</f>
        <v/>
      </c>
      <c r="U67" s="2" t="inlineStr">
        <is>
          <t>Eric</t>
        </is>
      </c>
    </row>
    <row r="68" ht="15.75" customHeight="1">
      <c r="A68" s="2" t="inlineStr">
        <is>
          <t>Brittany Lee</t>
        </is>
      </c>
      <c r="B68" s="2" t="inlineStr">
        <is>
          <t>Female</t>
        </is>
      </c>
      <c r="C68" s="4">
        <f>DATE(2016,01,02)</f>
        <v/>
      </c>
      <c r="D68" s="5" t="inlineStr">
        <is>
          <t>0283102122</t>
        </is>
      </c>
      <c r="E68" s="5" t="inlineStr">
        <is>
          <t>0939864946</t>
        </is>
      </c>
      <c r="F68" s="6" t="inlineStr">
        <is>
          <t>Test_7459953760@gmail.com</t>
        </is>
      </c>
      <c r="G68" s="2" t="inlineStr">
        <is>
          <t>married</t>
        </is>
      </c>
      <c r="H68" s="2" t="inlineStr">
        <is>
          <t>DH</t>
        </is>
      </c>
      <c r="I68" s="2" t="n">
        <v>231421947</v>
      </c>
      <c r="J68" s="1" t="n">
        <v>3695005716</v>
      </c>
      <c r="K68" s="4">
        <f>DATE(2007,09,10)</f>
        <v/>
      </c>
      <c r="L68" s="2" t="inlineStr">
        <is>
          <t>TP. Hà Nội</t>
        </is>
      </c>
      <c r="M68" s="2" t="inlineStr">
        <is>
          <t>TP. Hà Nội</t>
        </is>
      </c>
      <c r="N68" s="2" t="inlineStr">
        <is>
          <t>No</t>
        </is>
      </c>
      <c r="O68" s="2" t="inlineStr">
        <is>
          <t>VietNam</t>
        </is>
      </c>
      <c r="P68" s="2" t="inlineStr">
        <is>
          <t>Nam AD</t>
        </is>
      </c>
      <c r="Q68" s="2" t="inlineStr">
        <is>
          <t>AD1239</t>
        </is>
      </c>
      <c r="R68" s="2" t="inlineStr"/>
      <c r="S68" s="2" t="inlineStr">
        <is>
          <t>FWO</t>
        </is>
      </c>
      <c r="T68" s="4">
        <f>DATE(2021,11,29)</f>
        <v/>
      </c>
      <c r="U68" s="2" t="inlineStr">
        <is>
          <t>Eric</t>
        </is>
      </c>
    </row>
    <row r="69" ht="15.75" customHeight="1">
      <c r="A69" s="2" t="inlineStr">
        <is>
          <t>Sue Porter</t>
        </is>
      </c>
      <c r="B69" s="2" t="inlineStr">
        <is>
          <t>Female</t>
        </is>
      </c>
      <c r="C69" s="4">
        <f>DATE(2015,12,24)</f>
        <v/>
      </c>
      <c r="D69" s="5" t="inlineStr">
        <is>
          <t>0283013583</t>
        </is>
      </c>
      <c r="E69" s="5" t="inlineStr">
        <is>
          <t>0921317946</t>
        </is>
      </c>
      <c r="F69" s="6" t="inlineStr">
        <is>
          <t>Test_7956548247@gmail.com</t>
        </is>
      </c>
      <c r="G69" s="2" t="inlineStr">
        <is>
          <t>married</t>
        </is>
      </c>
      <c r="H69" s="2" t="inlineStr">
        <is>
          <t>DH</t>
        </is>
      </c>
      <c r="I69" s="2" t="n">
        <v>231135927</v>
      </c>
      <c r="J69" s="1" t="n">
        <v>5212309757</v>
      </c>
      <c r="K69" s="4">
        <f>DATE(2012,11,07)</f>
        <v/>
      </c>
      <c r="L69" s="2" t="inlineStr">
        <is>
          <t>TP. Hà Nội</t>
        </is>
      </c>
      <c r="M69" s="2" t="inlineStr">
        <is>
          <t>TP. Hà Nội</t>
        </is>
      </c>
      <c r="N69" s="2" t="inlineStr">
        <is>
          <t>No</t>
        </is>
      </c>
      <c r="O69" s="2" t="inlineStr">
        <is>
          <t>VietNam</t>
        </is>
      </c>
      <c r="P69" s="2" t="inlineStr">
        <is>
          <t>Nam AD</t>
        </is>
      </c>
      <c r="Q69" s="2" t="inlineStr">
        <is>
          <t>AD1239</t>
        </is>
      </c>
      <c r="R69" s="2" t="inlineStr"/>
      <c r="S69" s="2" t="inlineStr">
        <is>
          <t>FWO</t>
        </is>
      </c>
      <c r="T69" s="4">
        <f>DATE(2012,08,26)</f>
        <v/>
      </c>
      <c r="U69" s="2" t="inlineStr">
        <is>
          <t>Eric</t>
        </is>
      </c>
    </row>
    <row r="70" ht="15.75" customHeight="1">
      <c r="A70" s="2" t="inlineStr">
        <is>
          <t>Michael Fox</t>
        </is>
      </c>
      <c r="B70" s="2" t="inlineStr">
        <is>
          <t>Male</t>
        </is>
      </c>
      <c r="C70" s="4">
        <f>DATE(2007,04,14)</f>
        <v/>
      </c>
      <c r="D70" s="5" t="inlineStr">
        <is>
          <t>0282163290</t>
        </is>
      </c>
      <c r="E70" s="5" t="inlineStr">
        <is>
          <t>0977289120</t>
        </is>
      </c>
      <c r="F70" s="6" t="inlineStr">
        <is>
          <t>Test_7337730448@gmail.com</t>
        </is>
      </c>
      <c r="G70" s="2" t="inlineStr">
        <is>
          <t>married</t>
        </is>
      </c>
      <c r="H70" s="2" t="inlineStr">
        <is>
          <t>DH</t>
        </is>
      </c>
      <c r="I70" s="2" t="n">
        <v>231235685</v>
      </c>
      <c r="J70" s="1" t="n">
        <v>3456910594</v>
      </c>
      <c r="K70" s="4">
        <f>DATE(2005,02,01)</f>
        <v/>
      </c>
      <c r="L70" s="2" t="inlineStr">
        <is>
          <t>TP. Hà Nội</t>
        </is>
      </c>
      <c r="M70" s="2" t="inlineStr">
        <is>
          <t>TP. Hà Nội</t>
        </is>
      </c>
      <c r="N70" s="2" t="inlineStr">
        <is>
          <t>No</t>
        </is>
      </c>
      <c r="O70" s="2" t="inlineStr">
        <is>
          <t>VietNam</t>
        </is>
      </c>
      <c r="P70" s="2" t="inlineStr">
        <is>
          <t>Nam AD</t>
        </is>
      </c>
      <c r="Q70" s="2" t="inlineStr">
        <is>
          <t>AD1239</t>
        </is>
      </c>
      <c r="R70" s="2" t="inlineStr"/>
      <c r="S70" s="2" t="inlineStr">
        <is>
          <t>FWO</t>
        </is>
      </c>
      <c r="T70" s="4">
        <f>DATE(2017,06,24)</f>
        <v/>
      </c>
      <c r="U70" s="2" t="inlineStr">
        <is>
          <t>Eric</t>
        </is>
      </c>
    </row>
    <row r="71" ht="15.75" customHeight="1">
      <c r="A71" s="2" t="inlineStr">
        <is>
          <t>Christine Pittman</t>
        </is>
      </c>
      <c r="B71" s="2" t="inlineStr">
        <is>
          <t>Female</t>
        </is>
      </c>
      <c r="C71" s="4">
        <f>DATE(2006,04,05)</f>
        <v/>
      </c>
      <c r="D71" s="5" t="inlineStr">
        <is>
          <t>0285533870</t>
        </is>
      </c>
      <c r="E71" s="5" t="inlineStr">
        <is>
          <t>0905979970</t>
        </is>
      </c>
      <c r="F71" s="6" t="inlineStr">
        <is>
          <t>Test_1692857771@gmail.com</t>
        </is>
      </c>
      <c r="G71" s="2" t="inlineStr">
        <is>
          <t>married</t>
        </is>
      </c>
      <c r="H71" s="2" t="inlineStr">
        <is>
          <t>DH</t>
        </is>
      </c>
      <c r="I71" s="2" t="n">
        <v>231682647</v>
      </c>
      <c r="J71" s="1" t="n">
        <v>9748497881</v>
      </c>
      <c r="K71" s="4">
        <f>DATE(2004,10,19)</f>
        <v/>
      </c>
      <c r="L71" s="2" t="inlineStr">
        <is>
          <t>TP. Hà Nội</t>
        </is>
      </c>
      <c r="M71" s="2" t="inlineStr">
        <is>
          <t>TP. Hà Nội</t>
        </is>
      </c>
      <c r="N71" s="2" t="inlineStr">
        <is>
          <t>No</t>
        </is>
      </c>
      <c r="O71" s="2" t="inlineStr">
        <is>
          <t>VietNam</t>
        </is>
      </c>
      <c r="P71" s="2" t="inlineStr">
        <is>
          <t>Nam AD</t>
        </is>
      </c>
      <c r="Q71" s="2" t="inlineStr">
        <is>
          <t>AD1239</t>
        </is>
      </c>
      <c r="R71" s="2" t="inlineStr"/>
      <c r="S71" s="2" t="inlineStr">
        <is>
          <t>FWO</t>
        </is>
      </c>
      <c r="T71" s="4">
        <f>DATE(2006,05,02)</f>
        <v/>
      </c>
      <c r="U71" s="2" t="inlineStr">
        <is>
          <t>Eric</t>
        </is>
      </c>
    </row>
    <row r="72" ht="15.75" customHeight="1">
      <c r="A72" s="2" t="inlineStr">
        <is>
          <t>Shawn Hobbs</t>
        </is>
      </c>
      <c r="B72" s="2" t="inlineStr">
        <is>
          <t>Male</t>
        </is>
      </c>
      <c r="C72" s="4">
        <f>DATE(2018,01,27)</f>
        <v/>
      </c>
      <c r="D72" s="5" t="inlineStr">
        <is>
          <t>0289395127</t>
        </is>
      </c>
      <c r="E72" s="5" t="inlineStr">
        <is>
          <t>0960869618</t>
        </is>
      </c>
      <c r="F72" s="6" t="inlineStr">
        <is>
          <t>Test_4942457175@gmail.com</t>
        </is>
      </c>
      <c r="G72" s="2" t="inlineStr">
        <is>
          <t>married</t>
        </is>
      </c>
      <c r="H72" s="2" t="inlineStr">
        <is>
          <t>DH</t>
        </is>
      </c>
      <c r="I72" s="2" t="n">
        <v>231939290</v>
      </c>
      <c r="J72" s="1" t="n">
        <v>2493842215</v>
      </c>
      <c r="K72" s="4">
        <f>DATE(2021,12,03)</f>
        <v/>
      </c>
      <c r="L72" s="2" t="inlineStr">
        <is>
          <t>TP. Hà Nội</t>
        </is>
      </c>
      <c r="M72" s="2" t="inlineStr">
        <is>
          <t>TP. Hà Nội</t>
        </is>
      </c>
      <c r="N72" s="2" t="inlineStr">
        <is>
          <t>No</t>
        </is>
      </c>
      <c r="O72" s="2" t="inlineStr">
        <is>
          <t>VietNam</t>
        </is>
      </c>
      <c r="P72" s="2" t="inlineStr">
        <is>
          <t>Nam AD</t>
        </is>
      </c>
      <c r="Q72" s="2" t="inlineStr">
        <is>
          <t>AD1239</t>
        </is>
      </c>
      <c r="R72" s="2" t="inlineStr"/>
      <c r="S72" s="2" t="inlineStr">
        <is>
          <t>FWO</t>
        </is>
      </c>
      <c r="T72" s="4">
        <f>DATE(2012,03,16)</f>
        <v/>
      </c>
      <c r="U72" s="2" t="inlineStr">
        <is>
          <t>Eric</t>
        </is>
      </c>
    </row>
    <row r="73" ht="15.75" customHeight="1">
      <c r="A73" s="2" t="inlineStr">
        <is>
          <t>Sandra Robles</t>
        </is>
      </c>
      <c r="B73" s="2" t="inlineStr">
        <is>
          <t>Male</t>
        </is>
      </c>
      <c r="C73" s="4">
        <f>DATE(2020,04,26)</f>
        <v/>
      </c>
      <c r="D73" s="5" t="inlineStr">
        <is>
          <t>0286795919</t>
        </is>
      </c>
      <c r="E73" s="5" t="inlineStr">
        <is>
          <t>0955472305</t>
        </is>
      </c>
      <c r="F73" s="6" t="inlineStr">
        <is>
          <t>Test_1551553200@gmail.com</t>
        </is>
      </c>
      <c r="G73" s="2" t="inlineStr">
        <is>
          <t>married</t>
        </is>
      </c>
      <c r="H73" s="2" t="inlineStr">
        <is>
          <t>DH</t>
        </is>
      </c>
      <c r="I73" s="2" t="n">
        <v>231328028</v>
      </c>
      <c r="J73" s="1" t="n">
        <v>8487933243</v>
      </c>
      <c r="K73" s="4">
        <f>DATE(2009,04,24)</f>
        <v/>
      </c>
      <c r="L73" s="2" t="inlineStr">
        <is>
          <t>TP. Hà Nội</t>
        </is>
      </c>
      <c r="M73" s="2" t="inlineStr">
        <is>
          <t>TP. Hà Nội</t>
        </is>
      </c>
      <c r="N73" s="2" t="inlineStr">
        <is>
          <t>No</t>
        </is>
      </c>
      <c r="O73" s="2" t="inlineStr">
        <is>
          <t>VietNam</t>
        </is>
      </c>
      <c r="P73" s="2" t="inlineStr">
        <is>
          <t>Nam AD</t>
        </is>
      </c>
      <c r="Q73" s="2" t="inlineStr">
        <is>
          <t>AD1239</t>
        </is>
      </c>
      <c r="R73" s="2" t="inlineStr"/>
      <c r="S73" s="2" t="inlineStr">
        <is>
          <t>FWO</t>
        </is>
      </c>
      <c r="T73" s="4">
        <f>DATE(2018,06,04)</f>
        <v/>
      </c>
      <c r="U73" s="2" t="inlineStr">
        <is>
          <t>Eric</t>
        </is>
      </c>
    </row>
    <row r="74" ht="15.75" customHeight="1">
      <c r="A74" s="2" t="inlineStr">
        <is>
          <t>Jake Oconnor</t>
        </is>
      </c>
      <c r="B74" s="2" t="inlineStr">
        <is>
          <t>Female</t>
        </is>
      </c>
      <c r="C74" s="4">
        <f>DATE(2012,03,16)</f>
        <v/>
      </c>
      <c r="D74" s="5" t="inlineStr">
        <is>
          <t>0289493501</t>
        </is>
      </c>
      <c r="E74" s="5" t="inlineStr">
        <is>
          <t>0917950274</t>
        </is>
      </c>
      <c r="F74" s="6" t="inlineStr">
        <is>
          <t>Test_9959847346@gmail.com</t>
        </is>
      </c>
      <c r="G74" s="2" t="inlineStr">
        <is>
          <t>married</t>
        </is>
      </c>
      <c r="H74" s="2" t="inlineStr">
        <is>
          <t>DH</t>
        </is>
      </c>
      <c r="I74" s="2" t="n">
        <v>231935076</v>
      </c>
      <c r="J74" s="1" t="n">
        <v>3677016050</v>
      </c>
      <c r="K74" s="4">
        <f>DATE(2001,03,12)</f>
        <v/>
      </c>
      <c r="L74" s="2" t="inlineStr">
        <is>
          <t>TP. Hà Nội</t>
        </is>
      </c>
      <c r="M74" s="2" t="inlineStr">
        <is>
          <t>TP. Hà Nội</t>
        </is>
      </c>
      <c r="N74" s="2" t="inlineStr">
        <is>
          <t>No</t>
        </is>
      </c>
      <c r="O74" s="2" t="inlineStr">
        <is>
          <t>VietNam</t>
        </is>
      </c>
      <c r="P74" s="2" t="inlineStr">
        <is>
          <t>Nam AD</t>
        </is>
      </c>
      <c r="Q74" s="2" t="inlineStr">
        <is>
          <t>AD1239</t>
        </is>
      </c>
      <c r="R74" s="2" t="inlineStr"/>
      <c r="S74" s="2" t="inlineStr">
        <is>
          <t>FWO</t>
        </is>
      </c>
      <c r="T74" s="4">
        <f>DATE(2013,10,17)</f>
        <v/>
      </c>
      <c r="U74" s="2" t="inlineStr">
        <is>
          <t>Eric</t>
        </is>
      </c>
    </row>
    <row r="75" ht="15.75" customHeight="1">
      <c r="A75" s="2" t="inlineStr">
        <is>
          <t>Cody Ramos</t>
        </is>
      </c>
      <c r="B75" s="2" t="inlineStr">
        <is>
          <t>Male</t>
        </is>
      </c>
      <c r="C75" s="4">
        <f>DATE(2001,09,22)</f>
        <v/>
      </c>
      <c r="D75" s="5" t="inlineStr">
        <is>
          <t>0282864714</t>
        </is>
      </c>
      <c r="E75" s="5" t="inlineStr">
        <is>
          <t>0914211507</t>
        </is>
      </c>
      <c r="F75" s="6" t="inlineStr">
        <is>
          <t>Test_0768684922@gmail.com</t>
        </is>
      </c>
      <c r="G75" s="2" t="inlineStr">
        <is>
          <t>married</t>
        </is>
      </c>
      <c r="H75" s="2" t="inlineStr">
        <is>
          <t>DH</t>
        </is>
      </c>
      <c r="I75" s="2" t="n">
        <v>231208003</v>
      </c>
      <c r="J75" s="1" t="n">
        <v>4683408360</v>
      </c>
      <c r="K75" s="4">
        <f>DATE(2009,10,13)</f>
        <v/>
      </c>
      <c r="L75" s="2" t="inlineStr">
        <is>
          <t>TP. Hà Nội</t>
        </is>
      </c>
      <c r="M75" s="2" t="inlineStr">
        <is>
          <t>TP. Hà Nội</t>
        </is>
      </c>
      <c r="N75" s="2" t="inlineStr">
        <is>
          <t>No</t>
        </is>
      </c>
      <c r="O75" s="2" t="inlineStr">
        <is>
          <t>VietNam</t>
        </is>
      </c>
      <c r="P75" s="2" t="inlineStr">
        <is>
          <t>Nam AD</t>
        </is>
      </c>
      <c r="Q75" s="2" t="inlineStr">
        <is>
          <t>AD1239</t>
        </is>
      </c>
      <c r="R75" s="2" t="inlineStr"/>
      <c r="S75" s="2" t="inlineStr">
        <is>
          <t>FWO</t>
        </is>
      </c>
      <c r="T75" s="4">
        <f>DATE(2012,09,15)</f>
        <v/>
      </c>
      <c r="U75" s="2" t="inlineStr">
        <is>
          <t>Eric</t>
        </is>
      </c>
    </row>
    <row r="76" ht="15.75" customHeight="1">
      <c r="A76" s="2" t="inlineStr">
        <is>
          <t>John Costa</t>
        </is>
      </c>
      <c r="B76" s="2" t="inlineStr">
        <is>
          <t>Female</t>
        </is>
      </c>
      <c r="C76" s="4">
        <f>DATE(2005,07,26)</f>
        <v/>
      </c>
      <c r="D76" s="5" t="inlineStr">
        <is>
          <t>0284788805</t>
        </is>
      </c>
      <c r="E76" s="5" t="inlineStr">
        <is>
          <t>0973089164</t>
        </is>
      </c>
      <c r="F76" s="6" t="inlineStr">
        <is>
          <t>Test_2980633543@gmail.com</t>
        </is>
      </c>
      <c r="G76" s="2" t="inlineStr">
        <is>
          <t>married</t>
        </is>
      </c>
      <c r="H76" s="2" t="inlineStr">
        <is>
          <t>DH</t>
        </is>
      </c>
      <c r="I76" s="2" t="n">
        <v>231837083</v>
      </c>
      <c r="J76" s="1" t="n">
        <v>6770428742</v>
      </c>
      <c r="K76" s="4">
        <f>DATE(2010,03,01)</f>
        <v/>
      </c>
      <c r="L76" s="2" t="inlineStr">
        <is>
          <t>TP. Hà Nội</t>
        </is>
      </c>
      <c r="M76" s="2" t="inlineStr">
        <is>
          <t>TP. Hà Nội</t>
        </is>
      </c>
      <c r="N76" s="2" t="inlineStr">
        <is>
          <t>No</t>
        </is>
      </c>
      <c r="O76" s="2" t="inlineStr">
        <is>
          <t>VietNam</t>
        </is>
      </c>
      <c r="P76" s="2" t="inlineStr">
        <is>
          <t>Nam AD</t>
        </is>
      </c>
      <c r="Q76" s="2" t="inlineStr">
        <is>
          <t>AD1239</t>
        </is>
      </c>
      <c r="R76" s="2" t="inlineStr"/>
      <c r="S76" s="2" t="inlineStr">
        <is>
          <t>FWO</t>
        </is>
      </c>
      <c r="T76" s="4">
        <f>DATE(2005,12,16)</f>
        <v/>
      </c>
      <c r="U76" s="2" t="inlineStr">
        <is>
          <t>Eric</t>
        </is>
      </c>
    </row>
    <row r="77" ht="15.75" customHeight="1">
      <c r="A77" s="2" t="inlineStr">
        <is>
          <t>Jamie Johnson</t>
        </is>
      </c>
      <c r="B77" s="2" t="inlineStr">
        <is>
          <t>Male</t>
        </is>
      </c>
      <c r="C77" s="4">
        <f>DATE(2022,12,17)</f>
        <v/>
      </c>
      <c r="D77" s="5" t="inlineStr">
        <is>
          <t>0288367703</t>
        </is>
      </c>
      <c r="E77" s="5" t="inlineStr">
        <is>
          <t>0929876050</t>
        </is>
      </c>
      <c r="F77" s="6" t="inlineStr">
        <is>
          <t>Test_8442008353@gmail.com</t>
        </is>
      </c>
      <c r="G77" s="2" t="inlineStr">
        <is>
          <t>married</t>
        </is>
      </c>
      <c r="H77" s="2" t="inlineStr">
        <is>
          <t>DH</t>
        </is>
      </c>
      <c r="I77" s="2" t="n">
        <v>231684514</v>
      </c>
      <c r="J77" s="1" t="n">
        <v>2077312127</v>
      </c>
      <c r="K77" s="4">
        <f>DATE(2018,07,25)</f>
        <v/>
      </c>
      <c r="L77" s="2" t="inlineStr">
        <is>
          <t>TP. Hà Nội</t>
        </is>
      </c>
      <c r="M77" s="2" t="inlineStr">
        <is>
          <t>TP. Hà Nội</t>
        </is>
      </c>
      <c r="N77" s="2" t="inlineStr">
        <is>
          <t>No</t>
        </is>
      </c>
      <c r="O77" s="2" t="inlineStr">
        <is>
          <t>VietNam</t>
        </is>
      </c>
      <c r="P77" s="2" t="inlineStr">
        <is>
          <t>Nam AD</t>
        </is>
      </c>
      <c r="Q77" s="2" t="inlineStr">
        <is>
          <t>AD1239</t>
        </is>
      </c>
      <c r="R77" s="2" t="inlineStr"/>
      <c r="S77" s="2" t="inlineStr">
        <is>
          <t>FWO</t>
        </is>
      </c>
      <c r="T77" s="4">
        <f>DATE(2000,08,09)</f>
        <v/>
      </c>
      <c r="U77" s="2" t="inlineStr">
        <is>
          <t>Eric</t>
        </is>
      </c>
    </row>
    <row r="78" ht="15.75" customHeight="1">
      <c r="A78" s="2" t="inlineStr">
        <is>
          <t>Chase Watson</t>
        </is>
      </c>
      <c r="B78" s="2" t="inlineStr">
        <is>
          <t>Male</t>
        </is>
      </c>
      <c r="C78" s="4">
        <f>DATE(2004,03,16)</f>
        <v/>
      </c>
      <c r="D78" s="5" t="inlineStr">
        <is>
          <t>0284907490</t>
        </is>
      </c>
      <c r="E78" s="5" t="inlineStr">
        <is>
          <t>0976344666</t>
        </is>
      </c>
      <c r="F78" s="6" t="inlineStr">
        <is>
          <t>Test_4597209677@gmail.com</t>
        </is>
      </c>
      <c r="G78" s="2" t="inlineStr">
        <is>
          <t>married</t>
        </is>
      </c>
      <c r="H78" s="2" t="inlineStr">
        <is>
          <t>DH</t>
        </is>
      </c>
      <c r="I78" s="2" t="n">
        <v>231615539</v>
      </c>
      <c r="J78" s="1" t="n">
        <v>5064581446</v>
      </c>
      <c r="K78" s="4">
        <f>DATE(2007,10,03)</f>
        <v/>
      </c>
      <c r="L78" s="2" t="inlineStr">
        <is>
          <t>TP. Hà Nội</t>
        </is>
      </c>
      <c r="M78" s="2" t="inlineStr">
        <is>
          <t>TP. Hà Nội</t>
        </is>
      </c>
      <c r="N78" s="2" t="inlineStr">
        <is>
          <t>No</t>
        </is>
      </c>
      <c r="O78" s="2" t="inlineStr">
        <is>
          <t>VietNam</t>
        </is>
      </c>
      <c r="P78" s="2" t="inlineStr">
        <is>
          <t>Nam AD</t>
        </is>
      </c>
      <c r="Q78" s="2" t="inlineStr">
        <is>
          <t>AD1239</t>
        </is>
      </c>
      <c r="R78" s="2" t="inlineStr"/>
      <c r="S78" s="2" t="inlineStr">
        <is>
          <t>FWO</t>
        </is>
      </c>
      <c r="T78" s="4">
        <f>DATE(2015,06,29)</f>
        <v/>
      </c>
      <c r="U78" s="2" t="inlineStr">
        <is>
          <t>Eric</t>
        </is>
      </c>
    </row>
    <row r="79" ht="15.75" customHeight="1">
      <c r="A79" s="2" t="inlineStr">
        <is>
          <t>Christopher Austin</t>
        </is>
      </c>
      <c r="B79" s="2" t="inlineStr">
        <is>
          <t>Male</t>
        </is>
      </c>
      <c r="C79" s="4">
        <f>DATE(2016,06,04)</f>
        <v/>
      </c>
      <c r="D79" s="5" t="inlineStr">
        <is>
          <t>0288643138</t>
        </is>
      </c>
      <c r="E79" s="5" t="inlineStr">
        <is>
          <t>0968540186</t>
        </is>
      </c>
      <c r="F79" s="6" t="inlineStr">
        <is>
          <t>Test_4764718640@gmail.com</t>
        </is>
      </c>
      <c r="G79" s="2" t="inlineStr">
        <is>
          <t>married</t>
        </is>
      </c>
      <c r="H79" s="2" t="inlineStr">
        <is>
          <t>DH</t>
        </is>
      </c>
      <c r="I79" s="2" t="n">
        <v>231853969</v>
      </c>
      <c r="J79" s="1" t="n">
        <v>1932663332</v>
      </c>
      <c r="K79" s="4">
        <f>DATE(2004,11,25)</f>
        <v/>
      </c>
      <c r="L79" s="2" t="inlineStr">
        <is>
          <t>TP. Hà Nội</t>
        </is>
      </c>
      <c r="M79" s="2" t="inlineStr">
        <is>
          <t>TP. Hà Nội</t>
        </is>
      </c>
      <c r="N79" s="2" t="inlineStr">
        <is>
          <t>No</t>
        </is>
      </c>
      <c r="O79" s="2" t="inlineStr">
        <is>
          <t>VietNam</t>
        </is>
      </c>
      <c r="P79" s="2" t="inlineStr">
        <is>
          <t>Nam AD</t>
        </is>
      </c>
      <c r="Q79" s="2" t="inlineStr">
        <is>
          <t>AD1239</t>
        </is>
      </c>
      <c r="R79" s="2" t="inlineStr"/>
      <c r="S79" s="2" t="inlineStr">
        <is>
          <t>FWO</t>
        </is>
      </c>
      <c r="T79" s="4">
        <f>DATE(2005,06,01)</f>
        <v/>
      </c>
      <c r="U79" s="2" t="inlineStr">
        <is>
          <t>Eric</t>
        </is>
      </c>
    </row>
    <row r="80" ht="15.75" customHeight="1">
      <c r="A80" s="2" t="inlineStr">
        <is>
          <t>Jason Edwards</t>
        </is>
      </c>
      <c r="B80" s="2" t="inlineStr">
        <is>
          <t>Female</t>
        </is>
      </c>
      <c r="C80" s="4">
        <f>DATE(2007,04,02)</f>
        <v/>
      </c>
      <c r="D80" s="5" t="inlineStr">
        <is>
          <t>0280760866</t>
        </is>
      </c>
      <c r="E80" s="5" t="inlineStr">
        <is>
          <t>0973833906</t>
        </is>
      </c>
      <c r="F80" s="6" t="inlineStr">
        <is>
          <t>Test_3831069409@gmail.com</t>
        </is>
      </c>
      <c r="G80" s="2" t="inlineStr">
        <is>
          <t>married</t>
        </is>
      </c>
      <c r="H80" s="2" t="inlineStr">
        <is>
          <t>DH</t>
        </is>
      </c>
      <c r="I80" s="2" t="n">
        <v>231724489</v>
      </c>
      <c r="J80" s="1" t="n">
        <v>6228042010</v>
      </c>
      <c r="K80" s="4">
        <f>DATE(2019,09,28)</f>
        <v/>
      </c>
      <c r="L80" s="2" t="inlineStr">
        <is>
          <t>TP. Hà Nội</t>
        </is>
      </c>
      <c r="M80" s="2" t="inlineStr">
        <is>
          <t>TP. Hà Nội</t>
        </is>
      </c>
      <c r="N80" s="2" t="inlineStr">
        <is>
          <t>No</t>
        </is>
      </c>
      <c r="O80" s="2" t="inlineStr">
        <is>
          <t>VietNam</t>
        </is>
      </c>
      <c r="P80" s="2" t="inlineStr">
        <is>
          <t>Nam AD</t>
        </is>
      </c>
      <c r="Q80" s="2" t="inlineStr">
        <is>
          <t>AD1239</t>
        </is>
      </c>
      <c r="R80" s="2" t="inlineStr"/>
      <c r="S80" s="2" t="inlineStr">
        <is>
          <t>FWO</t>
        </is>
      </c>
      <c r="T80" s="4">
        <f>DATE(2015,06,22)</f>
        <v/>
      </c>
      <c r="U80" s="2" t="inlineStr">
        <is>
          <t>Eric</t>
        </is>
      </c>
    </row>
    <row r="81" ht="15.75" customHeight="1">
      <c r="A81" s="2" t="inlineStr">
        <is>
          <t>Tara Guzman</t>
        </is>
      </c>
      <c r="B81" s="2" t="inlineStr">
        <is>
          <t>Female</t>
        </is>
      </c>
      <c r="C81" s="4">
        <f>DATE(2022,07,10)</f>
        <v/>
      </c>
      <c r="D81" s="5" t="inlineStr">
        <is>
          <t>0288989050</t>
        </is>
      </c>
      <c r="E81" s="5" t="inlineStr">
        <is>
          <t>0964327527</t>
        </is>
      </c>
      <c r="F81" s="6" t="inlineStr">
        <is>
          <t>Test_7918715995@gmail.com</t>
        </is>
      </c>
      <c r="G81" s="2" t="inlineStr">
        <is>
          <t>married</t>
        </is>
      </c>
      <c r="H81" s="2" t="inlineStr">
        <is>
          <t>DH</t>
        </is>
      </c>
      <c r="I81" s="2" t="n">
        <v>231051988</v>
      </c>
      <c r="J81" s="1" t="n">
        <v>1639209110</v>
      </c>
      <c r="K81" s="4">
        <f>DATE(2013,07,13)</f>
        <v/>
      </c>
      <c r="L81" s="2" t="inlineStr">
        <is>
          <t>TP. Hà Nội</t>
        </is>
      </c>
      <c r="M81" s="2" t="inlineStr">
        <is>
          <t>TP. Hà Nội</t>
        </is>
      </c>
      <c r="N81" s="2" t="inlineStr">
        <is>
          <t>No</t>
        </is>
      </c>
      <c r="O81" s="2" t="inlineStr">
        <is>
          <t>VietNam</t>
        </is>
      </c>
      <c r="P81" s="2" t="inlineStr">
        <is>
          <t>Nam AD</t>
        </is>
      </c>
      <c r="Q81" s="2" t="inlineStr">
        <is>
          <t>AD1239</t>
        </is>
      </c>
      <c r="R81" s="2" t="inlineStr"/>
      <c r="S81" s="2" t="inlineStr">
        <is>
          <t>FWO</t>
        </is>
      </c>
      <c r="T81" s="4">
        <f>DATE(2020,05,26)</f>
        <v/>
      </c>
      <c r="U81" s="2" t="inlineStr">
        <is>
          <t>Eric</t>
        </is>
      </c>
    </row>
    <row r="82" ht="15.75" customHeight="1">
      <c r="A82" s="2" t="inlineStr">
        <is>
          <t>Walter Williams</t>
        </is>
      </c>
      <c r="B82" s="2" t="inlineStr">
        <is>
          <t>Female</t>
        </is>
      </c>
      <c r="C82" s="4">
        <f>DATE(2020,07,10)</f>
        <v/>
      </c>
      <c r="D82" s="5" t="inlineStr">
        <is>
          <t>0280576934</t>
        </is>
      </c>
      <c r="E82" s="5" t="inlineStr">
        <is>
          <t>0995663041</t>
        </is>
      </c>
      <c r="F82" s="6" t="inlineStr">
        <is>
          <t>Test_1639752983@gmail.com</t>
        </is>
      </c>
      <c r="G82" s="2" t="inlineStr">
        <is>
          <t>married</t>
        </is>
      </c>
      <c r="H82" s="2" t="inlineStr">
        <is>
          <t>DH</t>
        </is>
      </c>
      <c r="I82" s="2" t="n">
        <v>231556139</v>
      </c>
      <c r="J82" s="1" t="n">
        <v>8788671725</v>
      </c>
      <c r="K82" s="4">
        <f>DATE(2013,03,11)</f>
        <v/>
      </c>
      <c r="L82" s="2" t="inlineStr">
        <is>
          <t>TP. Hà Nội</t>
        </is>
      </c>
      <c r="M82" s="2" t="inlineStr">
        <is>
          <t>TP. Hà Nội</t>
        </is>
      </c>
      <c r="N82" s="2" t="inlineStr">
        <is>
          <t>No</t>
        </is>
      </c>
      <c r="O82" s="2" t="inlineStr">
        <is>
          <t>VietNam</t>
        </is>
      </c>
      <c r="P82" s="2" t="inlineStr">
        <is>
          <t>Nam AD</t>
        </is>
      </c>
      <c r="Q82" s="2" t="inlineStr">
        <is>
          <t>AD1239</t>
        </is>
      </c>
      <c r="R82" s="2" t="inlineStr"/>
      <c r="S82" s="2" t="inlineStr">
        <is>
          <t>FWO</t>
        </is>
      </c>
      <c r="T82" s="4">
        <f>DATE(2005,02,17)</f>
        <v/>
      </c>
      <c r="U82" s="2" t="inlineStr">
        <is>
          <t>Eric</t>
        </is>
      </c>
    </row>
    <row r="83" ht="15.75" customHeight="1">
      <c r="A83" s="2" t="inlineStr">
        <is>
          <t>Brandon Johnson</t>
        </is>
      </c>
      <c r="B83" s="2" t="inlineStr">
        <is>
          <t>Female</t>
        </is>
      </c>
      <c r="C83" s="4">
        <f>DATE(2018,05,24)</f>
        <v/>
      </c>
      <c r="D83" s="5" t="inlineStr">
        <is>
          <t>0286679243</t>
        </is>
      </c>
      <c r="E83" s="5" t="inlineStr">
        <is>
          <t>0937251470</t>
        </is>
      </c>
      <c r="F83" s="6" t="inlineStr">
        <is>
          <t>Test_7609571410@gmail.com</t>
        </is>
      </c>
      <c r="G83" s="2" t="inlineStr">
        <is>
          <t>married</t>
        </is>
      </c>
      <c r="H83" s="2" t="inlineStr">
        <is>
          <t>DH</t>
        </is>
      </c>
      <c r="I83" s="2" t="n">
        <v>231208450</v>
      </c>
      <c r="J83" s="1" t="n">
        <v>6350788142</v>
      </c>
      <c r="K83" s="4">
        <f>DATE(2008,09,14)</f>
        <v/>
      </c>
      <c r="L83" s="2" t="inlineStr">
        <is>
          <t>TP. Hà Nội</t>
        </is>
      </c>
      <c r="M83" s="2" t="inlineStr">
        <is>
          <t>TP. Hà Nội</t>
        </is>
      </c>
      <c r="N83" s="2" t="inlineStr">
        <is>
          <t>No</t>
        </is>
      </c>
      <c r="O83" s="2" t="inlineStr">
        <is>
          <t>VietNam</t>
        </is>
      </c>
      <c r="P83" s="2" t="inlineStr">
        <is>
          <t>Nam AD</t>
        </is>
      </c>
      <c r="Q83" s="2" t="inlineStr">
        <is>
          <t>AD1239</t>
        </is>
      </c>
      <c r="R83" s="2" t="inlineStr"/>
      <c r="S83" s="2" t="inlineStr">
        <is>
          <t>FWO</t>
        </is>
      </c>
      <c r="T83" s="4">
        <f>DATE(2004,04,09)</f>
        <v/>
      </c>
      <c r="U83" s="2" t="inlineStr">
        <is>
          <t>Eric</t>
        </is>
      </c>
    </row>
    <row r="84" ht="15.75" customHeight="1">
      <c r="A84" s="2" t="inlineStr">
        <is>
          <t>Amber Mason</t>
        </is>
      </c>
      <c r="B84" s="2" t="inlineStr">
        <is>
          <t>Female</t>
        </is>
      </c>
      <c r="C84" s="4">
        <f>DATE(2008,10,12)</f>
        <v/>
      </c>
      <c r="D84" s="5" t="inlineStr">
        <is>
          <t>0288442122</t>
        </is>
      </c>
      <c r="E84" s="5" t="inlineStr">
        <is>
          <t>0934655477</t>
        </is>
      </c>
      <c r="F84" s="6" t="inlineStr">
        <is>
          <t>Test_6478854313@gmail.com</t>
        </is>
      </c>
      <c r="G84" s="2" t="inlineStr">
        <is>
          <t>married</t>
        </is>
      </c>
      <c r="H84" s="2" t="inlineStr">
        <is>
          <t>DH</t>
        </is>
      </c>
      <c r="I84" s="2" t="n">
        <v>231271389</v>
      </c>
      <c r="J84" s="1" t="n">
        <v>7449163457</v>
      </c>
      <c r="K84" s="4">
        <f>DATE(2000,09,14)</f>
        <v/>
      </c>
      <c r="L84" s="2" t="inlineStr">
        <is>
          <t>TP. Hà Nội</t>
        </is>
      </c>
      <c r="M84" s="2" t="inlineStr">
        <is>
          <t>TP. Hà Nội</t>
        </is>
      </c>
      <c r="N84" s="2" t="inlineStr">
        <is>
          <t>No</t>
        </is>
      </c>
      <c r="O84" s="2" t="inlineStr">
        <is>
          <t>VietNam</t>
        </is>
      </c>
      <c r="P84" s="2" t="inlineStr">
        <is>
          <t>Nam AD</t>
        </is>
      </c>
      <c r="Q84" s="2" t="inlineStr">
        <is>
          <t>AD1239</t>
        </is>
      </c>
      <c r="R84" s="2" t="inlineStr"/>
      <c r="S84" s="2" t="inlineStr">
        <is>
          <t>FWO</t>
        </is>
      </c>
      <c r="T84" s="4">
        <f>DATE(2016,06,01)</f>
        <v/>
      </c>
      <c r="U84" s="2" t="inlineStr">
        <is>
          <t>Eric</t>
        </is>
      </c>
    </row>
    <row r="85" ht="15.75" customHeight="1">
      <c r="A85" s="2" t="inlineStr">
        <is>
          <t>Stacey Ryan</t>
        </is>
      </c>
      <c r="B85" s="2" t="inlineStr">
        <is>
          <t>Male</t>
        </is>
      </c>
      <c r="C85" s="4">
        <f>DATE(2013,09,01)</f>
        <v/>
      </c>
      <c r="D85" s="5" t="inlineStr">
        <is>
          <t>0280824507</t>
        </is>
      </c>
      <c r="E85" s="5" t="inlineStr">
        <is>
          <t>0946703549</t>
        </is>
      </c>
      <c r="F85" s="6" t="inlineStr">
        <is>
          <t>Test_0588557379@gmail.com</t>
        </is>
      </c>
      <c r="G85" s="2" t="inlineStr">
        <is>
          <t>married</t>
        </is>
      </c>
      <c r="H85" s="2" t="inlineStr">
        <is>
          <t>DH</t>
        </is>
      </c>
      <c r="I85" s="2" t="n">
        <v>231996735</v>
      </c>
      <c r="J85" s="1" t="n">
        <v>4236809553</v>
      </c>
      <c r="K85" s="4">
        <f>DATE(2015,10,15)</f>
        <v/>
      </c>
      <c r="L85" s="2" t="inlineStr">
        <is>
          <t>TP. Hà Nội</t>
        </is>
      </c>
      <c r="M85" s="2" t="inlineStr">
        <is>
          <t>TP. Hà Nội</t>
        </is>
      </c>
      <c r="N85" s="2" t="inlineStr">
        <is>
          <t>No</t>
        </is>
      </c>
      <c r="O85" s="2" t="inlineStr">
        <is>
          <t>VietNam</t>
        </is>
      </c>
      <c r="P85" s="2" t="inlineStr">
        <is>
          <t>Nam AD</t>
        </is>
      </c>
      <c r="Q85" s="2" t="inlineStr">
        <is>
          <t>AD1239</t>
        </is>
      </c>
      <c r="R85" s="2" t="inlineStr"/>
      <c r="S85" s="2" t="inlineStr">
        <is>
          <t>FWO</t>
        </is>
      </c>
      <c r="T85" s="4">
        <f>DATE(2018,03,28)</f>
        <v/>
      </c>
      <c r="U85" s="2" t="inlineStr">
        <is>
          <t>Eric</t>
        </is>
      </c>
    </row>
    <row r="86" ht="15.75" customHeight="1">
      <c r="A86" s="2" t="inlineStr">
        <is>
          <t>Hunter Simon</t>
        </is>
      </c>
      <c r="B86" s="2" t="inlineStr">
        <is>
          <t>Male</t>
        </is>
      </c>
      <c r="C86" s="4">
        <f>DATE(2000,06,09)</f>
        <v/>
      </c>
      <c r="D86" s="5" t="inlineStr">
        <is>
          <t>0284964283</t>
        </is>
      </c>
      <c r="E86" s="5" t="inlineStr">
        <is>
          <t>0948542864</t>
        </is>
      </c>
      <c r="F86" s="6" t="inlineStr">
        <is>
          <t>Test_5252490876@gmail.com</t>
        </is>
      </c>
      <c r="G86" s="2" t="inlineStr">
        <is>
          <t>married</t>
        </is>
      </c>
      <c r="H86" s="2" t="inlineStr">
        <is>
          <t>DH</t>
        </is>
      </c>
      <c r="I86" s="2" t="n">
        <v>231730108</v>
      </c>
      <c r="J86" s="1" t="n">
        <v>2317231568</v>
      </c>
      <c r="K86" s="4">
        <f>DATE(2005,07,08)</f>
        <v/>
      </c>
      <c r="L86" s="2" t="inlineStr">
        <is>
          <t>TP. Hà Nội</t>
        </is>
      </c>
      <c r="M86" s="2" t="inlineStr">
        <is>
          <t>TP. Hà Nội</t>
        </is>
      </c>
      <c r="N86" s="2" t="inlineStr">
        <is>
          <t>No</t>
        </is>
      </c>
      <c r="O86" s="2" t="inlineStr">
        <is>
          <t>VietNam</t>
        </is>
      </c>
      <c r="P86" s="2" t="inlineStr">
        <is>
          <t>Nam AD</t>
        </is>
      </c>
      <c r="Q86" s="2" t="inlineStr">
        <is>
          <t>AD1239</t>
        </is>
      </c>
      <c r="R86" s="2" t="inlineStr"/>
      <c r="S86" s="2" t="inlineStr">
        <is>
          <t>FWO</t>
        </is>
      </c>
      <c r="T86" s="4">
        <f>DATE(2000,08,17)</f>
        <v/>
      </c>
      <c r="U86" s="2" t="inlineStr">
        <is>
          <t>Eric</t>
        </is>
      </c>
    </row>
    <row r="87" ht="15.75" customHeight="1">
      <c r="A87" s="2" t="inlineStr">
        <is>
          <t>Shawn Hughes</t>
        </is>
      </c>
      <c r="B87" s="2" t="inlineStr">
        <is>
          <t>Male</t>
        </is>
      </c>
      <c r="C87" s="4">
        <f>DATE(2001,02,09)</f>
        <v/>
      </c>
      <c r="D87" s="5" t="inlineStr">
        <is>
          <t>0281158601</t>
        </is>
      </c>
      <c r="E87" s="5" t="inlineStr">
        <is>
          <t>0904434746</t>
        </is>
      </c>
      <c r="F87" s="6" t="inlineStr">
        <is>
          <t>Test_6858186250@gmail.com</t>
        </is>
      </c>
      <c r="G87" s="2" t="inlineStr">
        <is>
          <t>married</t>
        </is>
      </c>
      <c r="H87" s="2" t="inlineStr">
        <is>
          <t>DH</t>
        </is>
      </c>
      <c r="I87" s="2" t="n">
        <v>231866873</v>
      </c>
      <c r="J87" s="1" t="n">
        <v>6354074982</v>
      </c>
      <c r="K87" s="4">
        <f>DATE(2020,08,11)</f>
        <v/>
      </c>
      <c r="L87" s="2" t="inlineStr">
        <is>
          <t>TP. Hà Nội</t>
        </is>
      </c>
      <c r="M87" s="2" t="inlineStr">
        <is>
          <t>TP. Hà Nội</t>
        </is>
      </c>
      <c r="N87" s="2" t="inlineStr">
        <is>
          <t>No</t>
        </is>
      </c>
      <c r="O87" s="2" t="inlineStr">
        <is>
          <t>VietNam</t>
        </is>
      </c>
      <c r="P87" s="2" t="inlineStr">
        <is>
          <t>Nam AD</t>
        </is>
      </c>
      <c r="Q87" s="2" t="inlineStr">
        <is>
          <t>AD1239</t>
        </is>
      </c>
      <c r="R87" s="2" t="inlineStr"/>
      <c r="S87" s="2" t="inlineStr">
        <is>
          <t>FWO</t>
        </is>
      </c>
      <c r="T87" s="4">
        <f>DATE(2009,12,15)</f>
        <v/>
      </c>
      <c r="U87" s="2" t="inlineStr">
        <is>
          <t>Eric</t>
        </is>
      </c>
    </row>
    <row r="88" ht="15.75" customHeight="1">
      <c r="A88" s="2" t="inlineStr">
        <is>
          <t>Angela Murray</t>
        </is>
      </c>
      <c r="B88" s="2" t="inlineStr">
        <is>
          <t>Female</t>
        </is>
      </c>
      <c r="C88" s="4">
        <f>DATE(2021,07,15)</f>
        <v/>
      </c>
      <c r="D88" s="5" t="inlineStr">
        <is>
          <t>0289468249</t>
        </is>
      </c>
      <c r="E88" s="5" t="inlineStr">
        <is>
          <t>0936239818</t>
        </is>
      </c>
      <c r="F88" s="6" t="inlineStr">
        <is>
          <t>Test_4994916609@gmail.com</t>
        </is>
      </c>
      <c r="G88" s="2" t="inlineStr">
        <is>
          <t>married</t>
        </is>
      </c>
      <c r="H88" s="2" t="inlineStr">
        <is>
          <t>DH</t>
        </is>
      </c>
      <c r="I88" s="2" t="n">
        <v>231838945</v>
      </c>
      <c r="J88" s="1" t="n">
        <v>3006713670</v>
      </c>
      <c r="K88" s="4">
        <f>DATE(2014,07,02)</f>
        <v/>
      </c>
      <c r="L88" s="2" t="inlineStr">
        <is>
          <t>TP. Hà Nội</t>
        </is>
      </c>
      <c r="M88" s="2" t="inlineStr">
        <is>
          <t>TP. Hà Nội</t>
        </is>
      </c>
      <c r="N88" s="2" t="inlineStr">
        <is>
          <t>No</t>
        </is>
      </c>
      <c r="O88" s="2" t="inlineStr">
        <is>
          <t>VietNam</t>
        </is>
      </c>
      <c r="P88" s="2" t="inlineStr">
        <is>
          <t>Nam AD</t>
        </is>
      </c>
      <c r="Q88" s="2" t="inlineStr">
        <is>
          <t>AD1239</t>
        </is>
      </c>
      <c r="R88" s="2" t="inlineStr"/>
      <c r="S88" s="2" t="inlineStr">
        <is>
          <t>FWO</t>
        </is>
      </c>
      <c r="T88" s="4">
        <f>DATE(2004,05,29)</f>
        <v/>
      </c>
      <c r="U88" s="2" t="inlineStr">
        <is>
          <t>Eric</t>
        </is>
      </c>
    </row>
    <row r="89" ht="15.75" customHeight="1">
      <c r="A89" s="2" t="inlineStr">
        <is>
          <t>Beth Russell</t>
        </is>
      </c>
      <c r="B89" s="2" t="inlineStr">
        <is>
          <t>Male</t>
        </is>
      </c>
      <c r="C89" s="4">
        <f>DATE(2009,03,19)</f>
        <v/>
      </c>
      <c r="D89" s="5" t="inlineStr">
        <is>
          <t>0287576022</t>
        </is>
      </c>
      <c r="E89" s="5" t="inlineStr">
        <is>
          <t>0962170590</t>
        </is>
      </c>
      <c r="F89" s="6" t="inlineStr">
        <is>
          <t>Test_9605165234@gmail.com</t>
        </is>
      </c>
      <c r="G89" s="2" t="inlineStr">
        <is>
          <t>married</t>
        </is>
      </c>
      <c r="H89" s="2" t="inlineStr">
        <is>
          <t>DH</t>
        </is>
      </c>
      <c r="I89" s="2" t="n">
        <v>231096181</v>
      </c>
      <c r="J89" s="1" t="n">
        <v>3874421624</v>
      </c>
      <c r="K89" s="4">
        <f>DATE(2014,07,01)</f>
        <v/>
      </c>
      <c r="L89" s="2" t="inlineStr">
        <is>
          <t>TP. Hà Nội</t>
        </is>
      </c>
      <c r="M89" s="2" t="inlineStr">
        <is>
          <t>TP. Hà Nội</t>
        </is>
      </c>
      <c r="N89" s="2" t="inlineStr">
        <is>
          <t>No</t>
        </is>
      </c>
      <c r="O89" s="2" t="inlineStr">
        <is>
          <t>VietNam</t>
        </is>
      </c>
      <c r="P89" s="2" t="inlineStr">
        <is>
          <t>Nam AD</t>
        </is>
      </c>
      <c r="Q89" s="2" t="inlineStr">
        <is>
          <t>AD1239</t>
        </is>
      </c>
      <c r="R89" s="2" t="inlineStr"/>
      <c r="S89" s="2" t="inlineStr">
        <is>
          <t>FWO</t>
        </is>
      </c>
      <c r="T89" s="4">
        <f>DATE(2021,12,04)</f>
        <v/>
      </c>
      <c r="U89" s="2" t="inlineStr">
        <is>
          <t>Eric</t>
        </is>
      </c>
    </row>
    <row r="90" ht="15.75" customHeight="1">
      <c r="A90" s="2" t="inlineStr">
        <is>
          <t>Denise Stark</t>
        </is>
      </c>
      <c r="B90" s="2" t="inlineStr">
        <is>
          <t>Male</t>
        </is>
      </c>
      <c r="C90" s="4">
        <f>DATE(2012,08,14)</f>
        <v/>
      </c>
      <c r="D90" s="5" t="inlineStr">
        <is>
          <t>0281631708</t>
        </is>
      </c>
      <c r="E90" s="5" t="inlineStr">
        <is>
          <t>0964048252</t>
        </is>
      </c>
      <c r="F90" s="6" t="inlineStr">
        <is>
          <t>Test_1082109994@gmail.com</t>
        </is>
      </c>
      <c r="G90" s="2" t="inlineStr">
        <is>
          <t>married</t>
        </is>
      </c>
      <c r="H90" s="2" t="inlineStr">
        <is>
          <t>DH</t>
        </is>
      </c>
      <c r="I90" s="2" t="n">
        <v>231843129</v>
      </c>
      <c r="J90" s="1" t="n">
        <v>9913136441</v>
      </c>
      <c r="K90" s="4">
        <f>DATE(2015,06,20)</f>
        <v/>
      </c>
      <c r="L90" s="2" t="inlineStr">
        <is>
          <t>TP. Hà Nội</t>
        </is>
      </c>
      <c r="M90" s="2" t="inlineStr">
        <is>
          <t>TP. Hà Nội</t>
        </is>
      </c>
      <c r="N90" s="2" t="inlineStr">
        <is>
          <t>No</t>
        </is>
      </c>
      <c r="O90" s="2" t="inlineStr">
        <is>
          <t>VietNam</t>
        </is>
      </c>
      <c r="P90" s="2" t="inlineStr">
        <is>
          <t>Nam AD</t>
        </is>
      </c>
      <c r="Q90" s="2" t="inlineStr">
        <is>
          <t>AD1239</t>
        </is>
      </c>
      <c r="R90" s="2" t="inlineStr"/>
      <c r="S90" s="2" t="inlineStr">
        <is>
          <t>FWO</t>
        </is>
      </c>
      <c r="T90" s="4">
        <f>DATE(2003,05,15)</f>
        <v/>
      </c>
      <c r="U90" s="2" t="inlineStr">
        <is>
          <t>Eric</t>
        </is>
      </c>
    </row>
    <row r="91" ht="15.75" customHeight="1">
      <c r="A91" s="2" t="inlineStr">
        <is>
          <t>Ashley Rodriguez</t>
        </is>
      </c>
      <c r="B91" s="2" t="inlineStr">
        <is>
          <t>Male</t>
        </is>
      </c>
      <c r="C91" s="4">
        <f>DATE(2020,01,08)</f>
        <v/>
      </c>
      <c r="D91" s="5" t="inlineStr">
        <is>
          <t>0283968500</t>
        </is>
      </c>
      <c r="E91" s="5" t="inlineStr">
        <is>
          <t>0904835596</t>
        </is>
      </c>
      <c r="F91" s="6" t="inlineStr">
        <is>
          <t>Test_7384467341@gmail.com</t>
        </is>
      </c>
      <c r="G91" s="2" t="inlineStr">
        <is>
          <t>married</t>
        </is>
      </c>
      <c r="H91" s="2" t="inlineStr">
        <is>
          <t>DH</t>
        </is>
      </c>
      <c r="I91" s="2" t="n">
        <v>231059052</v>
      </c>
      <c r="J91" s="1" t="n">
        <v>7974671959</v>
      </c>
      <c r="K91" s="4">
        <f>DATE(2001,07,03)</f>
        <v/>
      </c>
      <c r="L91" s="2" t="inlineStr">
        <is>
          <t>TP. Hà Nội</t>
        </is>
      </c>
      <c r="M91" s="2" t="inlineStr">
        <is>
          <t>TP. Hà Nội</t>
        </is>
      </c>
      <c r="N91" s="2" t="inlineStr">
        <is>
          <t>No</t>
        </is>
      </c>
      <c r="O91" s="2" t="inlineStr">
        <is>
          <t>VietNam</t>
        </is>
      </c>
      <c r="P91" s="2" t="inlineStr">
        <is>
          <t>Nam AD</t>
        </is>
      </c>
      <c r="Q91" s="2" t="inlineStr">
        <is>
          <t>AD1239</t>
        </is>
      </c>
      <c r="R91" s="2" t="inlineStr"/>
      <c r="S91" s="2" t="inlineStr">
        <is>
          <t>FWO</t>
        </is>
      </c>
      <c r="T91" s="4">
        <f>DATE(2021,08,01)</f>
        <v/>
      </c>
      <c r="U91" s="2" t="inlineStr">
        <is>
          <t>Eric</t>
        </is>
      </c>
    </row>
    <row r="92" ht="15.75" customHeight="1">
      <c r="A92" s="2" t="inlineStr">
        <is>
          <t>Courtney Cole</t>
        </is>
      </c>
      <c r="B92" s="2" t="inlineStr">
        <is>
          <t>Female</t>
        </is>
      </c>
      <c r="C92" s="4">
        <f>DATE(2020,03,17)</f>
        <v/>
      </c>
      <c r="D92" s="5" t="inlineStr">
        <is>
          <t>0286714588</t>
        </is>
      </c>
      <c r="E92" s="5" t="inlineStr">
        <is>
          <t>0933112183</t>
        </is>
      </c>
      <c r="F92" s="6" t="inlineStr">
        <is>
          <t>Test_0737640876@gmail.com</t>
        </is>
      </c>
      <c r="G92" s="2" t="inlineStr">
        <is>
          <t>married</t>
        </is>
      </c>
      <c r="H92" s="2" t="inlineStr">
        <is>
          <t>DH</t>
        </is>
      </c>
      <c r="I92" s="2" t="n">
        <v>231717649</v>
      </c>
      <c r="J92" s="1" t="n">
        <v>9129392483</v>
      </c>
      <c r="K92" s="4">
        <f>DATE(2011,05,27)</f>
        <v/>
      </c>
      <c r="L92" s="2" t="inlineStr">
        <is>
          <t>TP. Hà Nội</t>
        </is>
      </c>
      <c r="M92" s="2" t="inlineStr">
        <is>
          <t>TP. Hà Nội</t>
        </is>
      </c>
      <c r="N92" s="2" t="inlineStr">
        <is>
          <t>No</t>
        </is>
      </c>
      <c r="O92" s="2" t="inlineStr">
        <is>
          <t>VietNam</t>
        </is>
      </c>
      <c r="P92" s="2" t="inlineStr">
        <is>
          <t>Nam AD</t>
        </is>
      </c>
      <c r="Q92" s="2" t="inlineStr">
        <is>
          <t>AD1239</t>
        </is>
      </c>
      <c r="R92" s="2" t="inlineStr"/>
      <c r="S92" s="2" t="inlineStr">
        <is>
          <t>FWO</t>
        </is>
      </c>
      <c r="T92" s="4">
        <f>DATE(2000,06,27)</f>
        <v/>
      </c>
      <c r="U92" s="2" t="inlineStr">
        <is>
          <t>Eric</t>
        </is>
      </c>
    </row>
    <row r="93" ht="15.75" customHeight="1">
      <c r="A93" s="2" t="inlineStr">
        <is>
          <t>Amanda Fowler</t>
        </is>
      </c>
      <c r="B93" s="2" t="inlineStr">
        <is>
          <t>Male</t>
        </is>
      </c>
      <c r="C93" s="4">
        <f>DATE(2011,06,09)</f>
        <v/>
      </c>
      <c r="D93" s="5" t="inlineStr">
        <is>
          <t>0280874620</t>
        </is>
      </c>
      <c r="E93" s="5" t="inlineStr">
        <is>
          <t>0962247971</t>
        </is>
      </c>
      <c r="F93" s="6" t="inlineStr">
        <is>
          <t>Test_9266325215@gmail.com</t>
        </is>
      </c>
      <c r="G93" s="2" t="inlineStr">
        <is>
          <t>married</t>
        </is>
      </c>
      <c r="H93" s="2" t="inlineStr">
        <is>
          <t>DH</t>
        </is>
      </c>
      <c r="I93" s="2" t="n">
        <v>231874521</v>
      </c>
      <c r="J93" s="1" t="n">
        <v>3432423477</v>
      </c>
      <c r="K93" s="4">
        <f>DATE(2008,12,18)</f>
        <v/>
      </c>
      <c r="L93" s="2" t="inlineStr">
        <is>
          <t>TP. Hà Nội</t>
        </is>
      </c>
      <c r="M93" s="2" t="inlineStr">
        <is>
          <t>TP. Hà Nội</t>
        </is>
      </c>
      <c r="N93" s="2" t="inlineStr">
        <is>
          <t>No</t>
        </is>
      </c>
      <c r="O93" s="2" t="inlineStr">
        <is>
          <t>VietNam</t>
        </is>
      </c>
      <c r="P93" s="2" t="inlineStr">
        <is>
          <t>Nam AD</t>
        </is>
      </c>
      <c r="Q93" s="2" t="inlineStr">
        <is>
          <t>AD1239</t>
        </is>
      </c>
      <c r="R93" s="2" t="inlineStr"/>
      <c r="S93" s="2" t="inlineStr">
        <is>
          <t>FWO</t>
        </is>
      </c>
      <c r="T93" s="4">
        <f>DATE(2019,02,09)</f>
        <v/>
      </c>
      <c r="U93" s="2" t="inlineStr">
        <is>
          <t>Eric</t>
        </is>
      </c>
    </row>
    <row r="94" ht="15.75" customHeight="1">
      <c r="A94" s="2" t="inlineStr">
        <is>
          <t>Larry Smith</t>
        </is>
      </c>
      <c r="B94" s="2" t="inlineStr">
        <is>
          <t>Male</t>
        </is>
      </c>
      <c r="C94" s="4">
        <f>DATE(2007,03,02)</f>
        <v/>
      </c>
      <c r="D94" s="5" t="inlineStr">
        <is>
          <t>0287011134</t>
        </is>
      </c>
      <c r="E94" s="5" t="inlineStr">
        <is>
          <t>0907337147</t>
        </is>
      </c>
      <c r="F94" s="6" t="inlineStr">
        <is>
          <t>Test_6341734740@gmail.com</t>
        </is>
      </c>
      <c r="G94" s="2" t="inlineStr">
        <is>
          <t>married</t>
        </is>
      </c>
      <c r="H94" s="2" t="inlineStr">
        <is>
          <t>DH</t>
        </is>
      </c>
      <c r="I94" s="2" t="n">
        <v>231440509</v>
      </c>
      <c r="J94" s="1" t="n">
        <v>4940050929</v>
      </c>
      <c r="K94" s="4">
        <f>DATE(2001,04,29)</f>
        <v/>
      </c>
      <c r="L94" s="2" t="inlineStr">
        <is>
          <t>TP. Hà Nội</t>
        </is>
      </c>
      <c r="M94" s="2" t="inlineStr">
        <is>
          <t>TP. Hà Nội</t>
        </is>
      </c>
      <c r="N94" s="2" t="inlineStr">
        <is>
          <t>No</t>
        </is>
      </c>
      <c r="O94" s="2" t="inlineStr">
        <is>
          <t>VietNam</t>
        </is>
      </c>
      <c r="P94" s="2" t="inlineStr">
        <is>
          <t>Nam AD</t>
        </is>
      </c>
      <c r="Q94" s="2" t="inlineStr">
        <is>
          <t>AD1239</t>
        </is>
      </c>
      <c r="R94" s="2" t="inlineStr"/>
      <c r="S94" s="2" t="inlineStr">
        <is>
          <t>FWO</t>
        </is>
      </c>
      <c r="T94" s="4">
        <f>DATE(2011,02,22)</f>
        <v/>
      </c>
      <c r="U94" s="2" t="inlineStr">
        <is>
          <t>Eric</t>
        </is>
      </c>
    </row>
    <row r="95" ht="15.75" customHeight="1">
      <c r="A95" s="2" t="inlineStr">
        <is>
          <t>Patricia Henson</t>
        </is>
      </c>
      <c r="B95" s="2" t="inlineStr">
        <is>
          <t>Male</t>
        </is>
      </c>
      <c r="C95" s="4">
        <f>DATE(2003,06,27)</f>
        <v/>
      </c>
      <c r="D95" s="5" t="inlineStr">
        <is>
          <t>0282347228</t>
        </is>
      </c>
      <c r="E95" s="5" t="inlineStr">
        <is>
          <t>0949970181</t>
        </is>
      </c>
      <c r="F95" s="6" t="inlineStr">
        <is>
          <t>Test_7541150672@gmail.com</t>
        </is>
      </c>
      <c r="G95" s="2" t="inlineStr">
        <is>
          <t>married</t>
        </is>
      </c>
      <c r="H95" s="2" t="inlineStr">
        <is>
          <t>DH</t>
        </is>
      </c>
      <c r="I95" s="2" t="n">
        <v>231751237</v>
      </c>
      <c r="J95" s="1" t="n">
        <v>3467304793</v>
      </c>
      <c r="K95" s="4">
        <f>DATE(2014,01,10)</f>
        <v/>
      </c>
      <c r="L95" s="2" t="inlineStr">
        <is>
          <t>TP. Hà Nội</t>
        </is>
      </c>
      <c r="M95" s="2" t="inlineStr">
        <is>
          <t>TP. Hà Nội</t>
        </is>
      </c>
      <c r="N95" s="2" t="inlineStr">
        <is>
          <t>No</t>
        </is>
      </c>
      <c r="O95" s="2" t="inlineStr">
        <is>
          <t>VietNam</t>
        </is>
      </c>
      <c r="P95" s="2" t="inlineStr">
        <is>
          <t>Nam AD</t>
        </is>
      </c>
      <c r="Q95" s="2" t="inlineStr">
        <is>
          <t>AD1239</t>
        </is>
      </c>
      <c r="R95" s="2" t="inlineStr"/>
      <c r="S95" s="2" t="inlineStr">
        <is>
          <t>FWO</t>
        </is>
      </c>
      <c r="T95" s="4">
        <f>DATE(2016,04,26)</f>
        <v/>
      </c>
      <c r="U95" s="2" t="inlineStr">
        <is>
          <t>Eric</t>
        </is>
      </c>
    </row>
    <row r="96" ht="15.75" customHeight="1">
      <c r="A96" s="2" t="inlineStr">
        <is>
          <t>Warren Thomas</t>
        </is>
      </c>
      <c r="B96" s="2" t="inlineStr">
        <is>
          <t>Female</t>
        </is>
      </c>
      <c r="C96" s="4">
        <f>DATE(2020,04,24)</f>
        <v/>
      </c>
      <c r="D96" s="5" t="inlineStr">
        <is>
          <t>0282136212</t>
        </is>
      </c>
      <c r="E96" s="5" t="inlineStr">
        <is>
          <t>0934624142</t>
        </is>
      </c>
      <c r="F96" s="6" t="inlineStr">
        <is>
          <t>Test_6118735612@gmail.com</t>
        </is>
      </c>
      <c r="G96" s="2" t="inlineStr">
        <is>
          <t>married</t>
        </is>
      </c>
      <c r="H96" s="2" t="inlineStr">
        <is>
          <t>DH</t>
        </is>
      </c>
      <c r="I96" s="2" t="n">
        <v>231363835</v>
      </c>
      <c r="J96" s="1" t="n">
        <v>4119228302</v>
      </c>
      <c r="K96" s="4">
        <f>DATE(2009,01,29)</f>
        <v/>
      </c>
      <c r="L96" s="2" t="inlineStr">
        <is>
          <t>TP. Hà Nội</t>
        </is>
      </c>
      <c r="M96" s="2" t="inlineStr">
        <is>
          <t>TP. Hà Nội</t>
        </is>
      </c>
      <c r="N96" s="2" t="inlineStr">
        <is>
          <t>No</t>
        </is>
      </c>
      <c r="O96" s="2" t="inlineStr">
        <is>
          <t>VietNam</t>
        </is>
      </c>
      <c r="P96" s="2" t="inlineStr">
        <is>
          <t>Nam AD</t>
        </is>
      </c>
      <c r="Q96" s="2" t="inlineStr">
        <is>
          <t>AD1239</t>
        </is>
      </c>
      <c r="R96" s="2" t="inlineStr"/>
      <c r="S96" s="2" t="inlineStr">
        <is>
          <t>FWO</t>
        </is>
      </c>
      <c r="T96" s="4">
        <f>DATE(2004,10,29)</f>
        <v/>
      </c>
      <c r="U96" s="2" t="inlineStr">
        <is>
          <t>Eric</t>
        </is>
      </c>
    </row>
    <row r="97" ht="15.75" customHeight="1">
      <c r="A97" s="2" t="inlineStr">
        <is>
          <t>Hannah Hubbard</t>
        </is>
      </c>
      <c r="B97" s="2" t="inlineStr">
        <is>
          <t>Female</t>
        </is>
      </c>
      <c r="C97" s="4">
        <f>DATE(2007,09,04)</f>
        <v/>
      </c>
      <c r="D97" s="5" t="inlineStr">
        <is>
          <t>0288924508</t>
        </is>
      </c>
      <c r="E97" s="5" t="inlineStr">
        <is>
          <t>0991543110</t>
        </is>
      </c>
      <c r="F97" s="6" t="inlineStr">
        <is>
          <t>Test_7708966452@gmail.com</t>
        </is>
      </c>
      <c r="G97" s="2" t="inlineStr">
        <is>
          <t>married</t>
        </is>
      </c>
      <c r="H97" s="2" t="inlineStr">
        <is>
          <t>DH</t>
        </is>
      </c>
      <c r="I97" s="2" t="n">
        <v>231333220</v>
      </c>
      <c r="J97" s="1" t="n">
        <v>4615488066</v>
      </c>
      <c r="K97" s="4">
        <f>DATE(2008,11,30)</f>
        <v/>
      </c>
      <c r="L97" s="2" t="inlineStr">
        <is>
          <t>TP. Hà Nội</t>
        </is>
      </c>
      <c r="M97" s="2" t="inlineStr">
        <is>
          <t>TP. Hà Nội</t>
        </is>
      </c>
      <c r="N97" s="2" t="inlineStr">
        <is>
          <t>No</t>
        </is>
      </c>
      <c r="O97" s="2" t="inlineStr">
        <is>
          <t>VietNam</t>
        </is>
      </c>
      <c r="P97" s="2" t="inlineStr">
        <is>
          <t>Nam AD</t>
        </is>
      </c>
      <c r="Q97" s="2" t="inlineStr">
        <is>
          <t>AD1239</t>
        </is>
      </c>
      <c r="R97" s="2" t="inlineStr"/>
      <c r="S97" s="2" t="inlineStr">
        <is>
          <t>FWO</t>
        </is>
      </c>
      <c r="T97" s="4">
        <f>DATE(2003,10,21)</f>
        <v/>
      </c>
      <c r="U97" s="2" t="inlineStr">
        <is>
          <t>Eric</t>
        </is>
      </c>
    </row>
    <row r="98" ht="15.75" customHeight="1">
      <c r="A98" s="2" t="inlineStr">
        <is>
          <t>Heather Mitchell</t>
        </is>
      </c>
      <c r="B98" s="2" t="inlineStr">
        <is>
          <t>Female</t>
        </is>
      </c>
      <c r="C98" s="4">
        <f>DATE(2008,09,16)</f>
        <v/>
      </c>
      <c r="D98" s="5" t="inlineStr">
        <is>
          <t>0287064387</t>
        </is>
      </c>
      <c r="E98" s="5" t="inlineStr">
        <is>
          <t>0995188327</t>
        </is>
      </c>
      <c r="F98" s="6" t="inlineStr">
        <is>
          <t>Test_9016831302@gmail.com</t>
        </is>
      </c>
      <c r="G98" s="2" t="inlineStr">
        <is>
          <t>married</t>
        </is>
      </c>
      <c r="H98" s="2" t="inlineStr">
        <is>
          <t>DH</t>
        </is>
      </c>
      <c r="I98" s="2" t="n">
        <v>231757817</v>
      </c>
      <c r="J98" s="1" t="n">
        <v>1215958367</v>
      </c>
      <c r="K98" s="4">
        <f>DATE(2019,11,18)</f>
        <v/>
      </c>
      <c r="L98" s="2" t="inlineStr">
        <is>
          <t>TP. Hà Nội</t>
        </is>
      </c>
      <c r="M98" s="2" t="inlineStr">
        <is>
          <t>TP. Hà Nội</t>
        </is>
      </c>
      <c r="N98" s="2" t="inlineStr">
        <is>
          <t>No</t>
        </is>
      </c>
      <c r="O98" s="2" t="inlineStr">
        <is>
          <t>VietNam</t>
        </is>
      </c>
      <c r="P98" s="2" t="inlineStr">
        <is>
          <t>Nam AD</t>
        </is>
      </c>
      <c r="Q98" s="2" t="inlineStr">
        <is>
          <t>AD1239</t>
        </is>
      </c>
      <c r="R98" s="2" t="inlineStr"/>
      <c r="S98" s="2" t="inlineStr">
        <is>
          <t>FWO</t>
        </is>
      </c>
      <c r="T98" s="4">
        <f>DATE(2006,02,11)</f>
        <v/>
      </c>
      <c r="U98" s="2" t="inlineStr">
        <is>
          <t>Eric</t>
        </is>
      </c>
    </row>
    <row r="99" ht="15.75" customHeight="1">
      <c r="A99" s="2" t="inlineStr">
        <is>
          <t>Melissa Sandoval</t>
        </is>
      </c>
      <c r="B99" s="2" t="inlineStr">
        <is>
          <t>Female</t>
        </is>
      </c>
      <c r="C99" s="4">
        <f>DATE(2005,04,12)</f>
        <v/>
      </c>
      <c r="D99" s="5" t="inlineStr">
        <is>
          <t>0289420068</t>
        </is>
      </c>
      <c r="E99" s="5" t="inlineStr">
        <is>
          <t>0967024607</t>
        </is>
      </c>
      <c r="F99" s="6" t="inlineStr">
        <is>
          <t>Test_1565830892@gmail.com</t>
        </is>
      </c>
      <c r="G99" s="2" t="inlineStr">
        <is>
          <t>married</t>
        </is>
      </c>
      <c r="H99" s="2" t="inlineStr">
        <is>
          <t>DH</t>
        </is>
      </c>
      <c r="I99" s="2" t="n">
        <v>231701091</v>
      </c>
      <c r="J99" s="1" t="n">
        <v>5653300874</v>
      </c>
      <c r="K99" s="4">
        <f>DATE(2000,07,01)</f>
        <v/>
      </c>
      <c r="L99" s="2" t="inlineStr">
        <is>
          <t>TP. Hà Nội</t>
        </is>
      </c>
      <c r="M99" s="2" t="inlineStr">
        <is>
          <t>TP. Hà Nội</t>
        </is>
      </c>
      <c r="N99" s="2" t="inlineStr">
        <is>
          <t>No</t>
        </is>
      </c>
      <c r="O99" s="2" t="inlineStr">
        <is>
          <t>VietNam</t>
        </is>
      </c>
      <c r="P99" s="2" t="inlineStr">
        <is>
          <t>Nam AD</t>
        </is>
      </c>
      <c r="Q99" s="2" t="inlineStr">
        <is>
          <t>AD1239</t>
        </is>
      </c>
      <c r="R99" s="2" t="inlineStr"/>
      <c r="S99" s="2" t="inlineStr">
        <is>
          <t>FWO</t>
        </is>
      </c>
      <c r="T99" s="4">
        <f>DATE(2020,03,24)</f>
        <v/>
      </c>
      <c r="U99" s="2" t="inlineStr">
        <is>
          <t>Eric</t>
        </is>
      </c>
    </row>
    <row r="100" ht="15.75" customHeight="1">
      <c r="A100" s="2" t="inlineStr">
        <is>
          <t>Robert Collins</t>
        </is>
      </c>
      <c r="B100" s="2" t="inlineStr">
        <is>
          <t>Female</t>
        </is>
      </c>
      <c r="C100" s="4">
        <f>DATE(2006,12,21)</f>
        <v/>
      </c>
      <c r="D100" s="5" t="inlineStr">
        <is>
          <t>0284257990</t>
        </is>
      </c>
      <c r="E100" s="5" t="inlineStr">
        <is>
          <t>0938162690</t>
        </is>
      </c>
      <c r="F100" s="6" t="inlineStr">
        <is>
          <t>Test_0675099758@gmail.com</t>
        </is>
      </c>
      <c r="G100" s="2" t="inlineStr">
        <is>
          <t>married</t>
        </is>
      </c>
      <c r="H100" s="2" t="inlineStr">
        <is>
          <t>DH</t>
        </is>
      </c>
      <c r="I100" s="2" t="n">
        <v>231475520</v>
      </c>
      <c r="J100" s="1" t="n">
        <v>1555665770</v>
      </c>
      <c r="K100" s="4">
        <f>DATE(2022,04,28)</f>
        <v/>
      </c>
      <c r="L100" s="2" t="inlineStr">
        <is>
          <t>TP. Hà Nội</t>
        </is>
      </c>
      <c r="M100" s="2" t="inlineStr">
        <is>
          <t>TP. Hà Nội</t>
        </is>
      </c>
      <c r="N100" s="2" t="inlineStr">
        <is>
          <t>No</t>
        </is>
      </c>
      <c r="O100" s="2" t="inlineStr">
        <is>
          <t>VietNam</t>
        </is>
      </c>
      <c r="P100" s="2" t="inlineStr">
        <is>
          <t>Nam AD</t>
        </is>
      </c>
      <c r="Q100" s="2" t="inlineStr">
        <is>
          <t>AD1239</t>
        </is>
      </c>
      <c r="R100" s="2" t="inlineStr"/>
      <c r="S100" s="2" t="inlineStr">
        <is>
          <t>FWO</t>
        </is>
      </c>
      <c r="T100" s="4">
        <f>DATE(2011,12,26)</f>
        <v/>
      </c>
      <c r="U100" s="2" t="inlineStr">
        <is>
          <t>Eric</t>
        </is>
      </c>
    </row>
    <row r="101" ht="15.75" customHeight="1">
      <c r="A101" s="2" t="inlineStr">
        <is>
          <t>Jimmy Morales</t>
        </is>
      </c>
      <c r="B101" s="2" t="inlineStr">
        <is>
          <t>Female</t>
        </is>
      </c>
      <c r="C101" s="4">
        <f>DATE(2007,02,03)</f>
        <v/>
      </c>
      <c r="D101" s="5" t="inlineStr">
        <is>
          <t>0286754293</t>
        </is>
      </c>
      <c r="E101" s="5" t="inlineStr">
        <is>
          <t>0962987758</t>
        </is>
      </c>
      <c r="F101" s="6" t="inlineStr">
        <is>
          <t>Test_6269964498@gmail.com</t>
        </is>
      </c>
      <c r="G101" s="2" t="inlineStr">
        <is>
          <t>married</t>
        </is>
      </c>
      <c r="H101" s="2" t="inlineStr">
        <is>
          <t>DH</t>
        </is>
      </c>
      <c r="I101" s="2" t="n">
        <v>231040229</v>
      </c>
      <c r="J101" s="1" t="n">
        <v>3648734725</v>
      </c>
      <c r="K101" s="4">
        <f>DATE(2004,04,06)</f>
        <v/>
      </c>
      <c r="L101" s="2" t="inlineStr">
        <is>
          <t>TP. Hà Nội</t>
        </is>
      </c>
      <c r="M101" s="2" t="inlineStr">
        <is>
          <t>TP. Hà Nội</t>
        </is>
      </c>
      <c r="N101" s="2" t="inlineStr">
        <is>
          <t>No</t>
        </is>
      </c>
      <c r="O101" s="2" t="inlineStr">
        <is>
          <t>VietNam</t>
        </is>
      </c>
      <c r="P101" s="2" t="inlineStr">
        <is>
          <t>Nam AD</t>
        </is>
      </c>
      <c r="Q101" s="2" t="inlineStr">
        <is>
          <t>AD1239</t>
        </is>
      </c>
      <c r="R101" s="2" t="inlineStr"/>
      <c r="S101" s="2" t="inlineStr">
        <is>
          <t>FWO</t>
        </is>
      </c>
      <c r="T101" s="4">
        <f>DATE(2011,07,30)</f>
        <v/>
      </c>
      <c r="U101" s="2" t="inlineStr">
        <is>
          <t>Eric</t>
        </is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VN-LADM-HUNGCHUT</dc:creator>
  <dcterms:created xsi:type="dcterms:W3CDTF">2015-06-05T18:17:20Z</dcterms:created>
  <dcterms:modified xsi:type="dcterms:W3CDTF">2023-01-01T08:24:08Z</dcterms:modified>
  <cp:lastModifiedBy>Admin</cp:lastModifiedBy>
</cp:coreProperties>
</file>