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Members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  <scheme val="minor"/>
    </font>
    <font>
      <name val="Times New Roman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pivotButton="0" quotePrefix="0" xfId="0"/>
    <xf numFmtId="0" fontId="3" fillId="0" borderId="1" applyAlignment="1" pivotButton="0" quotePrefix="0" xfId="2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14" fontId="0" fillId="0" borderId="1" pivotButton="0" quotePrefix="0" xfId="0"/>
    <xf numFmtId="49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tabSelected="1" workbookViewId="0">
      <selection activeCell="W8" sqref="W8"/>
    </sheetView>
  </sheetViews>
  <sheetFormatPr baseColWidth="8" defaultColWidth="8.7109375" defaultRowHeight="15" outlineLevelCol="0"/>
  <cols>
    <col width="13.42578125" customWidth="1" min="1" max="1"/>
    <col width="12.28515625" customWidth="1" min="3" max="3"/>
    <col width="11.7109375" customWidth="1" min="4" max="4"/>
    <col width="11" customWidth="1" min="5" max="5"/>
    <col width="23.42578125" customWidth="1" min="6" max="6"/>
    <col width="12.28515625" bestFit="1" customWidth="1" min="7" max="7"/>
    <col width="9.140625" bestFit="1" customWidth="1" min="8" max="8"/>
    <col width="10.140625" bestFit="1" customWidth="1" min="9" max="9"/>
    <col width="13.28515625" bestFit="1" customWidth="1" min="10" max="10"/>
    <col width="11.140625" customWidth="1" min="11" max="11"/>
    <col width="9.7109375" bestFit="1" customWidth="1" min="12" max="12"/>
    <col width="10.28515625" customWidth="1" min="13" max="13"/>
    <col width="7.42578125" customWidth="1" min="14" max="14"/>
    <col width="10" bestFit="1" customWidth="1" min="15" max="15"/>
    <col width="14.7109375" customWidth="1" min="16" max="16"/>
    <col width="14.28515625" customWidth="1" min="17" max="17"/>
    <col width="13.7109375" customWidth="1" min="18" max="18"/>
    <col width="5.7109375" customWidth="1" min="19" max="19"/>
    <col width="10.5703125" bestFit="1" customWidth="1" min="20" max="20"/>
    <col width="9.42578125" customWidth="1" min="21" max="21"/>
  </cols>
  <sheetData>
    <row r="1" ht="30" customHeight="1">
      <c r="A1" s="7" t="inlineStr">
        <is>
          <t>Full Name</t>
        </is>
      </c>
      <c r="B1" s="2" t="inlineStr">
        <is>
          <t>Gender</t>
        </is>
      </c>
      <c r="C1" s="2" t="inlineStr">
        <is>
          <t>Birth day</t>
        </is>
      </c>
      <c r="D1" s="2" t="inlineStr">
        <is>
          <t>Phone</t>
        </is>
      </c>
      <c r="E1" s="2" t="inlineStr">
        <is>
          <t>Mobile</t>
        </is>
      </c>
      <c r="F1" s="7" t="inlineStr">
        <is>
          <t>Email</t>
        </is>
      </c>
      <c r="G1" s="2" t="inlineStr">
        <is>
          <t>Marital status</t>
        </is>
      </c>
      <c r="H1" s="2" t="inlineStr">
        <is>
          <t>Education</t>
        </is>
      </c>
      <c r="I1" s="2" t="inlineStr">
        <is>
          <t>Passport</t>
        </is>
      </c>
      <c r="J1" s="7" t="inlineStr">
        <is>
          <t>Id Number</t>
        </is>
      </c>
      <c r="K1" s="2" t="inlineStr">
        <is>
          <t>Issue date</t>
        </is>
      </c>
      <c r="L1" s="2" t="inlineStr">
        <is>
          <t>Issue Place</t>
        </is>
      </c>
      <c r="M1" s="3" t="inlineStr">
        <is>
          <t>Birth Place</t>
        </is>
      </c>
      <c r="N1" s="2" t="inlineStr">
        <is>
          <t>Religion</t>
        </is>
      </c>
      <c r="O1" s="2" t="inlineStr">
        <is>
          <t>Nationality</t>
        </is>
      </c>
      <c r="P1" s="2" t="inlineStr">
        <is>
          <t>Reporter Name</t>
        </is>
      </c>
      <c r="Q1" s="2" t="inlineStr">
        <is>
          <t>Reporter Code</t>
        </is>
      </c>
      <c r="R1" s="2" t="inlineStr">
        <is>
          <t>Agent Code</t>
        </is>
      </c>
      <c r="S1" s="2" t="inlineStr">
        <is>
          <t>Title</t>
        </is>
      </c>
      <c r="T1" s="2" t="inlineStr">
        <is>
          <t>Ter Date</t>
        </is>
      </c>
      <c r="U1" s="2" t="inlineStr">
        <is>
          <t>AD Name</t>
        </is>
      </c>
    </row>
    <row r="2" ht="15.75" customHeight="1">
      <c r="A2" s="2" t="inlineStr">
        <is>
          <t>Megan Huber</t>
        </is>
      </c>
      <c r="B2" s="2" t="inlineStr">
        <is>
          <t>Male</t>
        </is>
      </c>
      <c r="C2" s="4">
        <f>DATE(2006,08,29)</f>
        <v/>
      </c>
      <c r="D2" s="5" t="inlineStr">
        <is>
          <t>0285022077</t>
        </is>
      </c>
      <c r="E2" s="5" t="inlineStr">
        <is>
          <t>0999997321</t>
        </is>
      </c>
      <c r="F2" s="6" t="inlineStr">
        <is>
          <t>Test_8991139337@gmail.com</t>
        </is>
      </c>
      <c r="G2" s="2" t="inlineStr">
        <is>
          <t>married</t>
        </is>
      </c>
      <c r="H2" s="2" t="inlineStr">
        <is>
          <t>DH</t>
        </is>
      </c>
      <c r="I2" s="2" t="n">
        <v>231643905</v>
      </c>
      <c r="J2" s="1" t="n">
        <v>3174258070</v>
      </c>
      <c r="K2" s="4">
        <f>DATE(2011,10,24)</f>
        <v/>
      </c>
      <c r="L2" s="2" t="inlineStr">
        <is>
          <t>TP. Hà Nội</t>
        </is>
      </c>
      <c r="M2" s="2" t="inlineStr">
        <is>
          <t>TP. Hà Nội</t>
        </is>
      </c>
      <c r="N2" s="2" t="inlineStr">
        <is>
          <t>No</t>
        </is>
      </c>
      <c r="O2" s="2" t="inlineStr">
        <is>
          <t>VietNam</t>
        </is>
      </c>
      <c r="P2" s="2" t="inlineStr">
        <is>
          <t>Nam AD</t>
        </is>
      </c>
      <c r="Q2" s="2" t="inlineStr">
        <is>
          <t>AD1239</t>
        </is>
      </c>
      <c r="R2" s="2" t="inlineStr"/>
      <c r="S2" s="2" t="inlineStr">
        <is>
          <t>FWO</t>
        </is>
      </c>
      <c r="T2" s="4">
        <f>DATE(2017,06,10)</f>
        <v/>
      </c>
      <c r="U2" s="2" t="inlineStr">
        <is>
          <t>Eric</t>
        </is>
      </c>
    </row>
    <row r="3" ht="15.75" customHeight="1">
      <c r="A3" s="2" t="inlineStr">
        <is>
          <t>Levi Rodriguez</t>
        </is>
      </c>
      <c r="B3" s="2" t="inlineStr">
        <is>
          <t>Female</t>
        </is>
      </c>
      <c r="C3" s="4">
        <f>DATE(2019,08,27)</f>
        <v/>
      </c>
      <c r="D3" s="5" t="inlineStr">
        <is>
          <t>0286630670</t>
        </is>
      </c>
      <c r="E3" s="5" t="inlineStr">
        <is>
          <t>0902261722</t>
        </is>
      </c>
      <c r="F3" s="6" t="inlineStr">
        <is>
          <t>Test_7143829990@gmail.com</t>
        </is>
      </c>
      <c r="G3" s="2" t="inlineStr">
        <is>
          <t>married</t>
        </is>
      </c>
      <c r="H3" s="2" t="inlineStr">
        <is>
          <t>DH</t>
        </is>
      </c>
      <c r="I3" s="2" t="n">
        <v>231142715</v>
      </c>
      <c r="J3" s="1" t="n">
        <v>5516508673</v>
      </c>
      <c r="K3" s="4">
        <f>DATE(2011,08,26)</f>
        <v/>
      </c>
      <c r="L3" s="2" t="inlineStr">
        <is>
          <t>TP. Hà Nội</t>
        </is>
      </c>
      <c r="M3" s="2" t="inlineStr">
        <is>
          <t>TP. Hà Nội</t>
        </is>
      </c>
      <c r="N3" s="2" t="inlineStr">
        <is>
          <t>No</t>
        </is>
      </c>
      <c r="O3" s="2" t="inlineStr">
        <is>
          <t>VietNam</t>
        </is>
      </c>
      <c r="P3" s="2" t="inlineStr">
        <is>
          <t>Nam AD</t>
        </is>
      </c>
      <c r="Q3" s="2" t="inlineStr">
        <is>
          <t>AD1239</t>
        </is>
      </c>
      <c r="R3" s="2" t="inlineStr"/>
      <c r="S3" s="2" t="inlineStr">
        <is>
          <t>FWO</t>
        </is>
      </c>
      <c r="T3" s="4">
        <f>DATE(2016,06,17)</f>
        <v/>
      </c>
      <c r="U3" s="2" t="inlineStr">
        <is>
          <t>Eric</t>
        </is>
      </c>
    </row>
    <row r="4" ht="15.75" customHeight="1">
      <c r="A4" s="2" t="inlineStr">
        <is>
          <t>Tammy Nguyen</t>
        </is>
      </c>
      <c r="B4" s="2" t="inlineStr">
        <is>
          <t>Female</t>
        </is>
      </c>
      <c r="C4" s="4">
        <f>DATE(2002,03,07)</f>
        <v/>
      </c>
      <c r="D4" s="5" t="inlineStr">
        <is>
          <t>0281547688</t>
        </is>
      </c>
      <c r="E4" s="5" t="inlineStr">
        <is>
          <t>0912987860</t>
        </is>
      </c>
      <c r="F4" s="6" t="inlineStr">
        <is>
          <t>Test_8526374815@gmail.com</t>
        </is>
      </c>
      <c r="G4" s="2" t="inlineStr">
        <is>
          <t>married</t>
        </is>
      </c>
      <c r="H4" s="2" t="inlineStr">
        <is>
          <t>DH</t>
        </is>
      </c>
      <c r="I4" s="2" t="n">
        <v>231964719</v>
      </c>
      <c r="J4" s="1" t="n">
        <v>3464938544</v>
      </c>
      <c r="K4" s="4">
        <f>DATE(2020,07,01)</f>
        <v/>
      </c>
      <c r="L4" s="2" t="inlineStr">
        <is>
          <t>TP. Hà Nội</t>
        </is>
      </c>
      <c r="M4" s="2" t="inlineStr">
        <is>
          <t>TP. Hà Nội</t>
        </is>
      </c>
      <c r="N4" s="2" t="inlineStr">
        <is>
          <t>No</t>
        </is>
      </c>
      <c r="O4" s="2" t="inlineStr">
        <is>
          <t>VietNam</t>
        </is>
      </c>
      <c r="P4" s="2" t="inlineStr">
        <is>
          <t>Nam AD</t>
        </is>
      </c>
      <c r="Q4" s="2" t="inlineStr">
        <is>
          <t>AD1239</t>
        </is>
      </c>
      <c r="R4" s="2" t="inlineStr"/>
      <c r="S4" s="2" t="inlineStr">
        <is>
          <t>FWO</t>
        </is>
      </c>
      <c r="T4" s="4">
        <f>DATE(2017,12,18)</f>
        <v/>
      </c>
      <c r="U4" s="2" t="inlineStr">
        <is>
          <t>Eric</t>
        </is>
      </c>
    </row>
    <row r="5" ht="15.75" customHeight="1">
      <c r="A5" s="2" t="inlineStr">
        <is>
          <t>Anna Chambers</t>
        </is>
      </c>
      <c r="B5" s="2" t="inlineStr">
        <is>
          <t>Male</t>
        </is>
      </c>
      <c r="C5" s="4">
        <f>DATE(2017,02,04)</f>
        <v/>
      </c>
      <c r="D5" s="5" t="inlineStr">
        <is>
          <t>0283080226</t>
        </is>
      </c>
      <c r="E5" s="5" t="inlineStr">
        <is>
          <t>0991204677</t>
        </is>
      </c>
      <c r="F5" s="6" t="inlineStr">
        <is>
          <t>Test_1875375083@gmail.com</t>
        </is>
      </c>
      <c r="G5" s="2" t="inlineStr">
        <is>
          <t>married</t>
        </is>
      </c>
      <c r="H5" s="2" t="inlineStr">
        <is>
          <t>DH</t>
        </is>
      </c>
      <c r="I5" s="2" t="n">
        <v>231448656</v>
      </c>
      <c r="J5" s="1" t="n">
        <v>7002877156</v>
      </c>
      <c r="K5" s="4">
        <f>DATE(2014,10,29)</f>
        <v/>
      </c>
      <c r="L5" s="2" t="inlineStr">
        <is>
          <t>TP. Hà Nội</t>
        </is>
      </c>
      <c r="M5" s="2" t="inlineStr">
        <is>
          <t>TP. Hà Nội</t>
        </is>
      </c>
      <c r="N5" s="2" t="inlineStr">
        <is>
          <t>No</t>
        </is>
      </c>
      <c r="O5" s="2" t="inlineStr">
        <is>
          <t>VietNam</t>
        </is>
      </c>
      <c r="P5" s="2" t="inlineStr">
        <is>
          <t>Nam AD</t>
        </is>
      </c>
      <c r="Q5" s="2" t="inlineStr">
        <is>
          <t>AD1239</t>
        </is>
      </c>
      <c r="R5" s="2" t="inlineStr"/>
      <c r="S5" s="2" t="inlineStr">
        <is>
          <t>FWO</t>
        </is>
      </c>
      <c r="T5" s="4">
        <f>DATE(2002,03,10)</f>
        <v/>
      </c>
      <c r="U5" s="2" t="inlineStr">
        <is>
          <t>Eric</t>
        </is>
      </c>
    </row>
    <row r="6" ht="15.75" customHeight="1">
      <c r="A6" s="2" t="inlineStr">
        <is>
          <t>Sergio Vargas</t>
        </is>
      </c>
      <c r="B6" s="2" t="inlineStr">
        <is>
          <t>Female</t>
        </is>
      </c>
      <c r="C6" s="4">
        <f>DATE(2000,04,26)</f>
        <v/>
      </c>
      <c r="D6" s="5" t="inlineStr">
        <is>
          <t>0281767075</t>
        </is>
      </c>
      <c r="E6" s="5" t="inlineStr">
        <is>
          <t>0964860724</t>
        </is>
      </c>
      <c r="F6" s="6" t="inlineStr">
        <is>
          <t>Test_7546755732@gmail.com</t>
        </is>
      </c>
      <c r="G6" s="2" t="inlineStr">
        <is>
          <t>married</t>
        </is>
      </c>
      <c r="H6" s="2" t="inlineStr">
        <is>
          <t>DH</t>
        </is>
      </c>
      <c r="I6" s="2" t="n">
        <v>231749902</v>
      </c>
      <c r="J6" s="1" t="n">
        <v>7783458401</v>
      </c>
      <c r="K6" s="4">
        <f>DATE(2004,01,13)</f>
        <v/>
      </c>
      <c r="L6" s="2" t="inlineStr">
        <is>
          <t>TP. Hà Nội</t>
        </is>
      </c>
      <c r="M6" s="2" t="inlineStr">
        <is>
          <t>TP. Hà Nội</t>
        </is>
      </c>
      <c r="N6" s="2" t="inlineStr">
        <is>
          <t>No</t>
        </is>
      </c>
      <c r="O6" s="2" t="inlineStr">
        <is>
          <t>VietNam</t>
        </is>
      </c>
      <c r="P6" s="2" t="inlineStr">
        <is>
          <t>Nam AD</t>
        </is>
      </c>
      <c r="Q6" s="2" t="inlineStr">
        <is>
          <t>AD1239</t>
        </is>
      </c>
      <c r="R6" s="2" t="inlineStr"/>
      <c r="S6" s="2" t="inlineStr">
        <is>
          <t>FWO</t>
        </is>
      </c>
      <c r="T6" s="4">
        <f>DATE(2004,08,10)</f>
        <v/>
      </c>
      <c r="U6" s="2" t="inlineStr">
        <is>
          <t>Eric</t>
        </is>
      </c>
    </row>
    <row r="7" ht="15.75" customHeight="1">
      <c r="A7" s="2" t="inlineStr">
        <is>
          <t>Randy Williams</t>
        </is>
      </c>
      <c r="B7" s="2" t="inlineStr">
        <is>
          <t>Male</t>
        </is>
      </c>
      <c r="C7" s="4">
        <f>DATE(2003,11,04)</f>
        <v/>
      </c>
      <c r="D7" s="5" t="inlineStr">
        <is>
          <t>0283851051</t>
        </is>
      </c>
      <c r="E7" s="5" t="inlineStr">
        <is>
          <t>0978079987</t>
        </is>
      </c>
      <c r="F7" s="6" t="inlineStr">
        <is>
          <t>Test_5694150407@gmail.com</t>
        </is>
      </c>
      <c r="G7" s="2" t="inlineStr">
        <is>
          <t>married</t>
        </is>
      </c>
      <c r="H7" s="2" t="inlineStr">
        <is>
          <t>DH</t>
        </is>
      </c>
      <c r="I7" s="2" t="n">
        <v>231016772</v>
      </c>
      <c r="J7" s="1" t="n">
        <v>8692461261</v>
      </c>
      <c r="K7" s="4">
        <f>DATE(2009,10,03)</f>
        <v/>
      </c>
      <c r="L7" s="2" t="inlineStr">
        <is>
          <t>TP. Hà Nội</t>
        </is>
      </c>
      <c r="M7" s="2" t="inlineStr">
        <is>
          <t>TP. Hà Nội</t>
        </is>
      </c>
      <c r="N7" s="2" t="inlineStr">
        <is>
          <t>No</t>
        </is>
      </c>
      <c r="O7" s="2" t="inlineStr">
        <is>
          <t>VietNam</t>
        </is>
      </c>
      <c r="P7" s="2" t="inlineStr">
        <is>
          <t>Nam AD</t>
        </is>
      </c>
      <c r="Q7" s="2" t="inlineStr">
        <is>
          <t>AD1239</t>
        </is>
      </c>
      <c r="R7" s="2" t="inlineStr"/>
      <c r="S7" s="2" t="inlineStr">
        <is>
          <t>FWO</t>
        </is>
      </c>
      <c r="T7" s="4">
        <f>DATE(2010,08,15)</f>
        <v/>
      </c>
      <c r="U7" s="2" t="inlineStr">
        <is>
          <t>Eric</t>
        </is>
      </c>
    </row>
    <row r="8" ht="15.75" customHeight="1">
      <c r="A8" s="2" t="inlineStr">
        <is>
          <t>Tracy Wilson</t>
        </is>
      </c>
      <c r="B8" s="2" t="inlineStr">
        <is>
          <t>Male</t>
        </is>
      </c>
      <c r="C8" s="4">
        <f>DATE(2002,06,14)</f>
        <v/>
      </c>
      <c r="D8" s="5" t="inlineStr">
        <is>
          <t>0284895030</t>
        </is>
      </c>
      <c r="E8" s="5" t="inlineStr">
        <is>
          <t>0956969993</t>
        </is>
      </c>
      <c r="F8" s="6" t="inlineStr">
        <is>
          <t>Test_4141925658@gmail.com</t>
        </is>
      </c>
      <c r="G8" s="2" t="inlineStr">
        <is>
          <t>married</t>
        </is>
      </c>
      <c r="H8" s="2" t="inlineStr">
        <is>
          <t>DH</t>
        </is>
      </c>
      <c r="I8" s="2" t="n">
        <v>231308493</v>
      </c>
      <c r="J8" s="1" t="n">
        <v>5262501744</v>
      </c>
      <c r="K8" s="4">
        <f>DATE(2001,08,18)</f>
        <v/>
      </c>
      <c r="L8" s="2" t="inlineStr">
        <is>
          <t>TP. Hà Nội</t>
        </is>
      </c>
      <c r="M8" s="2" t="inlineStr">
        <is>
          <t>TP. Hà Nội</t>
        </is>
      </c>
      <c r="N8" s="2" t="inlineStr">
        <is>
          <t>No</t>
        </is>
      </c>
      <c r="O8" s="2" t="inlineStr">
        <is>
          <t>VietNam</t>
        </is>
      </c>
      <c r="P8" s="2" t="inlineStr">
        <is>
          <t>Nam AD</t>
        </is>
      </c>
      <c r="Q8" s="2" t="inlineStr">
        <is>
          <t>AD1239</t>
        </is>
      </c>
      <c r="R8" s="2" t="inlineStr"/>
      <c r="S8" s="2" t="inlineStr">
        <is>
          <t>FWO</t>
        </is>
      </c>
      <c r="T8" s="4">
        <f>DATE(2019,04,12)</f>
        <v/>
      </c>
      <c r="U8" s="2" t="inlineStr">
        <is>
          <t>Eric</t>
        </is>
      </c>
    </row>
    <row r="9" ht="15.75" customHeight="1">
      <c r="A9" s="2" t="inlineStr">
        <is>
          <t>Jennifer Welch</t>
        </is>
      </c>
      <c r="B9" s="2" t="inlineStr">
        <is>
          <t>Male</t>
        </is>
      </c>
      <c r="C9" s="4">
        <f>DATE(2000,03,22)</f>
        <v/>
      </c>
      <c r="D9" s="5" t="inlineStr">
        <is>
          <t>0284942336</t>
        </is>
      </c>
      <c r="E9" s="5" t="inlineStr">
        <is>
          <t>0914457865</t>
        </is>
      </c>
      <c r="F9" s="6" t="inlineStr">
        <is>
          <t>Test_8185449133@gmail.com</t>
        </is>
      </c>
      <c r="G9" s="2" t="inlineStr">
        <is>
          <t>married</t>
        </is>
      </c>
      <c r="H9" s="2" t="inlineStr">
        <is>
          <t>DH</t>
        </is>
      </c>
      <c r="I9" s="2" t="n">
        <v>231505548</v>
      </c>
      <c r="J9" s="1" t="n">
        <v>3899919953</v>
      </c>
      <c r="K9" s="4">
        <f>DATE(2018,04,17)</f>
        <v/>
      </c>
      <c r="L9" s="2" t="inlineStr">
        <is>
          <t>TP. Hà Nội</t>
        </is>
      </c>
      <c r="M9" s="2" t="inlineStr">
        <is>
          <t>TP. Hà Nội</t>
        </is>
      </c>
      <c r="N9" s="2" t="inlineStr">
        <is>
          <t>No</t>
        </is>
      </c>
      <c r="O9" s="2" t="inlineStr">
        <is>
          <t>VietNam</t>
        </is>
      </c>
      <c r="P9" s="2" t="inlineStr">
        <is>
          <t>Nam AD</t>
        </is>
      </c>
      <c r="Q9" s="2" t="inlineStr">
        <is>
          <t>AD1239</t>
        </is>
      </c>
      <c r="R9" s="2" t="inlineStr"/>
      <c r="S9" s="2" t="inlineStr">
        <is>
          <t>FWO</t>
        </is>
      </c>
      <c r="T9" s="4">
        <f>DATE(2000,08,20)</f>
        <v/>
      </c>
      <c r="U9" s="2" t="inlineStr">
        <is>
          <t>Eric</t>
        </is>
      </c>
    </row>
    <row r="10" ht="15.75" customHeight="1">
      <c r="A10" s="2" t="inlineStr">
        <is>
          <t>Caroline Martin</t>
        </is>
      </c>
      <c r="B10" s="2" t="inlineStr">
        <is>
          <t>Male</t>
        </is>
      </c>
      <c r="C10" s="4">
        <f>DATE(2019,11,19)</f>
        <v/>
      </c>
      <c r="D10" s="5" t="inlineStr">
        <is>
          <t>0280803414</t>
        </is>
      </c>
      <c r="E10" s="5" t="inlineStr">
        <is>
          <t>0954148126</t>
        </is>
      </c>
      <c r="F10" s="6" t="inlineStr">
        <is>
          <t>Test_3583398871@gmail.com</t>
        </is>
      </c>
      <c r="G10" s="2" t="inlineStr">
        <is>
          <t>married</t>
        </is>
      </c>
      <c r="H10" s="2" t="inlineStr">
        <is>
          <t>DH</t>
        </is>
      </c>
      <c r="I10" s="2" t="n">
        <v>231621634</v>
      </c>
      <c r="J10" s="1" t="n">
        <v>2037475683</v>
      </c>
      <c r="K10" s="4">
        <f>DATE(2004,09,08)</f>
        <v/>
      </c>
      <c r="L10" s="2" t="inlineStr">
        <is>
          <t>TP. Hà Nội</t>
        </is>
      </c>
      <c r="M10" s="2" t="inlineStr">
        <is>
          <t>TP. Hà Nội</t>
        </is>
      </c>
      <c r="N10" s="2" t="inlineStr">
        <is>
          <t>No</t>
        </is>
      </c>
      <c r="O10" s="2" t="inlineStr">
        <is>
          <t>VietNam</t>
        </is>
      </c>
      <c r="P10" s="2" t="inlineStr">
        <is>
          <t>Nam AD</t>
        </is>
      </c>
      <c r="Q10" s="2" t="inlineStr">
        <is>
          <t>AD1239</t>
        </is>
      </c>
      <c r="R10" s="2" t="inlineStr"/>
      <c r="S10" s="2" t="inlineStr">
        <is>
          <t>FWO</t>
        </is>
      </c>
      <c r="T10" s="4">
        <f>DATE(2021,04,06)</f>
        <v/>
      </c>
      <c r="U10" s="2" t="inlineStr">
        <is>
          <t>Eric</t>
        </is>
      </c>
    </row>
    <row r="11" ht="15.75" customHeight="1">
      <c r="A11" s="2" t="inlineStr">
        <is>
          <t>John Sanders</t>
        </is>
      </c>
      <c r="B11" s="2" t="inlineStr">
        <is>
          <t>Female</t>
        </is>
      </c>
      <c r="C11" s="4">
        <f>DATE(2019,12,25)</f>
        <v/>
      </c>
      <c r="D11" s="5" t="inlineStr">
        <is>
          <t>0283559889</t>
        </is>
      </c>
      <c r="E11" s="5" t="inlineStr">
        <is>
          <t>0986930069</t>
        </is>
      </c>
      <c r="F11" s="6" t="inlineStr">
        <is>
          <t>Test_4478300892@gmail.com</t>
        </is>
      </c>
      <c r="G11" s="2" t="inlineStr">
        <is>
          <t>married</t>
        </is>
      </c>
      <c r="H11" s="2" t="inlineStr">
        <is>
          <t>DH</t>
        </is>
      </c>
      <c r="I11" s="2" t="n">
        <v>231369215</v>
      </c>
      <c r="J11" s="1" t="n">
        <v>4146588922</v>
      </c>
      <c r="K11" s="4">
        <f>DATE(2019,10,10)</f>
        <v/>
      </c>
      <c r="L11" s="2" t="inlineStr">
        <is>
          <t>TP. Hà Nội</t>
        </is>
      </c>
      <c r="M11" s="2" t="inlineStr">
        <is>
          <t>TP. Hà Nội</t>
        </is>
      </c>
      <c r="N11" s="2" t="inlineStr">
        <is>
          <t>No</t>
        </is>
      </c>
      <c r="O11" s="2" t="inlineStr">
        <is>
          <t>VietNam</t>
        </is>
      </c>
      <c r="P11" s="2" t="inlineStr">
        <is>
          <t>Nam AD</t>
        </is>
      </c>
      <c r="Q11" s="2" t="inlineStr">
        <is>
          <t>AD1239</t>
        </is>
      </c>
      <c r="R11" s="2" t="inlineStr"/>
      <c r="S11" s="2" t="inlineStr">
        <is>
          <t>FWO</t>
        </is>
      </c>
      <c r="T11" s="4">
        <f>DATE(2015,03,20)</f>
        <v/>
      </c>
      <c r="U11" s="2" t="inlineStr">
        <is>
          <t>Eric</t>
        </is>
      </c>
    </row>
    <row r="12" ht="15.75" customHeight="1">
      <c r="A12" s="2" t="inlineStr">
        <is>
          <t>Christopher Garner</t>
        </is>
      </c>
      <c r="B12" s="2" t="inlineStr">
        <is>
          <t>Male</t>
        </is>
      </c>
      <c r="C12" s="4">
        <f>DATE(2001,10,15)</f>
        <v/>
      </c>
      <c r="D12" s="5" t="inlineStr">
        <is>
          <t>0284515229</t>
        </is>
      </c>
      <c r="E12" s="5" t="inlineStr">
        <is>
          <t>0964151327</t>
        </is>
      </c>
      <c r="F12" s="6" t="inlineStr">
        <is>
          <t>Test_6403196041@gmail.com</t>
        </is>
      </c>
      <c r="G12" s="2" t="inlineStr">
        <is>
          <t>married</t>
        </is>
      </c>
      <c r="H12" s="2" t="inlineStr">
        <is>
          <t>DH</t>
        </is>
      </c>
      <c r="I12" s="2" t="n">
        <v>231439007</v>
      </c>
      <c r="J12" s="1" t="n">
        <v>4654926589</v>
      </c>
      <c r="K12" s="4">
        <f>DATE(2008,04,21)</f>
        <v/>
      </c>
      <c r="L12" s="2" t="inlineStr">
        <is>
          <t>TP. Hà Nội</t>
        </is>
      </c>
      <c r="M12" s="2" t="inlineStr">
        <is>
          <t>TP. Hà Nội</t>
        </is>
      </c>
      <c r="N12" s="2" t="inlineStr">
        <is>
          <t>No</t>
        </is>
      </c>
      <c r="O12" s="2" t="inlineStr">
        <is>
          <t>VietNam</t>
        </is>
      </c>
      <c r="P12" s="2" t="inlineStr">
        <is>
          <t>Nam AD</t>
        </is>
      </c>
      <c r="Q12" s="2" t="inlineStr">
        <is>
          <t>AD1239</t>
        </is>
      </c>
      <c r="R12" s="2" t="inlineStr"/>
      <c r="S12" s="2" t="inlineStr">
        <is>
          <t>FWO</t>
        </is>
      </c>
      <c r="T12" s="4">
        <f>DATE(2007,10,05)</f>
        <v/>
      </c>
      <c r="U12" s="2" t="inlineStr">
        <is>
          <t>Eric</t>
        </is>
      </c>
    </row>
    <row r="13" ht="15.75" customHeight="1">
      <c r="A13" s="2" t="inlineStr">
        <is>
          <t>Megan Rodriguez</t>
        </is>
      </c>
      <c r="B13" s="2" t="inlineStr">
        <is>
          <t>Female</t>
        </is>
      </c>
      <c r="C13" s="4">
        <f>DATE(2019,12,24)</f>
        <v/>
      </c>
      <c r="D13" s="5" t="inlineStr">
        <is>
          <t>0287083812</t>
        </is>
      </c>
      <c r="E13" s="5" t="inlineStr">
        <is>
          <t>0995548102</t>
        </is>
      </c>
      <c r="F13" s="6" t="inlineStr">
        <is>
          <t>Test_2282651417@gmail.com</t>
        </is>
      </c>
      <c r="G13" s="2" t="inlineStr">
        <is>
          <t>married</t>
        </is>
      </c>
      <c r="H13" s="2" t="inlineStr">
        <is>
          <t>DH</t>
        </is>
      </c>
      <c r="I13" s="2" t="n">
        <v>231286239</v>
      </c>
      <c r="J13" s="1" t="n">
        <v>7267488208</v>
      </c>
      <c r="K13" s="4">
        <f>DATE(2005,01,12)</f>
        <v/>
      </c>
      <c r="L13" s="2" t="inlineStr">
        <is>
          <t>TP. Hà Nội</t>
        </is>
      </c>
      <c r="M13" s="2" t="inlineStr">
        <is>
          <t>TP. Hà Nội</t>
        </is>
      </c>
      <c r="N13" s="2" t="inlineStr">
        <is>
          <t>No</t>
        </is>
      </c>
      <c r="O13" s="2" t="inlineStr">
        <is>
          <t>VietNam</t>
        </is>
      </c>
      <c r="P13" s="2" t="inlineStr">
        <is>
          <t>Nam AD</t>
        </is>
      </c>
      <c r="Q13" s="2" t="inlineStr">
        <is>
          <t>AD1239</t>
        </is>
      </c>
      <c r="R13" s="2" t="inlineStr"/>
      <c r="S13" s="2" t="inlineStr">
        <is>
          <t>FWO</t>
        </is>
      </c>
      <c r="T13" s="4">
        <f>DATE(2008,05,12)</f>
        <v/>
      </c>
      <c r="U13" s="2" t="inlineStr">
        <is>
          <t>Eric</t>
        </is>
      </c>
    </row>
    <row r="14" ht="15.75" customHeight="1">
      <c r="A14" s="2" t="inlineStr">
        <is>
          <t>Rodney Gardner</t>
        </is>
      </c>
      <c r="B14" s="2" t="inlineStr">
        <is>
          <t>Male</t>
        </is>
      </c>
      <c r="C14" s="4">
        <f>DATE(2021,10,01)</f>
        <v/>
      </c>
      <c r="D14" s="5" t="inlineStr">
        <is>
          <t>0284975360</t>
        </is>
      </c>
      <c r="E14" s="5" t="inlineStr">
        <is>
          <t>0969368264</t>
        </is>
      </c>
      <c r="F14" s="6" t="inlineStr">
        <is>
          <t>Test_0498022243@gmail.com</t>
        </is>
      </c>
      <c r="G14" s="2" t="inlineStr">
        <is>
          <t>married</t>
        </is>
      </c>
      <c r="H14" s="2" t="inlineStr">
        <is>
          <t>DH</t>
        </is>
      </c>
      <c r="I14" s="2" t="n">
        <v>231278623</v>
      </c>
      <c r="J14" s="1" t="n">
        <v>6794894436</v>
      </c>
      <c r="K14" s="4">
        <f>DATE(2021,01,27)</f>
        <v/>
      </c>
      <c r="L14" s="2" t="inlineStr">
        <is>
          <t>TP. Hà Nội</t>
        </is>
      </c>
      <c r="M14" s="2" t="inlineStr">
        <is>
          <t>TP. Hà Nội</t>
        </is>
      </c>
      <c r="N14" s="2" t="inlineStr">
        <is>
          <t>No</t>
        </is>
      </c>
      <c r="O14" s="2" t="inlineStr">
        <is>
          <t>VietNam</t>
        </is>
      </c>
      <c r="P14" s="2" t="inlineStr">
        <is>
          <t>Nam AD</t>
        </is>
      </c>
      <c r="Q14" s="2" t="inlineStr">
        <is>
          <t>AD1239</t>
        </is>
      </c>
      <c r="R14" s="2" t="inlineStr"/>
      <c r="S14" s="2" t="inlineStr">
        <is>
          <t>FWO</t>
        </is>
      </c>
      <c r="T14" s="4">
        <f>DATE(2018,01,29)</f>
        <v/>
      </c>
      <c r="U14" s="2" t="inlineStr">
        <is>
          <t>Eric</t>
        </is>
      </c>
    </row>
    <row r="15" ht="15.75" customHeight="1">
      <c r="A15" s="2" t="inlineStr">
        <is>
          <t>Abigail Harrington</t>
        </is>
      </c>
      <c r="B15" s="2" t="inlineStr">
        <is>
          <t>Female</t>
        </is>
      </c>
      <c r="C15" s="4">
        <f>DATE(2001,07,10)</f>
        <v/>
      </c>
      <c r="D15" s="5" t="inlineStr">
        <is>
          <t>0281098286</t>
        </is>
      </c>
      <c r="E15" s="5" t="inlineStr">
        <is>
          <t>0924959517</t>
        </is>
      </c>
      <c r="F15" s="6" t="inlineStr">
        <is>
          <t>Test_6738324425@gmail.com</t>
        </is>
      </c>
      <c r="G15" s="2" t="inlineStr">
        <is>
          <t>married</t>
        </is>
      </c>
      <c r="H15" s="2" t="inlineStr">
        <is>
          <t>DH</t>
        </is>
      </c>
      <c r="I15" s="2" t="n">
        <v>231508692</v>
      </c>
      <c r="J15" s="1" t="n">
        <v>8554644007</v>
      </c>
      <c r="K15" s="4">
        <f>DATE(2012,06,04)</f>
        <v/>
      </c>
      <c r="L15" s="2" t="inlineStr">
        <is>
          <t>TP. Hà Nội</t>
        </is>
      </c>
      <c r="M15" s="2" t="inlineStr">
        <is>
          <t>TP. Hà Nội</t>
        </is>
      </c>
      <c r="N15" s="2" t="inlineStr">
        <is>
          <t>No</t>
        </is>
      </c>
      <c r="O15" s="2" t="inlineStr">
        <is>
          <t>VietNam</t>
        </is>
      </c>
      <c r="P15" s="2" t="inlineStr">
        <is>
          <t>Nam AD</t>
        </is>
      </c>
      <c r="Q15" s="2" t="inlineStr">
        <is>
          <t>AD1239</t>
        </is>
      </c>
      <c r="R15" s="2" t="inlineStr"/>
      <c r="S15" s="2" t="inlineStr">
        <is>
          <t>FWO</t>
        </is>
      </c>
      <c r="T15" s="4">
        <f>DATE(2009,10,02)</f>
        <v/>
      </c>
      <c r="U15" s="2" t="inlineStr">
        <is>
          <t>Eric</t>
        </is>
      </c>
    </row>
    <row r="16" ht="15.75" customHeight="1">
      <c r="A16" s="2" t="inlineStr">
        <is>
          <t>Craig Scott</t>
        </is>
      </c>
      <c r="B16" s="2" t="inlineStr">
        <is>
          <t>Male</t>
        </is>
      </c>
      <c r="C16" s="4">
        <f>DATE(2022,12,05)</f>
        <v/>
      </c>
      <c r="D16" s="5" t="inlineStr">
        <is>
          <t>0280745997</t>
        </is>
      </c>
      <c r="E16" s="5" t="inlineStr">
        <is>
          <t>0968457297</t>
        </is>
      </c>
      <c r="F16" s="6" t="inlineStr">
        <is>
          <t>Test_4895904236@gmail.com</t>
        </is>
      </c>
      <c r="G16" s="2" t="inlineStr">
        <is>
          <t>married</t>
        </is>
      </c>
      <c r="H16" s="2" t="inlineStr">
        <is>
          <t>DH</t>
        </is>
      </c>
      <c r="I16" s="2" t="n">
        <v>231029133</v>
      </c>
      <c r="J16" s="1" t="n">
        <v>5208080927</v>
      </c>
      <c r="K16" s="4">
        <f>DATE(2010,11,02)</f>
        <v/>
      </c>
      <c r="L16" s="2" t="inlineStr">
        <is>
          <t>TP. Hà Nội</t>
        </is>
      </c>
      <c r="M16" s="2" t="inlineStr">
        <is>
          <t>TP. Hà Nội</t>
        </is>
      </c>
      <c r="N16" s="2" t="inlineStr">
        <is>
          <t>No</t>
        </is>
      </c>
      <c r="O16" s="2" t="inlineStr">
        <is>
          <t>VietNam</t>
        </is>
      </c>
      <c r="P16" s="2" t="inlineStr">
        <is>
          <t>Nam AD</t>
        </is>
      </c>
      <c r="Q16" s="2" t="inlineStr">
        <is>
          <t>AD1239</t>
        </is>
      </c>
      <c r="R16" s="2" t="inlineStr"/>
      <c r="S16" s="2" t="inlineStr">
        <is>
          <t>FWO</t>
        </is>
      </c>
      <c r="T16" s="4">
        <f>DATE(2020,02,16)</f>
        <v/>
      </c>
      <c r="U16" s="2" t="inlineStr">
        <is>
          <t>Eric</t>
        </is>
      </c>
    </row>
    <row r="17" ht="15.75" customHeight="1">
      <c r="A17" s="2" t="inlineStr">
        <is>
          <t>Daniel Sanchez</t>
        </is>
      </c>
      <c r="B17" s="2" t="inlineStr">
        <is>
          <t>Male</t>
        </is>
      </c>
      <c r="C17" s="4">
        <f>DATE(2004,10,03)</f>
        <v/>
      </c>
      <c r="D17" s="5" t="inlineStr">
        <is>
          <t>0285213578</t>
        </is>
      </c>
      <c r="E17" s="5" t="inlineStr">
        <is>
          <t>0906738519</t>
        </is>
      </c>
      <c r="F17" s="6" t="inlineStr">
        <is>
          <t>Test_4001500480@gmail.com</t>
        </is>
      </c>
      <c r="G17" s="2" t="inlineStr">
        <is>
          <t>married</t>
        </is>
      </c>
      <c r="H17" s="2" t="inlineStr">
        <is>
          <t>DH</t>
        </is>
      </c>
      <c r="I17" s="2" t="n">
        <v>231421118</v>
      </c>
      <c r="J17" s="1" t="n">
        <v>5580342748</v>
      </c>
      <c r="K17" s="4">
        <f>DATE(2019,06,06)</f>
        <v/>
      </c>
      <c r="L17" s="2" t="inlineStr">
        <is>
          <t>TP. Hà Nội</t>
        </is>
      </c>
      <c r="M17" s="2" t="inlineStr">
        <is>
          <t>TP. Hà Nội</t>
        </is>
      </c>
      <c r="N17" s="2" t="inlineStr">
        <is>
          <t>No</t>
        </is>
      </c>
      <c r="O17" s="2" t="inlineStr">
        <is>
          <t>VietNam</t>
        </is>
      </c>
      <c r="P17" s="2" t="inlineStr">
        <is>
          <t>Nam AD</t>
        </is>
      </c>
      <c r="Q17" s="2" t="inlineStr">
        <is>
          <t>AD1239</t>
        </is>
      </c>
      <c r="R17" s="2" t="inlineStr"/>
      <c r="S17" s="2" t="inlineStr">
        <is>
          <t>FWO</t>
        </is>
      </c>
      <c r="T17" s="4">
        <f>DATE(2022,03,15)</f>
        <v/>
      </c>
      <c r="U17" s="2" t="inlineStr">
        <is>
          <t>Eric</t>
        </is>
      </c>
    </row>
    <row r="18" ht="15.75" customHeight="1">
      <c r="A18" s="2" t="inlineStr">
        <is>
          <t>Jason Richardson</t>
        </is>
      </c>
      <c r="B18" s="2" t="inlineStr">
        <is>
          <t>Female</t>
        </is>
      </c>
      <c r="C18" s="4">
        <f>DATE(2006,05,05)</f>
        <v/>
      </c>
      <c r="D18" s="5" t="inlineStr">
        <is>
          <t>0283029589</t>
        </is>
      </c>
      <c r="E18" s="5" t="inlineStr">
        <is>
          <t>0908706295</t>
        </is>
      </c>
      <c r="F18" s="6" t="inlineStr">
        <is>
          <t>Test_9688027344@gmail.com</t>
        </is>
      </c>
      <c r="G18" s="2" t="inlineStr">
        <is>
          <t>married</t>
        </is>
      </c>
      <c r="H18" s="2" t="inlineStr">
        <is>
          <t>DH</t>
        </is>
      </c>
      <c r="I18" s="2" t="n">
        <v>231338564</v>
      </c>
      <c r="J18" s="1" t="n">
        <v>7191031794</v>
      </c>
      <c r="K18" s="4">
        <f>DATE(2016,11,14)</f>
        <v/>
      </c>
      <c r="L18" s="2" t="inlineStr">
        <is>
          <t>TP. Hà Nội</t>
        </is>
      </c>
      <c r="M18" s="2" t="inlineStr">
        <is>
          <t>TP. Hà Nội</t>
        </is>
      </c>
      <c r="N18" s="2" t="inlineStr">
        <is>
          <t>No</t>
        </is>
      </c>
      <c r="O18" s="2" t="inlineStr">
        <is>
          <t>VietNam</t>
        </is>
      </c>
      <c r="P18" s="2" t="inlineStr">
        <is>
          <t>Nam AD</t>
        </is>
      </c>
      <c r="Q18" s="2" t="inlineStr">
        <is>
          <t>AD1239</t>
        </is>
      </c>
      <c r="R18" s="2" t="inlineStr"/>
      <c r="S18" s="2" t="inlineStr">
        <is>
          <t>FWO</t>
        </is>
      </c>
      <c r="T18" s="4">
        <f>DATE(2011,08,13)</f>
        <v/>
      </c>
      <c r="U18" s="2" t="inlineStr">
        <is>
          <t>Eric</t>
        </is>
      </c>
    </row>
    <row r="19" ht="15.75" customHeight="1">
      <c r="A19" s="2" t="inlineStr">
        <is>
          <t>Joseph Alexander</t>
        </is>
      </c>
      <c r="B19" s="2" t="inlineStr">
        <is>
          <t>Female</t>
        </is>
      </c>
      <c r="C19" s="4">
        <f>DATE(2010,11,03)</f>
        <v/>
      </c>
      <c r="D19" s="5" t="inlineStr">
        <is>
          <t>0286437526</t>
        </is>
      </c>
      <c r="E19" s="5" t="inlineStr">
        <is>
          <t>0945188146</t>
        </is>
      </c>
      <c r="F19" s="6" t="inlineStr">
        <is>
          <t>Test_6555935257@gmail.com</t>
        </is>
      </c>
      <c r="G19" s="2" t="inlineStr">
        <is>
          <t>married</t>
        </is>
      </c>
      <c r="H19" s="2" t="inlineStr">
        <is>
          <t>DH</t>
        </is>
      </c>
      <c r="I19" s="2" t="n">
        <v>231841145</v>
      </c>
      <c r="J19" s="1" t="n">
        <v>4116038755</v>
      </c>
      <c r="K19" s="4">
        <f>DATE(2013,04,23)</f>
        <v/>
      </c>
      <c r="L19" s="2" t="inlineStr">
        <is>
          <t>TP. Hà Nội</t>
        </is>
      </c>
      <c r="M19" s="2" t="inlineStr">
        <is>
          <t>TP. Hà Nội</t>
        </is>
      </c>
      <c r="N19" s="2" t="inlineStr">
        <is>
          <t>No</t>
        </is>
      </c>
      <c r="O19" s="2" t="inlineStr">
        <is>
          <t>VietNam</t>
        </is>
      </c>
      <c r="P19" s="2" t="inlineStr">
        <is>
          <t>Nam AD</t>
        </is>
      </c>
      <c r="Q19" s="2" t="inlineStr">
        <is>
          <t>AD1239</t>
        </is>
      </c>
      <c r="R19" s="2" t="inlineStr"/>
      <c r="S19" s="2" t="inlineStr">
        <is>
          <t>FWO</t>
        </is>
      </c>
      <c r="T19" s="4">
        <f>DATE(2015,02,23)</f>
        <v/>
      </c>
      <c r="U19" s="2" t="inlineStr">
        <is>
          <t>Eric</t>
        </is>
      </c>
    </row>
    <row r="20" ht="15.75" customHeight="1">
      <c r="A20" s="2" t="inlineStr">
        <is>
          <t>Mary Trujillo</t>
        </is>
      </c>
      <c r="B20" s="2" t="inlineStr">
        <is>
          <t>Female</t>
        </is>
      </c>
      <c r="C20" s="4">
        <f>DATE(2020,06,23)</f>
        <v/>
      </c>
      <c r="D20" s="5" t="inlineStr">
        <is>
          <t>0282214839</t>
        </is>
      </c>
      <c r="E20" s="5" t="inlineStr">
        <is>
          <t>0967292767</t>
        </is>
      </c>
      <c r="F20" s="6" t="inlineStr">
        <is>
          <t>Test_2853053023@gmail.com</t>
        </is>
      </c>
      <c r="G20" s="2" t="inlineStr">
        <is>
          <t>married</t>
        </is>
      </c>
      <c r="H20" s="2" t="inlineStr">
        <is>
          <t>DH</t>
        </is>
      </c>
      <c r="I20" s="2" t="n">
        <v>231907134</v>
      </c>
      <c r="J20" s="1" t="n">
        <v>9219492374</v>
      </c>
      <c r="K20" s="4">
        <f>DATE(2016,10,18)</f>
        <v/>
      </c>
      <c r="L20" s="2" t="inlineStr">
        <is>
          <t>TP. Hà Nội</t>
        </is>
      </c>
      <c r="M20" s="2" t="inlineStr">
        <is>
          <t>TP. Hà Nội</t>
        </is>
      </c>
      <c r="N20" s="2" t="inlineStr">
        <is>
          <t>No</t>
        </is>
      </c>
      <c r="O20" s="2" t="inlineStr">
        <is>
          <t>VietNam</t>
        </is>
      </c>
      <c r="P20" s="2" t="inlineStr">
        <is>
          <t>Nam AD</t>
        </is>
      </c>
      <c r="Q20" s="2" t="inlineStr">
        <is>
          <t>AD1239</t>
        </is>
      </c>
      <c r="R20" s="2" t="inlineStr"/>
      <c r="S20" s="2" t="inlineStr">
        <is>
          <t>FWO</t>
        </is>
      </c>
      <c r="T20" s="4">
        <f>DATE(2007,12,09)</f>
        <v/>
      </c>
      <c r="U20" s="2" t="inlineStr">
        <is>
          <t>Eric</t>
        </is>
      </c>
    </row>
    <row r="21" ht="15.75" customHeight="1">
      <c r="A21" s="2" t="inlineStr">
        <is>
          <t>Vicki Hampton</t>
        </is>
      </c>
      <c r="B21" s="2" t="inlineStr">
        <is>
          <t>Male</t>
        </is>
      </c>
      <c r="C21" s="4">
        <f>DATE(2010,02,03)</f>
        <v/>
      </c>
      <c r="D21" s="5" t="inlineStr">
        <is>
          <t>0285664613</t>
        </is>
      </c>
      <c r="E21" s="5" t="inlineStr">
        <is>
          <t>0973865671</t>
        </is>
      </c>
      <c r="F21" s="6" t="inlineStr">
        <is>
          <t>Test_9171273236@gmail.com</t>
        </is>
      </c>
      <c r="G21" s="2" t="inlineStr">
        <is>
          <t>married</t>
        </is>
      </c>
      <c r="H21" s="2" t="inlineStr">
        <is>
          <t>DH</t>
        </is>
      </c>
      <c r="I21" s="2" t="n">
        <v>231811241</v>
      </c>
      <c r="J21" s="1" t="n">
        <v>7684106744</v>
      </c>
      <c r="K21" s="4">
        <f>DATE(2019,09,07)</f>
        <v/>
      </c>
      <c r="L21" s="2" t="inlineStr">
        <is>
          <t>TP. Hà Nội</t>
        </is>
      </c>
      <c r="M21" s="2" t="inlineStr">
        <is>
          <t>TP. Hà Nội</t>
        </is>
      </c>
      <c r="N21" s="2" t="inlineStr">
        <is>
          <t>No</t>
        </is>
      </c>
      <c r="O21" s="2" t="inlineStr">
        <is>
          <t>VietNam</t>
        </is>
      </c>
      <c r="P21" s="2" t="inlineStr">
        <is>
          <t>Nam AD</t>
        </is>
      </c>
      <c r="Q21" s="2" t="inlineStr">
        <is>
          <t>AD1239</t>
        </is>
      </c>
      <c r="R21" s="2" t="inlineStr"/>
      <c r="S21" s="2" t="inlineStr">
        <is>
          <t>FWO</t>
        </is>
      </c>
      <c r="T21" s="4">
        <f>DATE(2016,01,12)</f>
        <v/>
      </c>
      <c r="U21" s="2" t="inlineStr">
        <is>
          <t>Eric</t>
        </is>
      </c>
    </row>
    <row r="22" ht="15.75" customHeight="1">
      <c r="A22" s="2" t="inlineStr">
        <is>
          <t>Joseph Terry</t>
        </is>
      </c>
      <c r="B22" s="2" t="inlineStr">
        <is>
          <t>Female</t>
        </is>
      </c>
      <c r="C22" s="4">
        <f>DATE(2015,06,08)</f>
        <v/>
      </c>
      <c r="D22" s="5" t="inlineStr">
        <is>
          <t>0288930411</t>
        </is>
      </c>
      <c r="E22" s="5" t="inlineStr">
        <is>
          <t>0991207098</t>
        </is>
      </c>
      <c r="F22" s="6" t="inlineStr">
        <is>
          <t>Test_7357479812@gmail.com</t>
        </is>
      </c>
      <c r="G22" s="2" t="inlineStr">
        <is>
          <t>married</t>
        </is>
      </c>
      <c r="H22" s="2" t="inlineStr">
        <is>
          <t>DH</t>
        </is>
      </c>
      <c r="I22" s="2" t="n">
        <v>231530317</v>
      </c>
      <c r="J22" s="1" t="n">
        <v>9148640956</v>
      </c>
      <c r="K22" s="4">
        <f>DATE(2016,05,14)</f>
        <v/>
      </c>
      <c r="L22" s="2" t="inlineStr">
        <is>
          <t>TP. Hà Nội</t>
        </is>
      </c>
      <c r="M22" s="2" t="inlineStr">
        <is>
          <t>TP. Hà Nội</t>
        </is>
      </c>
      <c r="N22" s="2" t="inlineStr">
        <is>
          <t>No</t>
        </is>
      </c>
      <c r="O22" s="2" t="inlineStr">
        <is>
          <t>VietNam</t>
        </is>
      </c>
      <c r="P22" s="2" t="inlineStr">
        <is>
          <t>Nam AD</t>
        </is>
      </c>
      <c r="Q22" s="2" t="inlineStr">
        <is>
          <t>AD1239</t>
        </is>
      </c>
      <c r="R22" s="2" t="inlineStr"/>
      <c r="S22" s="2" t="inlineStr">
        <is>
          <t>FWO</t>
        </is>
      </c>
      <c r="T22" s="4">
        <f>DATE(2019,06,29)</f>
        <v/>
      </c>
      <c r="U22" s="2" t="inlineStr">
        <is>
          <t>Eric</t>
        </is>
      </c>
    </row>
    <row r="23" ht="15.75" customHeight="1">
      <c r="A23" s="2" t="inlineStr">
        <is>
          <t>Monica Frazier</t>
        </is>
      </c>
      <c r="B23" s="2" t="inlineStr">
        <is>
          <t>Female</t>
        </is>
      </c>
      <c r="C23" s="4">
        <f>DATE(2000,03,26)</f>
        <v/>
      </c>
      <c r="D23" s="5" t="inlineStr">
        <is>
          <t>0280851775</t>
        </is>
      </c>
      <c r="E23" s="5" t="inlineStr">
        <is>
          <t>0965513727</t>
        </is>
      </c>
      <c r="F23" s="6" t="inlineStr">
        <is>
          <t>Test_1437480567@gmail.com</t>
        </is>
      </c>
      <c r="G23" s="2" t="inlineStr">
        <is>
          <t>married</t>
        </is>
      </c>
      <c r="H23" s="2" t="inlineStr">
        <is>
          <t>DH</t>
        </is>
      </c>
      <c r="I23" s="2" t="n">
        <v>231038015</v>
      </c>
      <c r="J23" s="1" t="n">
        <v>2134962630</v>
      </c>
      <c r="K23" s="4">
        <f>DATE(2005,11,21)</f>
        <v/>
      </c>
      <c r="L23" s="2" t="inlineStr">
        <is>
          <t>TP. Hà Nội</t>
        </is>
      </c>
      <c r="M23" s="2" t="inlineStr">
        <is>
          <t>TP. Hà Nội</t>
        </is>
      </c>
      <c r="N23" s="2" t="inlineStr">
        <is>
          <t>No</t>
        </is>
      </c>
      <c r="O23" s="2" t="inlineStr">
        <is>
          <t>VietNam</t>
        </is>
      </c>
      <c r="P23" s="2" t="inlineStr">
        <is>
          <t>Nam AD</t>
        </is>
      </c>
      <c r="Q23" s="2" t="inlineStr">
        <is>
          <t>AD1239</t>
        </is>
      </c>
      <c r="R23" s="2" t="inlineStr"/>
      <c r="S23" s="2" t="inlineStr">
        <is>
          <t>FWO</t>
        </is>
      </c>
      <c r="T23" s="4">
        <f>DATE(2020,03,29)</f>
        <v/>
      </c>
      <c r="U23" s="2" t="inlineStr">
        <is>
          <t>Eric</t>
        </is>
      </c>
    </row>
    <row r="24" ht="15.75" customHeight="1">
      <c r="A24" s="2" t="inlineStr">
        <is>
          <t>Madison Jennings</t>
        </is>
      </c>
      <c r="B24" s="2" t="inlineStr">
        <is>
          <t>Female</t>
        </is>
      </c>
      <c r="C24" s="4">
        <f>DATE(2012,07,26)</f>
        <v/>
      </c>
      <c r="D24" s="5" t="inlineStr">
        <is>
          <t>0284791284</t>
        </is>
      </c>
      <c r="E24" s="5" t="inlineStr">
        <is>
          <t>0984848439</t>
        </is>
      </c>
      <c r="F24" s="6" t="inlineStr">
        <is>
          <t>Test_7673515386@gmail.com</t>
        </is>
      </c>
      <c r="G24" s="2" t="inlineStr">
        <is>
          <t>married</t>
        </is>
      </c>
      <c r="H24" s="2" t="inlineStr">
        <is>
          <t>DH</t>
        </is>
      </c>
      <c r="I24" s="2" t="n">
        <v>231499164</v>
      </c>
      <c r="J24" s="1" t="n">
        <v>4852022598</v>
      </c>
      <c r="K24" s="4">
        <f>DATE(2008,06,16)</f>
        <v/>
      </c>
      <c r="L24" s="2" t="inlineStr">
        <is>
          <t>TP. Hà Nội</t>
        </is>
      </c>
      <c r="M24" s="2" t="inlineStr">
        <is>
          <t>TP. Hà Nội</t>
        </is>
      </c>
      <c r="N24" s="2" t="inlineStr">
        <is>
          <t>No</t>
        </is>
      </c>
      <c r="O24" s="2" t="inlineStr">
        <is>
          <t>VietNam</t>
        </is>
      </c>
      <c r="P24" s="2" t="inlineStr">
        <is>
          <t>Nam AD</t>
        </is>
      </c>
      <c r="Q24" s="2" t="inlineStr">
        <is>
          <t>AD1239</t>
        </is>
      </c>
      <c r="R24" s="2" t="inlineStr"/>
      <c r="S24" s="2" t="inlineStr">
        <is>
          <t>FWO</t>
        </is>
      </c>
      <c r="T24" s="4">
        <f>DATE(2015,03,12)</f>
        <v/>
      </c>
      <c r="U24" s="2" t="inlineStr">
        <is>
          <t>Eric</t>
        </is>
      </c>
    </row>
    <row r="25" ht="15.75" customHeight="1">
      <c r="A25" s="2" t="inlineStr">
        <is>
          <t>James West</t>
        </is>
      </c>
      <c r="B25" s="2" t="inlineStr">
        <is>
          <t>Male</t>
        </is>
      </c>
      <c r="C25" s="4">
        <f>DATE(2005,12,22)</f>
        <v/>
      </c>
      <c r="D25" s="5" t="inlineStr">
        <is>
          <t>0280942758</t>
        </is>
      </c>
      <c r="E25" s="5" t="inlineStr">
        <is>
          <t>0968153119</t>
        </is>
      </c>
      <c r="F25" s="6" t="inlineStr">
        <is>
          <t>Test_9366844208@gmail.com</t>
        </is>
      </c>
      <c r="G25" s="2" t="inlineStr">
        <is>
          <t>married</t>
        </is>
      </c>
      <c r="H25" s="2" t="inlineStr">
        <is>
          <t>DH</t>
        </is>
      </c>
      <c r="I25" s="2" t="n">
        <v>231456610</v>
      </c>
      <c r="J25" s="1" t="n">
        <v>3312534107</v>
      </c>
      <c r="K25" s="4">
        <f>DATE(2005,05,23)</f>
        <v/>
      </c>
      <c r="L25" s="2" t="inlineStr">
        <is>
          <t>TP. Hà Nội</t>
        </is>
      </c>
      <c r="M25" s="2" t="inlineStr">
        <is>
          <t>TP. Hà Nội</t>
        </is>
      </c>
      <c r="N25" s="2" t="inlineStr">
        <is>
          <t>No</t>
        </is>
      </c>
      <c r="O25" s="2" t="inlineStr">
        <is>
          <t>VietNam</t>
        </is>
      </c>
      <c r="P25" s="2" t="inlineStr">
        <is>
          <t>Nam AD</t>
        </is>
      </c>
      <c r="Q25" s="2" t="inlineStr">
        <is>
          <t>AD1239</t>
        </is>
      </c>
      <c r="R25" s="2" t="inlineStr"/>
      <c r="S25" s="2" t="inlineStr">
        <is>
          <t>FWO</t>
        </is>
      </c>
      <c r="T25" s="4">
        <f>DATE(2007,12,11)</f>
        <v/>
      </c>
      <c r="U25" s="2" t="inlineStr">
        <is>
          <t>Eric</t>
        </is>
      </c>
    </row>
    <row r="26" ht="15.75" customHeight="1">
      <c r="A26" s="2" t="inlineStr">
        <is>
          <t>Kathleen Clark</t>
        </is>
      </c>
      <c r="B26" s="2" t="inlineStr">
        <is>
          <t>Female</t>
        </is>
      </c>
      <c r="C26" s="4">
        <f>DATE(2016,02,05)</f>
        <v/>
      </c>
      <c r="D26" s="5" t="inlineStr">
        <is>
          <t>0285305610</t>
        </is>
      </c>
      <c r="E26" s="5" t="inlineStr">
        <is>
          <t>0933224541</t>
        </is>
      </c>
      <c r="F26" s="6" t="inlineStr">
        <is>
          <t>Test_4501948187@gmail.com</t>
        </is>
      </c>
      <c r="G26" s="2" t="inlineStr">
        <is>
          <t>married</t>
        </is>
      </c>
      <c r="H26" s="2" t="inlineStr">
        <is>
          <t>DH</t>
        </is>
      </c>
      <c r="I26" s="2" t="n">
        <v>231625281</v>
      </c>
      <c r="J26" s="1" t="n">
        <v>8462947239</v>
      </c>
      <c r="K26" s="4">
        <f>DATE(2015,05,03)</f>
        <v/>
      </c>
      <c r="L26" s="2" t="inlineStr">
        <is>
          <t>TP. Hà Nội</t>
        </is>
      </c>
      <c r="M26" s="2" t="inlineStr">
        <is>
          <t>TP. Hà Nội</t>
        </is>
      </c>
      <c r="N26" s="2" t="inlineStr">
        <is>
          <t>No</t>
        </is>
      </c>
      <c r="O26" s="2" t="inlineStr">
        <is>
          <t>VietNam</t>
        </is>
      </c>
      <c r="P26" s="2" t="inlineStr">
        <is>
          <t>Nam AD</t>
        </is>
      </c>
      <c r="Q26" s="2" t="inlineStr">
        <is>
          <t>AD1239</t>
        </is>
      </c>
      <c r="R26" s="2" t="inlineStr"/>
      <c r="S26" s="2" t="inlineStr">
        <is>
          <t>FWO</t>
        </is>
      </c>
      <c r="T26" s="4">
        <f>DATE(2013,07,02)</f>
        <v/>
      </c>
      <c r="U26" s="2" t="inlineStr">
        <is>
          <t>Eric</t>
        </is>
      </c>
    </row>
    <row r="27" ht="15.75" customHeight="1">
      <c r="A27" s="2" t="inlineStr">
        <is>
          <t>Monica Walsh</t>
        </is>
      </c>
      <c r="B27" s="2" t="inlineStr">
        <is>
          <t>Male</t>
        </is>
      </c>
      <c r="C27" s="4">
        <f>DATE(2015,09,26)</f>
        <v/>
      </c>
      <c r="D27" s="5" t="inlineStr">
        <is>
          <t>0285802931</t>
        </is>
      </c>
      <c r="E27" s="5" t="inlineStr">
        <is>
          <t>0942393100</t>
        </is>
      </c>
      <c r="F27" s="6" t="inlineStr">
        <is>
          <t>Test_3080851326@gmail.com</t>
        </is>
      </c>
      <c r="G27" s="2" t="inlineStr">
        <is>
          <t>married</t>
        </is>
      </c>
      <c r="H27" s="2" t="inlineStr">
        <is>
          <t>DH</t>
        </is>
      </c>
      <c r="I27" s="2" t="n">
        <v>231891092</v>
      </c>
      <c r="J27" s="1" t="n">
        <v>1212274017</v>
      </c>
      <c r="K27" s="4">
        <f>DATE(2008,09,21)</f>
        <v/>
      </c>
      <c r="L27" s="2" t="inlineStr">
        <is>
          <t>TP. Hà Nội</t>
        </is>
      </c>
      <c r="M27" s="2" t="inlineStr">
        <is>
          <t>TP. Hà Nội</t>
        </is>
      </c>
      <c r="N27" s="2" t="inlineStr">
        <is>
          <t>No</t>
        </is>
      </c>
      <c r="O27" s="2" t="inlineStr">
        <is>
          <t>VietNam</t>
        </is>
      </c>
      <c r="P27" s="2" t="inlineStr">
        <is>
          <t>Nam AD</t>
        </is>
      </c>
      <c r="Q27" s="2" t="inlineStr">
        <is>
          <t>AD1239</t>
        </is>
      </c>
      <c r="R27" s="2" t="inlineStr"/>
      <c r="S27" s="2" t="inlineStr">
        <is>
          <t>FWO</t>
        </is>
      </c>
      <c r="T27" s="4">
        <f>DATE(2004,09,24)</f>
        <v/>
      </c>
      <c r="U27" s="2" t="inlineStr">
        <is>
          <t>Eric</t>
        </is>
      </c>
    </row>
    <row r="28" ht="15.75" customHeight="1">
      <c r="A28" s="2" t="inlineStr">
        <is>
          <t>Courtney Thompson</t>
        </is>
      </c>
      <c r="B28" s="2" t="inlineStr">
        <is>
          <t>Female</t>
        </is>
      </c>
      <c r="C28" s="4">
        <f>DATE(2017,05,28)</f>
        <v/>
      </c>
      <c r="D28" s="5" t="inlineStr">
        <is>
          <t>0283292620</t>
        </is>
      </c>
      <c r="E28" s="5" t="inlineStr">
        <is>
          <t>0907141818</t>
        </is>
      </c>
      <c r="F28" s="6" t="inlineStr">
        <is>
          <t>Test_2642629380@gmail.com</t>
        </is>
      </c>
      <c r="G28" s="2" t="inlineStr">
        <is>
          <t>married</t>
        </is>
      </c>
      <c r="H28" s="2" t="inlineStr">
        <is>
          <t>DH</t>
        </is>
      </c>
      <c r="I28" s="2" t="n">
        <v>231952181</v>
      </c>
      <c r="J28" s="1" t="n">
        <v>4082170577</v>
      </c>
      <c r="K28" s="4">
        <f>DATE(2002,11,05)</f>
        <v/>
      </c>
      <c r="L28" s="2" t="inlineStr">
        <is>
          <t>TP. Hà Nội</t>
        </is>
      </c>
      <c r="M28" s="2" t="inlineStr">
        <is>
          <t>TP. Hà Nội</t>
        </is>
      </c>
      <c r="N28" s="2" t="inlineStr">
        <is>
          <t>No</t>
        </is>
      </c>
      <c r="O28" s="2" t="inlineStr">
        <is>
          <t>VietNam</t>
        </is>
      </c>
      <c r="P28" s="2" t="inlineStr">
        <is>
          <t>Nam AD</t>
        </is>
      </c>
      <c r="Q28" s="2" t="inlineStr">
        <is>
          <t>AD1239</t>
        </is>
      </c>
      <c r="R28" s="2" t="inlineStr"/>
      <c r="S28" s="2" t="inlineStr">
        <is>
          <t>FWO</t>
        </is>
      </c>
      <c r="T28" s="4">
        <f>DATE(2009,07,22)</f>
        <v/>
      </c>
      <c r="U28" s="2" t="inlineStr">
        <is>
          <t>Eric</t>
        </is>
      </c>
    </row>
    <row r="29" ht="15.75" customHeight="1">
      <c r="A29" s="2" t="inlineStr">
        <is>
          <t>Nicholas Smith</t>
        </is>
      </c>
      <c r="B29" s="2" t="inlineStr">
        <is>
          <t>Male</t>
        </is>
      </c>
      <c r="C29" s="4">
        <f>DATE(2007,03,11)</f>
        <v/>
      </c>
      <c r="D29" s="5" t="inlineStr">
        <is>
          <t>0282368935</t>
        </is>
      </c>
      <c r="E29" s="5" t="inlineStr">
        <is>
          <t>0959918310</t>
        </is>
      </c>
      <c r="F29" s="6" t="inlineStr">
        <is>
          <t>Test_6080792455@gmail.com</t>
        </is>
      </c>
      <c r="G29" s="2" t="inlineStr">
        <is>
          <t>married</t>
        </is>
      </c>
      <c r="H29" s="2" t="inlineStr">
        <is>
          <t>DH</t>
        </is>
      </c>
      <c r="I29" s="2" t="n">
        <v>231723103</v>
      </c>
      <c r="J29" s="1" t="n">
        <v>4150776750</v>
      </c>
      <c r="K29" s="4">
        <f>DATE(2006,08,28)</f>
        <v/>
      </c>
      <c r="L29" s="2" t="inlineStr">
        <is>
          <t>TP. Hà Nội</t>
        </is>
      </c>
      <c r="M29" s="2" t="inlineStr">
        <is>
          <t>TP. Hà Nội</t>
        </is>
      </c>
      <c r="N29" s="2" t="inlineStr">
        <is>
          <t>No</t>
        </is>
      </c>
      <c r="O29" s="2" t="inlineStr">
        <is>
          <t>VietNam</t>
        </is>
      </c>
      <c r="P29" s="2" t="inlineStr">
        <is>
          <t>Nam AD</t>
        </is>
      </c>
      <c r="Q29" s="2" t="inlineStr">
        <is>
          <t>AD1239</t>
        </is>
      </c>
      <c r="R29" s="2" t="inlineStr"/>
      <c r="S29" s="2" t="inlineStr">
        <is>
          <t>FWO</t>
        </is>
      </c>
      <c r="T29" s="4">
        <f>DATE(2006,04,18)</f>
        <v/>
      </c>
      <c r="U29" s="2" t="inlineStr">
        <is>
          <t>Eric</t>
        </is>
      </c>
    </row>
    <row r="30" ht="15.75" customHeight="1">
      <c r="A30" s="2" t="inlineStr">
        <is>
          <t>Scott Turner</t>
        </is>
      </c>
      <c r="B30" s="2" t="inlineStr">
        <is>
          <t>Male</t>
        </is>
      </c>
      <c r="C30" s="4">
        <f>DATE(2019,10,11)</f>
        <v/>
      </c>
      <c r="D30" s="5" t="inlineStr">
        <is>
          <t>0285090286</t>
        </is>
      </c>
      <c r="E30" s="5" t="inlineStr">
        <is>
          <t>0972282924</t>
        </is>
      </c>
      <c r="F30" s="6" t="inlineStr">
        <is>
          <t>Test_0332578270@gmail.com</t>
        </is>
      </c>
      <c r="G30" s="2" t="inlineStr">
        <is>
          <t>married</t>
        </is>
      </c>
      <c r="H30" s="2" t="inlineStr">
        <is>
          <t>DH</t>
        </is>
      </c>
      <c r="I30" s="2" t="n">
        <v>231947592</v>
      </c>
      <c r="J30" s="1" t="n">
        <v>3143278805</v>
      </c>
      <c r="K30" s="4">
        <f>DATE(2001,01,19)</f>
        <v/>
      </c>
      <c r="L30" s="2" t="inlineStr">
        <is>
          <t>TP. Hà Nội</t>
        </is>
      </c>
      <c r="M30" s="2" t="inlineStr">
        <is>
          <t>TP. Hà Nội</t>
        </is>
      </c>
      <c r="N30" s="2" t="inlineStr">
        <is>
          <t>No</t>
        </is>
      </c>
      <c r="O30" s="2" t="inlineStr">
        <is>
          <t>VietNam</t>
        </is>
      </c>
      <c r="P30" s="2" t="inlineStr">
        <is>
          <t>Nam AD</t>
        </is>
      </c>
      <c r="Q30" s="2" t="inlineStr">
        <is>
          <t>AD1239</t>
        </is>
      </c>
      <c r="R30" s="2" t="inlineStr"/>
      <c r="S30" s="2" t="inlineStr">
        <is>
          <t>FWO</t>
        </is>
      </c>
      <c r="T30" s="4">
        <f>DATE(2020,06,09)</f>
        <v/>
      </c>
      <c r="U30" s="2" t="inlineStr">
        <is>
          <t>Eric</t>
        </is>
      </c>
    </row>
    <row r="31" ht="15.75" customHeight="1">
      <c r="A31" s="2" t="inlineStr">
        <is>
          <t>Sarah Pierce</t>
        </is>
      </c>
      <c r="B31" s="2" t="inlineStr">
        <is>
          <t>Male</t>
        </is>
      </c>
      <c r="C31" s="4">
        <f>DATE(2006,08,28)</f>
        <v/>
      </c>
      <c r="D31" s="5" t="inlineStr">
        <is>
          <t>0283436566</t>
        </is>
      </c>
      <c r="E31" s="5" t="inlineStr">
        <is>
          <t>0997705892</t>
        </is>
      </c>
      <c r="F31" s="6" t="inlineStr">
        <is>
          <t>Test_3294710226@gmail.com</t>
        </is>
      </c>
      <c r="G31" s="2" t="inlineStr">
        <is>
          <t>married</t>
        </is>
      </c>
      <c r="H31" s="2" t="inlineStr">
        <is>
          <t>DH</t>
        </is>
      </c>
      <c r="I31" s="2" t="n">
        <v>231343025</v>
      </c>
      <c r="J31" s="1" t="n">
        <v>7830380849</v>
      </c>
      <c r="K31" s="4">
        <f>DATE(2021,12,23)</f>
        <v/>
      </c>
      <c r="L31" s="2" t="inlineStr">
        <is>
          <t>TP. Hà Nội</t>
        </is>
      </c>
      <c r="M31" s="2" t="inlineStr">
        <is>
          <t>TP. Hà Nội</t>
        </is>
      </c>
      <c r="N31" s="2" t="inlineStr">
        <is>
          <t>No</t>
        </is>
      </c>
      <c r="O31" s="2" t="inlineStr">
        <is>
          <t>VietNam</t>
        </is>
      </c>
      <c r="P31" s="2" t="inlineStr">
        <is>
          <t>Nam AD</t>
        </is>
      </c>
      <c r="Q31" s="2" t="inlineStr">
        <is>
          <t>AD1239</t>
        </is>
      </c>
      <c r="R31" s="2" t="inlineStr"/>
      <c r="S31" s="2" t="inlineStr">
        <is>
          <t>FWO</t>
        </is>
      </c>
      <c r="T31" s="4">
        <f>DATE(2002,04,17)</f>
        <v/>
      </c>
      <c r="U31" s="2" t="inlineStr">
        <is>
          <t>Eric</t>
        </is>
      </c>
    </row>
    <row r="32" ht="15.75" customHeight="1">
      <c r="A32" s="2" t="inlineStr">
        <is>
          <t>Judy Black</t>
        </is>
      </c>
      <c r="B32" s="2" t="inlineStr">
        <is>
          <t>Female</t>
        </is>
      </c>
      <c r="C32" s="4">
        <f>DATE(2019,07,17)</f>
        <v/>
      </c>
      <c r="D32" s="5" t="inlineStr">
        <is>
          <t>0288943126</t>
        </is>
      </c>
      <c r="E32" s="5" t="inlineStr">
        <is>
          <t>0981830246</t>
        </is>
      </c>
      <c r="F32" s="6" t="inlineStr">
        <is>
          <t>Test_5820549392@gmail.com</t>
        </is>
      </c>
      <c r="G32" s="2" t="inlineStr">
        <is>
          <t>married</t>
        </is>
      </c>
      <c r="H32" s="2" t="inlineStr">
        <is>
          <t>DH</t>
        </is>
      </c>
      <c r="I32" s="2" t="n">
        <v>231068430</v>
      </c>
      <c r="J32" s="1" t="n">
        <v>9444652014</v>
      </c>
      <c r="K32" s="4">
        <f>DATE(2008,05,10)</f>
        <v/>
      </c>
      <c r="L32" s="2" t="inlineStr">
        <is>
          <t>TP. Hà Nội</t>
        </is>
      </c>
      <c r="M32" s="2" t="inlineStr">
        <is>
          <t>TP. Hà Nội</t>
        </is>
      </c>
      <c r="N32" s="2" t="inlineStr">
        <is>
          <t>No</t>
        </is>
      </c>
      <c r="O32" s="2" t="inlineStr">
        <is>
          <t>VietNam</t>
        </is>
      </c>
      <c r="P32" s="2" t="inlineStr">
        <is>
          <t>Nam AD</t>
        </is>
      </c>
      <c r="Q32" s="2" t="inlineStr">
        <is>
          <t>AD1239</t>
        </is>
      </c>
      <c r="R32" s="2" t="inlineStr"/>
      <c r="S32" s="2" t="inlineStr">
        <is>
          <t>FWO</t>
        </is>
      </c>
      <c r="T32" s="4">
        <f>DATE(2009,09,18)</f>
        <v/>
      </c>
      <c r="U32" s="2" t="inlineStr">
        <is>
          <t>Eric</t>
        </is>
      </c>
    </row>
    <row r="33" ht="15.75" customHeight="1">
      <c r="A33" s="2" t="inlineStr">
        <is>
          <t>Michelle Sanford</t>
        </is>
      </c>
      <c r="B33" s="2" t="inlineStr">
        <is>
          <t>Male</t>
        </is>
      </c>
      <c r="C33" s="4">
        <f>DATE(2016,09,13)</f>
        <v/>
      </c>
      <c r="D33" s="5" t="inlineStr">
        <is>
          <t>0280572277</t>
        </is>
      </c>
      <c r="E33" s="5" t="inlineStr">
        <is>
          <t>0924507205</t>
        </is>
      </c>
      <c r="F33" s="6" t="inlineStr">
        <is>
          <t>Test_7842569071@gmail.com</t>
        </is>
      </c>
      <c r="G33" s="2" t="inlineStr">
        <is>
          <t>married</t>
        </is>
      </c>
      <c r="H33" s="2" t="inlineStr">
        <is>
          <t>DH</t>
        </is>
      </c>
      <c r="I33" s="2" t="n">
        <v>231661993</v>
      </c>
      <c r="J33" s="1" t="n">
        <v>8654352218</v>
      </c>
      <c r="K33" s="4">
        <f>DATE(2013,06,16)</f>
        <v/>
      </c>
      <c r="L33" s="2" t="inlineStr">
        <is>
          <t>TP. Hà Nội</t>
        </is>
      </c>
      <c r="M33" s="2" t="inlineStr">
        <is>
          <t>TP. Hà Nội</t>
        </is>
      </c>
      <c r="N33" s="2" t="inlineStr">
        <is>
          <t>No</t>
        </is>
      </c>
      <c r="O33" s="2" t="inlineStr">
        <is>
          <t>VietNam</t>
        </is>
      </c>
      <c r="P33" s="2" t="inlineStr">
        <is>
          <t>Nam AD</t>
        </is>
      </c>
      <c r="Q33" s="2" t="inlineStr">
        <is>
          <t>AD1239</t>
        </is>
      </c>
      <c r="R33" s="2" t="inlineStr"/>
      <c r="S33" s="2" t="inlineStr">
        <is>
          <t>FWO</t>
        </is>
      </c>
      <c r="T33" s="4">
        <f>DATE(2020,06,22)</f>
        <v/>
      </c>
      <c r="U33" s="2" t="inlineStr">
        <is>
          <t>Eric</t>
        </is>
      </c>
    </row>
    <row r="34" ht="15.75" customHeight="1">
      <c r="A34" s="2" t="inlineStr">
        <is>
          <t>Derek Gross</t>
        </is>
      </c>
      <c r="B34" s="2" t="inlineStr">
        <is>
          <t>Female</t>
        </is>
      </c>
      <c r="C34" s="4">
        <f>DATE(2000,01,05)</f>
        <v/>
      </c>
      <c r="D34" s="5" t="inlineStr">
        <is>
          <t>0285963995</t>
        </is>
      </c>
      <c r="E34" s="5" t="inlineStr">
        <is>
          <t>0936028114</t>
        </is>
      </c>
      <c r="F34" s="6" t="inlineStr">
        <is>
          <t>Test_0223199524@gmail.com</t>
        </is>
      </c>
      <c r="G34" s="2" t="inlineStr">
        <is>
          <t>married</t>
        </is>
      </c>
      <c r="H34" s="2" t="inlineStr">
        <is>
          <t>DH</t>
        </is>
      </c>
      <c r="I34" s="2" t="n">
        <v>231547870</v>
      </c>
      <c r="J34" s="1" t="n">
        <v>9415957221</v>
      </c>
      <c r="K34" s="4">
        <f>DATE(2014,03,25)</f>
        <v/>
      </c>
      <c r="L34" s="2" t="inlineStr">
        <is>
          <t>TP. Hà Nội</t>
        </is>
      </c>
      <c r="M34" s="2" t="inlineStr">
        <is>
          <t>TP. Hà Nội</t>
        </is>
      </c>
      <c r="N34" s="2" t="inlineStr">
        <is>
          <t>No</t>
        </is>
      </c>
      <c r="O34" s="2" t="inlineStr">
        <is>
          <t>VietNam</t>
        </is>
      </c>
      <c r="P34" s="2" t="inlineStr">
        <is>
          <t>Nam AD</t>
        </is>
      </c>
      <c r="Q34" s="2" t="inlineStr">
        <is>
          <t>AD1239</t>
        </is>
      </c>
      <c r="R34" s="2" t="inlineStr"/>
      <c r="S34" s="2" t="inlineStr">
        <is>
          <t>FWO</t>
        </is>
      </c>
      <c r="T34" s="4">
        <f>DATE(2014,08,02)</f>
        <v/>
      </c>
      <c r="U34" s="2" t="inlineStr">
        <is>
          <t>Eric</t>
        </is>
      </c>
    </row>
    <row r="35" ht="15.75" customHeight="1">
      <c r="A35" s="2" t="inlineStr">
        <is>
          <t>Rebecca Armstrong</t>
        </is>
      </c>
      <c r="B35" s="2" t="inlineStr">
        <is>
          <t>Female</t>
        </is>
      </c>
      <c r="C35" s="4">
        <f>DATE(2010,12,03)</f>
        <v/>
      </c>
      <c r="D35" s="5" t="inlineStr">
        <is>
          <t>0286488382</t>
        </is>
      </c>
      <c r="E35" s="5" t="inlineStr">
        <is>
          <t>0983567520</t>
        </is>
      </c>
      <c r="F35" s="6" t="inlineStr">
        <is>
          <t>Test_5361894133@gmail.com</t>
        </is>
      </c>
      <c r="G35" s="2" t="inlineStr">
        <is>
          <t>married</t>
        </is>
      </c>
      <c r="H35" s="2" t="inlineStr">
        <is>
          <t>DH</t>
        </is>
      </c>
      <c r="I35" s="2" t="n">
        <v>231089766</v>
      </c>
      <c r="J35" s="1" t="n">
        <v>6065272003</v>
      </c>
      <c r="K35" s="4">
        <f>DATE(2016,03,20)</f>
        <v/>
      </c>
      <c r="L35" s="2" t="inlineStr">
        <is>
          <t>TP. Hà Nội</t>
        </is>
      </c>
      <c r="M35" s="2" t="inlineStr">
        <is>
          <t>TP. Hà Nội</t>
        </is>
      </c>
      <c r="N35" s="2" t="inlineStr">
        <is>
          <t>No</t>
        </is>
      </c>
      <c r="O35" s="2" t="inlineStr">
        <is>
          <t>VietNam</t>
        </is>
      </c>
      <c r="P35" s="2" t="inlineStr">
        <is>
          <t>Nam AD</t>
        </is>
      </c>
      <c r="Q35" s="2" t="inlineStr">
        <is>
          <t>AD1239</t>
        </is>
      </c>
      <c r="R35" s="2" t="inlineStr"/>
      <c r="S35" s="2" t="inlineStr">
        <is>
          <t>FWO</t>
        </is>
      </c>
      <c r="T35" s="4">
        <f>DATE(2016,01,27)</f>
        <v/>
      </c>
      <c r="U35" s="2" t="inlineStr">
        <is>
          <t>Eric</t>
        </is>
      </c>
    </row>
    <row r="36" ht="15.75" customHeight="1">
      <c r="A36" s="2" t="inlineStr">
        <is>
          <t>Bradley Ortega</t>
        </is>
      </c>
      <c r="B36" s="2" t="inlineStr">
        <is>
          <t>Female</t>
        </is>
      </c>
      <c r="C36" s="4">
        <f>DATE(2006,05,04)</f>
        <v/>
      </c>
      <c r="D36" s="5" t="inlineStr">
        <is>
          <t>0280272526</t>
        </is>
      </c>
      <c r="E36" s="5" t="inlineStr">
        <is>
          <t>0930578340</t>
        </is>
      </c>
      <c r="F36" s="6" t="inlineStr">
        <is>
          <t>Test_7905751394@gmail.com</t>
        </is>
      </c>
      <c r="G36" s="2" t="inlineStr">
        <is>
          <t>married</t>
        </is>
      </c>
      <c r="H36" s="2" t="inlineStr">
        <is>
          <t>DH</t>
        </is>
      </c>
      <c r="I36" s="2" t="n">
        <v>231394917</v>
      </c>
      <c r="J36" s="1" t="n">
        <v>1648335512</v>
      </c>
      <c r="K36" s="4">
        <f>DATE(2021,08,18)</f>
        <v/>
      </c>
      <c r="L36" s="2" t="inlineStr">
        <is>
          <t>TP. Hà Nội</t>
        </is>
      </c>
      <c r="M36" s="2" t="inlineStr">
        <is>
          <t>TP. Hà Nội</t>
        </is>
      </c>
      <c r="N36" s="2" t="inlineStr">
        <is>
          <t>No</t>
        </is>
      </c>
      <c r="O36" s="2" t="inlineStr">
        <is>
          <t>VietNam</t>
        </is>
      </c>
      <c r="P36" s="2" t="inlineStr">
        <is>
          <t>Nam AD</t>
        </is>
      </c>
      <c r="Q36" s="2" t="inlineStr">
        <is>
          <t>AD1239</t>
        </is>
      </c>
      <c r="R36" s="2" t="inlineStr"/>
      <c r="S36" s="2" t="inlineStr">
        <is>
          <t>FWO</t>
        </is>
      </c>
      <c r="T36" s="4">
        <f>DATE(2022,07,01)</f>
        <v/>
      </c>
      <c r="U36" s="2" t="inlineStr">
        <is>
          <t>Eric</t>
        </is>
      </c>
    </row>
    <row r="37" ht="15.75" customHeight="1">
      <c r="A37" s="2" t="inlineStr">
        <is>
          <t>Kimberly Lewis</t>
        </is>
      </c>
      <c r="B37" s="2" t="inlineStr">
        <is>
          <t>Female</t>
        </is>
      </c>
      <c r="C37" s="4">
        <f>DATE(2003,11,02)</f>
        <v/>
      </c>
      <c r="D37" s="5" t="inlineStr">
        <is>
          <t>0282133878</t>
        </is>
      </c>
      <c r="E37" s="5" t="inlineStr">
        <is>
          <t>0953819593</t>
        </is>
      </c>
      <c r="F37" s="6" t="inlineStr">
        <is>
          <t>Test_5124751290@gmail.com</t>
        </is>
      </c>
      <c r="G37" s="2" t="inlineStr">
        <is>
          <t>married</t>
        </is>
      </c>
      <c r="H37" s="2" t="inlineStr">
        <is>
          <t>DH</t>
        </is>
      </c>
      <c r="I37" s="2" t="n">
        <v>231207288</v>
      </c>
      <c r="J37" s="1" t="n">
        <v>1997336977</v>
      </c>
      <c r="K37" s="4">
        <f>DATE(2003,11,18)</f>
        <v/>
      </c>
      <c r="L37" s="2" t="inlineStr">
        <is>
          <t>TP. Hà Nội</t>
        </is>
      </c>
      <c r="M37" s="2" t="inlineStr">
        <is>
          <t>TP. Hà Nội</t>
        </is>
      </c>
      <c r="N37" s="2" t="inlineStr">
        <is>
          <t>No</t>
        </is>
      </c>
      <c r="O37" s="2" t="inlineStr">
        <is>
          <t>VietNam</t>
        </is>
      </c>
      <c r="P37" s="2" t="inlineStr">
        <is>
          <t>Nam AD</t>
        </is>
      </c>
      <c r="Q37" s="2" t="inlineStr">
        <is>
          <t>AD1239</t>
        </is>
      </c>
      <c r="R37" s="2" t="inlineStr"/>
      <c r="S37" s="2" t="inlineStr">
        <is>
          <t>FWO</t>
        </is>
      </c>
      <c r="T37" s="4">
        <f>DATE(2019,10,06)</f>
        <v/>
      </c>
      <c r="U37" s="2" t="inlineStr">
        <is>
          <t>Eric</t>
        </is>
      </c>
    </row>
    <row r="38" ht="15.75" customHeight="1">
      <c r="A38" s="2" t="inlineStr">
        <is>
          <t>Brittany Rojas</t>
        </is>
      </c>
      <c r="B38" s="2" t="inlineStr">
        <is>
          <t>Male</t>
        </is>
      </c>
      <c r="C38" s="4">
        <f>DATE(2001,08,23)</f>
        <v/>
      </c>
      <c r="D38" s="5" t="inlineStr">
        <is>
          <t>0285766964</t>
        </is>
      </c>
      <c r="E38" s="5" t="inlineStr">
        <is>
          <t>0922320118</t>
        </is>
      </c>
      <c r="F38" s="6" t="inlineStr">
        <is>
          <t>Test_7456816020@gmail.com</t>
        </is>
      </c>
      <c r="G38" s="2" t="inlineStr">
        <is>
          <t>married</t>
        </is>
      </c>
      <c r="H38" s="2" t="inlineStr">
        <is>
          <t>DH</t>
        </is>
      </c>
      <c r="I38" s="2" t="n">
        <v>231169962</v>
      </c>
      <c r="J38" s="1" t="n">
        <v>7011237137</v>
      </c>
      <c r="K38" s="4">
        <f>DATE(2009,10,13)</f>
        <v/>
      </c>
      <c r="L38" s="2" t="inlineStr">
        <is>
          <t>TP. Hà Nội</t>
        </is>
      </c>
      <c r="M38" s="2" t="inlineStr">
        <is>
          <t>TP. Hà Nội</t>
        </is>
      </c>
      <c r="N38" s="2" t="inlineStr">
        <is>
          <t>No</t>
        </is>
      </c>
      <c r="O38" s="2" t="inlineStr">
        <is>
          <t>VietNam</t>
        </is>
      </c>
      <c r="P38" s="2" t="inlineStr">
        <is>
          <t>Nam AD</t>
        </is>
      </c>
      <c r="Q38" s="2" t="inlineStr">
        <is>
          <t>AD1239</t>
        </is>
      </c>
      <c r="R38" s="2" t="inlineStr"/>
      <c r="S38" s="2" t="inlineStr">
        <is>
          <t>FWO</t>
        </is>
      </c>
      <c r="T38" s="4">
        <f>DATE(2004,08,26)</f>
        <v/>
      </c>
      <c r="U38" s="2" t="inlineStr">
        <is>
          <t>Eric</t>
        </is>
      </c>
    </row>
    <row r="39" ht="15.75" customHeight="1">
      <c r="A39" s="2" t="inlineStr">
        <is>
          <t>Jessica Winters</t>
        </is>
      </c>
      <c r="B39" s="2" t="inlineStr">
        <is>
          <t>Female</t>
        </is>
      </c>
      <c r="C39" s="4">
        <f>DATE(2022,10,17)</f>
        <v/>
      </c>
      <c r="D39" s="5" t="inlineStr">
        <is>
          <t>0280222527</t>
        </is>
      </c>
      <c r="E39" s="5" t="inlineStr">
        <is>
          <t>0932248023</t>
        </is>
      </c>
      <c r="F39" s="6" t="inlineStr">
        <is>
          <t>Test_5273620740@gmail.com</t>
        </is>
      </c>
      <c r="G39" s="2" t="inlineStr">
        <is>
          <t>married</t>
        </is>
      </c>
      <c r="H39" s="2" t="inlineStr">
        <is>
          <t>DH</t>
        </is>
      </c>
      <c r="I39" s="2" t="n">
        <v>231078579</v>
      </c>
      <c r="J39" s="1" t="n">
        <v>9129213026</v>
      </c>
      <c r="K39" s="4">
        <f>DATE(2020,08,05)</f>
        <v/>
      </c>
      <c r="L39" s="2" t="inlineStr">
        <is>
          <t>TP. Hà Nội</t>
        </is>
      </c>
      <c r="M39" s="2" t="inlineStr">
        <is>
          <t>TP. Hà Nội</t>
        </is>
      </c>
      <c r="N39" s="2" t="inlineStr">
        <is>
          <t>No</t>
        </is>
      </c>
      <c r="O39" s="2" t="inlineStr">
        <is>
          <t>VietNam</t>
        </is>
      </c>
      <c r="P39" s="2" t="inlineStr">
        <is>
          <t>Nam AD</t>
        </is>
      </c>
      <c r="Q39" s="2" t="inlineStr">
        <is>
          <t>AD1239</t>
        </is>
      </c>
      <c r="R39" s="2" t="inlineStr"/>
      <c r="S39" s="2" t="inlineStr">
        <is>
          <t>FWO</t>
        </is>
      </c>
      <c r="T39" s="4">
        <f>DATE(2021,10,29)</f>
        <v/>
      </c>
      <c r="U39" s="2" t="inlineStr">
        <is>
          <t>Eric</t>
        </is>
      </c>
    </row>
    <row r="40" ht="15.75" customHeight="1">
      <c r="A40" s="2" t="inlineStr">
        <is>
          <t>Joseph Allen</t>
        </is>
      </c>
      <c r="B40" s="2" t="inlineStr">
        <is>
          <t>Male</t>
        </is>
      </c>
      <c r="C40" s="4">
        <f>DATE(2008,06,07)</f>
        <v/>
      </c>
      <c r="D40" s="5" t="inlineStr">
        <is>
          <t>0286013889</t>
        </is>
      </c>
      <c r="E40" s="5" t="inlineStr">
        <is>
          <t>0917587433</t>
        </is>
      </c>
      <c r="F40" s="6" t="inlineStr">
        <is>
          <t>Test_2866636094@gmail.com</t>
        </is>
      </c>
      <c r="G40" s="2" t="inlineStr">
        <is>
          <t>married</t>
        </is>
      </c>
      <c r="H40" s="2" t="inlineStr">
        <is>
          <t>DH</t>
        </is>
      </c>
      <c r="I40" s="2" t="n">
        <v>231832119</v>
      </c>
      <c r="J40" s="1" t="n">
        <v>4636952606</v>
      </c>
      <c r="K40" s="4">
        <f>DATE(2001,10,06)</f>
        <v/>
      </c>
      <c r="L40" s="2" t="inlineStr">
        <is>
          <t>TP. Hà Nội</t>
        </is>
      </c>
      <c r="M40" s="2" t="inlineStr">
        <is>
          <t>TP. Hà Nội</t>
        </is>
      </c>
      <c r="N40" s="2" t="inlineStr">
        <is>
          <t>No</t>
        </is>
      </c>
      <c r="O40" s="2" t="inlineStr">
        <is>
          <t>VietNam</t>
        </is>
      </c>
      <c r="P40" s="2" t="inlineStr">
        <is>
          <t>Nam AD</t>
        </is>
      </c>
      <c r="Q40" s="2" t="inlineStr">
        <is>
          <t>AD1239</t>
        </is>
      </c>
      <c r="R40" s="2" t="inlineStr"/>
      <c r="S40" s="2" t="inlineStr">
        <is>
          <t>FWO</t>
        </is>
      </c>
      <c r="T40" s="4">
        <f>DATE(2020,11,28)</f>
        <v/>
      </c>
      <c r="U40" s="2" t="inlineStr">
        <is>
          <t>Eric</t>
        </is>
      </c>
    </row>
    <row r="41" ht="15.75" customHeight="1">
      <c r="A41" s="2" t="inlineStr">
        <is>
          <t>Dennis Reynolds</t>
        </is>
      </c>
      <c r="B41" s="2" t="inlineStr">
        <is>
          <t>Male</t>
        </is>
      </c>
      <c r="C41" s="4">
        <f>DATE(2002,03,01)</f>
        <v/>
      </c>
      <c r="D41" s="5" t="inlineStr">
        <is>
          <t>0282801989</t>
        </is>
      </c>
      <c r="E41" s="5" t="inlineStr">
        <is>
          <t>0930860988</t>
        </is>
      </c>
      <c r="F41" s="6" t="inlineStr">
        <is>
          <t>Test_0093254299@gmail.com</t>
        </is>
      </c>
      <c r="G41" s="2" t="inlineStr">
        <is>
          <t>married</t>
        </is>
      </c>
      <c r="H41" s="2" t="inlineStr">
        <is>
          <t>DH</t>
        </is>
      </c>
      <c r="I41" s="2" t="n">
        <v>231593712</v>
      </c>
      <c r="J41" s="1" t="n">
        <v>5929823931</v>
      </c>
      <c r="K41" s="4">
        <f>DATE(2001,06,04)</f>
        <v/>
      </c>
      <c r="L41" s="2" t="inlineStr">
        <is>
          <t>TP. Hà Nội</t>
        </is>
      </c>
      <c r="M41" s="2" t="inlineStr">
        <is>
          <t>TP. Hà Nội</t>
        </is>
      </c>
      <c r="N41" s="2" t="inlineStr">
        <is>
          <t>No</t>
        </is>
      </c>
      <c r="O41" s="2" t="inlineStr">
        <is>
          <t>VietNam</t>
        </is>
      </c>
      <c r="P41" s="2" t="inlineStr">
        <is>
          <t>Nam AD</t>
        </is>
      </c>
      <c r="Q41" s="2" t="inlineStr">
        <is>
          <t>AD1239</t>
        </is>
      </c>
      <c r="R41" s="2" t="inlineStr"/>
      <c r="S41" s="2" t="inlineStr">
        <is>
          <t>FWO</t>
        </is>
      </c>
      <c r="T41" s="4">
        <f>DATE(2017,08,29)</f>
        <v/>
      </c>
      <c r="U41" s="2" t="inlineStr">
        <is>
          <t>Eric</t>
        </is>
      </c>
    </row>
    <row r="42" ht="15.75" customHeight="1">
      <c r="A42" s="2" t="inlineStr">
        <is>
          <t>Lisa Martinez</t>
        </is>
      </c>
      <c r="B42" s="2" t="inlineStr">
        <is>
          <t>Female</t>
        </is>
      </c>
      <c r="C42" s="4">
        <f>DATE(2015,01,21)</f>
        <v/>
      </c>
      <c r="D42" s="5" t="inlineStr">
        <is>
          <t>0282157105</t>
        </is>
      </c>
      <c r="E42" s="5" t="inlineStr">
        <is>
          <t>0916712983</t>
        </is>
      </c>
      <c r="F42" s="6" t="inlineStr">
        <is>
          <t>Test_0135134623@gmail.com</t>
        </is>
      </c>
      <c r="G42" s="2" t="inlineStr">
        <is>
          <t>married</t>
        </is>
      </c>
      <c r="H42" s="2" t="inlineStr">
        <is>
          <t>DH</t>
        </is>
      </c>
      <c r="I42" s="2" t="n">
        <v>231912319</v>
      </c>
      <c r="J42" s="1" t="n">
        <v>4299774335</v>
      </c>
      <c r="K42" s="4">
        <f>DATE(2011,05,05)</f>
        <v/>
      </c>
      <c r="L42" s="2" t="inlineStr">
        <is>
          <t>TP. Hà Nội</t>
        </is>
      </c>
      <c r="M42" s="2" t="inlineStr">
        <is>
          <t>TP. Hà Nội</t>
        </is>
      </c>
      <c r="N42" s="2" t="inlineStr">
        <is>
          <t>No</t>
        </is>
      </c>
      <c r="O42" s="2" t="inlineStr">
        <is>
          <t>VietNam</t>
        </is>
      </c>
      <c r="P42" s="2" t="inlineStr">
        <is>
          <t>Nam AD</t>
        </is>
      </c>
      <c r="Q42" s="2" t="inlineStr">
        <is>
          <t>AD1239</t>
        </is>
      </c>
      <c r="R42" s="2" t="inlineStr"/>
      <c r="S42" s="2" t="inlineStr">
        <is>
          <t>FWO</t>
        </is>
      </c>
      <c r="T42" s="4">
        <f>DATE(2005,11,14)</f>
        <v/>
      </c>
      <c r="U42" s="2" t="inlineStr">
        <is>
          <t>Eric</t>
        </is>
      </c>
    </row>
    <row r="43" ht="15.75" customHeight="1">
      <c r="A43" s="2" t="inlineStr">
        <is>
          <t>Janet Jefferson</t>
        </is>
      </c>
      <c r="B43" s="2" t="inlineStr">
        <is>
          <t>Female</t>
        </is>
      </c>
      <c r="C43" s="4">
        <f>DATE(2012,05,25)</f>
        <v/>
      </c>
      <c r="D43" s="5" t="inlineStr">
        <is>
          <t>0288116316</t>
        </is>
      </c>
      <c r="E43" s="5" t="inlineStr">
        <is>
          <t>0913315969</t>
        </is>
      </c>
      <c r="F43" s="6" t="inlineStr">
        <is>
          <t>Test_2011255459@gmail.com</t>
        </is>
      </c>
      <c r="G43" s="2" t="inlineStr">
        <is>
          <t>married</t>
        </is>
      </c>
      <c r="H43" s="2" t="inlineStr">
        <is>
          <t>DH</t>
        </is>
      </c>
      <c r="I43" s="2" t="n">
        <v>231264295</v>
      </c>
      <c r="J43" s="1" t="n">
        <v>9302718996</v>
      </c>
      <c r="K43" s="4">
        <f>DATE(2022,12,30)</f>
        <v/>
      </c>
      <c r="L43" s="2" t="inlineStr">
        <is>
          <t>TP. Hà Nội</t>
        </is>
      </c>
      <c r="M43" s="2" t="inlineStr">
        <is>
          <t>TP. Hà Nội</t>
        </is>
      </c>
      <c r="N43" s="2" t="inlineStr">
        <is>
          <t>No</t>
        </is>
      </c>
      <c r="O43" s="2" t="inlineStr">
        <is>
          <t>VietNam</t>
        </is>
      </c>
      <c r="P43" s="2" t="inlineStr">
        <is>
          <t>Nam AD</t>
        </is>
      </c>
      <c r="Q43" s="2" t="inlineStr">
        <is>
          <t>AD1239</t>
        </is>
      </c>
      <c r="R43" s="2" t="inlineStr"/>
      <c r="S43" s="2" t="inlineStr">
        <is>
          <t>FWO</t>
        </is>
      </c>
      <c r="T43" s="4">
        <f>DATE(2008,05,06)</f>
        <v/>
      </c>
      <c r="U43" s="2" t="inlineStr">
        <is>
          <t>Eric</t>
        </is>
      </c>
    </row>
    <row r="44" ht="15.75" customHeight="1">
      <c r="A44" s="2" t="inlineStr">
        <is>
          <t>Martin Ross</t>
        </is>
      </c>
      <c r="B44" s="2" t="inlineStr">
        <is>
          <t>Female</t>
        </is>
      </c>
      <c r="C44" s="4">
        <f>DATE(2006,06,18)</f>
        <v/>
      </c>
      <c r="D44" s="5" t="inlineStr">
        <is>
          <t>0288076898</t>
        </is>
      </c>
      <c r="E44" s="5" t="inlineStr">
        <is>
          <t>0999278097</t>
        </is>
      </c>
      <c r="F44" s="6" t="inlineStr">
        <is>
          <t>Test_0744747129@gmail.com</t>
        </is>
      </c>
      <c r="G44" s="2" t="inlineStr">
        <is>
          <t>married</t>
        </is>
      </c>
      <c r="H44" s="2" t="inlineStr">
        <is>
          <t>DH</t>
        </is>
      </c>
      <c r="I44" s="2" t="n">
        <v>231283257</v>
      </c>
      <c r="J44" s="1" t="n">
        <v>5117116701</v>
      </c>
      <c r="K44" s="4">
        <f>DATE(2003,02,22)</f>
        <v/>
      </c>
      <c r="L44" s="2" t="inlineStr">
        <is>
          <t>TP. Hà Nội</t>
        </is>
      </c>
      <c r="M44" s="2" t="inlineStr">
        <is>
          <t>TP. Hà Nội</t>
        </is>
      </c>
      <c r="N44" s="2" t="inlineStr">
        <is>
          <t>No</t>
        </is>
      </c>
      <c r="O44" s="2" t="inlineStr">
        <is>
          <t>VietNam</t>
        </is>
      </c>
      <c r="P44" s="2" t="inlineStr">
        <is>
          <t>Nam AD</t>
        </is>
      </c>
      <c r="Q44" s="2" t="inlineStr">
        <is>
          <t>AD1239</t>
        </is>
      </c>
      <c r="R44" s="2" t="inlineStr"/>
      <c r="S44" s="2" t="inlineStr">
        <is>
          <t>FWO</t>
        </is>
      </c>
      <c r="T44" s="4">
        <f>DATE(2002,11,08)</f>
        <v/>
      </c>
      <c r="U44" s="2" t="inlineStr">
        <is>
          <t>Eric</t>
        </is>
      </c>
    </row>
    <row r="45" ht="15.75" customHeight="1">
      <c r="A45" s="2" t="inlineStr">
        <is>
          <t>Jocelyn Shaw</t>
        </is>
      </c>
      <c r="B45" s="2" t="inlineStr">
        <is>
          <t>Male</t>
        </is>
      </c>
      <c r="C45" s="4">
        <f>DATE(2014,12,13)</f>
        <v/>
      </c>
      <c r="D45" s="5" t="inlineStr">
        <is>
          <t>0281067612</t>
        </is>
      </c>
      <c r="E45" s="5" t="inlineStr">
        <is>
          <t>0962777892</t>
        </is>
      </c>
      <c r="F45" s="6" t="inlineStr">
        <is>
          <t>Test_3423357813@gmail.com</t>
        </is>
      </c>
      <c r="G45" s="2" t="inlineStr">
        <is>
          <t>married</t>
        </is>
      </c>
      <c r="H45" s="2" t="inlineStr">
        <is>
          <t>DH</t>
        </is>
      </c>
      <c r="I45" s="2" t="n">
        <v>231073041</v>
      </c>
      <c r="J45" s="1" t="n">
        <v>2386468033</v>
      </c>
      <c r="K45" s="4">
        <f>DATE(2016,04,03)</f>
        <v/>
      </c>
      <c r="L45" s="2" t="inlineStr">
        <is>
          <t>TP. Hà Nội</t>
        </is>
      </c>
      <c r="M45" s="2" t="inlineStr">
        <is>
          <t>TP. Hà Nội</t>
        </is>
      </c>
      <c r="N45" s="2" t="inlineStr">
        <is>
          <t>No</t>
        </is>
      </c>
      <c r="O45" s="2" t="inlineStr">
        <is>
          <t>VietNam</t>
        </is>
      </c>
      <c r="P45" s="2" t="inlineStr">
        <is>
          <t>Nam AD</t>
        </is>
      </c>
      <c r="Q45" s="2" t="inlineStr">
        <is>
          <t>AD1239</t>
        </is>
      </c>
      <c r="R45" s="2" t="inlineStr"/>
      <c r="S45" s="2" t="inlineStr">
        <is>
          <t>FWO</t>
        </is>
      </c>
      <c r="T45" s="4">
        <f>DATE(2001,08,18)</f>
        <v/>
      </c>
      <c r="U45" s="2" t="inlineStr">
        <is>
          <t>Eric</t>
        </is>
      </c>
    </row>
    <row r="46" ht="15.75" customHeight="1">
      <c r="A46" s="2" t="inlineStr">
        <is>
          <t>Carlos Cooke</t>
        </is>
      </c>
      <c r="B46" s="2" t="inlineStr">
        <is>
          <t>Female</t>
        </is>
      </c>
      <c r="C46" s="4">
        <f>DATE(2021,08,01)</f>
        <v/>
      </c>
      <c r="D46" s="5" t="inlineStr">
        <is>
          <t>0287738044</t>
        </is>
      </c>
      <c r="E46" s="5" t="inlineStr">
        <is>
          <t>0913964495</t>
        </is>
      </c>
      <c r="F46" s="6" t="inlineStr">
        <is>
          <t>Test_3012750258@gmail.com</t>
        </is>
      </c>
      <c r="G46" s="2" t="inlineStr">
        <is>
          <t>married</t>
        </is>
      </c>
      <c r="H46" s="2" t="inlineStr">
        <is>
          <t>DH</t>
        </is>
      </c>
      <c r="I46" s="2" t="n">
        <v>231536415</v>
      </c>
      <c r="J46" s="1" t="n">
        <v>6471317556</v>
      </c>
      <c r="K46" s="4">
        <f>DATE(2010,08,14)</f>
        <v/>
      </c>
      <c r="L46" s="2" t="inlineStr">
        <is>
          <t>TP. Hà Nội</t>
        </is>
      </c>
      <c r="M46" s="2" t="inlineStr">
        <is>
          <t>TP. Hà Nội</t>
        </is>
      </c>
      <c r="N46" s="2" t="inlineStr">
        <is>
          <t>No</t>
        </is>
      </c>
      <c r="O46" s="2" t="inlineStr">
        <is>
          <t>VietNam</t>
        </is>
      </c>
      <c r="P46" s="2" t="inlineStr">
        <is>
          <t>Nam AD</t>
        </is>
      </c>
      <c r="Q46" s="2" t="inlineStr">
        <is>
          <t>AD1239</t>
        </is>
      </c>
      <c r="R46" s="2" t="inlineStr"/>
      <c r="S46" s="2" t="inlineStr">
        <is>
          <t>FWO</t>
        </is>
      </c>
      <c r="T46" s="4">
        <f>DATE(2010,10,26)</f>
        <v/>
      </c>
      <c r="U46" s="2" t="inlineStr">
        <is>
          <t>Eric</t>
        </is>
      </c>
    </row>
    <row r="47" ht="15.75" customHeight="1">
      <c r="A47" s="2" t="inlineStr">
        <is>
          <t>Roberto Moore</t>
        </is>
      </c>
      <c r="B47" s="2" t="inlineStr">
        <is>
          <t>Female</t>
        </is>
      </c>
      <c r="C47" s="4">
        <f>DATE(2013,03,18)</f>
        <v/>
      </c>
      <c r="D47" s="5" t="inlineStr">
        <is>
          <t>0289598772</t>
        </is>
      </c>
      <c r="E47" s="5" t="inlineStr">
        <is>
          <t>0944789867</t>
        </is>
      </c>
      <c r="F47" s="6" t="inlineStr">
        <is>
          <t>Test_5424543574@gmail.com</t>
        </is>
      </c>
      <c r="G47" s="2" t="inlineStr">
        <is>
          <t>married</t>
        </is>
      </c>
      <c r="H47" s="2" t="inlineStr">
        <is>
          <t>DH</t>
        </is>
      </c>
      <c r="I47" s="2" t="n">
        <v>231693793</v>
      </c>
      <c r="J47" s="1" t="n">
        <v>6314346169</v>
      </c>
      <c r="K47" s="4">
        <f>DATE(2010,03,24)</f>
        <v/>
      </c>
      <c r="L47" s="2" t="inlineStr">
        <is>
          <t>TP. Hà Nội</t>
        </is>
      </c>
      <c r="M47" s="2" t="inlineStr">
        <is>
          <t>TP. Hà Nội</t>
        </is>
      </c>
      <c r="N47" s="2" t="inlineStr">
        <is>
          <t>No</t>
        </is>
      </c>
      <c r="O47" s="2" t="inlineStr">
        <is>
          <t>VietNam</t>
        </is>
      </c>
      <c r="P47" s="2" t="inlineStr">
        <is>
          <t>Nam AD</t>
        </is>
      </c>
      <c r="Q47" s="2" t="inlineStr">
        <is>
          <t>AD1239</t>
        </is>
      </c>
      <c r="R47" s="2" t="inlineStr"/>
      <c r="S47" s="2" t="inlineStr">
        <is>
          <t>FWO</t>
        </is>
      </c>
      <c r="T47" s="4">
        <f>DATE(2002,05,22)</f>
        <v/>
      </c>
      <c r="U47" s="2" t="inlineStr">
        <is>
          <t>Eric</t>
        </is>
      </c>
    </row>
    <row r="48" ht="15.75" customHeight="1">
      <c r="A48" s="2" t="inlineStr">
        <is>
          <t>Jonathan Avery</t>
        </is>
      </c>
      <c r="B48" s="2" t="inlineStr">
        <is>
          <t>Male</t>
        </is>
      </c>
      <c r="C48" s="4">
        <f>DATE(2017,10,23)</f>
        <v/>
      </c>
      <c r="D48" s="5" t="inlineStr">
        <is>
          <t>0289786948</t>
        </is>
      </c>
      <c r="E48" s="5" t="inlineStr">
        <is>
          <t>0952170204</t>
        </is>
      </c>
      <c r="F48" s="6" t="inlineStr">
        <is>
          <t>Test_2834706346@gmail.com</t>
        </is>
      </c>
      <c r="G48" s="2" t="inlineStr">
        <is>
          <t>married</t>
        </is>
      </c>
      <c r="H48" s="2" t="inlineStr">
        <is>
          <t>DH</t>
        </is>
      </c>
      <c r="I48" s="2" t="n">
        <v>231163642</v>
      </c>
      <c r="J48" s="1" t="n">
        <v>9632746533</v>
      </c>
      <c r="K48" s="4">
        <f>DATE(2003,02,26)</f>
        <v/>
      </c>
      <c r="L48" s="2" t="inlineStr">
        <is>
          <t>TP. Hà Nội</t>
        </is>
      </c>
      <c r="M48" s="2" t="inlineStr">
        <is>
          <t>TP. Hà Nội</t>
        </is>
      </c>
      <c r="N48" s="2" t="inlineStr">
        <is>
          <t>No</t>
        </is>
      </c>
      <c r="O48" s="2" t="inlineStr">
        <is>
          <t>VietNam</t>
        </is>
      </c>
      <c r="P48" s="2" t="inlineStr">
        <is>
          <t>Nam AD</t>
        </is>
      </c>
      <c r="Q48" s="2" t="inlineStr">
        <is>
          <t>AD1239</t>
        </is>
      </c>
      <c r="R48" s="2" t="inlineStr"/>
      <c r="S48" s="2" t="inlineStr">
        <is>
          <t>FWO</t>
        </is>
      </c>
      <c r="T48" s="4">
        <f>DATE(2012,12,29)</f>
        <v/>
      </c>
      <c r="U48" s="2" t="inlineStr">
        <is>
          <t>Eric</t>
        </is>
      </c>
    </row>
    <row r="49" ht="15.75" customHeight="1">
      <c r="A49" s="2" t="inlineStr">
        <is>
          <t>Jonathan Higgins</t>
        </is>
      </c>
      <c r="B49" s="2" t="inlineStr">
        <is>
          <t>Male</t>
        </is>
      </c>
      <c r="C49" s="4">
        <f>DATE(2016,03,26)</f>
        <v/>
      </c>
      <c r="D49" s="5" t="inlineStr">
        <is>
          <t>0287621820</t>
        </is>
      </c>
      <c r="E49" s="5" t="inlineStr">
        <is>
          <t>0962810825</t>
        </is>
      </c>
      <c r="F49" s="6" t="inlineStr">
        <is>
          <t>Test_9120457598@gmail.com</t>
        </is>
      </c>
      <c r="G49" s="2" t="inlineStr">
        <is>
          <t>married</t>
        </is>
      </c>
      <c r="H49" s="2" t="inlineStr">
        <is>
          <t>DH</t>
        </is>
      </c>
      <c r="I49" s="2" t="n">
        <v>231420187</v>
      </c>
      <c r="J49" s="1" t="n">
        <v>4372725739</v>
      </c>
      <c r="K49" s="4">
        <f>DATE(2006,02,22)</f>
        <v/>
      </c>
      <c r="L49" s="2" t="inlineStr">
        <is>
          <t>TP. Hà Nội</t>
        </is>
      </c>
      <c r="M49" s="2" t="inlineStr">
        <is>
          <t>TP. Hà Nội</t>
        </is>
      </c>
      <c r="N49" s="2" t="inlineStr">
        <is>
          <t>No</t>
        </is>
      </c>
      <c r="O49" s="2" t="inlineStr">
        <is>
          <t>VietNam</t>
        </is>
      </c>
      <c r="P49" s="2" t="inlineStr">
        <is>
          <t>Nam AD</t>
        </is>
      </c>
      <c r="Q49" s="2" t="inlineStr">
        <is>
          <t>AD1239</t>
        </is>
      </c>
      <c r="R49" s="2" t="inlineStr"/>
      <c r="S49" s="2" t="inlineStr">
        <is>
          <t>FWO</t>
        </is>
      </c>
      <c r="T49" s="4">
        <f>DATE(2008,05,10)</f>
        <v/>
      </c>
      <c r="U49" s="2" t="inlineStr">
        <is>
          <t>Eric</t>
        </is>
      </c>
    </row>
    <row r="50" ht="15.75" customHeight="1">
      <c r="A50" s="2" t="inlineStr">
        <is>
          <t>Riley Graham</t>
        </is>
      </c>
      <c r="B50" s="2" t="inlineStr">
        <is>
          <t>Female</t>
        </is>
      </c>
      <c r="C50" s="4">
        <f>DATE(2017,01,30)</f>
        <v/>
      </c>
      <c r="D50" s="5" t="inlineStr">
        <is>
          <t>0288959593</t>
        </is>
      </c>
      <c r="E50" s="5" t="inlineStr">
        <is>
          <t>0902515995</t>
        </is>
      </c>
      <c r="F50" s="6" t="inlineStr">
        <is>
          <t>Test_4293442954@gmail.com</t>
        </is>
      </c>
      <c r="G50" s="2" t="inlineStr">
        <is>
          <t>married</t>
        </is>
      </c>
      <c r="H50" s="2" t="inlineStr">
        <is>
          <t>DH</t>
        </is>
      </c>
      <c r="I50" s="2" t="n">
        <v>231251230</v>
      </c>
      <c r="J50" s="1" t="n">
        <v>3561261241</v>
      </c>
      <c r="K50" s="4">
        <f>DATE(2002,12,23)</f>
        <v/>
      </c>
      <c r="L50" s="2" t="inlineStr">
        <is>
          <t>TP. Hà Nội</t>
        </is>
      </c>
      <c r="M50" s="2" t="inlineStr">
        <is>
          <t>TP. Hà Nội</t>
        </is>
      </c>
      <c r="N50" s="2" t="inlineStr">
        <is>
          <t>No</t>
        </is>
      </c>
      <c r="O50" s="2" t="inlineStr">
        <is>
          <t>VietNam</t>
        </is>
      </c>
      <c r="P50" s="2" t="inlineStr">
        <is>
          <t>Nam AD</t>
        </is>
      </c>
      <c r="Q50" s="2" t="inlineStr">
        <is>
          <t>AD1239</t>
        </is>
      </c>
      <c r="R50" s="2" t="inlineStr"/>
      <c r="S50" s="2" t="inlineStr">
        <is>
          <t>FWO</t>
        </is>
      </c>
      <c r="T50" s="4">
        <f>DATE(2001,11,28)</f>
        <v/>
      </c>
      <c r="U50" s="2" t="inlineStr">
        <is>
          <t>Eric</t>
        </is>
      </c>
    </row>
    <row r="51" ht="15.75" customHeight="1">
      <c r="A51" s="2" t="inlineStr">
        <is>
          <t>Cathy Hernandez</t>
        </is>
      </c>
      <c r="B51" s="2" t="inlineStr">
        <is>
          <t>Female</t>
        </is>
      </c>
      <c r="C51" s="4">
        <f>DATE(2011,09,03)</f>
        <v/>
      </c>
      <c r="D51" s="5" t="inlineStr">
        <is>
          <t>0289046645</t>
        </is>
      </c>
      <c r="E51" s="5" t="inlineStr">
        <is>
          <t>0948159289</t>
        </is>
      </c>
      <c r="F51" s="6" t="inlineStr">
        <is>
          <t>Test_3997926944@gmail.com</t>
        </is>
      </c>
      <c r="G51" s="2" t="inlineStr">
        <is>
          <t>married</t>
        </is>
      </c>
      <c r="H51" s="2" t="inlineStr">
        <is>
          <t>DH</t>
        </is>
      </c>
      <c r="I51" s="2" t="n">
        <v>231117673</v>
      </c>
      <c r="J51" s="1" t="n">
        <v>3188686649</v>
      </c>
      <c r="K51" s="4">
        <f>DATE(2020,08,21)</f>
        <v/>
      </c>
      <c r="L51" s="2" t="inlineStr">
        <is>
          <t>TP. Hà Nội</t>
        </is>
      </c>
      <c r="M51" s="2" t="inlineStr">
        <is>
          <t>TP. Hà Nội</t>
        </is>
      </c>
      <c r="N51" s="2" t="inlineStr">
        <is>
          <t>No</t>
        </is>
      </c>
      <c r="O51" s="2" t="inlineStr">
        <is>
          <t>VietNam</t>
        </is>
      </c>
      <c r="P51" s="2" t="inlineStr">
        <is>
          <t>Nam AD</t>
        </is>
      </c>
      <c r="Q51" s="2" t="inlineStr">
        <is>
          <t>AD1239</t>
        </is>
      </c>
      <c r="R51" s="2" t="inlineStr"/>
      <c r="S51" s="2" t="inlineStr">
        <is>
          <t>FWO</t>
        </is>
      </c>
      <c r="T51" s="4">
        <f>DATE(2008,11,27)</f>
        <v/>
      </c>
      <c r="U51" s="2" t="inlineStr">
        <is>
          <t>Eric</t>
        </is>
      </c>
    </row>
    <row r="52" ht="15.75" customHeight="1">
      <c r="A52" s="2" t="inlineStr">
        <is>
          <t>Brandon Taylor</t>
        </is>
      </c>
      <c r="B52" s="2" t="inlineStr">
        <is>
          <t>Female</t>
        </is>
      </c>
      <c r="C52" s="4">
        <f>DATE(2021,01,30)</f>
        <v/>
      </c>
      <c r="D52" s="5" t="inlineStr">
        <is>
          <t>0283372395</t>
        </is>
      </c>
      <c r="E52" s="5" t="inlineStr">
        <is>
          <t>0936805351</t>
        </is>
      </c>
      <c r="F52" s="6" t="inlineStr">
        <is>
          <t>Test_9006688214@gmail.com</t>
        </is>
      </c>
      <c r="G52" s="2" t="inlineStr">
        <is>
          <t>married</t>
        </is>
      </c>
      <c r="H52" s="2" t="inlineStr">
        <is>
          <t>DH</t>
        </is>
      </c>
      <c r="I52" s="2" t="n">
        <v>231677756</v>
      </c>
      <c r="J52" s="1" t="n">
        <v>8298461397</v>
      </c>
      <c r="K52" s="4">
        <f>DATE(2020,01,27)</f>
        <v/>
      </c>
      <c r="L52" s="2" t="inlineStr">
        <is>
          <t>TP. Hà Nội</t>
        </is>
      </c>
      <c r="M52" s="2" t="inlineStr">
        <is>
          <t>TP. Hà Nội</t>
        </is>
      </c>
      <c r="N52" s="2" t="inlineStr">
        <is>
          <t>No</t>
        </is>
      </c>
      <c r="O52" s="2" t="inlineStr">
        <is>
          <t>VietNam</t>
        </is>
      </c>
      <c r="P52" s="2" t="inlineStr">
        <is>
          <t>Nam AD</t>
        </is>
      </c>
      <c r="Q52" s="2" t="inlineStr">
        <is>
          <t>AD1239</t>
        </is>
      </c>
      <c r="R52" s="2" t="inlineStr"/>
      <c r="S52" s="2" t="inlineStr">
        <is>
          <t>FWO</t>
        </is>
      </c>
      <c r="T52" s="4">
        <f>DATE(2020,04,14)</f>
        <v/>
      </c>
      <c r="U52" s="2" t="inlineStr">
        <is>
          <t>Eric</t>
        </is>
      </c>
    </row>
    <row r="53" ht="15.75" customHeight="1">
      <c r="A53" s="2" t="inlineStr">
        <is>
          <t>Michael Johnson</t>
        </is>
      </c>
      <c r="B53" s="2" t="inlineStr">
        <is>
          <t>Female</t>
        </is>
      </c>
      <c r="C53" s="4">
        <f>DATE(2018,04,27)</f>
        <v/>
      </c>
      <c r="D53" s="5" t="inlineStr">
        <is>
          <t>0282076282</t>
        </is>
      </c>
      <c r="E53" s="5" t="inlineStr">
        <is>
          <t>0955731426</t>
        </is>
      </c>
      <c r="F53" s="6" t="inlineStr">
        <is>
          <t>Test_6355335220@gmail.com</t>
        </is>
      </c>
      <c r="G53" s="2" t="inlineStr">
        <is>
          <t>married</t>
        </is>
      </c>
      <c r="H53" s="2" t="inlineStr">
        <is>
          <t>DH</t>
        </is>
      </c>
      <c r="I53" s="2" t="n">
        <v>231882879</v>
      </c>
      <c r="J53" s="1" t="n">
        <v>2715462816</v>
      </c>
      <c r="K53" s="4">
        <f>DATE(2020,07,04)</f>
        <v/>
      </c>
      <c r="L53" s="2" t="inlineStr">
        <is>
          <t>TP. Hà Nội</t>
        </is>
      </c>
      <c r="M53" s="2" t="inlineStr">
        <is>
          <t>TP. Hà Nội</t>
        </is>
      </c>
      <c r="N53" s="2" t="inlineStr">
        <is>
          <t>No</t>
        </is>
      </c>
      <c r="O53" s="2" t="inlineStr">
        <is>
          <t>VietNam</t>
        </is>
      </c>
      <c r="P53" s="2" t="inlineStr">
        <is>
          <t>Nam AD</t>
        </is>
      </c>
      <c r="Q53" s="2" t="inlineStr">
        <is>
          <t>AD1239</t>
        </is>
      </c>
      <c r="R53" s="2" t="inlineStr"/>
      <c r="S53" s="2" t="inlineStr">
        <is>
          <t>FWO</t>
        </is>
      </c>
      <c r="T53" s="4">
        <f>DATE(2006,02,16)</f>
        <v/>
      </c>
      <c r="U53" s="2" t="inlineStr">
        <is>
          <t>Eric</t>
        </is>
      </c>
    </row>
    <row r="54" ht="15.75" customHeight="1">
      <c r="A54" s="2" t="inlineStr">
        <is>
          <t>Terry Sanders MD</t>
        </is>
      </c>
      <c r="B54" s="2" t="inlineStr">
        <is>
          <t>Male</t>
        </is>
      </c>
      <c r="C54" s="4">
        <f>DATE(2011,11,05)</f>
        <v/>
      </c>
      <c r="D54" s="5" t="inlineStr">
        <is>
          <t>0282913528</t>
        </is>
      </c>
      <c r="E54" s="5" t="inlineStr">
        <is>
          <t>0927898080</t>
        </is>
      </c>
      <c r="F54" s="6" t="inlineStr">
        <is>
          <t>Test_2465341575@gmail.com</t>
        </is>
      </c>
      <c r="G54" s="2" t="inlineStr">
        <is>
          <t>married</t>
        </is>
      </c>
      <c r="H54" s="2" t="inlineStr">
        <is>
          <t>DH</t>
        </is>
      </c>
      <c r="I54" s="2" t="n">
        <v>231519687</v>
      </c>
      <c r="J54" s="1" t="n">
        <v>9879959405</v>
      </c>
      <c r="K54" s="4">
        <f>DATE(2022,10,03)</f>
        <v/>
      </c>
      <c r="L54" s="2" t="inlineStr">
        <is>
          <t>TP. Hà Nội</t>
        </is>
      </c>
      <c r="M54" s="2" t="inlineStr">
        <is>
          <t>TP. Hà Nội</t>
        </is>
      </c>
      <c r="N54" s="2" t="inlineStr">
        <is>
          <t>No</t>
        </is>
      </c>
      <c r="O54" s="2" t="inlineStr">
        <is>
          <t>VietNam</t>
        </is>
      </c>
      <c r="P54" s="2" t="inlineStr">
        <is>
          <t>Nam AD</t>
        </is>
      </c>
      <c r="Q54" s="2" t="inlineStr">
        <is>
          <t>AD1239</t>
        </is>
      </c>
      <c r="R54" s="2" t="inlineStr"/>
      <c r="S54" s="2" t="inlineStr">
        <is>
          <t>FWO</t>
        </is>
      </c>
      <c r="T54" s="4">
        <f>DATE(2006,04,14)</f>
        <v/>
      </c>
      <c r="U54" s="2" t="inlineStr">
        <is>
          <t>Eric</t>
        </is>
      </c>
    </row>
    <row r="55" ht="15.75" customHeight="1">
      <c r="A55" s="2" t="inlineStr">
        <is>
          <t>Stephen Wilson</t>
        </is>
      </c>
      <c r="B55" s="2" t="inlineStr">
        <is>
          <t>Male</t>
        </is>
      </c>
      <c r="C55" s="4">
        <f>DATE(2008,07,17)</f>
        <v/>
      </c>
      <c r="D55" s="5" t="inlineStr">
        <is>
          <t>0288032602</t>
        </is>
      </c>
      <c r="E55" s="5" t="inlineStr">
        <is>
          <t>0924789805</t>
        </is>
      </c>
      <c r="F55" s="6" t="inlineStr">
        <is>
          <t>Test_6423932388@gmail.com</t>
        </is>
      </c>
      <c r="G55" s="2" t="inlineStr">
        <is>
          <t>married</t>
        </is>
      </c>
      <c r="H55" s="2" t="inlineStr">
        <is>
          <t>DH</t>
        </is>
      </c>
      <c r="I55" s="2" t="n">
        <v>231366719</v>
      </c>
      <c r="J55" s="1" t="n">
        <v>3550517781</v>
      </c>
      <c r="K55" s="4">
        <f>DATE(2003,05,29)</f>
        <v/>
      </c>
      <c r="L55" s="2" t="inlineStr">
        <is>
          <t>TP. Hà Nội</t>
        </is>
      </c>
      <c r="M55" s="2" t="inlineStr">
        <is>
          <t>TP. Hà Nội</t>
        </is>
      </c>
      <c r="N55" s="2" t="inlineStr">
        <is>
          <t>No</t>
        </is>
      </c>
      <c r="O55" s="2" t="inlineStr">
        <is>
          <t>VietNam</t>
        </is>
      </c>
      <c r="P55" s="2" t="inlineStr">
        <is>
          <t>Nam AD</t>
        </is>
      </c>
      <c r="Q55" s="2" t="inlineStr">
        <is>
          <t>AD1239</t>
        </is>
      </c>
      <c r="R55" s="2" t="inlineStr"/>
      <c r="S55" s="2" t="inlineStr">
        <is>
          <t>FWO</t>
        </is>
      </c>
      <c r="T55" s="4">
        <f>DATE(2002,08,21)</f>
        <v/>
      </c>
      <c r="U55" s="2" t="inlineStr">
        <is>
          <t>Eric</t>
        </is>
      </c>
    </row>
    <row r="56" ht="15.75" customHeight="1">
      <c r="A56" s="2" t="inlineStr">
        <is>
          <t>Valerie Myers</t>
        </is>
      </c>
      <c r="B56" s="2" t="inlineStr">
        <is>
          <t>Male</t>
        </is>
      </c>
      <c r="C56" s="4">
        <f>DATE(2014,02,30)</f>
        <v/>
      </c>
      <c r="D56" s="5" t="inlineStr">
        <is>
          <t>0282761470</t>
        </is>
      </c>
      <c r="E56" s="5" t="inlineStr">
        <is>
          <t>0945449231</t>
        </is>
      </c>
      <c r="F56" s="6" t="inlineStr">
        <is>
          <t>Test_1690623381@gmail.com</t>
        </is>
      </c>
      <c r="G56" s="2" t="inlineStr">
        <is>
          <t>married</t>
        </is>
      </c>
      <c r="H56" s="2" t="inlineStr">
        <is>
          <t>DH</t>
        </is>
      </c>
      <c r="I56" s="2" t="n">
        <v>231506582</v>
      </c>
      <c r="J56" s="1" t="n">
        <v>8646021711</v>
      </c>
      <c r="K56" s="4">
        <f>DATE(2000,02,09)</f>
        <v/>
      </c>
      <c r="L56" s="2" t="inlineStr">
        <is>
          <t>TP. Hà Nội</t>
        </is>
      </c>
      <c r="M56" s="2" t="inlineStr">
        <is>
          <t>TP. Hà Nội</t>
        </is>
      </c>
      <c r="N56" s="2" t="inlineStr">
        <is>
          <t>No</t>
        </is>
      </c>
      <c r="O56" s="2" t="inlineStr">
        <is>
          <t>VietNam</t>
        </is>
      </c>
      <c r="P56" s="2" t="inlineStr">
        <is>
          <t>Nam AD</t>
        </is>
      </c>
      <c r="Q56" s="2" t="inlineStr">
        <is>
          <t>AD1239</t>
        </is>
      </c>
      <c r="R56" s="2" t="inlineStr"/>
      <c r="S56" s="2" t="inlineStr">
        <is>
          <t>FWO</t>
        </is>
      </c>
      <c r="T56" s="4">
        <f>DATE(2008,05,27)</f>
        <v/>
      </c>
      <c r="U56" s="2" t="inlineStr">
        <is>
          <t>Eric</t>
        </is>
      </c>
    </row>
    <row r="57" ht="15.75" customHeight="1">
      <c r="A57" s="2" t="inlineStr">
        <is>
          <t>Brandon Juarez</t>
        </is>
      </c>
      <c r="B57" s="2" t="inlineStr">
        <is>
          <t>Male</t>
        </is>
      </c>
      <c r="C57" s="4">
        <f>DATE(2001,03,14)</f>
        <v/>
      </c>
      <c r="D57" s="5" t="inlineStr">
        <is>
          <t>0284584780</t>
        </is>
      </c>
      <c r="E57" s="5" t="inlineStr">
        <is>
          <t>0916081009</t>
        </is>
      </c>
      <c r="F57" s="6" t="inlineStr">
        <is>
          <t>Test_1643137905@gmail.com</t>
        </is>
      </c>
      <c r="G57" s="2" t="inlineStr">
        <is>
          <t>married</t>
        </is>
      </c>
      <c r="H57" s="2" t="inlineStr">
        <is>
          <t>DH</t>
        </is>
      </c>
      <c r="I57" s="2" t="n">
        <v>231659726</v>
      </c>
      <c r="J57" s="1" t="n">
        <v>9665054550</v>
      </c>
      <c r="K57" s="4">
        <f>DATE(2007,05,01)</f>
        <v/>
      </c>
      <c r="L57" s="2" t="inlineStr">
        <is>
          <t>TP. Hà Nội</t>
        </is>
      </c>
      <c r="M57" s="2" t="inlineStr">
        <is>
          <t>TP. Hà Nội</t>
        </is>
      </c>
      <c r="N57" s="2" t="inlineStr">
        <is>
          <t>No</t>
        </is>
      </c>
      <c r="O57" s="2" t="inlineStr">
        <is>
          <t>VietNam</t>
        </is>
      </c>
      <c r="P57" s="2" t="inlineStr">
        <is>
          <t>Nam AD</t>
        </is>
      </c>
      <c r="Q57" s="2" t="inlineStr">
        <is>
          <t>AD1239</t>
        </is>
      </c>
      <c r="R57" s="2" t="inlineStr"/>
      <c r="S57" s="2" t="inlineStr">
        <is>
          <t>FWO</t>
        </is>
      </c>
      <c r="T57" s="4">
        <f>DATE(2015,11,03)</f>
        <v/>
      </c>
      <c r="U57" s="2" t="inlineStr">
        <is>
          <t>Eric</t>
        </is>
      </c>
    </row>
    <row r="58" ht="15.75" customHeight="1">
      <c r="A58" s="2" t="inlineStr">
        <is>
          <t>Casey Duncan</t>
        </is>
      </c>
      <c r="B58" s="2" t="inlineStr">
        <is>
          <t>Female</t>
        </is>
      </c>
      <c r="C58" s="4">
        <f>DATE(2019,10,07)</f>
        <v/>
      </c>
      <c r="D58" s="5" t="inlineStr">
        <is>
          <t>0289087820</t>
        </is>
      </c>
      <c r="E58" s="5" t="inlineStr">
        <is>
          <t>0992446571</t>
        </is>
      </c>
      <c r="F58" s="6" t="inlineStr">
        <is>
          <t>Test_6386277328@gmail.com</t>
        </is>
      </c>
      <c r="G58" s="2" t="inlineStr">
        <is>
          <t>married</t>
        </is>
      </c>
      <c r="H58" s="2" t="inlineStr">
        <is>
          <t>DH</t>
        </is>
      </c>
      <c r="I58" s="2" t="n">
        <v>231264248</v>
      </c>
      <c r="J58" s="1" t="n">
        <v>4181693403</v>
      </c>
      <c r="K58" s="4">
        <f>DATE(2007,09,16)</f>
        <v/>
      </c>
      <c r="L58" s="2" t="inlineStr">
        <is>
          <t>TP. Hà Nội</t>
        </is>
      </c>
      <c r="M58" s="2" t="inlineStr">
        <is>
          <t>TP. Hà Nội</t>
        </is>
      </c>
      <c r="N58" s="2" t="inlineStr">
        <is>
          <t>No</t>
        </is>
      </c>
      <c r="O58" s="2" t="inlineStr">
        <is>
          <t>VietNam</t>
        </is>
      </c>
      <c r="P58" s="2" t="inlineStr">
        <is>
          <t>Nam AD</t>
        </is>
      </c>
      <c r="Q58" s="2" t="inlineStr">
        <is>
          <t>AD1239</t>
        </is>
      </c>
      <c r="R58" s="2" t="inlineStr"/>
      <c r="S58" s="2" t="inlineStr">
        <is>
          <t>FWO</t>
        </is>
      </c>
      <c r="T58" s="4">
        <f>DATE(2007,11,16)</f>
        <v/>
      </c>
      <c r="U58" s="2" t="inlineStr">
        <is>
          <t>Eric</t>
        </is>
      </c>
    </row>
    <row r="59" ht="15.75" customHeight="1">
      <c r="A59" s="2" t="inlineStr">
        <is>
          <t>William Wilson</t>
        </is>
      </c>
      <c r="B59" s="2" t="inlineStr">
        <is>
          <t>Female</t>
        </is>
      </c>
      <c r="C59" s="4">
        <f>DATE(2019,02,06)</f>
        <v/>
      </c>
      <c r="D59" s="5" t="inlineStr">
        <is>
          <t>0281751983</t>
        </is>
      </c>
      <c r="E59" s="5" t="inlineStr">
        <is>
          <t>0988133439</t>
        </is>
      </c>
      <c r="F59" s="6" t="inlineStr">
        <is>
          <t>Test_7567263384@gmail.com</t>
        </is>
      </c>
      <c r="G59" s="2" t="inlineStr">
        <is>
          <t>married</t>
        </is>
      </c>
      <c r="H59" s="2" t="inlineStr">
        <is>
          <t>DH</t>
        </is>
      </c>
      <c r="I59" s="2" t="n">
        <v>231051562</v>
      </c>
      <c r="J59" s="1" t="n">
        <v>1573177344</v>
      </c>
      <c r="K59" s="4">
        <f>DATE(2021,11,20)</f>
        <v/>
      </c>
      <c r="L59" s="2" t="inlineStr">
        <is>
          <t>TP. Hà Nội</t>
        </is>
      </c>
      <c r="M59" s="2" t="inlineStr">
        <is>
          <t>TP. Hà Nội</t>
        </is>
      </c>
      <c r="N59" s="2" t="inlineStr">
        <is>
          <t>No</t>
        </is>
      </c>
      <c r="O59" s="2" t="inlineStr">
        <is>
          <t>VietNam</t>
        </is>
      </c>
      <c r="P59" s="2" t="inlineStr">
        <is>
          <t>Nam AD</t>
        </is>
      </c>
      <c r="Q59" s="2" t="inlineStr">
        <is>
          <t>AD1239</t>
        </is>
      </c>
      <c r="R59" s="2" t="inlineStr"/>
      <c r="S59" s="2" t="inlineStr">
        <is>
          <t>FWO</t>
        </is>
      </c>
      <c r="T59" s="4">
        <f>DATE(2016,01,23)</f>
        <v/>
      </c>
      <c r="U59" s="2" t="inlineStr">
        <is>
          <t>Eric</t>
        </is>
      </c>
    </row>
    <row r="60" ht="15.75" customHeight="1">
      <c r="A60" s="2" t="inlineStr">
        <is>
          <t>David Davis</t>
        </is>
      </c>
      <c r="B60" s="2" t="inlineStr">
        <is>
          <t>Male</t>
        </is>
      </c>
      <c r="C60" s="4">
        <f>DATE(2009,04,06)</f>
        <v/>
      </c>
      <c r="D60" s="5" t="inlineStr">
        <is>
          <t>0281136340</t>
        </is>
      </c>
      <c r="E60" s="5" t="inlineStr">
        <is>
          <t>0998135367</t>
        </is>
      </c>
      <c r="F60" s="6" t="inlineStr">
        <is>
          <t>Test_3292056172@gmail.com</t>
        </is>
      </c>
      <c r="G60" s="2" t="inlineStr">
        <is>
          <t>married</t>
        </is>
      </c>
      <c r="H60" s="2" t="inlineStr">
        <is>
          <t>DH</t>
        </is>
      </c>
      <c r="I60" s="2" t="n">
        <v>231395826</v>
      </c>
      <c r="J60" s="1" t="n">
        <v>7549570568</v>
      </c>
      <c r="K60" s="4">
        <f>DATE(2014,10,05)</f>
        <v/>
      </c>
      <c r="L60" s="2" t="inlineStr">
        <is>
          <t>TP. Hà Nội</t>
        </is>
      </c>
      <c r="M60" s="2" t="inlineStr">
        <is>
          <t>TP. Hà Nội</t>
        </is>
      </c>
      <c r="N60" s="2" t="inlineStr">
        <is>
          <t>No</t>
        </is>
      </c>
      <c r="O60" s="2" t="inlineStr">
        <is>
          <t>VietNam</t>
        </is>
      </c>
      <c r="P60" s="2" t="inlineStr">
        <is>
          <t>Nam AD</t>
        </is>
      </c>
      <c r="Q60" s="2" t="inlineStr">
        <is>
          <t>AD1239</t>
        </is>
      </c>
      <c r="R60" s="2" t="inlineStr"/>
      <c r="S60" s="2" t="inlineStr">
        <is>
          <t>FWO</t>
        </is>
      </c>
      <c r="T60" s="4">
        <f>DATE(2020,11,09)</f>
        <v/>
      </c>
      <c r="U60" s="2" t="inlineStr">
        <is>
          <t>Eric</t>
        </is>
      </c>
    </row>
    <row r="61" ht="15.75" customHeight="1">
      <c r="A61" s="2" t="inlineStr">
        <is>
          <t>Jamie Gallegos</t>
        </is>
      </c>
      <c r="B61" s="2" t="inlineStr">
        <is>
          <t>Male</t>
        </is>
      </c>
      <c r="C61" s="4">
        <f>DATE(2018,03,13)</f>
        <v/>
      </c>
      <c r="D61" s="5" t="inlineStr">
        <is>
          <t>0285924958</t>
        </is>
      </c>
      <c r="E61" s="5" t="inlineStr">
        <is>
          <t>0959210702</t>
        </is>
      </c>
      <c r="F61" s="6" t="inlineStr">
        <is>
          <t>Test_3691273108@gmail.com</t>
        </is>
      </c>
      <c r="G61" s="2" t="inlineStr">
        <is>
          <t>married</t>
        </is>
      </c>
      <c r="H61" s="2" t="inlineStr">
        <is>
          <t>DH</t>
        </is>
      </c>
      <c r="I61" s="2" t="n">
        <v>231818318</v>
      </c>
      <c r="J61" s="1" t="n">
        <v>4711103008</v>
      </c>
      <c r="K61" s="4">
        <f>DATE(2020,04,11)</f>
        <v/>
      </c>
      <c r="L61" s="2" t="inlineStr">
        <is>
          <t>TP. Hà Nội</t>
        </is>
      </c>
      <c r="M61" s="2" t="inlineStr">
        <is>
          <t>TP. Hà Nội</t>
        </is>
      </c>
      <c r="N61" s="2" t="inlineStr">
        <is>
          <t>No</t>
        </is>
      </c>
      <c r="O61" s="2" t="inlineStr">
        <is>
          <t>VietNam</t>
        </is>
      </c>
      <c r="P61" s="2" t="inlineStr">
        <is>
          <t>Nam AD</t>
        </is>
      </c>
      <c r="Q61" s="2" t="inlineStr">
        <is>
          <t>AD1239</t>
        </is>
      </c>
      <c r="R61" s="2" t="inlineStr"/>
      <c r="S61" s="2" t="inlineStr">
        <is>
          <t>FWO</t>
        </is>
      </c>
      <c r="T61" s="4">
        <f>DATE(2018,06,22)</f>
        <v/>
      </c>
      <c r="U61" s="2" t="inlineStr">
        <is>
          <t>Eric</t>
        </is>
      </c>
    </row>
    <row r="62" ht="15.75" customHeight="1">
      <c r="A62" s="2" t="inlineStr">
        <is>
          <t>Emily Nelson</t>
        </is>
      </c>
      <c r="B62" s="2" t="inlineStr">
        <is>
          <t>Female</t>
        </is>
      </c>
      <c r="C62" s="4">
        <f>DATE(2013,08,21)</f>
        <v/>
      </c>
      <c r="D62" s="5" t="inlineStr">
        <is>
          <t>0281348245</t>
        </is>
      </c>
      <c r="E62" s="5" t="inlineStr">
        <is>
          <t>0985881280</t>
        </is>
      </c>
      <c r="F62" s="6" t="inlineStr">
        <is>
          <t>Test_9370655954@gmail.com</t>
        </is>
      </c>
      <c r="G62" s="2" t="inlineStr">
        <is>
          <t>married</t>
        </is>
      </c>
      <c r="H62" s="2" t="inlineStr">
        <is>
          <t>DH</t>
        </is>
      </c>
      <c r="I62" s="2" t="n">
        <v>231564638</v>
      </c>
      <c r="J62" s="1" t="n">
        <v>5399683505</v>
      </c>
      <c r="K62" s="4">
        <f>DATE(2012,03,06)</f>
        <v/>
      </c>
      <c r="L62" s="2" t="inlineStr">
        <is>
          <t>TP. Hà Nội</t>
        </is>
      </c>
      <c r="M62" s="2" t="inlineStr">
        <is>
          <t>TP. Hà Nội</t>
        </is>
      </c>
      <c r="N62" s="2" t="inlineStr">
        <is>
          <t>No</t>
        </is>
      </c>
      <c r="O62" s="2" t="inlineStr">
        <is>
          <t>VietNam</t>
        </is>
      </c>
      <c r="P62" s="2" t="inlineStr">
        <is>
          <t>Nam AD</t>
        </is>
      </c>
      <c r="Q62" s="2" t="inlineStr">
        <is>
          <t>AD1239</t>
        </is>
      </c>
      <c r="R62" s="2" t="inlineStr"/>
      <c r="S62" s="2" t="inlineStr">
        <is>
          <t>FWO</t>
        </is>
      </c>
      <c r="T62" s="4">
        <f>DATE(2002,04,30)</f>
        <v/>
      </c>
      <c r="U62" s="2" t="inlineStr">
        <is>
          <t>Eric</t>
        </is>
      </c>
    </row>
    <row r="63" ht="15.75" customHeight="1">
      <c r="A63" s="2" t="inlineStr">
        <is>
          <t>Christian Baird</t>
        </is>
      </c>
      <c r="B63" s="2" t="inlineStr">
        <is>
          <t>Male</t>
        </is>
      </c>
      <c r="C63" s="4">
        <f>DATE(2011,09,18)</f>
        <v/>
      </c>
      <c r="D63" s="5" t="inlineStr">
        <is>
          <t>0285916094</t>
        </is>
      </c>
      <c r="E63" s="5" t="inlineStr">
        <is>
          <t>0924119524</t>
        </is>
      </c>
      <c r="F63" s="6" t="inlineStr">
        <is>
          <t>Test_0635080920@gmail.com</t>
        </is>
      </c>
      <c r="G63" s="2" t="inlineStr">
        <is>
          <t>married</t>
        </is>
      </c>
      <c r="H63" s="2" t="inlineStr">
        <is>
          <t>DH</t>
        </is>
      </c>
      <c r="I63" s="2" t="n">
        <v>231681146</v>
      </c>
      <c r="J63" s="1" t="n">
        <v>2384661070</v>
      </c>
      <c r="K63" s="4">
        <f>DATE(2007,01,20)</f>
        <v/>
      </c>
      <c r="L63" s="2" t="inlineStr">
        <is>
          <t>TP. Hà Nội</t>
        </is>
      </c>
      <c r="M63" s="2" t="inlineStr">
        <is>
          <t>TP. Hà Nội</t>
        </is>
      </c>
      <c r="N63" s="2" t="inlineStr">
        <is>
          <t>No</t>
        </is>
      </c>
      <c r="O63" s="2" t="inlineStr">
        <is>
          <t>VietNam</t>
        </is>
      </c>
      <c r="P63" s="2" t="inlineStr">
        <is>
          <t>Nam AD</t>
        </is>
      </c>
      <c r="Q63" s="2" t="inlineStr">
        <is>
          <t>AD1239</t>
        </is>
      </c>
      <c r="R63" s="2" t="inlineStr"/>
      <c r="S63" s="2" t="inlineStr">
        <is>
          <t>FWO</t>
        </is>
      </c>
      <c r="T63" s="4">
        <f>DATE(2006,06,03)</f>
        <v/>
      </c>
      <c r="U63" s="2" t="inlineStr">
        <is>
          <t>Eric</t>
        </is>
      </c>
    </row>
    <row r="64" ht="15.75" customHeight="1">
      <c r="A64" s="2" t="inlineStr">
        <is>
          <t>Denise Rowe</t>
        </is>
      </c>
      <c r="B64" s="2" t="inlineStr">
        <is>
          <t>Male</t>
        </is>
      </c>
      <c r="C64" s="4">
        <f>DATE(2004,04,17)</f>
        <v/>
      </c>
      <c r="D64" s="5" t="inlineStr">
        <is>
          <t>0287801074</t>
        </is>
      </c>
      <c r="E64" s="5" t="inlineStr">
        <is>
          <t>0927528875</t>
        </is>
      </c>
      <c r="F64" s="6" t="inlineStr">
        <is>
          <t>Test_4269177420@gmail.com</t>
        </is>
      </c>
      <c r="G64" s="2" t="inlineStr">
        <is>
          <t>married</t>
        </is>
      </c>
      <c r="H64" s="2" t="inlineStr">
        <is>
          <t>DH</t>
        </is>
      </c>
      <c r="I64" s="2" t="n">
        <v>231305739</v>
      </c>
      <c r="J64" s="1" t="n">
        <v>5956652504</v>
      </c>
      <c r="K64" s="4">
        <f>DATE(2000,11,11)</f>
        <v/>
      </c>
      <c r="L64" s="2" t="inlineStr">
        <is>
          <t>TP. Hà Nội</t>
        </is>
      </c>
      <c r="M64" s="2" t="inlineStr">
        <is>
          <t>TP. Hà Nội</t>
        </is>
      </c>
      <c r="N64" s="2" t="inlineStr">
        <is>
          <t>No</t>
        </is>
      </c>
      <c r="O64" s="2" t="inlineStr">
        <is>
          <t>VietNam</t>
        </is>
      </c>
      <c r="P64" s="2" t="inlineStr">
        <is>
          <t>Nam AD</t>
        </is>
      </c>
      <c r="Q64" s="2" t="inlineStr">
        <is>
          <t>AD1239</t>
        </is>
      </c>
      <c r="R64" s="2" t="inlineStr"/>
      <c r="S64" s="2" t="inlineStr">
        <is>
          <t>FWO</t>
        </is>
      </c>
      <c r="T64" s="4">
        <f>DATE(2010,01,26)</f>
        <v/>
      </c>
      <c r="U64" s="2" t="inlineStr">
        <is>
          <t>Eric</t>
        </is>
      </c>
    </row>
    <row r="65" ht="15.75" customHeight="1">
      <c r="A65" s="2" t="inlineStr">
        <is>
          <t>Daniel James</t>
        </is>
      </c>
      <c r="B65" s="2" t="inlineStr">
        <is>
          <t>Male</t>
        </is>
      </c>
      <c r="C65" s="4">
        <f>DATE(2022,02,20)</f>
        <v/>
      </c>
      <c r="D65" s="5" t="inlineStr">
        <is>
          <t>0283055716</t>
        </is>
      </c>
      <c r="E65" s="5" t="inlineStr">
        <is>
          <t>0952040379</t>
        </is>
      </c>
      <c r="F65" s="6" t="inlineStr">
        <is>
          <t>Test_5839087455@gmail.com</t>
        </is>
      </c>
      <c r="G65" s="2" t="inlineStr">
        <is>
          <t>married</t>
        </is>
      </c>
      <c r="H65" s="2" t="inlineStr">
        <is>
          <t>DH</t>
        </is>
      </c>
      <c r="I65" s="2" t="n">
        <v>231235134</v>
      </c>
      <c r="J65" s="1" t="n">
        <v>5689982904</v>
      </c>
      <c r="K65" s="4">
        <f>DATE(2020,02,18)</f>
        <v/>
      </c>
      <c r="L65" s="2" t="inlineStr">
        <is>
          <t>TP. Hà Nội</t>
        </is>
      </c>
      <c r="M65" s="2" t="inlineStr">
        <is>
          <t>TP. Hà Nội</t>
        </is>
      </c>
      <c r="N65" s="2" t="inlineStr">
        <is>
          <t>No</t>
        </is>
      </c>
      <c r="O65" s="2" t="inlineStr">
        <is>
          <t>VietNam</t>
        </is>
      </c>
      <c r="P65" s="2" t="inlineStr">
        <is>
          <t>Nam AD</t>
        </is>
      </c>
      <c r="Q65" s="2" t="inlineStr">
        <is>
          <t>AD1239</t>
        </is>
      </c>
      <c r="R65" s="2" t="inlineStr"/>
      <c r="S65" s="2" t="inlineStr">
        <is>
          <t>FWO</t>
        </is>
      </c>
      <c r="T65" s="4">
        <f>DATE(2021,02,28)</f>
        <v/>
      </c>
      <c r="U65" s="2" t="inlineStr">
        <is>
          <t>Eric</t>
        </is>
      </c>
    </row>
    <row r="66" ht="15.75" customHeight="1">
      <c r="A66" s="2" t="inlineStr">
        <is>
          <t>Erica Oneill</t>
        </is>
      </c>
      <c r="B66" s="2" t="inlineStr">
        <is>
          <t>Female</t>
        </is>
      </c>
      <c r="C66" s="4">
        <f>DATE(2019,07,25)</f>
        <v/>
      </c>
      <c r="D66" s="5" t="inlineStr">
        <is>
          <t>0281018147</t>
        </is>
      </c>
      <c r="E66" s="5" t="inlineStr">
        <is>
          <t>0986756432</t>
        </is>
      </c>
      <c r="F66" s="6" t="inlineStr">
        <is>
          <t>Test_0502003053@gmail.com</t>
        </is>
      </c>
      <c r="G66" s="2" t="inlineStr">
        <is>
          <t>married</t>
        </is>
      </c>
      <c r="H66" s="2" t="inlineStr">
        <is>
          <t>DH</t>
        </is>
      </c>
      <c r="I66" s="2" t="n">
        <v>231543463</v>
      </c>
      <c r="J66" s="1" t="n">
        <v>4851762248</v>
      </c>
      <c r="K66" s="4">
        <f>DATE(2014,08,03)</f>
        <v/>
      </c>
      <c r="L66" s="2" t="inlineStr">
        <is>
          <t>TP. Hà Nội</t>
        </is>
      </c>
      <c r="M66" s="2" t="inlineStr">
        <is>
          <t>TP. Hà Nội</t>
        </is>
      </c>
      <c r="N66" s="2" t="inlineStr">
        <is>
          <t>No</t>
        </is>
      </c>
      <c r="O66" s="2" t="inlineStr">
        <is>
          <t>VietNam</t>
        </is>
      </c>
      <c r="P66" s="2" t="inlineStr">
        <is>
          <t>Nam AD</t>
        </is>
      </c>
      <c r="Q66" s="2" t="inlineStr">
        <is>
          <t>AD1239</t>
        </is>
      </c>
      <c r="R66" s="2" t="inlineStr"/>
      <c r="S66" s="2" t="inlineStr">
        <is>
          <t>FWO</t>
        </is>
      </c>
      <c r="T66" s="4">
        <f>DATE(2022,07,22)</f>
        <v/>
      </c>
      <c r="U66" s="2" t="inlineStr">
        <is>
          <t>Eric</t>
        </is>
      </c>
    </row>
    <row r="67" ht="15.75" customHeight="1">
      <c r="A67" s="2" t="inlineStr">
        <is>
          <t>Heather Bryant</t>
        </is>
      </c>
      <c r="B67" s="2" t="inlineStr">
        <is>
          <t>Male</t>
        </is>
      </c>
      <c r="C67" s="4">
        <f>DATE(2008,09,01)</f>
        <v/>
      </c>
      <c r="D67" s="5" t="inlineStr">
        <is>
          <t>0289351728</t>
        </is>
      </c>
      <c r="E67" s="5" t="inlineStr">
        <is>
          <t>0915067126</t>
        </is>
      </c>
      <c r="F67" s="6" t="inlineStr">
        <is>
          <t>Test_1603487387@gmail.com</t>
        </is>
      </c>
      <c r="G67" s="2" t="inlineStr">
        <is>
          <t>married</t>
        </is>
      </c>
      <c r="H67" s="2" t="inlineStr">
        <is>
          <t>DH</t>
        </is>
      </c>
      <c r="I67" s="2" t="n">
        <v>231816886</v>
      </c>
      <c r="J67" s="1" t="n">
        <v>6171870460</v>
      </c>
      <c r="K67" s="4">
        <f>DATE(2004,10,01)</f>
        <v/>
      </c>
      <c r="L67" s="2" t="inlineStr">
        <is>
          <t>TP. Hà Nội</t>
        </is>
      </c>
      <c r="M67" s="2" t="inlineStr">
        <is>
          <t>TP. Hà Nội</t>
        </is>
      </c>
      <c r="N67" s="2" t="inlineStr">
        <is>
          <t>No</t>
        </is>
      </c>
      <c r="O67" s="2" t="inlineStr">
        <is>
          <t>VietNam</t>
        </is>
      </c>
      <c r="P67" s="2" t="inlineStr">
        <is>
          <t>Nam AD</t>
        </is>
      </c>
      <c r="Q67" s="2" t="inlineStr">
        <is>
          <t>AD1239</t>
        </is>
      </c>
      <c r="R67" s="2" t="inlineStr"/>
      <c r="S67" s="2" t="inlineStr">
        <is>
          <t>FWO</t>
        </is>
      </c>
      <c r="T67" s="4">
        <f>DATE(2018,08,13)</f>
        <v/>
      </c>
      <c r="U67" s="2" t="inlineStr">
        <is>
          <t>Eric</t>
        </is>
      </c>
    </row>
    <row r="68" ht="15.75" customHeight="1">
      <c r="A68" s="2" t="inlineStr">
        <is>
          <t>Joshua Miller</t>
        </is>
      </c>
      <c r="B68" s="2" t="inlineStr">
        <is>
          <t>Female</t>
        </is>
      </c>
      <c r="C68" s="4">
        <f>DATE(2003,07,02)</f>
        <v/>
      </c>
      <c r="D68" s="5" t="inlineStr">
        <is>
          <t>0288279591</t>
        </is>
      </c>
      <c r="E68" s="5" t="inlineStr">
        <is>
          <t>0984618541</t>
        </is>
      </c>
      <c r="F68" s="6" t="inlineStr">
        <is>
          <t>Test_4132976445@gmail.com</t>
        </is>
      </c>
      <c r="G68" s="2" t="inlineStr">
        <is>
          <t>married</t>
        </is>
      </c>
      <c r="H68" s="2" t="inlineStr">
        <is>
          <t>DH</t>
        </is>
      </c>
      <c r="I68" s="2" t="n">
        <v>231956546</v>
      </c>
      <c r="J68" s="1" t="n">
        <v>3543854200</v>
      </c>
      <c r="K68" s="4">
        <f>DATE(2014,01,10)</f>
        <v/>
      </c>
      <c r="L68" s="2" t="inlineStr">
        <is>
          <t>TP. Hà Nội</t>
        </is>
      </c>
      <c r="M68" s="2" t="inlineStr">
        <is>
          <t>TP. Hà Nội</t>
        </is>
      </c>
      <c r="N68" s="2" t="inlineStr">
        <is>
          <t>No</t>
        </is>
      </c>
      <c r="O68" s="2" t="inlineStr">
        <is>
          <t>VietNam</t>
        </is>
      </c>
      <c r="P68" s="2" t="inlineStr">
        <is>
          <t>Nam AD</t>
        </is>
      </c>
      <c r="Q68" s="2" t="inlineStr">
        <is>
          <t>AD1239</t>
        </is>
      </c>
      <c r="R68" s="2" t="inlineStr"/>
      <c r="S68" s="2" t="inlineStr">
        <is>
          <t>FWO</t>
        </is>
      </c>
      <c r="T68" s="4">
        <f>DATE(2012,07,27)</f>
        <v/>
      </c>
      <c r="U68" s="2" t="inlineStr">
        <is>
          <t>Eric</t>
        </is>
      </c>
    </row>
    <row r="69" ht="15.75" customHeight="1">
      <c r="A69" s="2" t="inlineStr">
        <is>
          <t>Howard Rich</t>
        </is>
      </c>
      <c r="B69" s="2" t="inlineStr">
        <is>
          <t>Female</t>
        </is>
      </c>
      <c r="C69" s="4">
        <f>DATE(2021,05,19)</f>
        <v/>
      </c>
      <c r="D69" s="5" t="inlineStr">
        <is>
          <t>0280573151</t>
        </is>
      </c>
      <c r="E69" s="5" t="inlineStr">
        <is>
          <t>0964521200</t>
        </is>
      </c>
      <c r="F69" s="6" t="inlineStr">
        <is>
          <t>Test_9575725579@gmail.com</t>
        </is>
      </c>
      <c r="G69" s="2" t="inlineStr">
        <is>
          <t>married</t>
        </is>
      </c>
      <c r="H69" s="2" t="inlineStr">
        <is>
          <t>DH</t>
        </is>
      </c>
      <c r="I69" s="2" t="n">
        <v>231256926</v>
      </c>
      <c r="J69" s="1" t="n">
        <v>4051710851</v>
      </c>
      <c r="K69" s="4">
        <f>DATE(2016,09,20)</f>
        <v/>
      </c>
      <c r="L69" s="2" t="inlineStr">
        <is>
          <t>TP. Hà Nội</t>
        </is>
      </c>
      <c r="M69" s="2" t="inlineStr">
        <is>
          <t>TP. Hà Nội</t>
        </is>
      </c>
      <c r="N69" s="2" t="inlineStr">
        <is>
          <t>No</t>
        </is>
      </c>
      <c r="O69" s="2" t="inlineStr">
        <is>
          <t>VietNam</t>
        </is>
      </c>
      <c r="P69" s="2" t="inlineStr">
        <is>
          <t>Nam AD</t>
        </is>
      </c>
      <c r="Q69" s="2" t="inlineStr">
        <is>
          <t>AD1239</t>
        </is>
      </c>
      <c r="R69" s="2" t="inlineStr"/>
      <c r="S69" s="2" t="inlineStr">
        <is>
          <t>FWO</t>
        </is>
      </c>
      <c r="T69" s="4">
        <f>DATE(2001,03,20)</f>
        <v/>
      </c>
      <c r="U69" s="2" t="inlineStr">
        <is>
          <t>Eric</t>
        </is>
      </c>
    </row>
    <row r="70" ht="15.75" customHeight="1">
      <c r="A70" s="2" t="inlineStr">
        <is>
          <t>Paul Williams</t>
        </is>
      </c>
      <c r="B70" s="2" t="inlineStr">
        <is>
          <t>Male</t>
        </is>
      </c>
      <c r="C70" s="4">
        <f>DATE(2022,10,10)</f>
        <v/>
      </c>
      <c r="D70" s="5" t="inlineStr">
        <is>
          <t>0288933395</t>
        </is>
      </c>
      <c r="E70" s="5" t="inlineStr">
        <is>
          <t>0914569936</t>
        </is>
      </c>
      <c r="F70" s="6" t="inlineStr">
        <is>
          <t>Test_5479231590@gmail.com</t>
        </is>
      </c>
      <c r="G70" s="2" t="inlineStr">
        <is>
          <t>married</t>
        </is>
      </c>
      <c r="H70" s="2" t="inlineStr">
        <is>
          <t>DH</t>
        </is>
      </c>
      <c r="I70" s="2" t="n">
        <v>231768989</v>
      </c>
      <c r="J70" s="1" t="n">
        <v>4504447577</v>
      </c>
      <c r="K70" s="4">
        <f>DATE(2010,10,16)</f>
        <v/>
      </c>
      <c r="L70" s="2" t="inlineStr">
        <is>
          <t>TP. Hà Nội</t>
        </is>
      </c>
      <c r="M70" s="2" t="inlineStr">
        <is>
          <t>TP. Hà Nội</t>
        </is>
      </c>
      <c r="N70" s="2" t="inlineStr">
        <is>
          <t>No</t>
        </is>
      </c>
      <c r="O70" s="2" t="inlineStr">
        <is>
          <t>VietNam</t>
        </is>
      </c>
      <c r="P70" s="2" t="inlineStr">
        <is>
          <t>Nam AD</t>
        </is>
      </c>
      <c r="Q70" s="2" t="inlineStr">
        <is>
          <t>AD1239</t>
        </is>
      </c>
      <c r="R70" s="2" t="inlineStr"/>
      <c r="S70" s="2" t="inlineStr">
        <is>
          <t>FWO</t>
        </is>
      </c>
      <c r="T70" s="4">
        <f>DATE(2019,03,11)</f>
        <v/>
      </c>
      <c r="U70" s="2" t="inlineStr">
        <is>
          <t>Eric</t>
        </is>
      </c>
    </row>
    <row r="71" ht="15.75" customHeight="1">
      <c r="A71" s="2" t="inlineStr">
        <is>
          <t>Christina Carter</t>
        </is>
      </c>
      <c r="B71" s="2" t="inlineStr">
        <is>
          <t>Female</t>
        </is>
      </c>
      <c r="C71" s="4">
        <f>DATE(2000,03,15)</f>
        <v/>
      </c>
      <c r="D71" s="5" t="inlineStr">
        <is>
          <t>0280129699</t>
        </is>
      </c>
      <c r="E71" s="5" t="inlineStr">
        <is>
          <t>0904755789</t>
        </is>
      </c>
      <c r="F71" s="6" t="inlineStr">
        <is>
          <t>Test_1977803245@gmail.com</t>
        </is>
      </c>
      <c r="G71" s="2" t="inlineStr">
        <is>
          <t>married</t>
        </is>
      </c>
      <c r="H71" s="2" t="inlineStr">
        <is>
          <t>DH</t>
        </is>
      </c>
      <c r="I71" s="2" t="n">
        <v>231514324</v>
      </c>
      <c r="J71" s="1" t="n">
        <v>1377121726</v>
      </c>
      <c r="K71" s="4">
        <f>DATE(2015,05,06)</f>
        <v/>
      </c>
      <c r="L71" s="2" t="inlineStr">
        <is>
          <t>TP. Hà Nội</t>
        </is>
      </c>
      <c r="M71" s="2" t="inlineStr">
        <is>
          <t>TP. Hà Nội</t>
        </is>
      </c>
      <c r="N71" s="2" t="inlineStr">
        <is>
          <t>No</t>
        </is>
      </c>
      <c r="O71" s="2" t="inlineStr">
        <is>
          <t>VietNam</t>
        </is>
      </c>
      <c r="P71" s="2" t="inlineStr">
        <is>
          <t>Nam AD</t>
        </is>
      </c>
      <c r="Q71" s="2" t="inlineStr">
        <is>
          <t>AD1239</t>
        </is>
      </c>
      <c r="R71" s="2" t="inlineStr"/>
      <c r="S71" s="2" t="inlineStr">
        <is>
          <t>FWO</t>
        </is>
      </c>
      <c r="T71" s="4">
        <f>DATE(2022,02,02)</f>
        <v/>
      </c>
      <c r="U71" s="2" t="inlineStr">
        <is>
          <t>Eric</t>
        </is>
      </c>
    </row>
    <row r="72" ht="15.75" customHeight="1">
      <c r="A72" s="2" t="inlineStr">
        <is>
          <t>Michael Turner</t>
        </is>
      </c>
      <c r="B72" s="2" t="inlineStr">
        <is>
          <t>Female</t>
        </is>
      </c>
      <c r="C72" s="4">
        <f>DATE(2019,01,22)</f>
        <v/>
      </c>
      <c r="D72" s="5" t="inlineStr">
        <is>
          <t>0288125287</t>
        </is>
      </c>
      <c r="E72" s="5" t="inlineStr">
        <is>
          <t>0903862748</t>
        </is>
      </c>
      <c r="F72" s="6" t="inlineStr">
        <is>
          <t>Test_8998828940@gmail.com</t>
        </is>
      </c>
      <c r="G72" s="2" t="inlineStr">
        <is>
          <t>married</t>
        </is>
      </c>
      <c r="H72" s="2" t="inlineStr">
        <is>
          <t>DH</t>
        </is>
      </c>
      <c r="I72" s="2" t="n">
        <v>231207722</v>
      </c>
      <c r="J72" s="1" t="n">
        <v>3879674136</v>
      </c>
      <c r="K72" s="4">
        <f>DATE(2007,05,28)</f>
        <v/>
      </c>
      <c r="L72" s="2" t="inlineStr">
        <is>
          <t>TP. Hà Nội</t>
        </is>
      </c>
      <c r="M72" s="2" t="inlineStr">
        <is>
          <t>TP. Hà Nội</t>
        </is>
      </c>
      <c r="N72" s="2" t="inlineStr">
        <is>
          <t>No</t>
        </is>
      </c>
      <c r="O72" s="2" t="inlineStr">
        <is>
          <t>VietNam</t>
        </is>
      </c>
      <c r="P72" s="2" t="inlineStr">
        <is>
          <t>Nam AD</t>
        </is>
      </c>
      <c r="Q72" s="2" t="inlineStr">
        <is>
          <t>AD1239</t>
        </is>
      </c>
      <c r="R72" s="2" t="inlineStr"/>
      <c r="S72" s="2" t="inlineStr">
        <is>
          <t>FWO</t>
        </is>
      </c>
      <c r="T72" s="4">
        <f>DATE(2015,01,12)</f>
        <v/>
      </c>
      <c r="U72" s="2" t="inlineStr">
        <is>
          <t>Eric</t>
        </is>
      </c>
    </row>
    <row r="73" ht="15.75" customHeight="1">
      <c r="A73" s="2" t="inlineStr">
        <is>
          <t>Laura Burns</t>
        </is>
      </c>
      <c r="B73" s="2" t="inlineStr">
        <is>
          <t>Female</t>
        </is>
      </c>
      <c r="C73" s="4">
        <f>DATE(2019,02,30)</f>
        <v/>
      </c>
      <c r="D73" s="5" t="inlineStr">
        <is>
          <t>0287619918</t>
        </is>
      </c>
      <c r="E73" s="5" t="inlineStr">
        <is>
          <t>0986704303</t>
        </is>
      </c>
      <c r="F73" s="6" t="inlineStr">
        <is>
          <t>Test_6163659406@gmail.com</t>
        </is>
      </c>
      <c r="G73" s="2" t="inlineStr">
        <is>
          <t>married</t>
        </is>
      </c>
      <c r="H73" s="2" t="inlineStr">
        <is>
          <t>DH</t>
        </is>
      </c>
      <c r="I73" s="2" t="n">
        <v>231477318</v>
      </c>
      <c r="J73" s="1" t="n">
        <v>7265858656</v>
      </c>
      <c r="K73" s="4">
        <f>DATE(2022,09,26)</f>
        <v/>
      </c>
      <c r="L73" s="2" t="inlineStr">
        <is>
          <t>TP. Hà Nội</t>
        </is>
      </c>
      <c r="M73" s="2" t="inlineStr">
        <is>
          <t>TP. Hà Nội</t>
        </is>
      </c>
      <c r="N73" s="2" t="inlineStr">
        <is>
          <t>No</t>
        </is>
      </c>
      <c r="O73" s="2" t="inlineStr">
        <is>
          <t>VietNam</t>
        </is>
      </c>
      <c r="P73" s="2" t="inlineStr">
        <is>
          <t>Nam AD</t>
        </is>
      </c>
      <c r="Q73" s="2" t="inlineStr">
        <is>
          <t>AD1239</t>
        </is>
      </c>
      <c r="R73" s="2" t="inlineStr"/>
      <c r="S73" s="2" t="inlineStr">
        <is>
          <t>FWO</t>
        </is>
      </c>
      <c r="T73" s="4">
        <f>DATE(2013,05,29)</f>
        <v/>
      </c>
      <c r="U73" s="2" t="inlineStr">
        <is>
          <t>Eric</t>
        </is>
      </c>
    </row>
    <row r="74" ht="15.75" customHeight="1">
      <c r="A74" s="2" t="inlineStr">
        <is>
          <t>Dawn Bridges</t>
        </is>
      </c>
      <c r="B74" s="2" t="inlineStr">
        <is>
          <t>Female</t>
        </is>
      </c>
      <c r="C74" s="4">
        <f>DATE(2016,10,06)</f>
        <v/>
      </c>
      <c r="D74" s="5" t="inlineStr">
        <is>
          <t>0287707356</t>
        </is>
      </c>
      <c r="E74" s="5" t="inlineStr">
        <is>
          <t>0991881607</t>
        </is>
      </c>
      <c r="F74" s="6" t="inlineStr">
        <is>
          <t>Test_8394475072@gmail.com</t>
        </is>
      </c>
      <c r="G74" s="2" t="inlineStr">
        <is>
          <t>married</t>
        </is>
      </c>
      <c r="H74" s="2" t="inlineStr">
        <is>
          <t>DH</t>
        </is>
      </c>
      <c r="I74" s="2" t="n">
        <v>231133046</v>
      </c>
      <c r="J74" s="1" t="n">
        <v>8169738728</v>
      </c>
      <c r="K74" s="4">
        <f>DATE(2012,12,06)</f>
        <v/>
      </c>
      <c r="L74" s="2" t="inlineStr">
        <is>
          <t>TP. Hà Nội</t>
        </is>
      </c>
      <c r="M74" s="2" t="inlineStr">
        <is>
          <t>TP. Hà Nội</t>
        </is>
      </c>
      <c r="N74" s="2" t="inlineStr">
        <is>
          <t>No</t>
        </is>
      </c>
      <c r="O74" s="2" t="inlineStr">
        <is>
          <t>VietNam</t>
        </is>
      </c>
      <c r="P74" s="2" t="inlineStr">
        <is>
          <t>Nam AD</t>
        </is>
      </c>
      <c r="Q74" s="2" t="inlineStr">
        <is>
          <t>AD1239</t>
        </is>
      </c>
      <c r="R74" s="2" t="inlineStr"/>
      <c r="S74" s="2" t="inlineStr">
        <is>
          <t>FWO</t>
        </is>
      </c>
      <c r="T74" s="4">
        <f>DATE(2014,09,03)</f>
        <v/>
      </c>
      <c r="U74" s="2" t="inlineStr">
        <is>
          <t>Eric</t>
        </is>
      </c>
    </row>
    <row r="75" ht="15.75" customHeight="1">
      <c r="A75" s="2" t="inlineStr">
        <is>
          <t>Emily Holden</t>
        </is>
      </c>
      <c r="B75" s="2" t="inlineStr">
        <is>
          <t>Female</t>
        </is>
      </c>
      <c r="C75" s="4">
        <f>DATE(2012,07,12)</f>
        <v/>
      </c>
      <c r="D75" s="5" t="inlineStr">
        <is>
          <t>0284145199</t>
        </is>
      </c>
      <c r="E75" s="5" t="inlineStr">
        <is>
          <t>0954193986</t>
        </is>
      </c>
      <c r="F75" s="6" t="inlineStr">
        <is>
          <t>Test_8828429825@gmail.com</t>
        </is>
      </c>
      <c r="G75" s="2" t="inlineStr">
        <is>
          <t>married</t>
        </is>
      </c>
      <c r="H75" s="2" t="inlineStr">
        <is>
          <t>DH</t>
        </is>
      </c>
      <c r="I75" s="2" t="n">
        <v>231984135</v>
      </c>
      <c r="J75" s="1" t="n">
        <v>9049041136</v>
      </c>
      <c r="K75" s="4">
        <f>DATE(2021,12,14)</f>
        <v/>
      </c>
      <c r="L75" s="2" t="inlineStr">
        <is>
          <t>TP. Hà Nội</t>
        </is>
      </c>
      <c r="M75" s="2" t="inlineStr">
        <is>
          <t>TP. Hà Nội</t>
        </is>
      </c>
      <c r="N75" s="2" t="inlineStr">
        <is>
          <t>No</t>
        </is>
      </c>
      <c r="O75" s="2" t="inlineStr">
        <is>
          <t>VietNam</t>
        </is>
      </c>
      <c r="P75" s="2" t="inlineStr">
        <is>
          <t>Nam AD</t>
        </is>
      </c>
      <c r="Q75" s="2" t="inlineStr">
        <is>
          <t>AD1239</t>
        </is>
      </c>
      <c r="R75" s="2" t="inlineStr"/>
      <c r="S75" s="2" t="inlineStr">
        <is>
          <t>FWO</t>
        </is>
      </c>
      <c r="T75" s="4">
        <f>DATE(2005,08,04)</f>
        <v/>
      </c>
      <c r="U75" s="2" t="inlineStr">
        <is>
          <t>Eric</t>
        </is>
      </c>
    </row>
    <row r="76" ht="15.75" customHeight="1">
      <c r="A76" s="2" t="inlineStr">
        <is>
          <t>Melissa Mitchell</t>
        </is>
      </c>
      <c r="B76" s="2" t="inlineStr">
        <is>
          <t>Male</t>
        </is>
      </c>
      <c r="C76" s="4">
        <f>DATE(2014,09,14)</f>
        <v/>
      </c>
      <c r="D76" s="5" t="inlineStr">
        <is>
          <t>0284721280</t>
        </is>
      </c>
      <c r="E76" s="5" t="inlineStr">
        <is>
          <t>0998856853</t>
        </is>
      </c>
      <c r="F76" s="6" t="inlineStr">
        <is>
          <t>Test_9638604466@gmail.com</t>
        </is>
      </c>
      <c r="G76" s="2" t="inlineStr">
        <is>
          <t>married</t>
        </is>
      </c>
      <c r="H76" s="2" t="inlineStr">
        <is>
          <t>DH</t>
        </is>
      </c>
      <c r="I76" s="2" t="n">
        <v>231540201</v>
      </c>
      <c r="J76" s="1" t="n">
        <v>1512958103</v>
      </c>
      <c r="K76" s="4">
        <f>DATE(2000,11,06)</f>
        <v/>
      </c>
      <c r="L76" s="2" t="inlineStr">
        <is>
          <t>TP. Hà Nội</t>
        </is>
      </c>
      <c r="M76" s="2" t="inlineStr">
        <is>
          <t>TP. Hà Nội</t>
        </is>
      </c>
      <c r="N76" s="2" t="inlineStr">
        <is>
          <t>No</t>
        </is>
      </c>
      <c r="O76" s="2" t="inlineStr">
        <is>
          <t>VietNam</t>
        </is>
      </c>
      <c r="P76" s="2" t="inlineStr">
        <is>
          <t>Nam AD</t>
        </is>
      </c>
      <c r="Q76" s="2" t="inlineStr">
        <is>
          <t>AD1239</t>
        </is>
      </c>
      <c r="R76" s="2" t="inlineStr"/>
      <c r="S76" s="2" t="inlineStr">
        <is>
          <t>FWO</t>
        </is>
      </c>
      <c r="T76" s="4">
        <f>DATE(2004,10,09)</f>
        <v/>
      </c>
      <c r="U76" s="2" t="inlineStr">
        <is>
          <t>Eric</t>
        </is>
      </c>
    </row>
    <row r="77" ht="15.75" customHeight="1">
      <c r="A77" s="2" t="inlineStr">
        <is>
          <t>Joshua Snow</t>
        </is>
      </c>
      <c r="B77" s="2" t="inlineStr">
        <is>
          <t>Male</t>
        </is>
      </c>
      <c r="C77" s="4">
        <f>DATE(2014,07,22)</f>
        <v/>
      </c>
      <c r="D77" s="5" t="inlineStr">
        <is>
          <t>0280251932</t>
        </is>
      </c>
      <c r="E77" s="5" t="inlineStr">
        <is>
          <t>0975826644</t>
        </is>
      </c>
      <c r="F77" s="6" t="inlineStr">
        <is>
          <t>Test_2655274761@gmail.com</t>
        </is>
      </c>
      <c r="G77" s="2" t="inlineStr">
        <is>
          <t>married</t>
        </is>
      </c>
      <c r="H77" s="2" t="inlineStr">
        <is>
          <t>DH</t>
        </is>
      </c>
      <c r="I77" s="2" t="n">
        <v>231283578</v>
      </c>
      <c r="J77" s="1" t="n">
        <v>8409898530</v>
      </c>
      <c r="K77" s="4">
        <f>DATE(2022,07,24)</f>
        <v/>
      </c>
      <c r="L77" s="2" t="inlineStr">
        <is>
          <t>TP. Hà Nội</t>
        </is>
      </c>
      <c r="M77" s="2" t="inlineStr">
        <is>
          <t>TP. Hà Nội</t>
        </is>
      </c>
      <c r="N77" s="2" t="inlineStr">
        <is>
          <t>No</t>
        </is>
      </c>
      <c r="O77" s="2" t="inlineStr">
        <is>
          <t>VietNam</t>
        </is>
      </c>
      <c r="P77" s="2" t="inlineStr">
        <is>
          <t>Nam AD</t>
        </is>
      </c>
      <c r="Q77" s="2" t="inlineStr">
        <is>
          <t>AD1239</t>
        </is>
      </c>
      <c r="R77" s="2" t="inlineStr"/>
      <c r="S77" s="2" t="inlineStr">
        <is>
          <t>FWO</t>
        </is>
      </c>
      <c r="T77" s="4">
        <f>DATE(2008,03,09)</f>
        <v/>
      </c>
      <c r="U77" s="2" t="inlineStr">
        <is>
          <t>Eric</t>
        </is>
      </c>
    </row>
    <row r="78" ht="15.75" customHeight="1">
      <c r="A78" s="2" t="inlineStr">
        <is>
          <t>Maurice Ross</t>
        </is>
      </c>
      <c r="B78" s="2" t="inlineStr">
        <is>
          <t>Male</t>
        </is>
      </c>
      <c r="C78" s="4">
        <f>DATE(2014,01,11)</f>
        <v/>
      </c>
      <c r="D78" s="5" t="inlineStr">
        <is>
          <t>0281731306</t>
        </is>
      </c>
      <c r="E78" s="5" t="inlineStr">
        <is>
          <t>0916223236</t>
        </is>
      </c>
      <c r="F78" s="6" t="inlineStr">
        <is>
          <t>Test_6680253416@gmail.com</t>
        </is>
      </c>
      <c r="G78" s="2" t="inlineStr">
        <is>
          <t>married</t>
        </is>
      </c>
      <c r="H78" s="2" t="inlineStr">
        <is>
          <t>DH</t>
        </is>
      </c>
      <c r="I78" s="2" t="n">
        <v>231708829</v>
      </c>
      <c r="J78" s="1" t="n">
        <v>8855401597</v>
      </c>
      <c r="K78" s="4">
        <f>DATE(2017,10,23)</f>
        <v/>
      </c>
      <c r="L78" s="2" t="inlineStr">
        <is>
          <t>TP. Hà Nội</t>
        </is>
      </c>
      <c r="M78" s="2" t="inlineStr">
        <is>
          <t>TP. Hà Nội</t>
        </is>
      </c>
      <c r="N78" s="2" t="inlineStr">
        <is>
          <t>No</t>
        </is>
      </c>
      <c r="O78" s="2" t="inlineStr">
        <is>
          <t>VietNam</t>
        </is>
      </c>
      <c r="P78" s="2" t="inlineStr">
        <is>
          <t>Nam AD</t>
        </is>
      </c>
      <c r="Q78" s="2" t="inlineStr">
        <is>
          <t>AD1239</t>
        </is>
      </c>
      <c r="R78" s="2" t="inlineStr"/>
      <c r="S78" s="2" t="inlineStr">
        <is>
          <t>FWO</t>
        </is>
      </c>
      <c r="T78" s="4">
        <f>DATE(2010,06,08)</f>
        <v/>
      </c>
      <c r="U78" s="2" t="inlineStr">
        <is>
          <t>Eric</t>
        </is>
      </c>
    </row>
    <row r="79" ht="15.75" customHeight="1">
      <c r="A79" s="2" t="inlineStr">
        <is>
          <t>Charles Sanchez</t>
        </is>
      </c>
      <c r="B79" s="2" t="inlineStr">
        <is>
          <t>Male</t>
        </is>
      </c>
      <c r="C79" s="4">
        <f>DATE(2022,10,04)</f>
        <v/>
      </c>
      <c r="D79" s="5" t="inlineStr">
        <is>
          <t>0287077776</t>
        </is>
      </c>
      <c r="E79" s="5" t="inlineStr">
        <is>
          <t>0936235471</t>
        </is>
      </c>
      <c r="F79" s="6" t="inlineStr">
        <is>
          <t>Test_5773848416@gmail.com</t>
        </is>
      </c>
      <c r="G79" s="2" t="inlineStr">
        <is>
          <t>married</t>
        </is>
      </c>
      <c r="H79" s="2" t="inlineStr">
        <is>
          <t>DH</t>
        </is>
      </c>
      <c r="I79" s="2" t="n">
        <v>231754397</v>
      </c>
      <c r="J79" s="1" t="n">
        <v>7966426674</v>
      </c>
      <c r="K79" s="4">
        <f>DATE(2003,08,18)</f>
        <v/>
      </c>
      <c r="L79" s="2" t="inlineStr">
        <is>
          <t>TP. Hà Nội</t>
        </is>
      </c>
      <c r="M79" s="2" t="inlineStr">
        <is>
          <t>TP. Hà Nội</t>
        </is>
      </c>
      <c r="N79" s="2" t="inlineStr">
        <is>
          <t>No</t>
        </is>
      </c>
      <c r="O79" s="2" t="inlineStr">
        <is>
          <t>VietNam</t>
        </is>
      </c>
      <c r="P79" s="2" t="inlineStr">
        <is>
          <t>Nam AD</t>
        </is>
      </c>
      <c r="Q79" s="2" t="inlineStr">
        <is>
          <t>AD1239</t>
        </is>
      </c>
      <c r="R79" s="2" t="inlineStr"/>
      <c r="S79" s="2" t="inlineStr">
        <is>
          <t>FWO</t>
        </is>
      </c>
      <c r="T79" s="4">
        <f>DATE(2017,10,01)</f>
        <v/>
      </c>
      <c r="U79" s="2" t="inlineStr">
        <is>
          <t>Eric</t>
        </is>
      </c>
    </row>
    <row r="80" ht="15.75" customHeight="1">
      <c r="A80" s="2" t="inlineStr">
        <is>
          <t>Veronica Ramirez</t>
        </is>
      </c>
      <c r="B80" s="2" t="inlineStr">
        <is>
          <t>Female</t>
        </is>
      </c>
      <c r="C80" s="4">
        <f>DATE(2006,01,22)</f>
        <v/>
      </c>
      <c r="D80" s="5" t="inlineStr">
        <is>
          <t>0282648446</t>
        </is>
      </c>
      <c r="E80" s="5" t="inlineStr">
        <is>
          <t>0946822710</t>
        </is>
      </c>
      <c r="F80" s="6" t="inlineStr">
        <is>
          <t>Test_0577472661@gmail.com</t>
        </is>
      </c>
      <c r="G80" s="2" t="inlineStr">
        <is>
          <t>married</t>
        </is>
      </c>
      <c r="H80" s="2" t="inlineStr">
        <is>
          <t>DH</t>
        </is>
      </c>
      <c r="I80" s="2" t="n">
        <v>231095584</v>
      </c>
      <c r="J80" s="1" t="n">
        <v>7182529620</v>
      </c>
      <c r="K80" s="4">
        <f>DATE(2010,05,08)</f>
        <v/>
      </c>
      <c r="L80" s="2" t="inlineStr">
        <is>
          <t>TP. Hà Nội</t>
        </is>
      </c>
      <c r="M80" s="2" t="inlineStr">
        <is>
          <t>TP. Hà Nội</t>
        </is>
      </c>
      <c r="N80" s="2" t="inlineStr">
        <is>
          <t>No</t>
        </is>
      </c>
      <c r="O80" s="2" t="inlineStr">
        <is>
          <t>VietNam</t>
        </is>
      </c>
      <c r="P80" s="2" t="inlineStr">
        <is>
          <t>Nam AD</t>
        </is>
      </c>
      <c r="Q80" s="2" t="inlineStr">
        <is>
          <t>AD1239</t>
        </is>
      </c>
      <c r="R80" s="2" t="inlineStr"/>
      <c r="S80" s="2" t="inlineStr">
        <is>
          <t>FWO</t>
        </is>
      </c>
      <c r="T80" s="4">
        <f>DATE(2014,07,16)</f>
        <v/>
      </c>
      <c r="U80" s="2" t="inlineStr">
        <is>
          <t>Eric</t>
        </is>
      </c>
    </row>
    <row r="81" ht="15.75" customHeight="1">
      <c r="A81" s="2" t="inlineStr">
        <is>
          <t>Christina Ruiz</t>
        </is>
      </c>
      <c r="B81" s="2" t="inlineStr">
        <is>
          <t>Female</t>
        </is>
      </c>
      <c r="C81" s="4">
        <f>DATE(2010,02,04)</f>
        <v/>
      </c>
      <c r="D81" s="5" t="inlineStr">
        <is>
          <t>0284549950</t>
        </is>
      </c>
      <c r="E81" s="5" t="inlineStr">
        <is>
          <t>0961612658</t>
        </is>
      </c>
      <c r="F81" s="6" t="inlineStr">
        <is>
          <t>Test_0167846018@gmail.com</t>
        </is>
      </c>
      <c r="G81" s="2" t="inlineStr">
        <is>
          <t>married</t>
        </is>
      </c>
      <c r="H81" s="2" t="inlineStr">
        <is>
          <t>DH</t>
        </is>
      </c>
      <c r="I81" s="2" t="n">
        <v>231906765</v>
      </c>
      <c r="J81" s="1" t="n">
        <v>3747221128</v>
      </c>
      <c r="K81" s="4">
        <f>DATE(2008,07,13)</f>
        <v/>
      </c>
      <c r="L81" s="2" t="inlineStr">
        <is>
          <t>TP. Hà Nội</t>
        </is>
      </c>
      <c r="M81" s="2" t="inlineStr">
        <is>
          <t>TP. Hà Nội</t>
        </is>
      </c>
      <c r="N81" s="2" t="inlineStr">
        <is>
          <t>No</t>
        </is>
      </c>
      <c r="O81" s="2" t="inlineStr">
        <is>
          <t>VietNam</t>
        </is>
      </c>
      <c r="P81" s="2" t="inlineStr">
        <is>
          <t>Nam AD</t>
        </is>
      </c>
      <c r="Q81" s="2" t="inlineStr">
        <is>
          <t>AD1239</t>
        </is>
      </c>
      <c r="R81" s="2" t="inlineStr"/>
      <c r="S81" s="2" t="inlineStr">
        <is>
          <t>FWO</t>
        </is>
      </c>
      <c r="T81" s="4">
        <f>DATE(2008,05,07)</f>
        <v/>
      </c>
      <c r="U81" s="2" t="inlineStr">
        <is>
          <t>Eric</t>
        </is>
      </c>
    </row>
    <row r="82" ht="15.75" customHeight="1">
      <c r="A82" s="2" t="inlineStr">
        <is>
          <t>Susan Suarez</t>
        </is>
      </c>
      <c r="B82" s="2" t="inlineStr">
        <is>
          <t>Female</t>
        </is>
      </c>
      <c r="C82" s="4">
        <f>DATE(2005,01,13)</f>
        <v/>
      </c>
      <c r="D82" s="5" t="inlineStr">
        <is>
          <t>0286155859</t>
        </is>
      </c>
      <c r="E82" s="5" t="inlineStr">
        <is>
          <t>0931392168</t>
        </is>
      </c>
      <c r="F82" s="6" t="inlineStr">
        <is>
          <t>Test_5363077975@gmail.com</t>
        </is>
      </c>
      <c r="G82" s="2" t="inlineStr">
        <is>
          <t>married</t>
        </is>
      </c>
      <c r="H82" s="2" t="inlineStr">
        <is>
          <t>DH</t>
        </is>
      </c>
      <c r="I82" s="2" t="n">
        <v>231983751</v>
      </c>
      <c r="J82" s="1" t="n">
        <v>3172880243</v>
      </c>
      <c r="K82" s="4">
        <f>DATE(2019,12,18)</f>
        <v/>
      </c>
      <c r="L82" s="2" t="inlineStr">
        <is>
          <t>TP. Hà Nội</t>
        </is>
      </c>
      <c r="M82" s="2" t="inlineStr">
        <is>
          <t>TP. Hà Nội</t>
        </is>
      </c>
      <c r="N82" s="2" t="inlineStr">
        <is>
          <t>No</t>
        </is>
      </c>
      <c r="O82" s="2" t="inlineStr">
        <is>
          <t>VietNam</t>
        </is>
      </c>
      <c r="P82" s="2" t="inlineStr">
        <is>
          <t>Nam AD</t>
        </is>
      </c>
      <c r="Q82" s="2" t="inlineStr">
        <is>
          <t>AD1239</t>
        </is>
      </c>
      <c r="R82" s="2" t="inlineStr"/>
      <c r="S82" s="2" t="inlineStr">
        <is>
          <t>FWO</t>
        </is>
      </c>
      <c r="T82" s="4">
        <f>DATE(2021,04,05)</f>
        <v/>
      </c>
      <c r="U82" s="2" t="inlineStr">
        <is>
          <t>Eric</t>
        </is>
      </c>
    </row>
    <row r="83" ht="15.75" customHeight="1">
      <c r="A83" s="2" t="inlineStr">
        <is>
          <t>Michael Wheeler</t>
        </is>
      </c>
      <c r="B83" s="2" t="inlineStr">
        <is>
          <t>Male</t>
        </is>
      </c>
      <c r="C83" s="4">
        <f>DATE(2019,09,14)</f>
        <v/>
      </c>
      <c r="D83" s="5" t="inlineStr">
        <is>
          <t>0288964126</t>
        </is>
      </c>
      <c r="E83" s="5" t="inlineStr">
        <is>
          <t>0968092486</t>
        </is>
      </c>
      <c r="F83" s="6" t="inlineStr">
        <is>
          <t>Test_4502895737@gmail.com</t>
        </is>
      </c>
      <c r="G83" s="2" t="inlineStr">
        <is>
          <t>married</t>
        </is>
      </c>
      <c r="H83" s="2" t="inlineStr">
        <is>
          <t>DH</t>
        </is>
      </c>
      <c r="I83" s="2" t="n">
        <v>231988561</v>
      </c>
      <c r="J83" s="1" t="n">
        <v>9905682987</v>
      </c>
      <c r="K83" s="4">
        <f>DATE(2003,11,09)</f>
        <v/>
      </c>
      <c r="L83" s="2" t="inlineStr">
        <is>
          <t>TP. Hà Nội</t>
        </is>
      </c>
      <c r="M83" s="2" t="inlineStr">
        <is>
          <t>TP. Hà Nội</t>
        </is>
      </c>
      <c r="N83" s="2" t="inlineStr">
        <is>
          <t>No</t>
        </is>
      </c>
      <c r="O83" s="2" t="inlineStr">
        <is>
          <t>VietNam</t>
        </is>
      </c>
      <c r="P83" s="2" t="inlineStr">
        <is>
          <t>Nam AD</t>
        </is>
      </c>
      <c r="Q83" s="2" t="inlineStr">
        <is>
          <t>AD1239</t>
        </is>
      </c>
      <c r="R83" s="2" t="inlineStr"/>
      <c r="S83" s="2" t="inlineStr">
        <is>
          <t>FWO</t>
        </is>
      </c>
      <c r="T83" s="4">
        <f>DATE(2006,12,17)</f>
        <v/>
      </c>
      <c r="U83" s="2" t="inlineStr">
        <is>
          <t>Eric</t>
        </is>
      </c>
    </row>
    <row r="84" ht="15.75" customHeight="1">
      <c r="A84" s="2" t="inlineStr">
        <is>
          <t>Tamara Thompson</t>
        </is>
      </c>
      <c r="B84" s="2" t="inlineStr">
        <is>
          <t>Female</t>
        </is>
      </c>
      <c r="C84" s="4">
        <f>DATE(2005,04,18)</f>
        <v/>
      </c>
      <c r="D84" s="5" t="inlineStr">
        <is>
          <t>0286561403</t>
        </is>
      </c>
      <c r="E84" s="5" t="inlineStr">
        <is>
          <t>0963069826</t>
        </is>
      </c>
      <c r="F84" s="6" t="inlineStr">
        <is>
          <t>Test_5501754194@gmail.com</t>
        </is>
      </c>
      <c r="G84" s="2" t="inlineStr">
        <is>
          <t>married</t>
        </is>
      </c>
      <c r="H84" s="2" t="inlineStr">
        <is>
          <t>DH</t>
        </is>
      </c>
      <c r="I84" s="2" t="n">
        <v>231898820</v>
      </c>
      <c r="J84" s="1" t="n">
        <v>2134849277</v>
      </c>
      <c r="K84" s="4">
        <f>DATE(2001,01,22)</f>
        <v/>
      </c>
      <c r="L84" s="2" t="inlineStr">
        <is>
          <t>TP. Hà Nội</t>
        </is>
      </c>
      <c r="M84" s="2" t="inlineStr">
        <is>
          <t>TP. Hà Nội</t>
        </is>
      </c>
      <c r="N84" s="2" t="inlineStr">
        <is>
          <t>No</t>
        </is>
      </c>
      <c r="O84" s="2" t="inlineStr">
        <is>
          <t>VietNam</t>
        </is>
      </c>
      <c r="P84" s="2" t="inlineStr">
        <is>
          <t>Nam AD</t>
        </is>
      </c>
      <c r="Q84" s="2" t="inlineStr">
        <is>
          <t>AD1239</t>
        </is>
      </c>
      <c r="R84" s="2" t="inlineStr"/>
      <c r="S84" s="2" t="inlineStr">
        <is>
          <t>FWO</t>
        </is>
      </c>
      <c r="T84" s="4">
        <f>DATE(2002,03,29)</f>
        <v/>
      </c>
      <c r="U84" s="2" t="inlineStr">
        <is>
          <t>Eric</t>
        </is>
      </c>
    </row>
    <row r="85" ht="15.75" customHeight="1">
      <c r="A85" s="2" t="inlineStr">
        <is>
          <t>Heidi Caldwell</t>
        </is>
      </c>
      <c r="B85" s="2" t="inlineStr">
        <is>
          <t>Male</t>
        </is>
      </c>
      <c r="C85" s="4">
        <f>DATE(2007,01,19)</f>
        <v/>
      </c>
      <c r="D85" s="5" t="inlineStr">
        <is>
          <t>0280995981</t>
        </is>
      </c>
      <c r="E85" s="5" t="inlineStr">
        <is>
          <t>0911543272</t>
        </is>
      </c>
      <c r="F85" s="6" t="inlineStr">
        <is>
          <t>Test_7322414229@gmail.com</t>
        </is>
      </c>
      <c r="G85" s="2" t="inlineStr">
        <is>
          <t>married</t>
        </is>
      </c>
      <c r="H85" s="2" t="inlineStr">
        <is>
          <t>DH</t>
        </is>
      </c>
      <c r="I85" s="2" t="n">
        <v>231981044</v>
      </c>
      <c r="J85" s="1" t="n">
        <v>1513566254</v>
      </c>
      <c r="K85" s="4">
        <f>DATE(2022,03,01)</f>
        <v/>
      </c>
      <c r="L85" s="2" t="inlineStr">
        <is>
          <t>TP. Hà Nội</t>
        </is>
      </c>
      <c r="M85" s="2" t="inlineStr">
        <is>
          <t>TP. Hà Nội</t>
        </is>
      </c>
      <c r="N85" s="2" t="inlineStr">
        <is>
          <t>No</t>
        </is>
      </c>
      <c r="O85" s="2" t="inlineStr">
        <is>
          <t>VietNam</t>
        </is>
      </c>
      <c r="P85" s="2" t="inlineStr">
        <is>
          <t>Nam AD</t>
        </is>
      </c>
      <c r="Q85" s="2" t="inlineStr">
        <is>
          <t>AD1239</t>
        </is>
      </c>
      <c r="R85" s="2" t="inlineStr"/>
      <c r="S85" s="2" t="inlineStr">
        <is>
          <t>FWO</t>
        </is>
      </c>
      <c r="T85" s="4">
        <f>DATE(2011,09,08)</f>
        <v/>
      </c>
      <c r="U85" s="2" t="inlineStr">
        <is>
          <t>Eric</t>
        </is>
      </c>
    </row>
    <row r="86" ht="15.75" customHeight="1">
      <c r="A86" s="2" t="inlineStr">
        <is>
          <t>Aaron Dodson MD</t>
        </is>
      </c>
      <c r="B86" s="2" t="inlineStr">
        <is>
          <t>Male</t>
        </is>
      </c>
      <c r="C86" s="4">
        <f>DATE(2001,11,23)</f>
        <v/>
      </c>
      <c r="D86" s="5" t="inlineStr">
        <is>
          <t>0289775645</t>
        </is>
      </c>
      <c r="E86" s="5" t="inlineStr">
        <is>
          <t>0910486059</t>
        </is>
      </c>
      <c r="F86" s="6" t="inlineStr">
        <is>
          <t>Test_7693806375@gmail.com</t>
        </is>
      </c>
      <c r="G86" s="2" t="inlineStr">
        <is>
          <t>married</t>
        </is>
      </c>
      <c r="H86" s="2" t="inlineStr">
        <is>
          <t>DH</t>
        </is>
      </c>
      <c r="I86" s="2" t="n">
        <v>231490024</v>
      </c>
      <c r="J86" s="1" t="n">
        <v>9269601661</v>
      </c>
      <c r="K86" s="4">
        <f>DATE(2000,11,03)</f>
        <v/>
      </c>
      <c r="L86" s="2" t="inlineStr">
        <is>
          <t>TP. Hà Nội</t>
        </is>
      </c>
      <c r="M86" s="2" t="inlineStr">
        <is>
          <t>TP. Hà Nội</t>
        </is>
      </c>
      <c r="N86" s="2" t="inlineStr">
        <is>
          <t>No</t>
        </is>
      </c>
      <c r="O86" s="2" t="inlineStr">
        <is>
          <t>VietNam</t>
        </is>
      </c>
      <c r="P86" s="2" t="inlineStr">
        <is>
          <t>Nam AD</t>
        </is>
      </c>
      <c r="Q86" s="2" t="inlineStr">
        <is>
          <t>AD1239</t>
        </is>
      </c>
      <c r="R86" s="2" t="inlineStr"/>
      <c r="S86" s="2" t="inlineStr">
        <is>
          <t>FWO</t>
        </is>
      </c>
      <c r="T86" s="4">
        <f>DATE(2005,11,20)</f>
        <v/>
      </c>
      <c r="U86" s="2" t="inlineStr">
        <is>
          <t>Eric</t>
        </is>
      </c>
    </row>
    <row r="87" ht="15.75" customHeight="1">
      <c r="A87" s="2" t="inlineStr">
        <is>
          <t>Tammy Jones</t>
        </is>
      </c>
      <c r="B87" s="2" t="inlineStr">
        <is>
          <t>Male</t>
        </is>
      </c>
      <c r="C87" s="4">
        <f>DATE(2010,11,18)</f>
        <v/>
      </c>
      <c r="D87" s="5" t="inlineStr">
        <is>
          <t>0282386832</t>
        </is>
      </c>
      <c r="E87" s="5" t="inlineStr">
        <is>
          <t>0984245718</t>
        </is>
      </c>
      <c r="F87" s="6" t="inlineStr">
        <is>
          <t>Test_9976240473@gmail.com</t>
        </is>
      </c>
      <c r="G87" s="2" t="inlineStr">
        <is>
          <t>married</t>
        </is>
      </c>
      <c r="H87" s="2" t="inlineStr">
        <is>
          <t>DH</t>
        </is>
      </c>
      <c r="I87" s="2" t="n">
        <v>231642652</v>
      </c>
      <c r="J87" s="1" t="n">
        <v>6642772021</v>
      </c>
      <c r="K87" s="4">
        <f>DATE(2019,12,11)</f>
        <v/>
      </c>
      <c r="L87" s="2" t="inlineStr">
        <is>
          <t>TP. Hà Nội</t>
        </is>
      </c>
      <c r="M87" s="2" t="inlineStr">
        <is>
          <t>TP. Hà Nội</t>
        </is>
      </c>
      <c r="N87" s="2" t="inlineStr">
        <is>
          <t>No</t>
        </is>
      </c>
      <c r="O87" s="2" t="inlineStr">
        <is>
          <t>VietNam</t>
        </is>
      </c>
      <c r="P87" s="2" t="inlineStr">
        <is>
          <t>Nam AD</t>
        </is>
      </c>
      <c r="Q87" s="2" t="inlineStr">
        <is>
          <t>AD1239</t>
        </is>
      </c>
      <c r="R87" s="2" t="inlineStr"/>
      <c r="S87" s="2" t="inlineStr">
        <is>
          <t>FWO</t>
        </is>
      </c>
      <c r="T87" s="4">
        <f>DATE(2000,01,24)</f>
        <v/>
      </c>
      <c r="U87" s="2" t="inlineStr">
        <is>
          <t>Eric</t>
        </is>
      </c>
    </row>
    <row r="88" ht="15.75" customHeight="1">
      <c r="A88" s="2" t="inlineStr">
        <is>
          <t>Leonard White</t>
        </is>
      </c>
      <c r="B88" s="2" t="inlineStr">
        <is>
          <t>Male</t>
        </is>
      </c>
      <c r="C88" s="4">
        <f>DATE(2006,02,30)</f>
        <v/>
      </c>
      <c r="D88" s="5" t="inlineStr">
        <is>
          <t>0285210699</t>
        </is>
      </c>
      <c r="E88" s="5" t="inlineStr">
        <is>
          <t>0955786386</t>
        </is>
      </c>
      <c r="F88" s="6" t="inlineStr">
        <is>
          <t>Test_4512271603@gmail.com</t>
        </is>
      </c>
      <c r="G88" s="2" t="inlineStr">
        <is>
          <t>married</t>
        </is>
      </c>
      <c r="H88" s="2" t="inlineStr">
        <is>
          <t>DH</t>
        </is>
      </c>
      <c r="I88" s="2" t="n">
        <v>231946128</v>
      </c>
      <c r="J88" s="1" t="n">
        <v>7457989612</v>
      </c>
      <c r="K88" s="4">
        <f>DATE(2018,06,25)</f>
        <v/>
      </c>
      <c r="L88" s="2" t="inlineStr">
        <is>
          <t>TP. Hà Nội</t>
        </is>
      </c>
      <c r="M88" s="2" t="inlineStr">
        <is>
          <t>TP. Hà Nội</t>
        </is>
      </c>
      <c r="N88" s="2" t="inlineStr">
        <is>
          <t>No</t>
        </is>
      </c>
      <c r="O88" s="2" t="inlineStr">
        <is>
          <t>VietNam</t>
        </is>
      </c>
      <c r="P88" s="2" t="inlineStr">
        <is>
          <t>Nam AD</t>
        </is>
      </c>
      <c r="Q88" s="2" t="inlineStr">
        <is>
          <t>AD1239</t>
        </is>
      </c>
      <c r="R88" s="2" t="inlineStr"/>
      <c r="S88" s="2" t="inlineStr">
        <is>
          <t>FWO</t>
        </is>
      </c>
      <c r="T88" s="4">
        <f>DATE(2006,10,28)</f>
        <v/>
      </c>
      <c r="U88" s="2" t="inlineStr">
        <is>
          <t>Eric</t>
        </is>
      </c>
    </row>
    <row r="89" ht="15.75" customHeight="1">
      <c r="A89" s="2" t="inlineStr">
        <is>
          <t>Charlene Mcmahon</t>
        </is>
      </c>
      <c r="B89" s="2" t="inlineStr">
        <is>
          <t>Female</t>
        </is>
      </c>
      <c r="C89" s="4">
        <f>DATE(2007,08,18)</f>
        <v/>
      </c>
      <c r="D89" s="5" t="inlineStr">
        <is>
          <t>0283441322</t>
        </is>
      </c>
      <c r="E89" s="5" t="inlineStr">
        <is>
          <t>0978755561</t>
        </is>
      </c>
      <c r="F89" s="6" t="inlineStr">
        <is>
          <t>Test_1884683698@gmail.com</t>
        </is>
      </c>
      <c r="G89" s="2" t="inlineStr">
        <is>
          <t>married</t>
        </is>
      </c>
      <c r="H89" s="2" t="inlineStr">
        <is>
          <t>DH</t>
        </is>
      </c>
      <c r="I89" s="2" t="n">
        <v>231046684</v>
      </c>
      <c r="J89" s="1" t="n">
        <v>6066011336</v>
      </c>
      <c r="K89" s="4">
        <f>DATE(2000,02,04)</f>
        <v/>
      </c>
      <c r="L89" s="2" t="inlineStr">
        <is>
          <t>TP. Hà Nội</t>
        </is>
      </c>
      <c r="M89" s="2" t="inlineStr">
        <is>
          <t>TP. Hà Nội</t>
        </is>
      </c>
      <c r="N89" s="2" t="inlineStr">
        <is>
          <t>No</t>
        </is>
      </c>
      <c r="O89" s="2" t="inlineStr">
        <is>
          <t>VietNam</t>
        </is>
      </c>
      <c r="P89" s="2" t="inlineStr">
        <is>
          <t>Nam AD</t>
        </is>
      </c>
      <c r="Q89" s="2" t="inlineStr">
        <is>
          <t>AD1239</t>
        </is>
      </c>
      <c r="R89" s="2" t="inlineStr"/>
      <c r="S89" s="2" t="inlineStr">
        <is>
          <t>FWO</t>
        </is>
      </c>
      <c r="T89" s="4">
        <f>DATE(2010,05,13)</f>
        <v/>
      </c>
      <c r="U89" s="2" t="inlineStr">
        <is>
          <t>Eric</t>
        </is>
      </c>
    </row>
    <row r="90" ht="15.75" customHeight="1">
      <c r="A90" s="2" t="inlineStr">
        <is>
          <t>Mary Neal</t>
        </is>
      </c>
      <c r="B90" s="2" t="inlineStr">
        <is>
          <t>Male</t>
        </is>
      </c>
      <c r="C90" s="4">
        <f>DATE(2003,12,10)</f>
        <v/>
      </c>
      <c r="D90" s="5" t="inlineStr">
        <is>
          <t>0284055344</t>
        </is>
      </c>
      <c r="E90" s="5" t="inlineStr">
        <is>
          <t>0919327035</t>
        </is>
      </c>
      <c r="F90" s="6" t="inlineStr">
        <is>
          <t>Test_9922488773@gmail.com</t>
        </is>
      </c>
      <c r="G90" s="2" t="inlineStr">
        <is>
          <t>married</t>
        </is>
      </c>
      <c r="H90" s="2" t="inlineStr">
        <is>
          <t>DH</t>
        </is>
      </c>
      <c r="I90" s="2" t="n">
        <v>231650938</v>
      </c>
      <c r="J90" s="1" t="n">
        <v>2570899373</v>
      </c>
      <c r="K90" s="4">
        <f>DATE(2002,05,15)</f>
        <v/>
      </c>
      <c r="L90" s="2" t="inlineStr">
        <is>
          <t>TP. Hà Nội</t>
        </is>
      </c>
      <c r="M90" s="2" t="inlineStr">
        <is>
          <t>TP. Hà Nội</t>
        </is>
      </c>
      <c r="N90" s="2" t="inlineStr">
        <is>
          <t>No</t>
        </is>
      </c>
      <c r="O90" s="2" t="inlineStr">
        <is>
          <t>VietNam</t>
        </is>
      </c>
      <c r="P90" s="2" t="inlineStr">
        <is>
          <t>Nam AD</t>
        </is>
      </c>
      <c r="Q90" s="2" t="inlineStr">
        <is>
          <t>AD1239</t>
        </is>
      </c>
      <c r="R90" s="2" t="inlineStr"/>
      <c r="S90" s="2" t="inlineStr">
        <is>
          <t>FWO</t>
        </is>
      </c>
      <c r="T90" s="4">
        <f>DATE(2006,09,18)</f>
        <v/>
      </c>
      <c r="U90" s="2" t="inlineStr">
        <is>
          <t>Eric</t>
        </is>
      </c>
    </row>
    <row r="91" ht="15.75" customHeight="1">
      <c r="A91" s="2" t="inlineStr">
        <is>
          <t>Brandon Anderson</t>
        </is>
      </c>
      <c r="B91" s="2" t="inlineStr">
        <is>
          <t>Male</t>
        </is>
      </c>
      <c r="C91" s="4">
        <f>DATE(2003,05,01)</f>
        <v/>
      </c>
      <c r="D91" s="5" t="inlineStr">
        <is>
          <t>0285394987</t>
        </is>
      </c>
      <c r="E91" s="5" t="inlineStr">
        <is>
          <t>0959492172</t>
        </is>
      </c>
      <c r="F91" s="6" t="inlineStr">
        <is>
          <t>Test_4309240526@gmail.com</t>
        </is>
      </c>
      <c r="G91" s="2" t="inlineStr">
        <is>
          <t>married</t>
        </is>
      </c>
      <c r="H91" s="2" t="inlineStr">
        <is>
          <t>DH</t>
        </is>
      </c>
      <c r="I91" s="2" t="n">
        <v>231786084</v>
      </c>
      <c r="J91" s="1" t="n">
        <v>9998953983</v>
      </c>
      <c r="K91" s="4">
        <f>DATE(2010,03,09)</f>
        <v/>
      </c>
      <c r="L91" s="2" t="inlineStr">
        <is>
          <t>TP. Hà Nội</t>
        </is>
      </c>
      <c r="M91" s="2" t="inlineStr">
        <is>
          <t>TP. Hà Nội</t>
        </is>
      </c>
      <c r="N91" s="2" t="inlineStr">
        <is>
          <t>No</t>
        </is>
      </c>
      <c r="O91" s="2" t="inlineStr">
        <is>
          <t>VietNam</t>
        </is>
      </c>
      <c r="P91" s="2" t="inlineStr">
        <is>
          <t>Nam AD</t>
        </is>
      </c>
      <c r="Q91" s="2" t="inlineStr">
        <is>
          <t>AD1239</t>
        </is>
      </c>
      <c r="R91" s="2" t="inlineStr"/>
      <c r="S91" s="2" t="inlineStr">
        <is>
          <t>FWO</t>
        </is>
      </c>
      <c r="T91" s="4">
        <f>DATE(2012,03,07)</f>
        <v/>
      </c>
      <c r="U91" s="2" t="inlineStr">
        <is>
          <t>Eric</t>
        </is>
      </c>
    </row>
    <row r="92" ht="15.75" customHeight="1">
      <c r="A92" s="2" t="inlineStr">
        <is>
          <t>Christopher Snyder</t>
        </is>
      </c>
      <c r="B92" s="2" t="inlineStr">
        <is>
          <t>Female</t>
        </is>
      </c>
      <c r="C92" s="4">
        <f>DATE(2022,01,10)</f>
        <v/>
      </c>
      <c r="D92" s="5" t="inlineStr">
        <is>
          <t>0288127341</t>
        </is>
      </c>
      <c r="E92" s="5" t="inlineStr">
        <is>
          <t>0983658701</t>
        </is>
      </c>
      <c r="F92" s="6" t="inlineStr">
        <is>
          <t>Test_0829872241@gmail.com</t>
        </is>
      </c>
      <c r="G92" s="2" t="inlineStr">
        <is>
          <t>married</t>
        </is>
      </c>
      <c r="H92" s="2" t="inlineStr">
        <is>
          <t>DH</t>
        </is>
      </c>
      <c r="I92" s="2" t="n">
        <v>231324996</v>
      </c>
      <c r="J92" s="1" t="n">
        <v>7111667134</v>
      </c>
      <c r="K92" s="4">
        <f>DATE(2012,10,26)</f>
        <v/>
      </c>
      <c r="L92" s="2" t="inlineStr">
        <is>
          <t>TP. Hà Nội</t>
        </is>
      </c>
      <c r="M92" s="2" t="inlineStr">
        <is>
          <t>TP. Hà Nội</t>
        </is>
      </c>
      <c r="N92" s="2" t="inlineStr">
        <is>
          <t>No</t>
        </is>
      </c>
      <c r="O92" s="2" t="inlineStr">
        <is>
          <t>VietNam</t>
        </is>
      </c>
      <c r="P92" s="2" t="inlineStr">
        <is>
          <t>Nam AD</t>
        </is>
      </c>
      <c r="Q92" s="2" t="inlineStr">
        <is>
          <t>AD1239</t>
        </is>
      </c>
      <c r="R92" s="2" t="inlineStr"/>
      <c r="S92" s="2" t="inlineStr">
        <is>
          <t>FWO</t>
        </is>
      </c>
      <c r="T92" s="4">
        <f>DATE(2018,06,06)</f>
        <v/>
      </c>
      <c r="U92" s="2" t="inlineStr">
        <is>
          <t>Eric</t>
        </is>
      </c>
    </row>
    <row r="93" ht="15.75" customHeight="1">
      <c r="A93" s="2" t="inlineStr">
        <is>
          <t>Erika Roberts</t>
        </is>
      </c>
      <c r="B93" s="2" t="inlineStr">
        <is>
          <t>Female</t>
        </is>
      </c>
      <c r="C93" s="4">
        <f>DATE(2018,11,12)</f>
        <v/>
      </c>
      <c r="D93" s="5" t="inlineStr">
        <is>
          <t>0286232053</t>
        </is>
      </c>
      <c r="E93" s="5" t="inlineStr">
        <is>
          <t>0971548280</t>
        </is>
      </c>
      <c r="F93" s="6" t="inlineStr">
        <is>
          <t>Test_4603534354@gmail.com</t>
        </is>
      </c>
      <c r="G93" s="2" t="inlineStr">
        <is>
          <t>married</t>
        </is>
      </c>
      <c r="H93" s="2" t="inlineStr">
        <is>
          <t>DH</t>
        </is>
      </c>
      <c r="I93" s="2" t="n">
        <v>231695126</v>
      </c>
      <c r="J93" s="1" t="n">
        <v>1524537222</v>
      </c>
      <c r="K93" s="4">
        <f>DATE(2001,01,01)</f>
        <v/>
      </c>
      <c r="L93" s="2" t="inlineStr">
        <is>
          <t>TP. Hà Nội</t>
        </is>
      </c>
      <c r="M93" s="2" t="inlineStr">
        <is>
          <t>TP. Hà Nội</t>
        </is>
      </c>
      <c r="N93" s="2" t="inlineStr">
        <is>
          <t>No</t>
        </is>
      </c>
      <c r="O93" s="2" t="inlineStr">
        <is>
          <t>VietNam</t>
        </is>
      </c>
      <c r="P93" s="2" t="inlineStr">
        <is>
          <t>Nam AD</t>
        </is>
      </c>
      <c r="Q93" s="2" t="inlineStr">
        <is>
          <t>AD1239</t>
        </is>
      </c>
      <c r="R93" s="2" t="inlineStr"/>
      <c r="S93" s="2" t="inlineStr">
        <is>
          <t>FWO</t>
        </is>
      </c>
      <c r="T93" s="4">
        <f>DATE(2012,07,18)</f>
        <v/>
      </c>
      <c r="U93" s="2" t="inlineStr">
        <is>
          <t>Eric</t>
        </is>
      </c>
    </row>
    <row r="94" ht="15.75" customHeight="1">
      <c r="A94" s="2" t="inlineStr">
        <is>
          <t>Mark Burns</t>
        </is>
      </c>
      <c r="B94" s="2" t="inlineStr">
        <is>
          <t>Female</t>
        </is>
      </c>
      <c r="C94" s="4">
        <f>DATE(2016,09,28)</f>
        <v/>
      </c>
      <c r="D94" s="5" t="inlineStr">
        <is>
          <t>0285518838</t>
        </is>
      </c>
      <c r="E94" s="5" t="inlineStr">
        <is>
          <t>0975519948</t>
        </is>
      </c>
      <c r="F94" s="6" t="inlineStr">
        <is>
          <t>Test_5292045764@gmail.com</t>
        </is>
      </c>
      <c r="G94" s="2" t="inlineStr">
        <is>
          <t>married</t>
        </is>
      </c>
      <c r="H94" s="2" t="inlineStr">
        <is>
          <t>DH</t>
        </is>
      </c>
      <c r="I94" s="2" t="n">
        <v>231948779</v>
      </c>
      <c r="J94" s="1" t="n">
        <v>8022691748</v>
      </c>
      <c r="K94" s="4">
        <f>DATE(2022,10,19)</f>
        <v/>
      </c>
      <c r="L94" s="2" t="inlineStr">
        <is>
          <t>TP. Hà Nội</t>
        </is>
      </c>
      <c r="M94" s="2" t="inlineStr">
        <is>
          <t>TP. Hà Nội</t>
        </is>
      </c>
      <c r="N94" s="2" t="inlineStr">
        <is>
          <t>No</t>
        </is>
      </c>
      <c r="O94" s="2" t="inlineStr">
        <is>
          <t>VietNam</t>
        </is>
      </c>
      <c r="P94" s="2" t="inlineStr">
        <is>
          <t>Nam AD</t>
        </is>
      </c>
      <c r="Q94" s="2" t="inlineStr">
        <is>
          <t>AD1239</t>
        </is>
      </c>
      <c r="R94" s="2" t="inlineStr"/>
      <c r="S94" s="2" t="inlineStr">
        <is>
          <t>FWO</t>
        </is>
      </c>
      <c r="T94" s="4">
        <f>DATE(2022,04,21)</f>
        <v/>
      </c>
      <c r="U94" s="2" t="inlineStr">
        <is>
          <t>Eric</t>
        </is>
      </c>
    </row>
    <row r="95" ht="15.75" customHeight="1">
      <c r="A95" s="2" t="inlineStr">
        <is>
          <t>Alfred Welch</t>
        </is>
      </c>
      <c r="B95" s="2" t="inlineStr">
        <is>
          <t>Male</t>
        </is>
      </c>
      <c r="C95" s="4">
        <f>DATE(2018,04,30)</f>
        <v/>
      </c>
      <c r="D95" s="5" t="inlineStr">
        <is>
          <t>0282906185</t>
        </is>
      </c>
      <c r="E95" s="5" t="inlineStr">
        <is>
          <t>0982714552</t>
        </is>
      </c>
      <c r="F95" s="6" t="inlineStr">
        <is>
          <t>Test_6389622134@gmail.com</t>
        </is>
      </c>
      <c r="G95" s="2" t="inlineStr">
        <is>
          <t>married</t>
        </is>
      </c>
      <c r="H95" s="2" t="inlineStr">
        <is>
          <t>DH</t>
        </is>
      </c>
      <c r="I95" s="2" t="n">
        <v>231999813</v>
      </c>
      <c r="J95" s="1" t="n">
        <v>6465964785</v>
      </c>
      <c r="K95" s="4">
        <f>DATE(2019,06,30)</f>
        <v/>
      </c>
      <c r="L95" s="2" t="inlineStr">
        <is>
          <t>TP. Hà Nội</t>
        </is>
      </c>
      <c r="M95" s="2" t="inlineStr">
        <is>
          <t>TP. Hà Nội</t>
        </is>
      </c>
      <c r="N95" s="2" t="inlineStr">
        <is>
          <t>No</t>
        </is>
      </c>
      <c r="O95" s="2" t="inlineStr">
        <is>
          <t>VietNam</t>
        </is>
      </c>
      <c r="P95" s="2" t="inlineStr">
        <is>
          <t>Nam AD</t>
        </is>
      </c>
      <c r="Q95" s="2" t="inlineStr">
        <is>
          <t>AD1239</t>
        </is>
      </c>
      <c r="R95" s="2" t="inlineStr"/>
      <c r="S95" s="2" t="inlineStr">
        <is>
          <t>FWO</t>
        </is>
      </c>
      <c r="T95" s="4">
        <f>DATE(2005,09,09)</f>
        <v/>
      </c>
      <c r="U95" s="2" t="inlineStr">
        <is>
          <t>Eric</t>
        </is>
      </c>
    </row>
    <row r="96" ht="15.75" customHeight="1">
      <c r="A96" s="2" t="inlineStr">
        <is>
          <t>Stacy Nash</t>
        </is>
      </c>
      <c r="B96" s="2" t="inlineStr">
        <is>
          <t>Male</t>
        </is>
      </c>
      <c r="C96" s="4">
        <f>DATE(2011,11,06)</f>
        <v/>
      </c>
      <c r="D96" s="5" t="inlineStr">
        <is>
          <t>0286242624</t>
        </is>
      </c>
      <c r="E96" s="5" t="inlineStr">
        <is>
          <t>0919612879</t>
        </is>
      </c>
      <c r="F96" s="6" t="inlineStr">
        <is>
          <t>Test_5718249921@gmail.com</t>
        </is>
      </c>
      <c r="G96" s="2" t="inlineStr">
        <is>
          <t>married</t>
        </is>
      </c>
      <c r="H96" s="2" t="inlineStr">
        <is>
          <t>DH</t>
        </is>
      </c>
      <c r="I96" s="2" t="n">
        <v>231454205</v>
      </c>
      <c r="J96" s="1" t="n">
        <v>4060307492</v>
      </c>
      <c r="K96" s="4">
        <f>DATE(2010,11,19)</f>
        <v/>
      </c>
      <c r="L96" s="2" t="inlineStr">
        <is>
          <t>TP. Hà Nội</t>
        </is>
      </c>
      <c r="M96" s="2" t="inlineStr">
        <is>
          <t>TP. Hà Nội</t>
        </is>
      </c>
      <c r="N96" s="2" t="inlineStr">
        <is>
          <t>No</t>
        </is>
      </c>
      <c r="O96" s="2" t="inlineStr">
        <is>
          <t>VietNam</t>
        </is>
      </c>
      <c r="P96" s="2" t="inlineStr">
        <is>
          <t>Nam AD</t>
        </is>
      </c>
      <c r="Q96" s="2" t="inlineStr">
        <is>
          <t>AD1239</t>
        </is>
      </c>
      <c r="R96" s="2" t="inlineStr"/>
      <c r="S96" s="2" t="inlineStr">
        <is>
          <t>FWO</t>
        </is>
      </c>
      <c r="T96" s="4">
        <f>DATE(2010,09,13)</f>
        <v/>
      </c>
      <c r="U96" s="2" t="inlineStr">
        <is>
          <t>Eric</t>
        </is>
      </c>
    </row>
    <row r="97" ht="15.75" customHeight="1">
      <c r="A97" s="2" t="inlineStr">
        <is>
          <t>Lisa Davis</t>
        </is>
      </c>
      <c r="B97" s="2" t="inlineStr">
        <is>
          <t>Male</t>
        </is>
      </c>
      <c r="C97" s="4">
        <f>DATE(2022,09,22)</f>
        <v/>
      </c>
      <c r="D97" s="5" t="inlineStr">
        <is>
          <t>0289679656</t>
        </is>
      </c>
      <c r="E97" s="5" t="inlineStr">
        <is>
          <t>0997868434</t>
        </is>
      </c>
      <c r="F97" s="6" t="inlineStr">
        <is>
          <t>Test_5780022657@gmail.com</t>
        </is>
      </c>
      <c r="G97" s="2" t="inlineStr">
        <is>
          <t>married</t>
        </is>
      </c>
      <c r="H97" s="2" t="inlineStr">
        <is>
          <t>DH</t>
        </is>
      </c>
      <c r="I97" s="2" t="n">
        <v>231721027</v>
      </c>
      <c r="J97" s="1" t="n">
        <v>7584380907</v>
      </c>
      <c r="K97" s="4">
        <f>DATE(2013,07,28)</f>
        <v/>
      </c>
      <c r="L97" s="2" t="inlineStr">
        <is>
          <t>TP. Hà Nội</t>
        </is>
      </c>
      <c r="M97" s="2" t="inlineStr">
        <is>
          <t>TP. Hà Nội</t>
        </is>
      </c>
      <c r="N97" s="2" t="inlineStr">
        <is>
          <t>No</t>
        </is>
      </c>
      <c r="O97" s="2" t="inlineStr">
        <is>
          <t>VietNam</t>
        </is>
      </c>
      <c r="P97" s="2" t="inlineStr">
        <is>
          <t>Nam AD</t>
        </is>
      </c>
      <c r="Q97" s="2" t="inlineStr">
        <is>
          <t>AD1239</t>
        </is>
      </c>
      <c r="R97" s="2" t="inlineStr"/>
      <c r="S97" s="2" t="inlineStr">
        <is>
          <t>FWO</t>
        </is>
      </c>
      <c r="T97" s="4">
        <f>DATE(2006,02,17)</f>
        <v/>
      </c>
      <c r="U97" s="2" t="inlineStr">
        <is>
          <t>Eric</t>
        </is>
      </c>
    </row>
    <row r="98" ht="15.75" customHeight="1">
      <c r="A98" s="2" t="inlineStr">
        <is>
          <t>Benjamin Hardy</t>
        </is>
      </c>
      <c r="B98" s="2" t="inlineStr">
        <is>
          <t>Female</t>
        </is>
      </c>
      <c r="C98" s="4">
        <f>DATE(2007,10,28)</f>
        <v/>
      </c>
      <c r="D98" s="5" t="inlineStr">
        <is>
          <t>0281076122</t>
        </is>
      </c>
      <c r="E98" s="5" t="inlineStr">
        <is>
          <t>0977468439</t>
        </is>
      </c>
      <c r="F98" s="6" t="inlineStr">
        <is>
          <t>Test_9448672140@gmail.com</t>
        </is>
      </c>
      <c r="G98" s="2" t="inlineStr">
        <is>
          <t>married</t>
        </is>
      </c>
      <c r="H98" s="2" t="inlineStr">
        <is>
          <t>DH</t>
        </is>
      </c>
      <c r="I98" s="2" t="n">
        <v>231980956</v>
      </c>
      <c r="J98" s="1" t="n">
        <v>5264221570</v>
      </c>
      <c r="K98" s="4">
        <f>DATE(2007,06,21)</f>
        <v/>
      </c>
      <c r="L98" s="2" t="inlineStr">
        <is>
          <t>TP. Hà Nội</t>
        </is>
      </c>
      <c r="M98" s="2" t="inlineStr">
        <is>
          <t>TP. Hà Nội</t>
        </is>
      </c>
      <c r="N98" s="2" t="inlineStr">
        <is>
          <t>No</t>
        </is>
      </c>
      <c r="O98" s="2" t="inlineStr">
        <is>
          <t>VietNam</t>
        </is>
      </c>
      <c r="P98" s="2" t="inlineStr">
        <is>
          <t>Nam AD</t>
        </is>
      </c>
      <c r="Q98" s="2" t="inlineStr">
        <is>
          <t>AD1239</t>
        </is>
      </c>
      <c r="R98" s="2" t="inlineStr"/>
      <c r="S98" s="2" t="inlineStr">
        <is>
          <t>FWO</t>
        </is>
      </c>
      <c r="T98" s="4">
        <f>DATE(2005,11,19)</f>
        <v/>
      </c>
      <c r="U98" s="2" t="inlineStr">
        <is>
          <t>Eric</t>
        </is>
      </c>
    </row>
    <row r="99" ht="15.75" customHeight="1">
      <c r="A99" s="2" t="inlineStr">
        <is>
          <t>Ricky Myers</t>
        </is>
      </c>
      <c r="B99" s="2" t="inlineStr">
        <is>
          <t>Female</t>
        </is>
      </c>
      <c r="C99" s="4">
        <f>DATE(2008,05,23)</f>
        <v/>
      </c>
      <c r="D99" s="5" t="inlineStr">
        <is>
          <t>0280775598</t>
        </is>
      </c>
      <c r="E99" s="5" t="inlineStr">
        <is>
          <t>0940983884</t>
        </is>
      </c>
      <c r="F99" s="6" t="inlineStr">
        <is>
          <t>Test_2168939683@gmail.com</t>
        </is>
      </c>
      <c r="G99" s="2" t="inlineStr">
        <is>
          <t>married</t>
        </is>
      </c>
      <c r="H99" s="2" t="inlineStr">
        <is>
          <t>DH</t>
        </is>
      </c>
      <c r="I99" s="2" t="n">
        <v>231938131</v>
      </c>
      <c r="J99" s="1" t="n">
        <v>2126333855</v>
      </c>
      <c r="K99" s="4">
        <f>DATE(2014,05,06)</f>
        <v/>
      </c>
      <c r="L99" s="2" t="inlineStr">
        <is>
          <t>TP. Hà Nội</t>
        </is>
      </c>
      <c r="M99" s="2" t="inlineStr">
        <is>
          <t>TP. Hà Nội</t>
        </is>
      </c>
      <c r="N99" s="2" t="inlineStr">
        <is>
          <t>No</t>
        </is>
      </c>
      <c r="O99" s="2" t="inlineStr">
        <is>
          <t>VietNam</t>
        </is>
      </c>
      <c r="P99" s="2" t="inlineStr">
        <is>
          <t>Nam AD</t>
        </is>
      </c>
      <c r="Q99" s="2" t="inlineStr">
        <is>
          <t>AD1239</t>
        </is>
      </c>
      <c r="R99" s="2" t="inlineStr"/>
      <c r="S99" s="2" t="inlineStr">
        <is>
          <t>FWO</t>
        </is>
      </c>
      <c r="T99" s="4">
        <f>DATE(2020,07,03)</f>
        <v/>
      </c>
      <c r="U99" s="2" t="inlineStr">
        <is>
          <t>Eric</t>
        </is>
      </c>
    </row>
    <row r="100" ht="15.75" customHeight="1">
      <c r="A100" s="2" t="inlineStr">
        <is>
          <t>Richard Campbell MD</t>
        </is>
      </c>
      <c r="B100" s="2" t="inlineStr">
        <is>
          <t>Female</t>
        </is>
      </c>
      <c r="C100" s="4">
        <f>DATE(2016,07,22)</f>
        <v/>
      </c>
      <c r="D100" s="5" t="inlineStr">
        <is>
          <t>0285951589</t>
        </is>
      </c>
      <c r="E100" s="5" t="inlineStr">
        <is>
          <t>0930016392</t>
        </is>
      </c>
      <c r="F100" s="6" t="inlineStr">
        <is>
          <t>Test_3931036212@gmail.com</t>
        </is>
      </c>
      <c r="G100" s="2" t="inlineStr">
        <is>
          <t>married</t>
        </is>
      </c>
      <c r="H100" s="2" t="inlineStr">
        <is>
          <t>DH</t>
        </is>
      </c>
      <c r="I100" s="2" t="n">
        <v>231793237</v>
      </c>
      <c r="J100" s="1" t="n">
        <v>6816554985</v>
      </c>
      <c r="K100" s="4">
        <f>DATE(2011,08,15)</f>
        <v/>
      </c>
      <c r="L100" s="2" t="inlineStr">
        <is>
          <t>TP. Hà Nội</t>
        </is>
      </c>
      <c r="M100" s="2" t="inlineStr">
        <is>
          <t>TP. Hà Nội</t>
        </is>
      </c>
      <c r="N100" s="2" t="inlineStr">
        <is>
          <t>No</t>
        </is>
      </c>
      <c r="O100" s="2" t="inlineStr">
        <is>
          <t>VietNam</t>
        </is>
      </c>
      <c r="P100" s="2" t="inlineStr">
        <is>
          <t>Nam AD</t>
        </is>
      </c>
      <c r="Q100" s="2" t="inlineStr">
        <is>
          <t>AD1239</t>
        </is>
      </c>
      <c r="R100" s="2" t="inlineStr"/>
      <c r="S100" s="2" t="inlineStr">
        <is>
          <t>FWO</t>
        </is>
      </c>
      <c r="T100" s="4">
        <f>DATE(2008,01,13)</f>
        <v/>
      </c>
      <c r="U100" s="2" t="inlineStr">
        <is>
          <t>Eric</t>
        </is>
      </c>
    </row>
    <row r="101" ht="15.75" customHeight="1">
      <c r="A101" s="2" t="inlineStr">
        <is>
          <t>Michael Lawson</t>
        </is>
      </c>
      <c r="B101" s="2" t="inlineStr">
        <is>
          <t>Male</t>
        </is>
      </c>
      <c r="C101" s="4">
        <f>DATE(2016,06,21)</f>
        <v/>
      </c>
      <c r="D101" s="5" t="inlineStr">
        <is>
          <t>0286033211</t>
        </is>
      </c>
      <c r="E101" s="5" t="inlineStr">
        <is>
          <t>0963828509</t>
        </is>
      </c>
      <c r="F101" s="6" t="inlineStr">
        <is>
          <t>Test_3327831397@gmail.com</t>
        </is>
      </c>
      <c r="G101" s="2" t="inlineStr">
        <is>
          <t>married</t>
        </is>
      </c>
      <c r="H101" s="2" t="inlineStr">
        <is>
          <t>DH</t>
        </is>
      </c>
      <c r="I101" s="2" t="n">
        <v>231994999</v>
      </c>
      <c r="J101" s="1" t="n">
        <v>7557838680</v>
      </c>
      <c r="K101" s="4">
        <f>DATE(2016,08,10)</f>
        <v/>
      </c>
      <c r="L101" s="2" t="inlineStr">
        <is>
          <t>TP. Hà Nội</t>
        </is>
      </c>
      <c r="M101" s="2" t="inlineStr">
        <is>
          <t>TP. Hà Nội</t>
        </is>
      </c>
      <c r="N101" s="2" t="inlineStr">
        <is>
          <t>No</t>
        </is>
      </c>
      <c r="O101" s="2" t="inlineStr">
        <is>
          <t>VietNam</t>
        </is>
      </c>
      <c r="P101" s="2" t="inlineStr">
        <is>
          <t>Nam AD</t>
        </is>
      </c>
      <c r="Q101" s="2" t="inlineStr">
        <is>
          <t>AD1239</t>
        </is>
      </c>
      <c r="R101" s="2" t="inlineStr"/>
      <c r="S101" s="2" t="inlineStr">
        <is>
          <t>FWO</t>
        </is>
      </c>
      <c r="T101" s="4">
        <f>DATE(2011,09,14)</f>
        <v/>
      </c>
      <c r="U101" s="2" t="inlineStr">
        <is>
          <t>Eric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VN-LADM-HUNGCHUT</dc:creator>
  <dcterms:created xsi:type="dcterms:W3CDTF">2015-06-05T18:17:20Z</dcterms:created>
  <dcterms:modified xsi:type="dcterms:W3CDTF">2023-01-01T08:24:08Z</dcterms:modified>
  <cp:lastModifiedBy>Admin</cp:lastModifiedBy>
</cp:coreProperties>
</file>