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Source\KTH\infoVis-pro3proto\CleanProject\CleanProject\RawData\"/>
    </mc:Choice>
  </mc:AlternateContent>
  <xr:revisionPtr revIDLastSave="0" documentId="13_ncr:1_{67C68D36-339F-406E-8790-171ACC83EC3D}" xr6:coauthVersionLast="40" xr6:coauthVersionMax="40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1" r:id="rId1"/>
    <sheet name="Comments" sheetId="2" r:id="rId2"/>
    <sheet name="Requirement Levels" sheetId="4" r:id="rId3"/>
    <sheet name="Coordina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C1" i="5"/>
  <c r="B1" i="5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B7" i="1"/>
  <c r="A7" i="1"/>
  <c r="AD30" i="1" l="1"/>
  <c r="AD31" i="1"/>
  <c r="AD32" i="1"/>
  <c r="AD35" i="1"/>
  <c r="AD36" i="1"/>
  <c r="AD38" i="1"/>
  <c r="AD37" i="1"/>
  <c r="U50" i="1" l="1"/>
  <c r="AD47" i="1" l="1"/>
  <c r="AD46" i="1"/>
  <c r="AD45" i="1"/>
  <c r="AD44" i="1"/>
  <c r="AD43" i="1"/>
  <c r="AD41" i="1"/>
  <c r="AD40" i="1"/>
  <c r="AD39" i="1"/>
  <c r="W46" i="1"/>
  <c r="U46" i="1" s="1"/>
  <c r="U43" i="1"/>
  <c r="U41" i="1"/>
  <c r="Z38" i="1"/>
  <c r="U38" i="1" s="1"/>
  <c r="Z37" i="1"/>
  <c r="U37" i="1" s="1"/>
  <c r="U36" i="1"/>
  <c r="U35" i="1"/>
  <c r="U34" i="1"/>
  <c r="U33" i="1"/>
  <c r="U32" i="1"/>
  <c r="U31" i="1"/>
  <c r="V30" i="1"/>
  <c r="U30" i="1" s="1"/>
  <c r="R37" i="1" l="1"/>
  <c r="M37" i="1" s="1"/>
  <c r="R35" i="1" l="1"/>
  <c r="M35" i="1" s="1"/>
  <c r="M34" i="1" l="1"/>
  <c r="M33" i="1" l="1"/>
  <c r="N32" i="1" l="1"/>
  <c r="R32" i="1"/>
  <c r="M32" i="1" l="1"/>
  <c r="R31" i="1"/>
  <c r="M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Niclas Holmqvist</author>
  </authors>
  <commentList>
    <comment ref="A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Niclas Holmqvist: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row is column title. Data starts at row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Niclas Holmqvist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Niclas Holmqvist: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row is comments to the same column in sheet "Data". From column G comments consits of the relevant unit.</t>
        </r>
      </text>
    </comment>
    <comment ref="A2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Niclas Holmqvist: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row explains the type of data in each column [text, number etc.]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Hult (extern)</author>
  </authors>
  <commentList>
    <comment ref="C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Martina Hult (extern):</t>
        </r>
        <r>
          <rPr>
            <sz val="9"/>
            <color indexed="81"/>
            <rFont val="Tahoma"/>
            <family val="2"/>
          </rPr>
          <t xml:space="preserve">
Voluntary requirements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Martina Hult (extern):</t>
        </r>
        <r>
          <rPr>
            <sz val="9"/>
            <color indexed="81"/>
            <rFont val="Tahoma"/>
            <family val="2"/>
          </rPr>
          <t xml:space="preserve">
Voluntary requirements</t>
        </r>
      </text>
    </comment>
  </commentList>
</comments>
</file>

<file path=xl/sharedStrings.xml><?xml version="1.0" encoding="utf-8"?>
<sst xmlns="http://schemas.openxmlformats.org/spreadsheetml/2006/main" count="2126" uniqueCount="390">
  <si>
    <t>Fastighetsbeteckning</t>
  </si>
  <si>
    <t>Developer</t>
  </si>
  <si>
    <t>Phase</t>
  </si>
  <si>
    <t>Stage</t>
  </si>
  <si>
    <t>Form of tenure</t>
  </si>
  <si>
    <t># appartments</t>
  </si>
  <si>
    <t>Measured energy use</t>
  </si>
  <si>
    <t>Estimated energy use</t>
  </si>
  <si>
    <t>Locally generated energy</t>
  </si>
  <si>
    <t>Green space index</t>
  </si>
  <si>
    <t>Green courtyard</t>
  </si>
  <si>
    <t>Green roofs</t>
  </si>
  <si>
    <t>Bicycle parking spaces/appartment</t>
  </si>
  <si>
    <t>Car parking spaces/appartment</t>
  </si>
  <si>
    <t>Electrical vehicle charging points</t>
  </si>
  <si>
    <t>Construction waset</t>
  </si>
  <si>
    <t>Longest distance from entrance to VWC</t>
  </si>
  <si>
    <t>Longest distance to recycling room</t>
  </si>
  <si>
    <t>Recycling room in property</t>
  </si>
  <si>
    <t>Indoor environment</t>
  </si>
  <si>
    <t>Stage is dependent on Phase. All properties within the same phase are considered to be in the same stage of development.</t>
  </si>
  <si>
    <t>Name of developer</t>
  </si>
  <si>
    <t>Property ID</t>
  </si>
  <si>
    <t>Text</t>
  </si>
  <si>
    <t>Pre-defined text</t>
  </si>
  <si>
    <t>Number</t>
  </si>
  <si>
    <t>Total if more than one form of tenure</t>
  </si>
  <si>
    <t>kWh/kvm Atemp per year</t>
  </si>
  <si>
    <t>kvm</t>
  </si>
  <si>
    <t>NA</t>
  </si>
  <si>
    <t>#/appartment</t>
  </si>
  <si>
    <t>Percent</t>
  </si>
  <si>
    <t>kg/kvm GFA</t>
  </si>
  <si>
    <t>meters</t>
  </si>
  <si>
    <t>Index</t>
  </si>
  <si>
    <t>Pre-defined text [R/TO], R=Rented, TO=Tenent Owned. If both specify # of each [compare total to next column].</t>
  </si>
  <si>
    <t>Free text</t>
  </si>
  <si>
    <t>yes/no</t>
  </si>
  <si>
    <t>yes</t>
  </si>
  <si>
    <t>Develoment phase [Norra 1, Västra, Norra 2, Brofästet]</t>
  </si>
  <si>
    <t>Constant</t>
  </si>
  <si>
    <t>Reinhold Gustafsson</t>
  </si>
  <si>
    <t>Norra 1</t>
  </si>
  <si>
    <t>In operation</t>
  </si>
  <si>
    <t>Norra 2</t>
  </si>
  <si>
    <t>Västra</t>
  </si>
  <si>
    <t>Requirement levels</t>
  </si>
  <si>
    <t>Building material assessment system, comma-separated</t>
  </si>
  <si>
    <t>Descriptive [which assessment system/s, comma-separated]</t>
  </si>
  <si>
    <t>Descriptive text ["badges", comma-separated]</t>
  </si>
  <si>
    <t>Lennart Ericsson</t>
  </si>
  <si>
    <t>Erik Wallin</t>
  </si>
  <si>
    <t>Järntorget</t>
  </si>
  <si>
    <t>Viktor Hanson</t>
  </si>
  <si>
    <t>Seniorgården</t>
  </si>
  <si>
    <t>NCC</t>
  </si>
  <si>
    <t>Familjebostäder</t>
  </si>
  <si>
    <t>SBC Bo</t>
  </si>
  <si>
    <t>Svenska Hus 1</t>
  </si>
  <si>
    <t>Abisko 1</t>
  </si>
  <si>
    <t>Skuleskogen 2</t>
  </si>
  <si>
    <t>Gotska sandön 2</t>
  </si>
  <si>
    <t>Gotska sandön 1</t>
  </si>
  <si>
    <t>Garphyttan 3</t>
  </si>
  <si>
    <t>Abisko 3</t>
  </si>
  <si>
    <t>Abisko 2</t>
  </si>
  <si>
    <t>Abisko 4</t>
  </si>
  <si>
    <t>Abisko 5</t>
  </si>
  <si>
    <t>Garphyttan 1; 2</t>
  </si>
  <si>
    <t>Borätt</t>
  </si>
  <si>
    <t>JM (Tyresta)</t>
  </si>
  <si>
    <t>ByggVesta</t>
  </si>
  <si>
    <t>Einar Mattsson</t>
  </si>
  <si>
    <t>HSB</t>
  </si>
  <si>
    <t>JM (Tresticklan)</t>
  </si>
  <si>
    <t>Primula</t>
  </si>
  <si>
    <t>SKB</t>
  </si>
  <si>
    <t>Stockholmshem</t>
  </si>
  <si>
    <t>Svenska Bostäder (Björnlandet)</t>
  </si>
  <si>
    <t>Svenska Bostäder (Söderåsen)</t>
  </si>
  <si>
    <t>Björnlandet 1</t>
  </si>
  <si>
    <t>Söderåsen 1</t>
  </si>
  <si>
    <t>Töfsingdalen 1</t>
  </si>
  <si>
    <t>Muddus 1</t>
  </si>
  <si>
    <t>Norra Kvill 1; Padjelanta 1; 2</t>
  </si>
  <si>
    <t>Tresticklan 1</t>
  </si>
  <si>
    <t>Tresticklan 2</t>
  </si>
  <si>
    <t>Färnebofjärden 2</t>
  </si>
  <si>
    <t>Färnebofjärden 1</t>
  </si>
  <si>
    <t>Kosterhavet 1; 2</t>
  </si>
  <si>
    <t>Tyresta 2</t>
  </si>
  <si>
    <t>Tyresta 1</t>
  </si>
  <si>
    <t>Bonava</t>
  </si>
  <si>
    <t>SSM</t>
  </si>
  <si>
    <t>Wallenstam</t>
  </si>
  <si>
    <t>Wallenstam förskola</t>
  </si>
  <si>
    <t>HEBA</t>
  </si>
  <si>
    <t>Skanska</t>
  </si>
  <si>
    <t>Stora Sjöfallet 1</t>
  </si>
  <si>
    <t>Stora Sjöfallet 4</t>
  </si>
  <si>
    <t>Stora Sjöfallet 2</t>
  </si>
  <si>
    <t>Stora Sjöfallet 3</t>
  </si>
  <si>
    <t>Domarudden 2</t>
  </si>
  <si>
    <t>Hornslandet 1</t>
  </si>
  <si>
    <t>Sonfjället 3</t>
  </si>
  <si>
    <t>Sonfjället 2</t>
  </si>
  <si>
    <t>Sonfjället 1</t>
  </si>
  <si>
    <t>Brofästet</t>
  </si>
  <si>
    <t>Besqab</t>
  </si>
  <si>
    <t>Oscar Properties</t>
  </si>
  <si>
    <t>Åke Sundvall</t>
  </si>
  <si>
    <t>Tobin Properties</t>
  </si>
  <si>
    <t>Einar Mattsson 1</t>
  </si>
  <si>
    <t>Riksbyggen</t>
  </si>
  <si>
    <t>Einar Mattsson 2</t>
  </si>
  <si>
    <t>Construction</t>
  </si>
  <si>
    <t>Backåkra 1</t>
  </si>
  <si>
    <t>Backåkra 8</t>
  </si>
  <si>
    <t>Backåkra 2</t>
  </si>
  <si>
    <t>Backåkra 7</t>
  </si>
  <si>
    <t>Backåkra 5; 6</t>
  </si>
  <si>
    <t>Backåkra 4</t>
  </si>
  <si>
    <t>Koppången 1</t>
  </si>
  <si>
    <t>Koppången 3</t>
  </si>
  <si>
    <t>Koppången 4</t>
  </si>
  <si>
    <t>Gasverket</t>
  </si>
  <si>
    <t>Fastighetskontoret</t>
  </si>
  <si>
    <t>Stålklockan 1</t>
  </si>
  <si>
    <t>Gasklocka 3 och 4</t>
  </si>
  <si>
    <t>Planning</t>
  </si>
  <si>
    <t>Gasklockorna 4</t>
  </si>
  <si>
    <t>Hjorthagens idrottsplats 2</t>
  </si>
  <si>
    <t>Hjorthagens idrottsplats 1</t>
  </si>
  <si>
    <t>Värtahamnen</t>
  </si>
  <si>
    <t>Design</t>
  </si>
  <si>
    <t>National legislations: Energy (BBR)</t>
  </si>
  <si>
    <t>Estimated values (design)</t>
  </si>
  <si>
    <t>No of  appartments</t>
  </si>
  <si>
    <t>Construction stage</t>
  </si>
  <si>
    <t>Design Stage</t>
  </si>
  <si>
    <t>Requirment level GSI</t>
  </si>
  <si>
    <t>Measured values</t>
  </si>
  <si>
    <t>Chare of electrical charging points, %</t>
  </si>
  <si>
    <t>Car parking spaces/apartment</t>
  </si>
  <si>
    <t>Building material assessment system, yes or no</t>
  </si>
  <si>
    <t>Number of deveations</t>
  </si>
  <si>
    <t>National legislation, BBR</t>
  </si>
  <si>
    <t>Atemp, m2</t>
  </si>
  <si>
    <t>Requirement level, kWh/m2 Atemp</t>
  </si>
  <si>
    <t>In operation stage</t>
  </si>
  <si>
    <t>Green space index, GSI</t>
  </si>
  <si>
    <t>Green courtyard, m2</t>
  </si>
  <si>
    <t>Green roofs, m2</t>
  </si>
  <si>
    <t>Bicycle parking spaces/apartment</t>
  </si>
  <si>
    <t>No. of car parkingspace</t>
  </si>
  <si>
    <t>No. of electrical charing points</t>
  </si>
  <si>
    <t>Construction waste, kg/m2 GFA</t>
  </si>
  <si>
    <t>Requirement, distance to recycling room, m</t>
  </si>
  <si>
    <t>Requirement, distance to VWC, m</t>
  </si>
  <si>
    <t>Distance  to VWC, m</t>
  </si>
  <si>
    <t>Distance to recycling room, m</t>
  </si>
  <si>
    <t>Requirement, materials</t>
  </si>
  <si>
    <t>Silver</t>
  </si>
  <si>
    <t>Gold</t>
  </si>
  <si>
    <t>Requiremant, electrical chargning points, %</t>
  </si>
  <si>
    <t>Requirement, bicycle parking/apartment</t>
  </si>
  <si>
    <t>Requirment, car parking/apartment</t>
  </si>
  <si>
    <t>Requirements, indoor environment</t>
  </si>
  <si>
    <t>Requirement, construction waste, kg/m2 GFA</t>
  </si>
  <si>
    <t>Energy use</t>
  </si>
  <si>
    <t>Green structure</t>
  </si>
  <si>
    <t>Transports</t>
  </si>
  <si>
    <t>Design stage</t>
  </si>
  <si>
    <t>Not reported yet</t>
  </si>
  <si>
    <t>Waste</t>
  </si>
  <si>
    <t>All materials are controlled in an environmental assesment system</t>
  </si>
  <si>
    <t>Materials</t>
  </si>
  <si>
    <t>CO2 emissions, tonnes</t>
  </si>
  <si>
    <t>Total no. bicycle parkingspace</t>
  </si>
  <si>
    <t>No. bicycle parking spaces outside</t>
  </si>
  <si>
    <t>No. bicycle parking spaces indoors</t>
  </si>
  <si>
    <t>Construction waste</t>
  </si>
  <si>
    <t>Materials recycling, kg/m2 GFA</t>
  </si>
  <si>
    <t>Energy recovery, kg/m2 GFA</t>
  </si>
  <si>
    <t>Reuse, kg/m2 GFA</t>
  </si>
  <si>
    <t>Mixed, kg/m2 GFA</t>
  </si>
  <si>
    <t>Not specified, kg/m2 GFA</t>
  </si>
  <si>
    <t>SISAB skola (new)</t>
  </si>
  <si>
    <t>SISAB förskola (new)</t>
  </si>
  <si>
    <t>Total Indoor environment class</t>
  </si>
  <si>
    <t>Landsfill kg/m2 GFA</t>
  </si>
  <si>
    <t>Year for project start</t>
  </si>
  <si>
    <t>Year for occupancy</t>
  </si>
  <si>
    <t>Facts</t>
  </si>
  <si>
    <t>Coordinates</t>
  </si>
  <si>
    <t>154940.8,6582324.9</t>
  </si>
  <si>
    <t>154901.0,6582332.3</t>
  </si>
  <si>
    <t>154928.0,6582371.5</t>
  </si>
  <si>
    <t>154909.0,6582408.1</t>
  </si>
  <si>
    <t>154874.0,6582368.3</t>
  </si>
  <si>
    <t>154842.2,6582395.9</t>
  </si>
  <si>
    <t>154876.1,6582454.2</t>
  </si>
  <si>
    <t>155005.4,6582390.1</t>
  </si>
  <si>
    <t>154959.8,6582399.1</t>
  </si>
  <si>
    <t>154948.7,6582536.9</t>
  </si>
  <si>
    <t>155055.0,6582136.2</t>
  </si>
  <si>
    <t>155082.5,6582090.6</t>
  </si>
  <si>
    <t>155088.9,6582037.1</t>
  </si>
  <si>
    <t>154963.8,6582040.3</t>
  </si>
  <si>
    <t>154925.1,6582069.9</t>
  </si>
  <si>
    <t>154941.5,6582106.0</t>
  </si>
  <si>
    <t>154965.4,6582143.1</t>
  </si>
  <si>
    <t>155104.8,6582162.7</t>
  </si>
  <si>
    <t>155014.7,6582045.6</t>
  </si>
  <si>
    <t>155040.1,6582188.1</t>
  </si>
  <si>
    <t>155036.4,6582302.6</t>
  </si>
  <si>
    <t>154964.3,6582190.2</t>
  </si>
  <si>
    <t>154994.0,6582576.1</t>
  </si>
  <si>
    <t>155033.2,6582586.7</t>
  </si>
  <si>
    <t>155022.6,6582627.0</t>
  </si>
  <si>
    <t>155078.3,6582626.4</t>
  </si>
  <si>
    <t>155099.5,6582584.6</t>
  </si>
  <si>
    <t>155136.1,6582649.2</t>
  </si>
  <si>
    <t>155172.1,6582712.3</t>
  </si>
  <si>
    <t>155208.7,6582666.2</t>
  </si>
  <si>
    <t>155232.5,6582711.8</t>
  </si>
  <si>
    <t>155395.2,6582768.0</t>
  </si>
  <si>
    <t>155364.0,6582745.2</t>
  </si>
  <si>
    <t>155394.2,6582725.0</t>
  </si>
  <si>
    <t>155325.3,6582796.0</t>
  </si>
  <si>
    <t>155291.9,6582730.9</t>
  </si>
  <si>
    <t>155335.3,6582735.1</t>
  </si>
  <si>
    <t>155458.8,6582819.9</t>
  </si>
  <si>
    <t>155422.8,6582804.5</t>
  </si>
  <si>
    <t>155465.7,6582747.3</t>
  </si>
  <si>
    <t>155307.0,6582442.0</t>
  </si>
  <si>
    <t>155289.5,6582504.0</t>
  </si>
  <si>
    <t>155261.4,6582400.1</t>
  </si>
  <si>
    <t>155130.5,6582294.7</t>
  </si>
  <si>
    <t>SISAB skola (old)</t>
  </si>
  <si>
    <t>SISAB förskola (old)</t>
  </si>
  <si>
    <t>Size of recycling room, m2</t>
  </si>
  <si>
    <t>Total energy use, kWh/m2 Atemp</t>
  </si>
  <si>
    <t xml:space="preserve"> Heating (District heating) kWh/m2 Atemp</t>
  </si>
  <si>
    <t>Heating (Electricity) kWh/m2 Atemp</t>
  </si>
  <si>
    <t>Hot water (District heating) kWh/m2 Atemp</t>
  </si>
  <si>
    <t>Hot water (Electricity) kWh/m2 Atemp</t>
  </si>
  <si>
    <t>Property electricity  kWh/m2 Atemp</t>
  </si>
  <si>
    <t>Locally generated electricity kWh/m2 Atemp</t>
  </si>
  <si>
    <t>Locally generated heating kWh/m2 Atemp</t>
  </si>
  <si>
    <t>Total energy use kWh/m2 Atemp</t>
  </si>
  <si>
    <t>Property electricity kWh/m2 Atemp</t>
  </si>
  <si>
    <t>Regionally generated energy kWh/m2 Atemp</t>
  </si>
  <si>
    <t xml:space="preserve"> Heating (District geating) kWh/m2 Atemp</t>
  </si>
  <si>
    <t>Name</t>
  </si>
  <si>
    <t>YearProjectStart</t>
  </si>
  <si>
    <t>YearOccupancy</t>
  </si>
  <si>
    <t>Area</t>
  </si>
  <si>
    <t>TotalApartments</t>
  </si>
  <si>
    <t>Bbr</t>
  </si>
  <si>
    <t>Energy</t>
  </si>
  <si>
    <t>Gsi</t>
  </si>
  <si>
    <t>BicycleParking</t>
  </si>
  <si>
    <t>CarParking</t>
  </si>
  <si>
    <t>ElectiralChargingPoint</t>
  </si>
  <si>
    <t>ConstructionWaste</t>
  </si>
  <si>
    <t>DistanceToVWC</t>
  </si>
  <si>
    <t>DistanceToRecycling</t>
  </si>
  <si>
    <t>IndoorEnvironment</t>
  </si>
  <si>
    <t>Total</t>
  </si>
  <si>
    <t>DistrictHeating</t>
  </si>
  <si>
    <t>ElectricityHeating</t>
  </si>
  <si>
    <t>DistrictHotWater</t>
  </si>
  <si>
    <t>ElectricityHotWater</t>
  </si>
  <si>
    <t>PropertyElectricity</t>
  </si>
  <si>
    <t>LocalElectricity</t>
  </si>
  <si>
    <t>LocalHeating</t>
  </si>
  <si>
    <t>RegionalEnergy</t>
  </si>
  <si>
    <t>Co2emissions</t>
  </si>
  <si>
    <t>Courtyard</t>
  </si>
  <si>
    <t>Roofs</t>
  </si>
  <si>
    <t>TotalBicycleParking</t>
  </si>
  <si>
    <t>BicycleParkingIndoor</t>
  </si>
  <si>
    <t>BicycleParkingOutdoor</t>
  </si>
  <si>
    <t>CarParkingSpace</t>
  </si>
  <si>
    <t>TotalcarParkingSpace</t>
  </si>
  <si>
    <t>TotalElectiralChargingPoint</t>
  </si>
  <si>
    <t>EnergyRecovery</t>
  </si>
  <si>
    <t>MaterialRecycling</t>
  </si>
  <si>
    <t>Reuse</t>
  </si>
  <si>
    <t>Mixed</t>
  </si>
  <si>
    <t>LandsFill</t>
  </si>
  <si>
    <t>NotSpecified</t>
  </si>
  <si>
    <t>distanceToVWC</t>
  </si>
  <si>
    <t>distanceToRecycling</t>
  </si>
  <si>
    <t>RecyclingRoomSize</t>
  </si>
  <si>
    <t>Assessment</t>
  </si>
  <si>
    <t>Deveations</t>
  </si>
  <si>
    <t>LivingClass</t>
  </si>
  <si>
    <t>154940.8</t>
  </si>
  <si>
    <t>6582324.9</t>
  </si>
  <si>
    <t>154901.0</t>
  </si>
  <si>
    <t>6582332.3</t>
  </si>
  <si>
    <t>154928.0</t>
  </si>
  <si>
    <t>6582371.5</t>
  </si>
  <si>
    <t>154909.0</t>
  </si>
  <si>
    <t>6582408.1</t>
  </si>
  <si>
    <t>154874.0</t>
  </si>
  <si>
    <t>6582368.3</t>
  </si>
  <si>
    <t>154842.2</t>
  </si>
  <si>
    <t>6582395.9</t>
  </si>
  <si>
    <t>154876.1</t>
  </si>
  <si>
    <t>6582454.2</t>
  </si>
  <si>
    <t>155005.4</t>
  </si>
  <si>
    <t>6582390.1</t>
  </si>
  <si>
    <t>154959.8</t>
  </si>
  <si>
    <t>6582399.1</t>
  </si>
  <si>
    <t>154948.7</t>
  </si>
  <si>
    <t>6582536.9</t>
  </si>
  <si>
    <t>155055.0</t>
  </si>
  <si>
    <t>6582136.2</t>
  </si>
  <si>
    <t>155082.5</t>
  </si>
  <si>
    <t>6582090.6</t>
  </si>
  <si>
    <t>155088.9</t>
  </si>
  <si>
    <t>6582037.1</t>
  </si>
  <si>
    <t>154963.8</t>
  </si>
  <si>
    <t>6582040.3</t>
  </si>
  <si>
    <t>154925.1</t>
  </si>
  <si>
    <t>6582069.9</t>
  </si>
  <si>
    <t>154941.5</t>
  </si>
  <si>
    <t>6582106.0</t>
  </si>
  <si>
    <t>154965.4</t>
  </si>
  <si>
    <t>6582143.1</t>
  </si>
  <si>
    <t>155104.8</t>
  </si>
  <si>
    <t>6582162.7</t>
  </si>
  <si>
    <t>155014.7</t>
  </si>
  <si>
    <t>6582045.6</t>
  </si>
  <si>
    <t>155040.1</t>
  </si>
  <si>
    <t>6582188.1</t>
  </si>
  <si>
    <t>155036.4</t>
  </si>
  <si>
    <t>6582302.6</t>
  </si>
  <si>
    <t>154964.3</t>
  </si>
  <si>
    <t>6582190.2</t>
  </si>
  <si>
    <t>154994.0</t>
  </si>
  <si>
    <t>6582576.1</t>
  </si>
  <si>
    <t>155033.2</t>
  </si>
  <si>
    <t>6582586.7</t>
  </si>
  <si>
    <t>155022.6</t>
  </si>
  <si>
    <t>6582627.0</t>
  </si>
  <si>
    <t>155078.3</t>
  </si>
  <si>
    <t>6582626.4</t>
  </si>
  <si>
    <t>155099.5</t>
  </si>
  <si>
    <t>6582584.6</t>
  </si>
  <si>
    <t>155136.1</t>
  </si>
  <si>
    <t>6582649.2</t>
  </si>
  <si>
    <t>155172.1</t>
  </si>
  <si>
    <t>6582712.3</t>
  </si>
  <si>
    <t>155208.7</t>
  </si>
  <si>
    <t>6582666.2</t>
  </si>
  <si>
    <t>155232.5</t>
  </si>
  <si>
    <t>6582711.8</t>
  </si>
  <si>
    <t>155395.2</t>
  </si>
  <si>
    <t>6582768.0</t>
  </si>
  <si>
    <t>155364.0</t>
  </si>
  <si>
    <t>6582745.2</t>
  </si>
  <si>
    <t>155394.2</t>
  </si>
  <si>
    <t>6582725.0</t>
  </si>
  <si>
    <t>155325.3</t>
  </si>
  <si>
    <t>6582796.0</t>
  </si>
  <si>
    <t>155291.9</t>
  </si>
  <si>
    <t>6582730.9</t>
  </si>
  <si>
    <t>155335.3</t>
  </si>
  <si>
    <t>6582735.1</t>
  </si>
  <si>
    <t>155458.8</t>
  </si>
  <si>
    <t>6582819.9</t>
  </si>
  <si>
    <t>155422.8</t>
  </si>
  <si>
    <t>6582804.5</t>
  </si>
  <si>
    <t>155465.7</t>
  </si>
  <si>
    <t>6582747.3</t>
  </si>
  <si>
    <t>155307.0</t>
  </si>
  <si>
    <t>6582442.0</t>
  </si>
  <si>
    <t>155289.5</t>
  </si>
  <si>
    <t>6582504.0</t>
  </si>
  <si>
    <t>155261.4</t>
  </si>
  <si>
    <t>6582400.1</t>
  </si>
  <si>
    <t>155130.5</t>
  </si>
  <si>
    <t>6582294.7</t>
  </si>
  <si>
    <t>Lat</t>
  </si>
  <si>
    <t>Lng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</si>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</sst>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4" fillId="2" borderId="1" xfId="0" applyFont="1" applyFill="1" applyBorder="1"/>
    <xf numFmtId="0" fontId="1" fillId="0" borderId="0" xfId="0" applyFont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3" borderId="2" xfId="0" applyFont="1" applyFill="1" applyBorder="1"/>
    <xf numFmtId="0" fontId="0" fillId="0" borderId="3" xfId="0" applyBorder="1"/>
    <xf numFmtId="0" fontId="4" fillId="0" borderId="3" xfId="0" applyFont="1" applyBorder="1"/>
    <xf numFmtId="0" fontId="4" fillId="3" borderId="3" xfId="0" applyFont="1" applyFill="1" applyBorder="1"/>
    <xf numFmtId="0" fontId="7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9" xfId="0" applyFont="1" applyBorder="1"/>
    <xf numFmtId="0" fontId="4" fillId="0" borderId="10" xfId="0" applyFont="1" applyBorder="1"/>
    <xf numFmtId="0" fontId="4" fillId="3" borderId="9" xfId="0" applyFont="1" applyFill="1" applyBorder="1"/>
    <xf numFmtId="0" fontId="4" fillId="3" borderId="10" xfId="0" applyFont="1" applyFill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4" fillId="0" borderId="11" xfId="0" applyFont="1" applyBorder="1"/>
    <xf numFmtId="0" fontId="4" fillId="3" borderId="11" xfId="0" applyFont="1" applyFill="1" applyBorder="1"/>
    <xf numFmtId="0" fontId="0" fillId="0" borderId="13" xfId="0" applyBorder="1"/>
    <xf numFmtId="0" fontId="4" fillId="0" borderId="13" xfId="0" applyFont="1" applyBorder="1"/>
    <xf numFmtId="0" fontId="4" fillId="3" borderId="13" xfId="0" applyFont="1" applyFill="1" applyBorder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15" xfId="0" applyFont="1" applyBorder="1" applyAlignment="1">
      <alignment wrapText="1"/>
    </xf>
    <xf numFmtId="0" fontId="4" fillId="0" borderId="16" xfId="0" applyFont="1" applyBorder="1"/>
    <xf numFmtId="0" fontId="4" fillId="2" borderId="2" xfId="0" applyFont="1" applyFill="1" applyBorder="1"/>
    <xf numFmtId="0" fontId="1" fillId="0" borderId="17" xfId="0" applyFont="1" applyBorder="1" applyAlignment="1">
      <alignment wrapText="1"/>
    </xf>
    <xf numFmtId="0" fontId="0" fillId="3" borderId="13" xfId="0" applyFill="1" applyBorder="1"/>
    <xf numFmtId="0" fontId="4" fillId="2" borderId="11" xfId="0" applyFont="1" applyFill="1" applyBorder="1"/>
    <xf numFmtId="0" fontId="1" fillId="0" borderId="19" xfId="0" applyFont="1" applyBorder="1" applyAlignment="1">
      <alignment wrapText="1"/>
    </xf>
    <xf numFmtId="0" fontId="0" fillId="3" borderId="11" xfId="0" applyFill="1" applyBorder="1"/>
    <xf numFmtId="0" fontId="0" fillId="3" borderId="3" xfId="0" applyFill="1" applyBorder="1"/>
    <xf numFmtId="0" fontId="0" fillId="0" borderId="24" xfId="0" applyBorder="1"/>
    <xf numFmtId="0" fontId="4" fillId="0" borderId="24" xfId="0" applyFont="1" applyBorder="1"/>
    <xf numFmtId="0" fontId="4" fillId="3" borderId="24" xfId="0" applyFont="1" applyFill="1" applyBorder="1"/>
    <xf numFmtId="0" fontId="9" fillId="0" borderId="22" xfId="0" applyFont="1" applyBorder="1" applyAlignment="1">
      <alignment horizontal="center"/>
    </xf>
    <xf numFmtId="2" fontId="0" fillId="0" borderId="16" xfId="0" applyNumberFormat="1" applyBorder="1"/>
    <xf numFmtId="2" fontId="4" fillId="0" borderId="16" xfId="0" applyNumberFormat="1" applyFont="1" applyBorder="1"/>
    <xf numFmtId="2" fontId="4" fillId="3" borderId="16" xfId="0" applyNumberFormat="1" applyFont="1" applyFill="1" applyBorder="1"/>
    <xf numFmtId="0" fontId="0" fillId="3" borderId="16" xfId="0" applyFill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" fillId="0" borderId="31" xfId="0" applyFont="1" applyBorder="1" applyAlignment="1">
      <alignment wrapText="1"/>
    </xf>
    <xf numFmtId="0" fontId="8" fillId="0" borderId="32" xfId="0" applyFont="1" applyBorder="1"/>
    <xf numFmtId="0" fontId="0" fillId="0" borderId="33" xfId="0" applyBorder="1"/>
    <xf numFmtId="0" fontId="1" fillId="0" borderId="34" xfId="0" applyFont="1" applyBorder="1" applyAlignment="1">
      <alignment wrapText="1"/>
    </xf>
    <xf numFmtId="0" fontId="0" fillId="0" borderId="35" xfId="0" applyBorder="1"/>
    <xf numFmtId="0" fontId="4" fillId="0" borderId="35" xfId="0" applyFont="1" applyBorder="1"/>
    <xf numFmtId="0" fontId="4" fillId="3" borderId="35" xfId="0" applyFont="1" applyFill="1" applyBorder="1"/>
    <xf numFmtId="0" fontId="0" fillId="0" borderId="36" xfId="0" applyBorder="1"/>
    <xf numFmtId="0" fontId="4" fillId="0" borderId="36" xfId="0" applyFont="1" applyBorder="1"/>
    <xf numFmtId="0" fontId="4" fillId="3" borderId="36" xfId="0" applyFont="1" applyFill="1" applyBorder="1"/>
    <xf numFmtId="0" fontId="0" fillId="0" borderId="37" xfId="0" applyBorder="1"/>
    <xf numFmtId="0" fontId="4" fillId="0" borderId="37" xfId="0" applyFont="1" applyBorder="1"/>
    <xf numFmtId="0" fontId="4" fillId="3" borderId="37" xfId="0" applyFont="1" applyFill="1" applyBorder="1"/>
    <xf numFmtId="0" fontId="0" fillId="0" borderId="39" xfId="0" applyBorder="1"/>
    <xf numFmtId="0" fontId="4" fillId="0" borderId="25" xfId="0" applyFont="1" applyBorder="1"/>
    <xf numFmtId="0" fontId="4" fillId="3" borderId="40" xfId="0" applyFont="1" applyFill="1" applyBorder="1"/>
    <xf numFmtId="0" fontId="0" fillId="0" borderId="49" xfId="0" applyBorder="1"/>
    <xf numFmtId="0" fontId="8" fillId="0" borderId="39" xfId="0" applyFont="1" applyBorder="1" applyAlignment="1">
      <alignment horizontal="center"/>
    </xf>
    <xf numFmtId="0" fontId="1" fillId="0" borderId="39" xfId="0" applyFont="1" applyBorder="1" applyAlignment="1">
      <alignment wrapText="1"/>
    </xf>
    <xf numFmtId="0" fontId="0" fillId="0" borderId="53" xfId="0" applyBorder="1"/>
    <xf numFmtId="0" fontId="4" fillId="0" borderId="49" xfId="0" applyFont="1" applyBorder="1"/>
    <xf numFmtId="0" fontId="0" fillId="3" borderId="49" xfId="0" applyFill="1" applyBorder="1"/>
    <xf numFmtId="0" fontId="0" fillId="3" borderId="9" xfId="0" applyFill="1" applyBorder="1"/>
    <xf numFmtId="0" fontId="0" fillId="0" borderId="54" xfId="0" applyBorder="1"/>
    <xf numFmtId="0" fontId="4" fillId="2" borderId="10" xfId="0" applyFont="1" applyFill="1" applyBorder="1"/>
    <xf numFmtId="0" fontId="4" fillId="0" borderId="12" xfId="0" applyFont="1" applyBorder="1"/>
    <xf numFmtId="0" fontId="4" fillId="0" borderId="18" xfId="0" applyFont="1" applyBorder="1"/>
    <xf numFmtId="0" fontId="4" fillId="0" borderId="26" xfId="0" applyFont="1" applyBorder="1"/>
    <xf numFmtId="0" fontId="4" fillId="0" borderId="42" xfId="0" applyFont="1" applyBorder="1"/>
    <xf numFmtId="0" fontId="4" fillId="0" borderId="44" xfId="0" applyFont="1" applyBorder="1"/>
    <xf numFmtId="0" fontId="4" fillId="0" borderId="43" xfId="0" applyFont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0" fillId="0" borderId="26" xfId="0" applyBorder="1"/>
    <xf numFmtId="0" fontId="0" fillId="0" borderId="12" xfId="0" applyBorder="1"/>
    <xf numFmtId="0" fontId="4" fillId="0" borderId="48" xfId="0" applyFont="1" applyBorder="1"/>
    <xf numFmtId="0" fontId="4" fillId="0" borderId="40" xfId="0" applyFont="1" applyBorder="1"/>
    <xf numFmtId="0" fontId="4" fillId="2" borderId="9" xfId="0" applyFont="1" applyFill="1" applyBorder="1"/>
    <xf numFmtId="0" fontId="8" fillId="0" borderId="21" xfId="0" applyFont="1" applyBorder="1" applyAlignment="1">
      <alignment horizontal="center"/>
    </xf>
    <xf numFmtId="0" fontId="0" fillId="0" borderId="30" xfId="0" applyBorder="1"/>
    <xf numFmtId="0" fontId="1" fillId="0" borderId="30" xfId="0" applyFont="1" applyBorder="1" applyAlignment="1">
      <alignment wrapText="1"/>
    </xf>
    <xf numFmtId="0" fontId="0" fillId="3" borderId="37" xfId="0" applyFill="1" applyBorder="1"/>
    <xf numFmtId="0" fontId="0" fillId="3" borderId="36" xfId="0" applyFill="1" applyBorder="1"/>
    <xf numFmtId="0" fontId="4" fillId="3" borderId="49" xfId="0" applyFont="1" applyFill="1" applyBorder="1"/>
    <xf numFmtId="0" fontId="4" fillId="0" borderId="54" xfId="0" applyFont="1" applyBorder="1"/>
    <xf numFmtId="0" fontId="9" fillId="0" borderId="32" xfId="0" applyFont="1" applyBorder="1"/>
    <xf numFmtId="0" fontId="7" fillId="0" borderId="8" xfId="0" applyFont="1" applyBorder="1" applyAlignment="1">
      <alignment wrapText="1"/>
    </xf>
    <xf numFmtId="0" fontId="9" fillId="0" borderId="38" xfId="0" applyFont="1" applyBorder="1"/>
    <xf numFmtId="0" fontId="7" fillId="0" borderId="34" xfId="0" applyFont="1" applyBorder="1" applyAlignment="1">
      <alignment wrapText="1"/>
    </xf>
    <xf numFmtId="0" fontId="0" fillId="0" borderId="55" xfId="0" applyBorder="1"/>
    <xf numFmtId="0" fontId="1" fillId="0" borderId="55" xfId="0" applyFont="1" applyBorder="1"/>
    <xf numFmtId="0" fontId="4" fillId="0" borderId="55" xfId="0" applyFont="1" applyBorder="1"/>
    <xf numFmtId="0" fontId="0" fillId="3" borderId="55" xfId="0" applyFill="1" applyBorder="1"/>
    <xf numFmtId="0" fontId="1" fillId="4" borderId="0" xfId="0" applyFont="1" applyFill="1"/>
    <xf numFmtId="164" fontId="0" fillId="0" borderId="11" xfId="0" applyNumberFormat="1" applyBorder="1"/>
    <xf numFmtId="164" fontId="0" fillId="0" borderId="0" xfId="0" applyNumberFormat="1"/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" defaultRowHeight="15.5" x14ac:dyDescent="0.35"/>
  <cols>
    <col min="1" max="1" width="20.5" customWidth="1"/>
    <col min="2" max="2" width="18.08203125" bestFit="1" customWidth="1"/>
    <col min="3" max="3" width="10.5" customWidth="1"/>
    <col min="4" max="4" width="11.5" customWidth="1"/>
    <col min="5" max="12" width="12.33203125" customWidth="1"/>
    <col min="13" max="40" width="11" customWidth="1"/>
    <col min="41" max="41" width="11.75" customWidth="1"/>
    <col min="42" max="42" width="11.33203125" customWidth="1"/>
    <col min="43" max="59" width="11" customWidth="1"/>
    <col min="60" max="67" width="12.33203125" customWidth="1"/>
    <col min="68" max="70" width="11" customWidth="1"/>
    <col min="74" max="74" width="11" customWidth="1"/>
    <col min="75" max="75" width="12.08203125" customWidth="1"/>
    <col min="77" max="78" width="11.83203125" customWidth="1"/>
  </cols>
  <sheetData>
    <row r="1" spans="1:79" ht="19.5" thickTop="1" thickBot="1" x14ac:dyDescent="0.5">
      <c r="A1" t="s">
        <v>389</v>
      </c>
      <c r="B1" t="s">
        <v>389</v>
      </c>
      <c r="C1" t="s">
        <v>389</v>
      </c>
      <c r="D1" t="s">
        <v>389</v>
      </c>
      <c r="E1" t="s">
        <v>389</v>
      </c>
      <c r="F1" t="s">
        <v>389</v>
      </c>
      <c r="G1" t="s">
        <v>389</v>
      </c>
      <c r="H1" t="s">
        <v>389</v>
      </c>
      <c r="I1" t="s">
        <v>389</v>
      </c>
      <c r="J1" t="s">
        <v>389</v>
      </c>
      <c r="K1" s="130" t="s">
        <v>169</v>
      </c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2"/>
      <c r="AL1" s="98" t="s">
        <v>389</v>
      </c>
      <c r="AM1" s="52" t="s">
        <v>389</v>
      </c>
      <c r="AN1" s="130" t="s">
        <v>170</v>
      </c>
      <c r="AO1" s="131"/>
      <c r="AP1" s="131"/>
      <c r="AQ1" s="131"/>
      <c r="AR1" s="131"/>
      <c r="AS1" s="132"/>
      <c r="AT1" s="130" t="s">
        <v>171</v>
      </c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0" t="s">
        <v>174</v>
      </c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28" t="s">
        <v>176</v>
      </c>
      <c r="BW1" s="129"/>
      <c r="BX1" s="134"/>
      <c r="BY1" s="128" t="s">
        <v>19</v>
      </c>
      <c r="BZ1" s="129"/>
      <c r="CA1" s="109" t="s">
        <v>389</v>
      </c>
    </row>
    <row r="2" spans="1:79" ht="19.5" thickTop="1" thickBot="1" x14ac:dyDescent="0.5">
      <c r="A2" s="125" t="s">
        <v>193</v>
      </c>
      <c r="B2" s="126"/>
      <c r="C2" s="126"/>
      <c r="D2" s="126"/>
      <c r="E2" s="126"/>
      <c r="F2" s="126"/>
      <c r="G2" s="126"/>
      <c r="H2" s="126"/>
      <c r="I2" s="126"/>
      <c r="J2" s="127"/>
      <c r="K2" s="27" t="s">
        <v>389</v>
      </c>
      <c r="L2" s="27" t="s">
        <v>389</v>
      </c>
      <c r="M2" s="119" t="s">
        <v>149</v>
      </c>
      <c r="N2" s="120"/>
      <c r="O2" s="120"/>
      <c r="P2" s="120"/>
      <c r="Q2" s="120"/>
      <c r="R2" s="120"/>
      <c r="S2" s="120"/>
      <c r="T2" s="121"/>
      <c r="U2" s="133" t="s">
        <v>138</v>
      </c>
      <c r="V2" s="120"/>
      <c r="W2" s="120"/>
      <c r="X2" s="120"/>
      <c r="Y2" s="120"/>
      <c r="Z2" s="120"/>
      <c r="AA2" s="120"/>
      <c r="AB2" s="120"/>
      <c r="AC2" s="121"/>
      <c r="AD2" s="133" t="s">
        <v>139</v>
      </c>
      <c r="AE2" s="120"/>
      <c r="AF2" s="120"/>
      <c r="AG2" s="120"/>
      <c r="AH2" s="120"/>
      <c r="AI2" s="120"/>
      <c r="AJ2" s="120"/>
      <c r="AK2" s="27" t="s">
        <v>389</v>
      </c>
      <c r="AL2" s="27" t="s">
        <v>389</v>
      </c>
      <c r="AM2" s="38" t="s">
        <v>389</v>
      </c>
      <c r="AN2" s="57" t="s">
        <v>389</v>
      </c>
      <c r="AO2" s="60" t="s">
        <v>149</v>
      </c>
      <c r="AP2" s="60" t="s">
        <v>138</v>
      </c>
      <c r="AQ2" s="60" t="s">
        <v>172</v>
      </c>
      <c r="AR2" s="31" t="s">
        <v>389</v>
      </c>
      <c r="AS2" s="31" t="s">
        <v>389</v>
      </c>
      <c r="AT2" s="30" t="s">
        <v>389</v>
      </c>
      <c r="AU2" s="60" t="s">
        <v>149</v>
      </c>
      <c r="AV2" s="60" t="s">
        <v>138</v>
      </c>
      <c r="AW2" s="60" t="s">
        <v>172</v>
      </c>
      <c r="AX2" s="31" t="s">
        <v>389</v>
      </c>
      <c r="AY2" s="31" t="s">
        <v>389</v>
      </c>
      <c r="AZ2" s="31" t="s">
        <v>389</v>
      </c>
      <c r="BA2" s="31" t="s">
        <v>389</v>
      </c>
      <c r="BB2" s="31" t="s">
        <v>389</v>
      </c>
      <c r="BC2" s="31" t="s">
        <v>389</v>
      </c>
      <c r="BD2" s="31" t="s">
        <v>389</v>
      </c>
      <c r="BE2" s="31" t="s">
        <v>389</v>
      </c>
      <c r="BF2" s="31" t="s">
        <v>389</v>
      </c>
      <c r="BG2" s="122" t="s">
        <v>181</v>
      </c>
      <c r="BH2" s="123"/>
      <c r="BI2" s="123"/>
      <c r="BJ2" s="123"/>
      <c r="BK2" s="123"/>
      <c r="BL2" s="123"/>
      <c r="BM2" s="123"/>
      <c r="BN2" s="124"/>
      <c r="BO2" s="123" t="s">
        <v>389</v>
      </c>
      <c r="BP2" s="123"/>
      <c r="BQ2" s="123"/>
      <c r="BR2" s="123"/>
      <c r="BS2" s="123"/>
      <c r="BT2" s="123"/>
      <c r="BU2" s="135"/>
      <c r="BV2" t="s">
        <v>389</v>
      </c>
      <c r="BX2" s="20"/>
      <c r="CA2" s="109"/>
    </row>
    <row r="3" spans="1:79" ht="19" thickTop="1" x14ac:dyDescent="0.45">
      <c r="K3" s="28"/>
      <c r="L3" s="76"/>
      <c r="M3" s="117" t="s">
        <v>141</v>
      </c>
      <c r="N3" s="117"/>
      <c r="O3" s="117"/>
      <c r="P3" s="117"/>
      <c r="Q3" s="117"/>
      <c r="R3" s="117"/>
      <c r="S3" s="117"/>
      <c r="T3" s="118"/>
      <c r="U3" s="116" t="s">
        <v>136</v>
      </c>
      <c r="V3" s="117"/>
      <c r="W3" s="117"/>
      <c r="X3" s="117"/>
      <c r="Y3" s="117"/>
      <c r="Z3" s="117"/>
      <c r="AA3" s="117"/>
      <c r="AB3" s="117"/>
      <c r="AC3" s="118"/>
      <c r="AD3" s="116" t="s">
        <v>136</v>
      </c>
      <c r="AE3" s="117"/>
      <c r="AF3" s="117"/>
      <c r="AG3" s="117"/>
      <c r="AH3" s="117"/>
      <c r="AI3" s="117"/>
      <c r="AJ3" s="117"/>
      <c r="AK3" s="29"/>
      <c r="AL3" s="29"/>
      <c r="AM3" s="39"/>
      <c r="AN3" s="58"/>
      <c r="AO3" s="61"/>
      <c r="AP3" s="61"/>
      <c r="AQ3" s="61"/>
      <c r="AT3" s="99"/>
      <c r="AU3" s="61"/>
      <c r="AV3" s="61"/>
      <c r="AW3" s="61"/>
      <c r="BG3" s="19"/>
      <c r="BN3" s="72"/>
      <c r="BS3" s="105" t="s">
        <v>149</v>
      </c>
      <c r="BT3" s="107" t="s">
        <v>138</v>
      </c>
      <c r="BU3" s="105" t="s">
        <v>172</v>
      </c>
      <c r="BX3" s="20"/>
      <c r="CA3" s="109"/>
    </row>
    <row r="4" spans="1:79" s="1" customFormat="1" ht="77.5" x14ac:dyDescent="0.35">
      <c r="A4" s="1" t="s">
        <v>0</v>
      </c>
      <c r="B4" s="1" t="s">
        <v>1</v>
      </c>
      <c r="C4" s="113" t="s">
        <v>2</v>
      </c>
      <c r="D4" s="113" t="s">
        <v>3</v>
      </c>
      <c r="E4" s="10" t="s">
        <v>137</v>
      </c>
      <c r="F4" s="10" t="s">
        <v>194</v>
      </c>
      <c r="G4" s="10"/>
      <c r="H4" s="10" t="s">
        <v>191</v>
      </c>
      <c r="I4" s="10" t="s">
        <v>192</v>
      </c>
      <c r="J4" s="10" t="s">
        <v>147</v>
      </c>
      <c r="K4" s="43" t="s">
        <v>146</v>
      </c>
      <c r="L4" s="77" t="s">
        <v>148</v>
      </c>
      <c r="M4" s="10" t="s">
        <v>242</v>
      </c>
      <c r="N4" s="17" t="s">
        <v>243</v>
      </c>
      <c r="O4" s="10" t="s">
        <v>244</v>
      </c>
      <c r="P4" s="17" t="s">
        <v>245</v>
      </c>
      <c r="Q4" s="17" t="s">
        <v>246</v>
      </c>
      <c r="R4" s="10" t="s">
        <v>247</v>
      </c>
      <c r="S4" s="10" t="s">
        <v>248</v>
      </c>
      <c r="T4" s="46" t="s">
        <v>249</v>
      </c>
      <c r="U4" s="43" t="s">
        <v>250</v>
      </c>
      <c r="V4" s="10" t="s">
        <v>243</v>
      </c>
      <c r="W4" s="10" t="s">
        <v>244</v>
      </c>
      <c r="X4" s="10" t="s">
        <v>245</v>
      </c>
      <c r="Y4" s="10" t="s">
        <v>246</v>
      </c>
      <c r="Z4" s="10" t="s">
        <v>251</v>
      </c>
      <c r="AA4" s="10" t="s">
        <v>248</v>
      </c>
      <c r="AB4" s="10" t="s">
        <v>249</v>
      </c>
      <c r="AC4" s="18" t="s">
        <v>252</v>
      </c>
      <c r="AD4" s="43" t="s">
        <v>250</v>
      </c>
      <c r="AE4" s="10" t="s">
        <v>253</v>
      </c>
      <c r="AF4" s="10" t="s">
        <v>244</v>
      </c>
      <c r="AG4" s="10" t="s">
        <v>245</v>
      </c>
      <c r="AH4" s="10" t="s">
        <v>246</v>
      </c>
      <c r="AI4" s="10" t="s">
        <v>251</v>
      </c>
      <c r="AJ4" s="10" t="s">
        <v>248</v>
      </c>
      <c r="AK4" s="10" t="s">
        <v>249</v>
      </c>
      <c r="AL4" s="18" t="s">
        <v>252</v>
      </c>
      <c r="AM4" s="40" t="s">
        <v>177</v>
      </c>
      <c r="AN4" s="59" t="s">
        <v>140</v>
      </c>
      <c r="AO4" s="62" t="s">
        <v>150</v>
      </c>
      <c r="AP4" s="62" t="s">
        <v>150</v>
      </c>
      <c r="AQ4" s="62" t="s">
        <v>150</v>
      </c>
      <c r="AR4" s="10" t="s">
        <v>151</v>
      </c>
      <c r="AS4" s="10" t="s">
        <v>152</v>
      </c>
      <c r="AT4" s="100" t="s">
        <v>165</v>
      </c>
      <c r="AU4" s="62" t="s">
        <v>153</v>
      </c>
      <c r="AV4" s="62" t="s">
        <v>153</v>
      </c>
      <c r="AW4" s="62" t="s">
        <v>153</v>
      </c>
      <c r="AX4" s="10" t="s">
        <v>178</v>
      </c>
      <c r="AY4" s="10" t="s">
        <v>180</v>
      </c>
      <c r="AZ4" s="10" t="s">
        <v>179</v>
      </c>
      <c r="BA4" s="10" t="s">
        <v>166</v>
      </c>
      <c r="BB4" s="10" t="s">
        <v>143</v>
      </c>
      <c r="BC4" s="10" t="s">
        <v>154</v>
      </c>
      <c r="BD4" s="10" t="s">
        <v>164</v>
      </c>
      <c r="BE4" s="46" t="s">
        <v>142</v>
      </c>
      <c r="BF4" s="10" t="s">
        <v>155</v>
      </c>
      <c r="BG4" s="43" t="s">
        <v>168</v>
      </c>
      <c r="BH4" s="10" t="s">
        <v>156</v>
      </c>
      <c r="BI4" s="10" t="s">
        <v>183</v>
      </c>
      <c r="BJ4" s="10" t="s">
        <v>182</v>
      </c>
      <c r="BK4" s="10" t="s">
        <v>184</v>
      </c>
      <c r="BL4" s="10" t="s">
        <v>185</v>
      </c>
      <c r="BM4" s="10" t="s">
        <v>190</v>
      </c>
      <c r="BN4" s="77" t="s">
        <v>186</v>
      </c>
      <c r="BO4" s="46" t="s">
        <v>158</v>
      </c>
      <c r="BP4" s="10" t="s">
        <v>159</v>
      </c>
      <c r="BQ4" s="10" t="s">
        <v>157</v>
      </c>
      <c r="BR4" s="77" t="s">
        <v>160</v>
      </c>
      <c r="BS4" s="108" t="s">
        <v>241</v>
      </c>
      <c r="BT4" s="108" t="s">
        <v>241</v>
      </c>
      <c r="BU4" s="106" t="s">
        <v>241</v>
      </c>
      <c r="BV4" s="10" t="s">
        <v>161</v>
      </c>
      <c r="BW4" s="10" t="s">
        <v>144</v>
      </c>
      <c r="BX4" s="18" t="s">
        <v>145</v>
      </c>
      <c r="BY4" s="10" t="s">
        <v>167</v>
      </c>
      <c r="BZ4" s="46" t="s">
        <v>189</v>
      </c>
      <c r="CA4" s="110"/>
    </row>
    <row r="5" spans="1:79" s="1" customFormat="1" x14ac:dyDescent="0.3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  <c r="BC5" s="1">
        <v>55</v>
      </c>
      <c r="BD5" s="1">
        <v>56</v>
      </c>
      <c r="BE5" s="1">
        <v>57</v>
      </c>
      <c r="BF5" s="1">
        <v>58</v>
      </c>
      <c r="BG5" s="1">
        <v>59</v>
      </c>
      <c r="BH5" s="1">
        <v>60</v>
      </c>
      <c r="BI5" s="1">
        <v>61</v>
      </c>
      <c r="BJ5" s="1">
        <v>62</v>
      </c>
      <c r="BK5" s="1">
        <v>63</v>
      </c>
      <c r="BL5" s="1">
        <v>64</v>
      </c>
      <c r="BM5" s="1">
        <v>65</v>
      </c>
      <c r="BN5" s="1">
        <v>66</v>
      </c>
      <c r="BO5" s="1">
        <v>67</v>
      </c>
      <c r="BP5" s="1">
        <v>68</v>
      </c>
      <c r="BQ5" s="1">
        <v>69</v>
      </c>
      <c r="BR5" s="1">
        <v>70</v>
      </c>
      <c r="BS5" s="1">
        <v>71</v>
      </c>
      <c r="BT5" s="1">
        <v>72</v>
      </c>
      <c r="BU5" s="1">
        <v>73</v>
      </c>
      <c r="BV5" s="1">
        <v>74</v>
      </c>
      <c r="BW5" s="1">
        <v>75</v>
      </c>
      <c r="BX5" s="1">
        <v>76</v>
      </c>
      <c r="BY5" s="1">
        <v>77</v>
      </c>
      <c r="BZ5" s="1">
        <v>78</v>
      </c>
      <c r="CA5" s="110"/>
    </row>
    <row r="6" spans="1:79" s="1" customFormat="1" x14ac:dyDescent="0.35">
      <c r="A6" s="1" t="s">
        <v>254</v>
      </c>
      <c r="B6" s="1" t="s">
        <v>1</v>
      </c>
      <c r="C6" s="113" t="s">
        <v>254</v>
      </c>
      <c r="D6" s="1" t="s">
        <v>3</v>
      </c>
      <c r="E6" s="1" t="s">
        <v>258</v>
      </c>
      <c r="F6" s="113" t="s">
        <v>388</v>
      </c>
      <c r="G6" s="113" t="s">
        <v>387</v>
      </c>
      <c r="H6" s="1" t="s">
        <v>255</v>
      </c>
      <c r="I6" s="1" t="s">
        <v>256</v>
      </c>
      <c r="J6" s="113" t="s">
        <v>257</v>
      </c>
      <c r="K6" s="1" t="s">
        <v>259</v>
      </c>
      <c r="L6" s="1" t="s">
        <v>260</v>
      </c>
      <c r="M6" s="113" t="s">
        <v>269</v>
      </c>
      <c r="N6" s="1" t="s">
        <v>270</v>
      </c>
      <c r="O6" s="1" t="s">
        <v>271</v>
      </c>
      <c r="P6" s="113" t="s">
        <v>272</v>
      </c>
      <c r="Q6" s="1" t="s">
        <v>273</v>
      </c>
      <c r="R6" s="1" t="s">
        <v>274</v>
      </c>
      <c r="S6" s="113" t="s">
        <v>275</v>
      </c>
      <c r="T6" s="1" t="s">
        <v>276</v>
      </c>
      <c r="U6" s="113" t="s">
        <v>269</v>
      </c>
      <c r="V6" s="1" t="s">
        <v>270</v>
      </c>
      <c r="W6" s="1" t="s">
        <v>271</v>
      </c>
      <c r="X6" s="113" t="s">
        <v>272</v>
      </c>
      <c r="Y6" s="1" t="s">
        <v>273</v>
      </c>
      <c r="Z6" s="1" t="s">
        <v>274</v>
      </c>
      <c r="AA6" s="113" t="s">
        <v>275</v>
      </c>
      <c r="AB6" s="1" t="s">
        <v>276</v>
      </c>
      <c r="AC6" s="1" t="s">
        <v>277</v>
      </c>
      <c r="AD6" s="113" t="s">
        <v>269</v>
      </c>
      <c r="AE6" s="1" t="s">
        <v>270</v>
      </c>
      <c r="AF6" s="1" t="s">
        <v>271</v>
      </c>
      <c r="AG6" s="113" t="s">
        <v>272</v>
      </c>
      <c r="AH6" s="1" t="s">
        <v>273</v>
      </c>
      <c r="AI6" s="1" t="s">
        <v>274</v>
      </c>
      <c r="AJ6" s="113" t="s">
        <v>275</v>
      </c>
      <c r="AK6" s="1" t="s">
        <v>276</v>
      </c>
      <c r="AL6" s="1" t="s">
        <v>277</v>
      </c>
      <c r="AM6" s="1" t="s">
        <v>278</v>
      </c>
      <c r="AN6" s="113" t="s">
        <v>261</v>
      </c>
      <c r="AO6" s="1" t="s">
        <v>261</v>
      </c>
      <c r="AP6" s="1" t="s">
        <v>261</v>
      </c>
      <c r="AQ6" s="113" t="s">
        <v>261</v>
      </c>
      <c r="AR6" s="1" t="s">
        <v>279</v>
      </c>
      <c r="AS6" s="1" t="s">
        <v>280</v>
      </c>
      <c r="AT6" s="113" t="s">
        <v>262</v>
      </c>
      <c r="AU6" s="1" t="s">
        <v>262</v>
      </c>
      <c r="AV6" s="1" t="s">
        <v>262</v>
      </c>
      <c r="AW6" s="113" t="s">
        <v>262</v>
      </c>
      <c r="AX6" s="1" t="s">
        <v>281</v>
      </c>
      <c r="AY6" s="1" t="s">
        <v>282</v>
      </c>
      <c r="AZ6" s="113" t="s">
        <v>283</v>
      </c>
      <c r="BA6" s="1" t="s">
        <v>263</v>
      </c>
      <c r="BB6" s="1" t="s">
        <v>284</v>
      </c>
      <c r="BC6" s="113" t="s">
        <v>285</v>
      </c>
      <c r="BD6" s="1" t="s">
        <v>264</v>
      </c>
      <c r="BE6" s="1" t="s">
        <v>264</v>
      </c>
      <c r="BF6" s="113" t="s">
        <v>286</v>
      </c>
      <c r="BG6" s="1" t="s">
        <v>265</v>
      </c>
      <c r="BH6" s="1" t="s">
        <v>265</v>
      </c>
      <c r="BI6" s="113" t="s">
        <v>287</v>
      </c>
      <c r="BJ6" s="1" t="s">
        <v>288</v>
      </c>
      <c r="BK6" s="1" t="s">
        <v>289</v>
      </c>
      <c r="BL6" s="113" t="s">
        <v>290</v>
      </c>
      <c r="BM6" s="1" t="s">
        <v>291</v>
      </c>
      <c r="BN6" s="1" t="s">
        <v>292</v>
      </c>
      <c r="BO6" s="113" t="s">
        <v>266</v>
      </c>
      <c r="BP6" s="1" t="s">
        <v>293</v>
      </c>
      <c r="BQ6" s="1" t="s">
        <v>267</v>
      </c>
      <c r="BR6" s="113" t="s">
        <v>294</v>
      </c>
      <c r="BS6" s="1" t="s">
        <v>295</v>
      </c>
      <c r="BT6" s="1" t="s">
        <v>295</v>
      </c>
      <c r="BU6" s="113" t="s">
        <v>295</v>
      </c>
      <c r="BW6" s="1" t="s">
        <v>296</v>
      </c>
      <c r="BX6" s="113" t="s">
        <v>297</v>
      </c>
      <c r="BY6" s="1" t="s">
        <v>268</v>
      </c>
      <c r="BZ6" s="1" t="s">
        <v>298</v>
      </c>
      <c r="CA6" s="110"/>
    </row>
    <row r="7" spans="1:79" s="1" customFormat="1" x14ac:dyDescent="0.35">
      <c r="A7" s="1" t="str">
        <f>_xlfn.CONCAT(A6, " = ", "xlRange.GetValue(rowIndex,", A5,")")</f>
        <v>Name = xlRange.GetValue(rowIndex,1)</v>
      </c>
      <c r="B7" s="1" t="str">
        <f>_xlfn.CONCAT(B6, " = ", "xlRange.GetValue(rowIndex,", B5,")")</f>
        <v>Developer = xlRange.GetValue(rowIndex,2)</v>
      </c>
      <c r="C7" s="1" t="str">
        <f t="shared" ref="C7:BO7" si="0">_xlfn.CONCAT(C6, " = ", "xlRange.GetValue(rowIndex,", C5,")")</f>
        <v>Name = xlRange.GetValue(rowIndex,3)</v>
      </c>
      <c r="D7" s="1" t="str">
        <f t="shared" si="0"/>
        <v>Stage = xlRange.GetValue(rowIndex,4)</v>
      </c>
      <c r="E7" s="1" t="str">
        <f t="shared" si="0"/>
        <v>TotalApartments = xlRange.GetValue(rowIndex,5)</v>
      </c>
      <c r="F7" s="1" t="str">
        <f t="shared" si="0"/>
        <v>Lng = xlRange.GetValue(rowIndex,6)</v>
      </c>
      <c r="G7" s="1" t="str">
        <f t="shared" si="0"/>
        <v>Lat = xlRange.GetValue(rowIndex,7)</v>
      </c>
      <c r="H7" s="1" t="str">
        <f t="shared" si="0"/>
        <v>YearProjectStart = xlRange.GetValue(rowIndex,8)</v>
      </c>
      <c r="I7" s="1" t="str">
        <f t="shared" si="0"/>
        <v>YearOccupancy = xlRange.GetValue(rowIndex,9)</v>
      </c>
      <c r="J7" s="1" t="str">
        <f t="shared" si="0"/>
        <v>Area = xlRange.GetValue(rowIndex,10)</v>
      </c>
      <c r="K7" s="1" t="str">
        <f t="shared" si="0"/>
        <v>Bbr = xlRange.GetValue(rowIndex,11)</v>
      </c>
      <c r="L7" s="1" t="str">
        <f t="shared" si="0"/>
        <v>Energy = xlRange.GetValue(rowIndex,12)</v>
      </c>
      <c r="M7" s="1" t="str">
        <f t="shared" si="0"/>
        <v>Total = xlRange.GetValue(rowIndex,13)</v>
      </c>
      <c r="N7" s="1" t="str">
        <f t="shared" si="0"/>
        <v>DistrictHeating = xlRange.GetValue(rowIndex,14)</v>
      </c>
      <c r="O7" s="1" t="str">
        <f t="shared" si="0"/>
        <v>ElectricityHeating = xlRange.GetValue(rowIndex,15)</v>
      </c>
      <c r="P7" s="1" t="str">
        <f t="shared" si="0"/>
        <v>DistrictHotWater = xlRange.GetValue(rowIndex,16)</v>
      </c>
      <c r="Q7" s="1" t="str">
        <f t="shared" si="0"/>
        <v>ElectricityHotWater = xlRange.GetValue(rowIndex,17)</v>
      </c>
      <c r="R7" s="1" t="str">
        <f t="shared" si="0"/>
        <v>PropertyElectricity = xlRange.GetValue(rowIndex,18)</v>
      </c>
      <c r="S7" s="1" t="str">
        <f t="shared" si="0"/>
        <v>LocalElectricity = xlRange.GetValue(rowIndex,19)</v>
      </c>
      <c r="T7" s="1" t="str">
        <f t="shared" si="0"/>
        <v>LocalHeating = xlRange.GetValue(rowIndex,20)</v>
      </c>
      <c r="U7" s="1" t="str">
        <f t="shared" si="0"/>
        <v>Total = xlRange.GetValue(rowIndex,21)</v>
      </c>
      <c r="V7" s="1" t="str">
        <f t="shared" si="0"/>
        <v>DistrictHeating = xlRange.GetValue(rowIndex,22)</v>
      </c>
      <c r="W7" s="1" t="str">
        <f t="shared" si="0"/>
        <v>ElectricityHeating = xlRange.GetValue(rowIndex,23)</v>
      </c>
      <c r="X7" s="1" t="str">
        <f t="shared" si="0"/>
        <v>DistrictHotWater = xlRange.GetValue(rowIndex,24)</v>
      </c>
      <c r="Y7" s="1" t="str">
        <f t="shared" si="0"/>
        <v>ElectricityHotWater = xlRange.GetValue(rowIndex,25)</v>
      </c>
      <c r="Z7" s="1" t="str">
        <f t="shared" si="0"/>
        <v>PropertyElectricity = xlRange.GetValue(rowIndex,26)</v>
      </c>
      <c r="AA7" s="1" t="str">
        <f t="shared" si="0"/>
        <v>LocalElectricity = xlRange.GetValue(rowIndex,27)</v>
      </c>
      <c r="AB7" s="1" t="str">
        <f t="shared" si="0"/>
        <v>LocalHeating = xlRange.GetValue(rowIndex,28)</v>
      </c>
      <c r="AC7" s="1" t="str">
        <f t="shared" si="0"/>
        <v>RegionalEnergy = xlRange.GetValue(rowIndex,29)</v>
      </c>
      <c r="AD7" s="1" t="str">
        <f t="shared" si="0"/>
        <v>Total = xlRange.GetValue(rowIndex,30)</v>
      </c>
      <c r="AE7" s="1" t="str">
        <f t="shared" si="0"/>
        <v>DistrictHeating = xlRange.GetValue(rowIndex,31)</v>
      </c>
      <c r="AF7" s="1" t="str">
        <f t="shared" si="0"/>
        <v>ElectricityHeating = xlRange.GetValue(rowIndex,32)</v>
      </c>
      <c r="AG7" s="1" t="str">
        <f t="shared" si="0"/>
        <v>DistrictHotWater = xlRange.GetValue(rowIndex,33)</v>
      </c>
      <c r="AH7" s="1" t="str">
        <f t="shared" si="0"/>
        <v>ElectricityHotWater = xlRange.GetValue(rowIndex,34)</v>
      </c>
      <c r="AI7" s="1" t="str">
        <f t="shared" si="0"/>
        <v>PropertyElectricity = xlRange.GetValue(rowIndex,35)</v>
      </c>
      <c r="AJ7" s="1" t="str">
        <f t="shared" si="0"/>
        <v>LocalElectricity = xlRange.GetValue(rowIndex,36)</v>
      </c>
      <c r="AK7" s="1" t="str">
        <f t="shared" si="0"/>
        <v>LocalHeating = xlRange.GetValue(rowIndex,37)</v>
      </c>
      <c r="AL7" s="1" t="str">
        <f t="shared" si="0"/>
        <v>RegionalEnergy = xlRange.GetValue(rowIndex,38)</v>
      </c>
      <c r="AM7" s="1" t="str">
        <f t="shared" si="0"/>
        <v>Co2emissions = xlRange.GetValue(rowIndex,39)</v>
      </c>
      <c r="AN7" s="1" t="str">
        <f t="shared" si="0"/>
        <v>Gsi = xlRange.GetValue(rowIndex,40)</v>
      </c>
      <c r="AO7" s="1" t="str">
        <f t="shared" si="0"/>
        <v>Gsi = xlRange.GetValue(rowIndex,41)</v>
      </c>
      <c r="AP7" s="1" t="str">
        <f t="shared" si="0"/>
        <v>Gsi = xlRange.GetValue(rowIndex,42)</v>
      </c>
      <c r="AQ7" s="1" t="str">
        <f t="shared" si="0"/>
        <v>Gsi = xlRange.GetValue(rowIndex,43)</v>
      </c>
      <c r="AR7" s="1" t="str">
        <f t="shared" si="0"/>
        <v>Courtyard = xlRange.GetValue(rowIndex,44)</v>
      </c>
      <c r="AS7" s="1" t="str">
        <f t="shared" si="0"/>
        <v>Roofs = xlRange.GetValue(rowIndex,45)</v>
      </c>
      <c r="AT7" s="1" t="str">
        <f t="shared" si="0"/>
        <v>BicycleParking = xlRange.GetValue(rowIndex,46)</v>
      </c>
      <c r="AU7" s="1" t="str">
        <f t="shared" si="0"/>
        <v>BicycleParking = xlRange.GetValue(rowIndex,47)</v>
      </c>
      <c r="AV7" s="1" t="str">
        <f t="shared" si="0"/>
        <v>BicycleParking = xlRange.GetValue(rowIndex,48)</v>
      </c>
      <c r="AW7" s="1" t="str">
        <f t="shared" si="0"/>
        <v>BicycleParking = xlRange.GetValue(rowIndex,49)</v>
      </c>
      <c r="AX7" s="1" t="str">
        <f t="shared" si="0"/>
        <v>TotalBicycleParking = xlRange.GetValue(rowIndex,50)</v>
      </c>
      <c r="AY7" s="1" t="str">
        <f t="shared" si="0"/>
        <v>BicycleParkingIndoor = xlRange.GetValue(rowIndex,51)</v>
      </c>
      <c r="AZ7" s="1" t="str">
        <f t="shared" si="0"/>
        <v>BicycleParkingOutdoor = xlRange.GetValue(rowIndex,52)</v>
      </c>
      <c r="BA7" s="1" t="str">
        <f t="shared" si="0"/>
        <v>CarParking = xlRange.GetValue(rowIndex,53)</v>
      </c>
      <c r="BB7" s="1" t="str">
        <f t="shared" si="0"/>
        <v>CarParkingSpace = xlRange.GetValue(rowIndex,54)</v>
      </c>
      <c r="BC7" s="1" t="str">
        <f t="shared" si="0"/>
        <v>TotalcarParkingSpace = xlRange.GetValue(rowIndex,55)</v>
      </c>
      <c r="BD7" s="1" t="str">
        <f t="shared" si="0"/>
        <v>ElectiralChargingPoint = xlRange.GetValue(rowIndex,56)</v>
      </c>
      <c r="BE7" s="1" t="str">
        <f t="shared" si="0"/>
        <v>ElectiralChargingPoint = xlRange.GetValue(rowIndex,57)</v>
      </c>
      <c r="BF7" s="1" t="str">
        <f t="shared" si="0"/>
        <v>TotalElectiralChargingPoint = xlRange.GetValue(rowIndex,58)</v>
      </c>
      <c r="BG7" s="1" t="str">
        <f t="shared" si="0"/>
        <v>ConstructionWaste = xlRange.GetValue(rowIndex,59)</v>
      </c>
      <c r="BH7" s="1" t="str">
        <f t="shared" si="0"/>
        <v>ConstructionWaste = xlRange.GetValue(rowIndex,60)</v>
      </c>
      <c r="BI7" s="1" t="str">
        <f t="shared" si="0"/>
        <v>EnergyRecovery = xlRange.GetValue(rowIndex,61)</v>
      </c>
      <c r="BJ7" s="1" t="str">
        <f t="shared" si="0"/>
        <v>MaterialRecycling = xlRange.GetValue(rowIndex,62)</v>
      </c>
      <c r="BK7" s="1" t="str">
        <f t="shared" si="0"/>
        <v>Reuse = xlRange.GetValue(rowIndex,63)</v>
      </c>
      <c r="BL7" s="1" t="str">
        <f t="shared" si="0"/>
        <v>Mixed = xlRange.GetValue(rowIndex,64)</v>
      </c>
      <c r="BM7" s="1" t="str">
        <f t="shared" si="0"/>
        <v>LandsFill = xlRange.GetValue(rowIndex,65)</v>
      </c>
      <c r="BN7" s="1" t="str">
        <f t="shared" si="0"/>
        <v>NotSpecified = xlRange.GetValue(rowIndex,66)</v>
      </c>
      <c r="BO7" s="1" t="str">
        <f t="shared" si="0"/>
        <v>DistanceToVWC = xlRange.GetValue(rowIndex,67)</v>
      </c>
      <c r="BP7" s="1" t="str">
        <f t="shared" ref="BP7:BZ7" si="1">_xlfn.CONCAT(BP6, " = ", "xlRange.GetValue(rowIndex,", BP5,")")</f>
        <v>distanceToVWC = xlRange.GetValue(rowIndex,68)</v>
      </c>
      <c r="BQ7" s="1" t="str">
        <f t="shared" si="1"/>
        <v>DistanceToRecycling = xlRange.GetValue(rowIndex,69)</v>
      </c>
      <c r="BR7" s="1" t="str">
        <f t="shared" si="1"/>
        <v>distanceToRecycling = xlRange.GetValue(rowIndex,70)</v>
      </c>
      <c r="BS7" s="1" t="str">
        <f t="shared" si="1"/>
        <v>RecyclingRoomSize = xlRange.GetValue(rowIndex,71)</v>
      </c>
      <c r="BT7" s="1" t="str">
        <f t="shared" si="1"/>
        <v>RecyclingRoomSize = xlRange.GetValue(rowIndex,72)</v>
      </c>
      <c r="BU7" s="1" t="str">
        <f t="shared" si="1"/>
        <v>RecyclingRoomSize = xlRange.GetValue(rowIndex,73)</v>
      </c>
      <c r="BV7" s="1" t="str">
        <f t="shared" si="1"/>
        <v xml:space="preserve"> = xlRange.GetValue(rowIndex,74)</v>
      </c>
      <c r="BW7" s="1" t="str">
        <f t="shared" si="1"/>
        <v>Assessment = xlRange.GetValue(rowIndex,75)</v>
      </c>
      <c r="BX7" s="1" t="str">
        <f t="shared" si="1"/>
        <v>Deveations = xlRange.GetValue(rowIndex,76)</v>
      </c>
      <c r="BY7" s="1" t="str">
        <f t="shared" si="1"/>
        <v>IndoorEnvironment = xlRange.GetValue(rowIndex,77)</v>
      </c>
      <c r="BZ7" s="1" t="str">
        <f t="shared" si="1"/>
        <v>LivingClass = xlRange.GetValue(rowIndex,78)</v>
      </c>
      <c r="CA7" s="110"/>
    </row>
    <row r="8" spans="1:79" ht="15.5" customHeight="1" x14ac:dyDescent="0.35">
      <c r="A8" s="5" t="s">
        <v>67</v>
      </c>
      <c r="B8" s="5" t="s">
        <v>41</v>
      </c>
      <c r="C8" s="5" t="s">
        <v>42</v>
      </c>
      <c r="D8" s="5" t="s">
        <v>43</v>
      </c>
      <c r="E8" s="11">
        <v>39</v>
      </c>
      <c r="F8" s="11" t="s">
        <v>299</v>
      </c>
      <c r="G8" s="11" t="s">
        <v>300</v>
      </c>
      <c r="H8" s="5">
        <v>2004</v>
      </c>
      <c r="I8" s="5">
        <v>2014</v>
      </c>
      <c r="J8" s="32">
        <v>4280</v>
      </c>
      <c r="K8" s="35">
        <v>110</v>
      </c>
      <c r="L8" s="78">
        <v>55</v>
      </c>
      <c r="M8" s="14">
        <v>33.9</v>
      </c>
      <c r="N8" s="5" t="s">
        <v>29</v>
      </c>
      <c r="O8" s="5" t="s">
        <v>29</v>
      </c>
      <c r="P8" s="5" t="s">
        <v>29</v>
      </c>
      <c r="Q8" s="5" t="s">
        <v>29</v>
      </c>
      <c r="R8" s="5" t="s">
        <v>29</v>
      </c>
      <c r="S8" t="s">
        <v>389</v>
      </c>
      <c r="T8" t="s">
        <v>389</v>
      </c>
      <c r="U8" s="21">
        <v>49</v>
      </c>
      <c r="V8" s="5" t="s">
        <v>29</v>
      </c>
      <c r="W8" s="5" t="s">
        <v>29</v>
      </c>
      <c r="X8" s="5" t="s">
        <v>29</v>
      </c>
      <c r="Y8" s="5" t="s">
        <v>29</v>
      </c>
      <c r="Z8" s="5" t="s">
        <v>29</v>
      </c>
      <c r="AA8" s="5" t="s">
        <v>29</v>
      </c>
      <c r="AB8" s="11" t="s">
        <v>29</v>
      </c>
      <c r="AC8" s="22" t="s">
        <v>29</v>
      </c>
      <c r="AD8" s="21" t="s">
        <v>29</v>
      </c>
      <c r="AE8" s="5" t="s">
        <v>29</v>
      </c>
      <c r="AF8" s="5" t="s">
        <v>29</v>
      </c>
      <c r="AG8" s="5" t="s">
        <v>29</v>
      </c>
      <c r="AH8" s="5" t="s">
        <v>29</v>
      </c>
      <c r="AI8" s="5" t="s">
        <v>29</v>
      </c>
      <c r="AJ8" s="5" t="s">
        <v>29</v>
      </c>
      <c r="AK8" s="5" t="s">
        <v>29</v>
      </c>
      <c r="AL8" s="5" t="s">
        <v>29</v>
      </c>
      <c r="AM8" s="53">
        <v>9.8082191999999999</v>
      </c>
      <c r="AN8" s="63">
        <v>0.6</v>
      </c>
      <c r="AO8" s="66">
        <v>0.34</v>
      </c>
      <c r="AP8" s="69">
        <v>0.34</v>
      </c>
      <c r="AQ8" s="70" t="s">
        <v>29</v>
      </c>
      <c r="AR8" s="14">
        <v>259</v>
      </c>
      <c r="AS8" s="11">
        <v>850</v>
      </c>
      <c r="AT8" s="63">
        <v>2.2000000000000002</v>
      </c>
      <c r="AU8" s="69">
        <v>1</v>
      </c>
      <c r="AV8" s="69">
        <v>1</v>
      </c>
      <c r="AW8" s="70" t="s">
        <v>29</v>
      </c>
      <c r="AX8" s="14">
        <v>39</v>
      </c>
      <c r="AY8" s="14" t="s">
        <v>29</v>
      </c>
      <c r="AZ8" s="14" t="s">
        <v>29</v>
      </c>
      <c r="BA8" s="14">
        <v>0.5</v>
      </c>
      <c r="BB8" s="5">
        <v>0.5</v>
      </c>
      <c r="BC8" s="11">
        <v>20</v>
      </c>
      <c r="BD8" s="11" t="s">
        <v>29</v>
      </c>
      <c r="BE8" s="5">
        <v>0</v>
      </c>
      <c r="BF8" s="22">
        <v>0</v>
      </c>
      <c r="BG8" s="32">
        <v>20</v>
      </c>
      <c r="BH8" s="5">
        <v>37</v>
      </c>
      <c r="BI8" s="5" t="s">
        <v>29</v>
      </c>
      <c r="BJ8" s="5" t="s">
        <v>29</v>
      </c>
      <c r="BK8" s="5" t="s">
        <v>29</v>
      </c>
      <c r="BL8" s="5" t="s">
        <v>29</v>
      </c>
      <c r="BM8" s="5" t="s">
        <v>29</v>
      </c>
      <c r="BN8" s="75" t="s">
        <v>29</v>
      </c>
      <c r="BO8" s="14">
        <v>30</v>
      </c>
      <c r="BP8" s="14" t="s">
        <v>29</v>
      </c>
      <c r="BQ8" s="5">
        <v>50</v>
      </c>
      <c r="BR8" s="66" t="s">
        <v>29</v>
      </c>
      <c r="BS8" s="69" t="s">
        <v>29</v>
      </c>
      <c r="BT8" s="69" t="s">
        <v>29</v>
      </c>
      <c r="BU8" s="14" t="s">
        <v>29</v>
      </c>
      <c r="BV8" t="s">
        <v>175</v>
      </c>
      <c r="BW8" s="14" t="s">
        <v>38</v>
      </c>
      <c r="BX8" s="49" t="s">
        <v>29</v>
      </c>
      <c r="BY8" s="15" t="s">
        <v>163</v>
      </c>
      <c r="BZ8" s="11" t="s">
        <v>29</v>
      </c>
      <c r="CA8" s="109"/>
    </row>
    <row r="9" spans="1:79" x14ac:dyDescent="0.35">
      <c r="A9" s="5" t="s">
        <v>66</v>
      </c>
      <c r="B9" s="5" t="s">
        <v>50</v>
      </c>
      <c r="C9" s="5" t="s">
        <v>42</v>
      </c>
      <c r="D9" s="5" t="s">
        <v>43</v>
      </c>
      <c r="E9" s="11">
        <v>26</v>
      </c>
      <c r="F9" s="11" t="s">
        <v>301</v>
      </c>
      <c r="G9" s="11" t="s">
        <v>302</v>
      </c>
      <c r="H9" s="5">
        <v>2004</v>
      </c>
      <c r="I9" s="5">
        <v>2014</v>
      </c>
      <c r="J9" s="32">
        <v>3268</v>
      </c>
      <c r="K9" s="35">
        <v>110</v>
      </c>
      <c r="L9" s="75">
        <v>55</v>
      </c>
      <c r="M9" s="14">
        <v>85</v>
      </c>
      <c r="N9" s="5" t="s">
        <v>29</v>
      </c>
      <c r="O9" s="5" t="s">
        <v>29</v>
      </c>
      <c r="P9" s="5" t="s">
        <v>29</v>
      </c>
      <c r="Q9" s="5" t="s">
        <v>29</v>
      </c>
      <c r="R9" s="5" t="s">
        <v>29</v>
      </c>
      <c r="S9" s="5">
        <v>0</v>
      </c>
      <c r="T9" s="32">
        <v>0</v>
      </c>
      <c r="U9" s="21">
        <v>60</v>
      </c>
      <c r="V9" s="5" t="s">
        <v>29</v>
      </c>
      <c r="W9" s="5" t="s">
        <v>29</v>
      </c>
      <c r="X9" s="5" t="s">
        <v>29</v>
      </c>
      <c r="Y9" s="5" t="s">
        <v>29</v>
      </c>
      <c r="Z9" s="5" t="s">
        <v>29</v>
      </c>
      <c r="AA9" s="5" t="s">
        <v>29</v>
      </c>
      <c r="AB9" s="11" t="s">
        <v>29</v>
      </c>
      <c r="AC9" s="22" t="s">
        <v>29</v>
      </c>
      <c r="AD9" s="21" t="s">
        <v>29</v>
      </c>
      <c r="AE9" s="5" t="s">
        <v>29</v>
      </c>
      <c r="AF9" s="5" t="s">
        <v>29</v>
      </c>
      <c r="AG9" s="5" t="s">
        <v>29</v>
      </c>
      <c r="AH9" s="5" t="s">
        <v>29</v>
      </c>
      <c r="AI9" s="5" t="s">
        <v>29</v>
      </c>
      <c r="AJ9" s="5" t="s">
        <v>29</v>
      </c>
      <c r="AK9" s="5" t="s">
        <v>29</v>
      </c>
      <c r="AL9" s="5" t="s">
        <v>29</v>
      </c>
      <c r="AM9" s="53">
        <v>18.777927999999999</v>
      </c>
      <c r="AN9" s="63">
        <v>0.6</v>
      </c>
      <c r="AO9" s="66">
        <v>0.34</v>
      </c>
      <c r="AP9" s="69">
        <v>0.34</v>
      </c>
      <c r="AQ9" s="70" t="s">
        <v>29</v>
      </c>
      <c r="AR9" s="14">
        <v>259</v>
      </c>
      <c r="AS9" s="11">
        <v>0</v>
      </c>
      <c r="AT9" s="63">
        <v>2.2000000000000002</v>
      </c>
      <c r="AU9" s="69">
        <v>2.2000000000000002</v>
      </c>
      <c r="AV9" s="69">
        <v>2.2000000000000002</v>
      </c>
      <c r="AW9" s="70" t="s">
        <v>29</v>
      </c>
      <c r="AX9" s="14">
        <v>57</v>
      </c>
      <c r="AY9" s="14" t="s">
        <v>29</v>
      </c>
      <c r="AZ9" s="14" t="s">
        <v>29</v>
      </c>
      <c r="BA9" s="14">
        <v>0.5</v>
      </c>
      <c r="BB9" s="5">
        <v>0.7</v>
      </c>
      <c r="BC9" s="11">
        <v>18</v>
      </c>
      <c r="BD9" s="11" t="s">
        <v>29</v>
      </c>
      <c r="BE9" s="5">
        <v>0</v>
      </c>
      <c r="BF9" s="22">
        <v>0</v>
      </c>
      <c r="BG9" s="32">
        <v>20</v>
      </c>
      <c r="BH9" s="5">
        <v>34</v>
      </c>
      <c r="BI9" s="5" t="s">
        <v>29</v>
      </c>
      <c r="BJ9" s="5" t="s">
        <v>29</v>
      </c>
      <c r="BK9" s="5" t="s">
        <v>29</v>
      </c>
      <c r="BL9" s="5" t="s">
        <v>29</v>
      </c>
      <c r="BM9" s="5" t="s">
        <v>29</v>
      </c>
      <c r="BN9" s="75" t="s">
        <v>29</v>
      </c>
      <c r="BO9" s="14">
        <v>30</v>
      </c>
      <c r="BP9" s="14" t="s">
        <v>29</v>
      </c>
      <c r="BQ9" s="4">
        <v>50</v>
      </c>
      <c r="BR9" s="66" t="s">
        <v>29</v>
      </c>
      <c r="BS9" s="69" t="s">
        <v>29</v>
      </c>
      <c r="BT9" s="69" t="s">
        <v>29</v>
      </c>
      <c r="BU9" s="14" t="s">
        <v>29</v>
      </c>
      <c r="BV9" t="s">
        <v>175</v>
      </c>
      <c r="BW9" s="14" t="s">
        <v>38</v>
      </c>
      <c r="BX9" s="49" t="s">
        <v>29</v>
      </c>
      <c r="BY9" s="15" t="s">
        <v>163</v>
      </c>
      <c r="BZ9" s="11" t="s">
        <v>29</v>
      </c>
      <c r="CA9" s="109"/>
    </row>
    <row r="10" spans="1:79" x14ac:dyDescent="0.35">
      <c r="A10" s="4" t="s">
        <v>65</v>
      </c>
      <c r="B10" s="4" t="s">
        <v>51</v>
      </c>
      <c r="C10" s="4" t="s">
        <v>42</v>
      </c>
      <c r="D10" s="4" t="s">
        <v>43</v>
      </c>
      <c r="E10" s="12">
        <v>42</v>
      </c>
      <c r="F10" s="12" t="s">
        <v>303</v>
      </c>
      <c r="G10" s="12" t="s">
        <v>304</v>
      </c>
      <c r="H10" s="5">
        <v>2004</v>
      </c>
      <c r="I10" s="5">
        <v>2014</v>
      </c>
      <c r="J10" s="33">
        <v>4516</v>
      </c>
      <c r="K10" s="35">
        <v>110</v>
      </c>
      <c r="L10" s="75">
        <v>55</v>
      </c>
      <c r="M10" s="15">
        <v>67</v>
      </c>
      <c r="N10" s="5" t="s">
        <v>29</v>
      </c>
      <c r="O10" s="4" t="s">
        <v>29</v>
      </c>
      <c r="P10" s="4" t="s">
        <v>29</v>
      </c>
      <c r="Q10" s="4" t="s">
        <v>29</v>
      </c>
      <c r="R10" s="5" t="s">
        <v>29</v>
      </c>
      <c r="S10" s="4">
        <v>0</v>
      </c>
      <c r="T10" s="32">
        <v>0</v>
      </c>
      <c r="U10" s="23">
        <v>72</v>
      </c>
      <c r="V10" s="5" t="s">
        <v>29</v>
      </c>
      <c r="W10" s="4" t="s">
        <v>29</v>
      </c>
      <c r="X10" s="4" t="s">
        <v>29</v>
      </c>
      <c r="Y10" s="4" t="s">
        <v>29</v>
      </c>
      <c r="Z10" s="4" t="s">
        <v>29</v>
      </c>
      <c r="AA10" s="4" t="s">
        <v>29</v>
      </c>
      <c r="AB10" s="12" t="s">
        <v>29</v>
      </c>
      <c r="AC10" s="24" t="s">
        <v>29</v>
      </c>
      <c r="AD10" s="21" t="s">
        <v>29</v>
      </c>
      <c r="AE10" s="5" t="s">
        <v>29</v>
      </c>
      <c r="AF10" s="5" t="s">
        <v>29</v>
      </c>
      <c r="AG10" s="5" t="s">
        <v>29</v>
      </c>
      <c r="AH10" s="5" t="s">
        <v>29</v>
      </c>
      <c r="AI10" s="5" t="s">
        <v>29</v>
      </c>
      <c r="AJ10" s="5" t="s">
        <v>29</v>
      </c>
      <c r="AK10" s="5" t="s">
        <v>29</v>
      </c>
      <c r="AL10" s="5" t="s">
        <v>29</v>
      </c>
      <c r="AM10" s="54">
        <v>20.453867199999998</v>
      </c>
      <c r="AN10" s="63">
        <v>0.6</v>
      </c>
      <c r="AO10" s="67">
        <v>0.34</v>
      </c>
      <c r="AP10" s="70">
        <v>0.34</v>
      </c>
      <c r="AQ10" s="70" t="s">
        <v>29</v>
      </c>
      <c r="AR10" s="15">
        <v>259</v>
      </c>
      <c r="AS10" s="12">
        <v>0</v>
      </c>
      <c r="AT10" s="63">
        <v>2.2000000000000002</v>
      </c>
      <c r="AU10" s="70">
        <v>2.2000000000000002</v>
      </c>
      <c r="AV10" s="70">
        <v>2.2000000000000002</v>
      </c>
      <c r="AW10" s="70" t="s">
        <v>29</v>
      </c>
      <c r="AX10" s="15">
        <v>92</v>
      </c>
      <c r="AY10" s="14" t="s">
        <v>29</v>
      </c>
      <c r="AZ10" s="14" t="s">
        <v>29</v>
      </c>
      <c r="BA10" s="14">
        <v>0.5</v>
      </c>
      <c r="BB10" s="4">
        <v>0.52</v>
      </c>
      <c r="BC10" s="12">
        <v>22</v>
      </c>
      <c r="BD10" s="11" t="s">
        <v>29</v>
      </c>
      <c r="BE10" s="4">
        <v>0</v>
      </c>
      <c r="BF10" s="22">
        <v>0</v>
      </c>
      <c r="BG10" s="32">
        <v>20</v>
      </c>
      <c r="BH10" s="4">
        <v>31</v>
      </c>
      <c r="BI10" s="5" t="s">
        <v>29</v>
      </c>
      <c r="BJ10" s="5" t="s">
        <v>29</v>
      </c>
      <c r="BK10" s="5" t="s">
        <v>29</v>
      </c>
      <c r="BL10" s="5" t="s">
        <v>29</v>
      </c>
      <c r="BM10" s="5" t="s">
        <v>29</v>
      </c>
      <c r="BN10" s="75" t="s">
        <v>29</v>
      </c>
      <c r="BO10" s="14">
        <v>30</v>
      </c>
      <c r="BP10" s="14" t="s">
        <v>29</v>
      </c>
      <c r="BQ10" s="5">
        <v>50</v>
      </c>
      <c r="BR10" s="66" t="s">
        <v>29</v>
      </c>
      <c r="BS10" s="69" t="s">
        <v>29</v>
      </c>
      <c r="BT10" s="69" t="s">
        <v>29</v>
      </c>
      <c r="BU10" s="14" t="s">
        <v>29</v>
      </c>
      <c r="BV10" t="s">
        <v>175</v>
      </c>
      <c r="BW10" s="14" t="s">
        <v>38</v>
      </c>
      <c r="BX10" s="49" t="s">
        <v>29</v>
      </c>
      <c r="BY10" s="15" t="s">
        <v>163</v>
      </c>
      <c r="BZ10" s="11" t="s">
        <v>29</v>
      </c>
      <c r="CA10" s="109"/>
    </row>
    <row r="11" spans="1:79" x14ac:dyDescent="0.35">
      <c r="A11" s="4" t="s">
        <v>59</v>
      </c>
      <c r="B11" s="4" t="s">
        <v>52</v>
      </c>
      <c r="C11" s="4" t="s">
        <v>42</v>
      </c>
      <c r="D11" s="4" t="s">
        <v>43</v>
      </c>
      <c r="E11" s="12">
        <v>34</v>
      </c>
      <c r="F11" s="12" t="s">
        <v>305</v>
      </c>
      <c r="G11" s="12" t="s">
        <v>306</v>
      </c>
      <c r="H11" s="5">
        <v>2004</v>
      </c>
      <c r="I11" s="5">
        <v>2014</v>
      </c>
      <c r="J11" s="33">
        <v>4788</v>
      </c>
      <c r="K11" s="35">
        <v>110</v>
      </c>
      <c r="L11" s="75">
        <v>55</v>
      </c>
      <c r="M11" s="15">
        <v>60.3</v>
      </c>
      <c r="N11" s="5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>
        <v>0</v>
      </c>
      <c r="T11" s="32">
        <v>0</v>
      </c>
      <c r="U11" s="23">
        <v>72</v>
      </c>
      <c r="V11" s="5" t="s">
        <v>29</v>
      </c>
      <c r="W11" s="4" t="s">
        <v>29</v>
      </c>
      <c r="X11" s="4" t="s">
        <v>29</v>
      </c>
      <c r="Y11" s="4" t="s">
        <v>29</v>
      </c>
      <c r="Z11" s="4" t="s">
        <v>29</v>
      </c>
      <c r="AA11" s="4" t="s">
        <v>29</v>
      </c>
      <c r="AB11" s="12" t="s">
        <v>29</v>
      </c>
      <c r="AC11" s="24" t="s">
        <v>29</v>
      </c>
      <c r="AD11" s="21" t="s">
        <v>29</v>
      </c>
      <c r="AE11" s="5" t="s">
        <v>29</v>
      </c>
      <c r="AF11" s="5" t="s">
        <v>29</v>
      </c>
      <c r="AG11" s="5" t="s">
        <v>29</v>
      </c>
      <c r="AH11" s="5" t="s">
        <v>29</v>
      </c>
      <c r="AI11" s="5" t="s">
        <v>29</v>
      </c>
      <c r="AJ11" s="5" t="s">
        <v>29</v>
      </c>
      <c r="AK11" s="5" t="s">
        <v>29</v>
      </c>
      <c r="AL11" s="5" t="s">
        <v>29</v>
      </c>
      <c r="AM11" s="54">
        <v>19.517228639999995</v>
      </c>
      <c r="AN11" s="63">
        <v>0.6</v>
      </c>
      <c r="AO11" s="67">
        <v>0.34</v>
      </c>
      <c r="AP11" s="70">
        <v>0.34</v>
      </c>
      <c r="AQ11" s="70" t="s">
        <v>29</v>
      </c>
      <c r="AR11" s="15">
        <v>259</v>
      </c>
      <c r="AS11" s="12">
        <v>0</v>
      </c>
      <c r="AT11" s="63">
        <v>2.2000000000000002</v>
      </c>
      <c r="AU11" s="70">
        <v>2</v>
      </c>
      <c r="AV11" s="70">
        <v>2</v>
      </c>
      <c r="AW11" s="70" t="s">
        <v>29</v>
      </c>
      <c r="AX11" s="15">
        <v>68</v>
      </c>
      <c r="AY11" s="14" t="s">
        <v>29</v>
      </c>
      <c r="AZ11" s="14" t="s">
        <v>29</v>
      </c>
      <c r="BA11" s="14">
        <v>0.5</v>
      </c>
      <c r="BB11" s="4">
        <v>0.67</v>
      </c>
      <c r="BC11" s="12">
        <v>23</v>
      </c>
      <c r="BD11" s="11" t="s">
        <v>29</v>
      </c>
      <c r="BE11" s="4">
        <v>0</v>
      </c>
      <c r="BF11" s="22">
        <v>0</v>
      </c>
      <c r="BG11" s="32">
        <v>20</v>
      </c>
      <c r="BH11" s="4">
        <v>29</v>
      </c>
      <c r="BI11" s="5" t="s">
        <v>29</v>
      </c>
      <c r="BJ11" s="5" t="s">
        <v>29</v>
      </c>
      <c r="BK11" s="5" t="s">
        <v>29</v>
      </c>
      <c r="BL11" s="5" t="s">
        <v>29</v>
      </c>
      <c r="BM11" s="5" t="s">
        <v>29</v>
      </c>
      <c r="BN11" s="75" t="s">
        <v>29</v>
      </c>
      <c r="BO11" s="14">
        <v>30</v>
      </c>
      <c r="BP11" s="14" t="s">
        <v>29</v>
      </c>
      <c r="BQ11" s="5">
        <v>50</v>
      </c>
      <c r="BR11" s="66" t="s">
        <v>29</v>
      </c>
      <c r="BS11" s="69" t="s">
        <v>29</v>
      </c>
      <c r="BT11" s="69" t="s">
        <v>29</v>
      </c>
      <c r="BU11" s="14" t="s">
        <v>29</v>
      </c>
      <c r="BV11" t="s">
        <v>175</v>
      </c>
      <c r="BW11" s="14" t="s">
        <v>38</v>
      </c>
      <c r="BX11" s="49" t="s">
        <v>29</v>
      </c>
      <c r="BY11" s="15" t="s">
        <v>163</v>
      </c>
      <c r="BZ11" s="11" t="s">
        <v>29</v>
      </c>
      <c r="CA11" s="109"/>
    </row>
    <row r="12" spans="1:79" x14ac:dyDescent="0.35">
      <c r="A12" s="4" t="s">
        <v>64</v>
      </c>
      <c r="B12" s="4" t="s">
        <v>53</v>
      </c>
      <c r="C12" s="4" t="s">
        <v>42</v>
      </c>
      <c r="D12" s="4" t="s">
        <v>43</v>
      </c>
      <c r="E12" s="12">
        <v>30</v>
      </c>
      <c r="F12" s="12" t="s">
        <v>307</v>
      </c>
      <c r="G12" s="12" t="s">
        <v>308</v>
      </c>
      <c r="H12" s="5">
        <v>2004</v>
      </c>
      <c r="I12" s="5">
        <v>2014</v>
      </c>
      <c r="J12" s="33">
        <v>3681</v>
      </c>
      <c r="K12" s="35">
        <v>110</v>
      </c>
      <c r="L12" s="75">
        <v>55</v>
      </c>
      <c r="M12" s="15">
        <v>57.4</v>
      </c>
      <c r="N12" s="5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>
        <v>0</v>
      </c>
      <c r="T12" s="32">
        <v>0</v>
      </c>
      <c r="U12" s="23">
        <v>66.400000000000006</v>
      </c>
      <c r="V12" s="5" t="s">
        <v>29</v>
      </c>
      <c r="W12" s="4" t="s">
        <v>29</v>
      </c>
      <c r="X12" s="4" t="s">
        <v>29</v>
      </c>
      <c r="Y12" s="4" t="s">
        <v>29</v>
      </c>
      <c r="Z12" s="4" t="s">
        <v>29</v>
      </c>
      <c r="AA12" s="4" t="s">
        <v>29</v>
      </c>
      <c r="AB12" s="12" t="s">
        <v>29</v>
      </c>
      <c r="AC12" s="24" t="s">
        <v>29</v>
      </c>
      <c r="AD12" s="21" t="s">
        <v>29</v>
      </c>
      <c r="AE12" s="5" t="s">
        <v>29</v>
      </c>
      <c r="AF12" s="5" t="s">
        <v>29</v>
      </c>
      <c r="AG12" s="5" t="s">
        <v>29</v>
      </c>
      <c r="AH12" s="5" t="s">
        <v>29</v>
      </c>
      <c r="AI12" s="5" t="s">
        <v>29</v>
      </c>
      <c r="AJ12" s="5" t="s">
        <v>29</v>
      </c>
      <c r="AK12" s="5" t="s">
        <v>29</v>
      </c>
      <c r="AL12" s="5" t="s">
        <v>29</v>
      </c>
      <c r="AM12" s="54">
        <v>14.283163439999997</v>
      </c>
      <c r="AN12" s="63">
        <v>0.6</v>
      </c>
      <c r="AO12" s="67">
        <v>0.34</v>
      </c>
      <c r="AP12" s="70">
        <v>0.34</v>
      </c>
      <c r="AQ12" s="70" t="s">
        <v>29</v>
      </c>
      <c r="AR12" s="15">
        <v>259</v>
      </c>
      <c r="AS12" s="12">
        <v>0</v>
      </c>
      <c r="AT12" s="63">
        <v>2.2000000000000002</v>
      </c>
      <c r="AU12" s="70">
        <v>2.2000000000000002</v>
      </c>
      <c r="AV12" s="70">
        <v>2.2000000000000002</v>
      </c>
      <c r="AW12" s="70" t="s">
        <v>29</v>
      </c>
      <c r="AX12" s="15">
        <v>66</v>
      </c>
      <c r="AY12" s="14" t="s">
        <v>29</v>
      </c>
      <c r="AZ12" s="14" t="s">
        <v>29</v>
      </c>
      <c r="BA12" s="14">
        <v>0.5</v>
      </c>
      <c r="BB12" s="4">
        <v>0.5</v>
      </c>
      <c r="BC12" s="12">
        <v>15</v>
      </c>
      <c r="BD12" s="11" t="s">
        <v>29</v>
      </c>
      <c r="BE12" s="4">
        <v>0</v>
      </c>
      <c r="BF12" s="22">
        <v>0</v>
      </c>
      <c r="BG12" s="32">
        <v>20</v>
      </c>
      <c r="BH12" s="4">
        <v>44</v>
      </c>
      <c r="BI12" s="5" t="s">
        <v>29</v>
      </c>
      <c r="BJ12" s="5" t="s">
        <v>29</v>
      </c>
      <c r="BK12" s="5" t="s">
        <v>29</v>
      </c>
      <c r="BL12" s="5" t="s">
        <v>29</v>
      </c>
      <c r="BM12" s="5" t="s">
        <v>29</v>
      </c>
      <c r="BN12" s="75" t="s">
        <v>29</v>
      </c>
      <c r="BO12" s="14">
        <v>30</v>
      </c>
      <c r="BP12" s="14" t="s">
        <v>29</v>
      </c>
      <c r="BQ12" s="5">
        <v>50</v>
      </c>
      <c r="BR12" s="66" t="s">
        <v>29</v>
      </c>
      <c r="BS12" s="69" t="s">
        <v>29</v>
      </c>
      <c r="BT12" s="69" t="s">
        <v>29</v>
      </c>
      <c r="BU12" s="14" t="s">
        <v>29</v>
      </c>
      <c r="BV12" t="s">
        <v>175</v>
      </c>
      <c r="BW12" s="14" t="s">
        <v>38</v>
      </c>
      <c r="BX12" s="49" t="s">
        <v>29</v>
      </c>
      <c r="BY12" s="15" t="s">
        <v>163</v>
      </c>
      <c r="BZ12" s="11" t="s">
        <v>29</v>
      </c>
      <c r="CA12" s="109"/>
    </row>
    <row r="13" spans="1:79" x14ac:dyDescent="0.35">
      <c r="A13" s="4" t="s">
        <v>63</v>
      </c>
      <c r="B13" s="4" t="s">
        <v>54</v>
      </c>
      <c r="C13" s="4" t="s">
        <v>42</v>
      </c>
      <c r="D13" s="4" t="s">
        <v>43</v>
      </c>
      <c r="E13" s="12">
        <v>69</v>
      </c>
      <c r="F13" s="12" t="s">
        <v>309</v>
      </c>
      <c r="G13" s="12" t="s">
        <v>310</v>
      </c>
      <c r="H13" s="5">
        <v>2004</v>
      </c>
      <c r="I13" s="5">
        <v>2014</v>
      </c>
      <c r="J13" s="33">
        <v>7347</v>
      </c>
      <c r="K13" s="35">
        <v>110</v>
      </c>
      <c r="L13" s="75">
        <v>55</v>
      </c>
      <c r="M13" s="15">
        <v>55</v>
      </c>
      <c r="N13" s="5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>
        <v>0</v>
      </c>
      <c r="T13" s="32">
        <v>0</v>
      </c>
      <c r="U13" s="23">
        <v>62</v>
      </c>
      <c r="V13" s="5" t="s">
        <v>29</v>
      </c>
      <c r="W13" s="4" t="s">
        <v>29</v>
      </c>
      <c r="X13" s="4" t="s">
        <v>29</v>
      </c>
      <c r="Y13" s="4" t="s">
        <v>29</v>
      </c>
      <c r="Z13" s="4" t="s">
        <v>29</v>
      </c>
      <c r="AA13" s="4" t="s">
        <v>29</v>
      </c>
      <c r="AB13" s="12" t="s">
        <v>29</v>
      </c>
      <c r="AC13" s="24" t="s">
        <v>29</v>
      </c>
      <c r="AD13" s="21" t="s">
        <v>29</v>
      </c>
      <c r="AE13" s="5" t="s">
        <v>29</v>
      </c>
      <c r="AF13" s="5" t="s">
        <v>29</v>
      </c>
      <c r="AG13" s="5" t="s">
        <v>29</v>
      </c>
      <c r="AH13" s="5" t="s">
        <v>29</v>
      </c>
      <c r="AI13" s="5" t="s">
        <v>29</v>
      </c>
      <c r="AJ13" s="5" t="s">
        <v>29</v>
      </c>
      <c r="AK13" s="5" t="s">
        <v>29</v>
      </c>
      <c r="AL13" s="5" t="s">
        <v>29</v>
      </c>
      <c r="AM13" s="54">
        <v>27.316145999999996</v>
      </c>
      <c r="AN13" s="63">
        <v>0.6</v>
      </c>
      <c r="AO13" s="67">
        <v>0.6</v>
      </c>
      <c r="AP13" s="70">
        <v>0.6</v>
      </c>
      <c r="AQ13" s="70" t="s">
        <v>29</v>
      </c>
      <c r="AR13" s="15">
        <v>845</v>
      </c>
      <c r="AS13" s="12">
        <v>1700</v>
      </c>
      <c r="AT13" s="63">
        <v>2.2000000000000002</v>
      </c>
      <c r="AU13" s="70">
        <v>2.2000000000000002</v>
      </c>
      <c r="AV13" s="70">
        <v>2.2000000000000002</v>
      </c>
      <c r="AW13" s="70" t="s">
        <v>29</v>
      </c>
      <c r="AX13" s="15">
        <v>152</v>
      </c>
      <c r="AY13" s="14" t="s">
        <v>29</v>
      </c>
      <c r="AZ13" s="14" t="s">
        <v>29</v>
      </c>
      <c r="BA13" s="14">
        <v>0.5</v>
      </c>
      <c r="BB13" s="4">
        <v>0.55000000000000004</v>
      </c>
      <c r="BC13" s="12">
        <v>38</v>
      </c>
      <c r="BD13" s="11" t="s">
        <v>29</v>
      </c>
      <c r="BE13" s="4">
        <v>13</v>
      </c>
      <c r="BF13" s="24">
        <v>5</v>
      </c>
      <c r="BG13" s="32">
        <v>20</v>
      </c>
      <c r="BH13" s="4">
        <v>32</v>
      </c>
      <c r="BI13" s="5" t="s">
        <v>29</v>
      </c>
      <c r="BJ13" s="5" t="s">
        <v>29</v>
      </c>
      <c r="BK13" s="5" t="s">
        <v>29</v>
      </c>
      <c r="BL13" s="5" t="s">
        <v>29</v>
      </c>
      <c r="BM13" s="5" t="s">
        <v>29</v>
      </c>
      <c r="BN13" s="75" t="s">
        <v>29</v>
      </c>
      <c r="BO13" s="14">
        <v>30</v>
      </c>
      <c r="BP13" s="14" t="s">
        <v>29</v>
      </c>
      <c r="BQ13" s="5">
        <v>50</v>
      </c>
      <c r="BR13" s="66" t="s">
        <v>29</v>
      </c>
      <c r="BS13" s="69" t="s">
        <v>29</v>
      </c>
      <c r="BT13" s="69" t="s">
        <v>29</v>
      </c>
      <c r="BU13" s="14" t="s">
        <v>29</v>
      </c>
      <c r="BV13" t="s">
        <v>175</v>
      </c>
      <c r="BW13" s="14" t="s">
        <v>38</v>
      </c>
      <c r="BX13" s="49" t="s">
        <v>29</v>
      </c>
      <c r="BY13" s="15" t="s">
        <v>163</v>
      </c>
      <c r="BZ13" s="11" t="s">
        <v>29</v>
      </c>
      <c r="CA13" s="109"/>
    </row>
    <row r="14" spans="1:79" x14ac:dyDescent="0.35">
      <c r="A14" s="4" t="s">
        <v>68</v>
      </c>
      <c r="B14" s="4" t="s">
        <v>55</v>
      </c>
      <c r="C14" s="4" t="s">
        <v>42</v>
      </c>
      <c r="D14" s="4" t="s">
        <v>43</v>
      </c>
      <c r="E14" s="12">
        <v>123</v>
      </c>
      <c r="F14" s="12" t="s">
        <v>311</v>
      </c>
      <c r="G14" s="12" t="s">
        <v>312</v>
      </c>
      <c r="H14" s="5">
        <v>2004</v>
      </c>
      <c r="I14" s="5">
        <v>2014</v>
      </c>
      <c r="J14" s="33">
        <v>12626</v>
      </c>
      <c r="K14" s="35">
        <v>110</v>
      </c>
      <c r="L14" s="75">
        <v>55</v>
      </c>
      <c r="M14" s="15">
        <v>66.3</v>
      </c>
      <c r="N14" s="5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>
        <v>0</v>
      </c>
      <c r="T14" s="32">
        <v>0</v>
      </c>
      <c r="U14" s="23">
        <v>70</v>
      </c>
      <c r="V14" s="5" t="s">
        <v>29</v>
      </c>
      <c r="W14" s="4" t="s">
        <v>29</v>
      </c>
      <c r="X14" s="4" t="s">
        <v>29</v>
      </c>
      <c r="Y14" s="4" t="s">
        <v>29</v>
      </c>
      <c r="Z14" s="4" t="s">
        <v>29</v>
      </c>
      <c r="AA14" s="4" t="s">
        <v>29</v>
      </c>
      <c r="AB14" s="12" t="s">
        <v>29</v>
      </c>
      <c r="AC14" s="24" t="s">
        <v>29</v>
      </c>
      <c r="AD14" s="21" t="s">
        <v>29</v>
      </c>
      <c r="AE14" s="5" t="s">
        <v>29</v>
      </c>
      <c r="AF14" s="5" t="s">
        <v>29</v>
      </c>
      <c r="AG14" s="5" t="s">
        <v>29</v>
      </c>
      <c r="AH14" s="5" t="s">
        <v>29</v>
      </c>
      <c r="AI14" s="5" t="s">
        <v>29</v>
      </c>
      <c r="AJ14" s="5" t="s">
        <v>29</v>
      </c>
      <c r="AK14" s="5" t="s">
        <v>29</v>
      </c>
      <c r="AL14" s="5" t="s">
        <v>29</v>
      </c>
      <c r="AM14" s="54">
        <v>56.58821687999999</v>
      </c>
      <c r="AN14" s="63">
        <v>0.6</v>
      </c>
      <c r="AO14" s="67">
        <v>0.6</v>
      </c>
      <c r="AP14" s="70">
        <v>0.6</v>
      </c>
      <c r="AQ14" s="70" t="s">
        <v>29</v>
      </c>
      <c r="AR14" s="15">
        <v>845</v>
      </c>
      <c r="AS14" s="12">
        <v>0</v>
      </c>
      <c r="AT14" s="63">
        <v>2.2000000000000002</v>
      </c>
      <c r="AU14" s="70">
        <v>1.5</v>
      </c>
      <c r="AV14" s="70">
        <v>1.5</v>
      </c>
      <c r="AW14" s="70" t="s">
        <v>29</v>
      </c>
      <c r="AX14" s="15">
        <v>185</v>
      </c>
      <c r="AY14" s="14" t="s">
        <v>29</v>
      </c>
      <c r="AZ14" s="14" t="s">
        <v>29</v>
      </c>
      <c r="BA14" s="14">
        <v>0.5</v>
      </c>
      <c r="BB14" s="4">
        <v>0.5</v>
      </c>
      <c r="BC14" s="12">
        <v>62</v>
      </c>
      <c r="BD14" s="11" t="s">
        <v>29</v>
      </c>
      <c r="BE14" s="4">
        <v>5</v>
      </c>
      <c r="BF14" s="24">
        <v>3</v>
      </c>
      <c r="BG14" s="32">
        <v>20</v>
      </c>
      <c r="BH14" s="4">
        <v>49</v>
      </c>
      <c r="BI14" s="5" t="s">
        <v>29</v>
      </c>
      <c r="BJ14" s="5" t="s">
        <v>29</v>
      </c>
      <c r="BK14" s="5" t="s">
        <v>29</v>
      </c>
      <c r="BL14" s="5" t="s">
        <v>29</v>
      </c>
      <c r="BM14" s="5" t="s">
        <v>29</v>
      </c>
      <c r="BN14" s="75" t="s">
        <v>29</v>
      </c>
      <c r="BO14" s="14">
        <v>30</v>
      </c>
      <c r="BP14" s="14" t="s">
        <v>29</v>
      </c>
      <c r="BQ14" s="5">
        <v>50</v>
      </c>
      <c r="BR14" s="66" t="s">
        <v>29</v>
      </c>
      <c r="BS14" s="69" t="s">
        <v>29</v>
      </c>
      <c r="BT14" s="69" t="s">
        <v>29</v>
      </c>
      <c r="BU14" s="14" t="s">
        <v>29</v>
      </c>
      <c r="BV14" t="s">
        <v>175</v>
      </c>
      <c r="BW14" s="14" t="s">
        <v>38</v>
      </c>
      <c r="BX14" s="49" t="s">
        <v>29</v>
      </c>
      <c r="BY14" s="15" t="s">
        <v>163</v>
      </c>
      <c r="BZ14" s="11" t="s">
        <v>29</v>
      </c>
      <c r="CA14" s="109"/>
    </row>
    <row r="15" spans="1:79" x14ac:dyDescent="0.35">
      <c r="A15" s="4" t="s">
        <v>61</v>
      </c>
      <c r="B15" s="4" t="s">
        <v>56</v>
      </c>
      <c r="C15" s="4" t="s">
        <v>42</v>
      </c>
      <c r="D15" s="4" t="s">
        <v>43</v>
      </c>
      <c r="E15" s="12">
        <v>109</v>
      </c>
      <c r="F15" s="12" t="s">
        <v>313</v>
      </c>
      <c r="G15" s="12" t="s">
        <v>314</v>
      </c>
      <c r="H15" s="5">
        <v>2004</v>
      </c>
      <c r="I15" s="5">
        <v>2014</v>
      </c>
      <c r="J15" s="33">
        <v>11976</v>
      </c>
      <c r="K15" s="35">
        <v>110</v>
      </c>
      <c r="L15" s="75">
        <v>55</v>
      </c>
      <c r="M15" s="15">
        <v>89</v>
      </c>
      <c r="N15" s="5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>
        <v>0</v>
      </c>
      <c r="T15" s="32">
        <v>0</v>
      </c>
      <c r="U15" s="23">
        <v>53</v>
      </c>
      <c r="V15" s="5" t="s">
        <v>29</v>
      </c>
      <c r="W15" s="4" t="s">
        <v>29</v>
      </c>
      <c r="X15" s="4" t="s">
        <v>29</v>
      </c>
      <c r="Y15" s="4" t="s">
        <v>29</v>
      </c>
      <c r="Z15" s="4" t="s">
        <v>29</v>
      </c>
      <c r="AA15" s="4" t="s">
        <v>29</v>
      </c>
      <c r="AB15" s="12" t="s">
        <v>29</v>
      </c>
      <c r="AC15" s="24" t="s">
        <v>29</v>
      </c>
      <c r="AD15" s="21" t="s">
        <v>29</v>
      </c>
      <c r="AE15" s="5" t="s">
        <v>29</v>
      </c>
      <c r="AF15" s="5" t="s">
        <v>29</v>
      </c>
      <c r="AG15" s="5" t="s">
        <v>29</v>
      </c>
      <c r="AH15" s="5" t="s">
        <v>29</v>
      </c>
      <c r="AI15" s="5" t="s">
        <v>29</v>
      </c>
      <c r="AJ15" s="5" t="s">
        <v>29</v>
      </c>
      <c r="AK15" s="5" t="s">
        <v>29</v>
      </c>
      <c r="AL15" s="5" t="s">
        <v>29</v>
      </c>
      <c r="AM15" s="54">
        <v>72.052406399999995</v>
      </c>
      <c r="AN15" s="63">
        <v>0.6</v>
      </c>
      <c r="AO15" s="67">
        <v>0.31</v>
      </c>
      <c r="AP15" s="70">
        <v>0.31</v>
      </c>
      <c r="AQ15" s="70" t="s">
        <v>29</v>
      </c>
      <c r="AR15" s="15">
        <v>345</v>
      </c>
      <c r="AS15" s="12">
        <v>0</v>
      </c>
      <c r="AT15" s="63">
        <v>2.2000000000000002</v>
      </c>
      <c r="AU15" s="70">
        <v>1.8</v>
      </c>
      <c r="AV15" s="70" t="s">
        <v>29</v>
      </c>
      <c r="AW15" s="70" t="s">
        <v>29</v>
      </c>
      <c r="AX15" s="15">
        <v>199</v>
      </c>
      <c r="AY15" s="14" t="s">
        <v>29</v>
      </c>
      <c r="AZ15" s="14" t="s">
        <v>29</v>
      </c>
      <c r="BA15" s="14">
        <v>0.5</v>
      </c>
      <c r="BB15" s="4">
        <v>0.55000000000000004</v>
      </c>
      <c r="BC15" s="12">
        <v>60</v>
      </c>
      <c r="BD15" s="11" t="s">
        <v>29</v>
      </c>
      <c r="BE15" s="4">
        <v>0</v>
      </c>
      <c r="BF15" s="24">
        <v>0</v>
      </c>
      <c r="BG15" s="32">
        <v>20</v>
      </c>
      <c r="BH15" s="4">
        <v>49</v>
      </c>
      <c r="BI15" s="5" t="s">
        <v>29</v>
      </c>
      <c r="BJ15" s="5" t="s">
        <v>29</v>
      </c>
      <c r="BK15" s="5" t="s">
        <v>29</v>
      </c>
      <c r="BL15" s="5" t="s">
        <v>29</v>
      </c>
      <c r="BM15" s="5" t="s">
        <v>29</v>
      </c>
      <c r="BN15" s="75" t="s">
        <v>29</v>
      </c>
      <c r="BO15" s="14">
        <v>30</v>
      </c>
      <c r="BP15" s="14" t="s">
        <v>29</v>
      </c>
      <c r="BQ15" s="5">
        <v>50</v>
      </c>
      <c r="BR15" s="66" t="s">
        <v>29</v>
      </c>
      <c r="BS15" s="69" t="s">
        <v>29</v>
      </c>
      <c r="BT15" s="69" t="s">
        <v>29</v>
      </c>
      <c r="BU15" s="14" t="s">
        <v>29</v>
      </c>
      <c r="BV15" t="s">
        <v>175</v>
      </c>
      <c r="BW15" s="14" t="s">
        <v>38</v>
      </c>
      <c r="BX15" s="49" t="s">
        <v>29</v>
      </c>
      <c r="BY15" s="15" t="s">
        <v>163</v>
      </c>
      <c r="BZ15" s="11" t="s">
        <v>29</v>
      </c>
      <c r="CA15" s="109"/>
    </row>
    <row r="16" spans="1:79" x14ac:dyDescent="0.35">
      <c r="A16" s="4" t="s">
        <v>62</v>
      </c>
      <c r="B16" s="4" t="s">
        <v>57</v>
      </c>
      <c r="C16" s="4" t="s">
        <v>42</v>
      </c>
      <c r="D16" s="4" t="s">
        <v>43</v>
      </c>
      <c r="E16" s="12">
        <v>69</v>
      </c>
      <c r="F16" s="12" t="s">
        <v>315</v>
      </c>
      <c r="G16" s="12" t="s">
        <v>316</v>
      </c>
      <c r="H16" s="5">
        <v>2004</v>
      </c>
      <c r="I16" s="5">
        <v>2014</v>
      </c>
      <c r="J16" s="33">
        <v>7615</v>
      </c>
      <c r="K16" s="35">
        <v>110</v>
      </c>
      <c r="L16" s="75">
        <v>55</v>
      </c>
      <c r="M16" s="15">
        <v>75</v>
      </c>
      <c r="N16" s="5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>
        <v>0</v>
      </c>
      <c r="T16" s="32">
        <v>0</v>
      </c>
      <c r="U16" s="23">
        <v>66</v>
      </c>
      <c r="V16" s="5" t="s">
        <v>29</v>
      </c>
      <c r="W16" s="4" t="s">
        <v>29</v>
      </c>
      <c r="X16" s="4" t="s">
        <v>29</v>
      </c>
      <c r="Y16" s="4" t="s">
        <v>29</v>
      </c>
      <c r="Z16" s="4" t="s">
        <v>29</v>
      </c>
      <c r="AA16" s="4" t="s">
        <v>29</v>
      </c>
      <c r="AB16" s="12" t="s">
        <v>29</v>
      </c>
      <c r="AC16" s="24" t="s">
        <v>29</v>
      </c>
      <c r="AD16" s="21" t="s">
        <v>29</v>
      </c>
      <c r="AE16" s="5" t="s">
        <v>29</v>
      </c>
      <c r="AF16" s="5" t="s">
        <v>29</v>
      </c>
      <c r="AG16" s="5" t="s">
        <v>29</v>
      </c>
      <c r="AH16" s="5" t="s">
        <v>29</v>
      </c>
      <c r="AI16" s="5" t="s">
        <v>29</v>
      </c>
      <c r="AJ16" s="5" t="s">
        <v>29</v>
      </c>
      <c r="AK16" s="5" t="s">
        <v>29</v>
      </c>
      <c r="AL16" s="5" t="s">
        <v>29</v>
      </c>
      <c r="AM16" s="54">
        <v>38.608049999999999</v>
      </c>
      <c r="AN16" s="63">
        <v>0.6</v>
      </c>
      <c r="AO16" s="67">
        <v>0.31</v>
      </c>
      <c r="AP16" s="70">
        <v>0.31</v>
      </c>
      <c r="AQ16" s="70" t="s">
        <v>29</v>
      </c>
      <c r="AR16" s="15">
        <v>345</v>
      </c>
      <c r="AS16" s="12">
        <v>0</v>
      </c>
      <c r="AT16" s="63">
        <v>2.2000000000000002</v>
      </c>
      <c r="AU16" s="70">
        <v>1.8</v>
      </c>
      <c r="AV16" s="70">
        <v>2</v>
      </c>
      <c r="AW16" s="70" t="s">
        <v>29</v>
      </c>
      <c r="AX16" s="15">
        <v>126</v>
      </c>
      <c r="AY16" s="14" t="s">
        <v>29</v>
      </c>
      <c r="AZ16" s="14" t="s">
        <v>29</v>
      </c>
      <c r="BA16" s="14">
        <v>0.5</v>
      </c>
      <c r="BB16" s="4">
        <v>0.55000000000000004</v>
      </c>
      <c r="BC16" s="12">
        <v>38</v>
      </c>
      <c r="BD16" s="11" t="s">
        <v>29</v>
      </c>
      <c r="BE16" s="4">
        <v>0</v>
      </c>
      <c r="BF16" s="24">
        <v>0</v>
      </c>
      <c r="BG16" s="32">
        <v>20</v>
      </c>
      <c r="BH16" s="4">
        <v>49</v>
      </c>
      <c r="BI16" s="5" t="s">
        <v>29</v>
      </c>
      <c r="BJ16" s="5" t="s">
        <v>29</v>
      </c>
      <c r="BK16" s="5" t="s">
        <v>29</v>
      </c>
      <c r="BL16" s="5" t="s">
        <v>29</v>
      </c>
      <c r="BM16" s="5" t="s">
        <v>29</v>
      </c>
      <c r="BN16" s="75" t="s">
        <v>29</v>
      </c>
      <c r="BO16" s="14">
        <v>30</v>
      </c>
      <c r="BP16" s="14" t="s">
        <v>29</v>
      </c>
      <c r="BQ16" s="5">
        <v>50</v>
      </c>
      <c r="BR16" s="66" t="s">
        <v>29</v>
      </c>
      <c r="BS16" s="69" t="s">
        <v>29</v>
      </c>
      <c r="BT16" s="69" t="s">
        <v>29</v>
      </c>
      <c r="BU16" s="14" t="s">
        <v>29</v>
      </c>
      <c r="BV16" t="s">
        <v>175</v>
      </c>
      <c r="BW16" s="14" t="s">
        <v>38</v>
      </c>
      <c r="BX16" s="49" t="s">
        <v>29</v>
      </c>
      <c r="BY16" s="15" t="s">
        <v>163</v>
      </c>
      <c r="BZ16" s="11" t="s">
        <v>29</v>
      </c>
      <c r="CA16" s="109"/>
    </row>
    <row r="17" spans="1:79" s="3" customFormat="1" x14ac:dyDescent="0.35">
      <c r="A17" s="4" t="s">
        <v>60</v>
      </c>
      <c r="B17" s="4" t="s">
        <v>58</v>
      </c>
      <c r="C17" s="4" t="s">
        <v>42</v>
      </c>
      <c r="D17" s="4" t="s">
        <v>43</v>
      </c>
      <c r="E17" s="12">
        <v>31</v>
      </c>
      <c r="F17" s="12" t="s">
        <v>317</v>
      </c>
      <c r="G17" s="12" t="s">
        <v>318</v>
      </c>
      <c r="H17" s="5">
        <v>2004</v>
      </c>
      <c r="I17" s="5">
        <v>2014</v>
      </c>
      <c r="J17" s="33">
        <v>10277</v>
      </c>
      <c r="K17" s="36">
        <v>110</v>
      </c>
      <c r="L17" s="79">
        <v>55</v>
      </c>
      <c r="M17" s="15">
        <v>70</v>
      </c>
      <c r="N17" s="5" t="s">
        <v>29</v>
      </c>
      <c r="O17" s="5" t="s">
        <v>29</v>
      </c>
      <c r="P17" s="5" t="s">
        <v>29</v>
      </c>
      <c r="Q17" s="5" t="s">
        <v>29</v>
      </c>
      <c r="R17" s="5" t="s">
        <v>29</v>
      </c>
      <c r="S17" s="4">
        <v>0</v>
      </c>
      <c r="T17" s="32">
        <v>0</v>
      </c>
      <c r="U17" s="23">
        <v>68</v>
      </c>
      <c r="V17" s="5" t="s">
        <v>29</v>
      </c>
      <c r="W17" s="4" t="s">
        <v>29</v>
      </c>
      <c r="X17" s="4" t="s">
        <v>29</v>
      </c>
      <c r="Y17" s="4" t="s">
        <v>29</v>
      </c>
      <c r="Z17" s="4" t="s">
        <v>29</v>
      </c>
      <c r="AA17" s="4" t="s">
        <v>29</v>
      </c>
      <c r="AB17" s="12" t="s">
        <v>29</v>
      </c>
      <c r="AC17" s="24" t="s">
        <v>29</v>
      </c>
      <c r="AD17" s="21" t="s">
        <v>29</v>
      </c>
      <c r="AE17" s="5" t="s">
        <v>29</v>
      </c>
      <c r="AF17" s="5" t="s">
        <v>29</v>
      </c>
      <c r="AG17" s="5" t="s">
        <v>29</v>
      </c>
      <c r="AH17" s="5" t="s">
        <v>29</v>
      </c>
      <c r="AI17" s="5" t="s">
        <v>29</v>
      </c>
      <c r="AJ17" s="5" t="s">
        <v>29</v>
      </c>
      <c r="AK17" s="5" t="s">
        <v>29</v>
      </c>
      <c r="AL17" s="5" t="s">
        <v>29</v>
      </c>
      <c r="AM17" s="54">
        <v>48.630763999999992</v>
      </c>
      <c r="AN17" s="64">
        <v>0.6</v>
      </c>
      <c r="AO17" s="67">
        <v>0.38</v>
      </c>
      <c r="AP17" s="70">
        <v>0.38</v>
      </c>
      <c r="AQ17" s="70" t="s">
        <v>29</v>
      </c>
      <c r="AR17" s="15">
        <v>396</v>
      </c>
      <c r="AS17" s="12">
        <v>0</v>
      </c>
      <c r="AT17" s="64">
        <v>2.2000000000000002</v>
      </c>
      <c r="AU17" s="70">
        <v>1</v>
      </c>
      <c r="AV17" s="70">
        <v>2.2000000000000002</v>
      </c>
      <c r="AW17" s="70" t="s">
        <v>29</v>
      </c>
      <c r="AX17" s="15">
        <v>284</v>
      </c>
      <c r="AY17" s="14" t="s">
        <v>29</v>
      </c>
      <c r="AZ17" s="14" t="s">
        <v>29</v>
      </c>
      <c r="BA17" s="15">
        <v>0.5</v>
      </c>
      <c r="BB17" s="4">
        <v>0.47</v>
      </c>
      <c r="BC17" s="12">
        <v>61</v>
      </c>
      <c r="BD17" s="11" t="s">
        <v>29</v>
      </c>
      <c r="BE17" s="4">
        <v>0</v>
      </c>
      <c r="BF17" s="24">
        <v>0</v>
      </c>
      <c r="BG17" s="33">
        <v>20</v>
      </c>
      <c r="BH17" s="4">
        <v>30</v>
      </c>
      <c r="BI17" s="5" t="s">
        <v>29</v>
      </c>
      <c r="BJ17" s="5" t="s">
        <v>29</v>
      </c>
      <c r="BK17" s="5" t="s">
        <v>29</v>
      </c>
      <c r="BL17" s="5" t="s">
        <v>29</v>
      </c>
      <c r="BM17" s="5" t="s">
        <v>29</v>
      </c>
      <c r="BN17" s="75" t="s">
        <v>29</v>
      </c>
      <c r="BO17" s="15">
        <v>30</v>
      </c>
      <c r="BP17" s="14" t="s">
        <v>29</v>
      </c>
      <c r="BQ17" s="4">
        <v>50</v>
      </c>
      <c r="BR17" s="66" t="s">
        <v>29</v>
      </c>
      <c r="BS17" s="69" t="s">
        <v>29</v>
      </c>
      <c r="BT17" s="69" t="s">
        <v>29</v>
      </c>
      <c r="BU17" s="14" t="s">
        <v>29</v>
      </c>
      <c r="BV17" t="s">
        <v>175</v>
      </c>
      <c r="BW17" s="15" t="s">
        <v>38</v>
      </c>
      <c r="BX17" s="49" t="s">
        <v>29</v>
      </c>
      <c r="BY17" s="15" t="s">
        <v>163</v>
      </c>
      <c r="BZ17" s="11" t="s">
        <v>29</v>
      </c>
      <c r="CA17" s="111"/>
    </row>
    <row r="18" spans="1:79" s="7" customFormat="1" x14ac:dyDescent="0.35">
      <c r="A18" s="6" t="s">
        <v>91</v>
      </c>
      <c r="B18" s="6" t="s">
        <v>69</v>
      </c>
      <c r="C18" s="6" t="s">
        <v>45</v>
      </c>
      <c r="D18" s="6" t="s">
        <v>43</v>
      </c>
      <c r="E18" s="13">
        <v>75</v>
      </c>
      <c r="F18" s="13" t="s">
        <v>319</v>
      </c>
      <c r="G18" s="13" t="s">
        <v>320</v>
      </c>
      <c r="H18" s="8">
        <v>2004</v>
      </c>
      <c r="I18" s="6">
        <v>2017</v>
      </c>
      <c r="J18" s="34">
        <v>8285</v>
      </c>
      <c r="K18" s="44">
        <v>110</v>
      </c>
      <c r="L18" s="80">
        <v>55</v>
      </c>
      <c r="M18" s="16" t="s">
        <v>389</v>
      </c>
      <c r="N18" s="6" t="s">
        <v>389</v>
      </c>
      <c r="O18" s="6" t="s">
        <v>389</v>
      </c>
      <c r="P18" s="6" t="s">
        <v>389</v>
      </c>
      <c r="Q18" s="6" t="s">
        <v>389</v>
      </c>
      <c r="R18" s="6" t="s">
        <v>389</v>
      </c>
      <c r="S18" s="6" t="s">
        <v>389</v>
      </c>
      <c r="T18" s="34" t="s">
        <v>389</v>
      </c>
      <c r="U18" s="25">
        <v>59</v>
      </c>
      <c r="V18" s="6" t="s">
        <v>29</v>
      </c>
      <c r="W18" s="6" t="s">
        <v>29</v>
      </c>
      <c r="X18" s="6" t="s">
        <v>29</v>
      </c>
      <c r="Y18" s="6" t="s">
        <v>29</v>
      </c>
      <c r="Z18" s="6" t="s">
        <v>29</v>
      </c>
      <c r="AA18" s="6" t="s">
        <v>29</v>
      </c>
      <c r="AB18" s="6" t="s">
        <v>29</v>
      </c>
      <c r="AC18" s="6" t="s">
        <v>29</v>
      </c>
      <c r="AD18" s="25">
        <v>75</v>
      </c>
      <c r="AE18" s="6" t="s">
        <v>29</v>
      </c>
      <c r="AF18" s="6" t="s">
        <v>29</v>
      </c>
      <c r="AG18" s="6" t="s">
        <v>29</v>
      </c>
      <c r="AH18" s="6" t="s">
        <v>29</v>
      </c>
      <c r="AI18" s="6" t="s">
        <v>29</v>
      </c>
      <c r="AJ18" s="6" t="s">
        <v>29</v>
      </c>
      <c r="AK18" s="6" t="s">
        <v>29</v>
      </c>
      <c r="AL18" s="6" t="s">
        <v>29</v>
      </c>
      <c r="AM18" s="55">
        <v>48.630763999999992</v>
      </c>
      <c r="AN18" s="65">
        <v>0.6</v>
      </c>
      <c r="AO18" s="68">
        <v>0.22</v>
      </c>
      <c r="AP18" s="71">
        <v>0.22</v>
      </c>
      <c r="AQ18" s="71" t="s">
        <v>29</v>
      </c>
      <c r="AR18" s="16">
        <v>137.5</v>
      </c>
      <c r="AS18" s="13">
        <v>1550</v>
      </c>
      <c r="AT18" s="65">
        <v>2.2000000000000002</v>
      </c>
      <c r="AU18" s="71">
        <v>2.5</v>
      </c>
      <c r="AV18" s="71">
        <v>2.2000000000000002</v>
      </c>
      <c r="AW18" s="71">
        <v>2.2000000000000002</v>
      </c>
      <c r="AX18" s="16">
        <v>188</v>
      </c>
      <c r="AY18" s="16" t="s">
        <v>29</v>
      </c>
      <c r="AZ18" s="16" t="s">
        <v>29</v>
      </c>
      <c r="BA18" s="48">
        <v>0.5</v>
      </c>
      <c r="BB18" s="6">
        <v>0.56000000000000005</v>
      </c>
      <c r="BC18" s="13">
        <v>42</v>
      </c>
      <c r="BD18" s="13" t="s">
        <v>29</v>
      </c>
      <c r="BE18" s="6">
        <v>14</v>
      </c>
      <c r="BF18" s="26">
        <v>6</v>
      </c>
      <c r="BG18" s="47">
        <v>20</v>
      </c>
      <c r="BH18" s="6">
        <v>26.4</v>
      </c>
      <c r="BI18" s="6">
        <v>12.48</v>
      </c>
      <c r="BJ18" s="6">
        <v>7.54</v>
      </c>
      <c r="BK18" s="6">
        <v>5.2</v>
      </c>
      <c r="BL18" s="6">
        <v>0</v>
      </c>
      <c r="BM18" s="6">
        <v>0.52</v>
      </c>
      <c r="BN18" s="68">
        <v>0</v>
      </c>
      <c r="BO18" s="48">
        <v>30</v>
      </c>
      <c r="BP18" s="48" t="s">
        <v>29</v>
      </c>
      <c r="BQ18" s="8">
        <v>50</v>
      </c>
      <c r="BR18" s="102" t="s">
        <v>29</v>
      </c>
      <c r="BS18" s="101" t="s">
        <v>29</v>
      </c>
      <c r="BT18" s="101" t="s">
        <v>29</v>
      </c>
      <c r="BU18" s="48" t="s">
        <v>29</v>
      </c>
      <c r="BV18" t="s">
        <v>175</v>
      </c>
      <c r="BW18" s="48" t="s">
        <v>38</v>
      </c>
      <c r="BX18" s="51" t="s">
        <v>29</v>
      </c>
      <c r="BY18" s="16" t="s">
        <v>163</v>
      </c>
      <c r="BZ18" s="13" t="s">
        <v>29</v>
      </c>
      <c r="CA18" s="112"/>
    </row>
    <row r="19" spans="1:79" s="7" customFormat="1" x14ac:dyDescent="0.35">
      <c r="A19" s="6" t="s">
        <v>90</v>
      </c>
      <c r="B19" s="6" t="s">
        <v>70</v>
      </c>
      <c r="C19" s="6" t="s">
        <v>45</v>
      </c>
      <c r="D19" s="6" t="s">
        <v>43</v>
      </c>
      <c r="E19" s="13">
        <v>83</v>
      </c>
      <c r="F19" s="13" t="s">
        <v>321</v>
      </c>
      <c r="G19" s="13" t="s">
        <v>322</v>
      </c>
      <c r="H19" s="8">
        <v>2004</v>
      </c>
      <c r="I19" s="6">
        <v>2017</v>
      </c>
      <c r="J19" s="34">
        <v>7772</v>
      </c>
      <c r="K19" s="44">
        <v>110</v>
      </c>
      <c r="L19" s="80">
        <v>55</v>
      </c>
      <c r="M19" s="16" t="s">
        <v>389</v>
      </c>
      <c r="N19" s="6" t="s">
        <v>389</v>
      </c>
      <c r="O19" s="6" t="s">
        <v>389</v>
      </c>
      <c r="P19" s="6" t="s">
        <v>389</v>
      </c>
      <c r="Q19" s="6" t="s">
        <v>389</v>
      </c>
      <c r="R19" s="6" t="s">
        <v>389</v>
      </c>
      <c r="S19" s="6" t="s">
        <v>389</v>
      </c>
      <c r="T19" s="34" t="s">
        <v>389</v>
      </c>
      <c r="U19" s="25">
        <v>55</v>
      </c>
      <c r="V19" s="6" t="s">
        <v>29</v>
      </c>
      <c r="W19" s="6" t="s">
        <v>29</v>
      </c>
      <c r="X19" s="6" t="s">
        <v>29</v>
      </c>
      <c r="Y19" s="6" t="s">
        <v>29</v>
      </c>
      <c r="Z19" s="6" t="s">
        <v>29</v>
      </c>
      <c r="AA19" s="6" t="s">
        <v>29</v>
      </c>
      <c r="AB19" s="6" t="s">
        <v>29</v>
      </c>
      <c r="AC19" s="6" t="s">
        <v>29</v>
      </c>
      <c r="AD19" s="25">
        <v>75</v>
      </c>
      <c r="AE19" s="6" t="s">
        <v>29</v>
      </c>
      <c r="AF19" s="6" t="s">
        <v>29</v>
      </c>
      <c r="AG19" s="6" t="s">
        <v>29</v>
      </c>
      <c r="AH19" s="6" t="s">
        <v>29</v>
      </c>
      <c r="AI19" s="6" t="s">
        <v>29</v>
      </c>
      <c r="AJ19" s="6" t="s">
        <v>29</v>
      </c>
      <c r="AK19" s="6" t="s">
        <v>29</v>
      </c>
      <c r="AL19" s="6" t="s">
        <v>29</v>
      </c>
      <c r="AM19" s="55">
        <v>28.896295999999996</v>
      </c>
      <c r="AN19" s="65">
        <v>0.6</v>
      </c>
      <c r="AO19" s="68">
        <v>0.22</v>
      </c>
      <c r="AP19" s="71">
        <v>0.22</v>
      </c>
      <c r="AQ19" s="71" t="s">
        <v>29</v>
      </c>
      <c r="AR19" s="16">
        <v>137.5</v>
      </c>
      <c r="AS19" s="13">
        <v>1550</v>
      </c>
      <c r="AT19" s="65">
        <v>2.2000000000000002</v>
      </c>
      <c r="AU19" s="71">
        <v>2.5</v>
      </c>
      <c r="AV19" s="71">
        <v>2.2000000000000002</v>
      </c>
      <c r="AW19" s="71">
        <v>2.2000000000000002</v>
      </c>
      <c r="AX19" s="16">
        <v>208</v>
      </c>
      <c r="AY19" s="16" t="s">
        <v>29</v>
      </c>
      <c r="AZ19" s="16" t="s">
        <v>29</v>
      </c>
      <c r="BA19" s="48">
        <v>0.5</v>
      </c>
      <c r="BB19" s="6">
        <v>0.5</v>
      </c>
      <c r="BC19" s="13">
        <v>42</v>
      </c>
      <c r="BD19" s="13" t="s">
        <v>29</v>
      </c>
      <c r="BE19" s="6">
        <v>14</v>
      </c>
      <c r="BF19" s="26">
        <v>6</v>
      </c>
      <c r="BG19" s="47">
        <v>20</v>
      </c>
      <c r="BH19" s="6">
        <v>26.4</v>
      </c>
      <c r="BI19" s="6">
        <v>12.48</v>
      </c>
      <c r="BJ19" s="6">
        <v>7.54</v>
      </c>
      <c r="BK19" s="6">
        <v>5.2</v>
      </c>
      <c r="BL19" s="6">
        <v>0</v>
      </c>
      <c r="BM19" s="6">
        <v>0.52</v>
      </c>
      <c r="BN19" s="68">
        <v>0</v>
      </c>
      <c r="BO19" s="48">
        <v>30</v>
      </c>
      <c r="BP19" s="48" t="s">
        <v>29</v>
      </c>
      <c r="BQ19" s="8">
        <v>50</v>
      </c>
      <c r="BR19" s="102" t="s">
        <v>29</v>
      </c>
      <c r="BS19" s="101" t="s">
        <v>29</v>
      </c>
      <c r="BT19" s="101" t="s">
        <v>29</v>
      </c>
      <c r="BU19" s="48" t="s">
        <v>29</v>
      </c>
      <c r="BV19" t="s">
        <v>175</v>
      </c>
      <c r="BW19" s="48" t="s">
        <v>38</v>
      </c>
      <c r="BX19" s="51" t="s">
        <v>29</v>
      </c>
      <c r="BY19" s="16" t="s">
        <v>163</v>
      </c>
      <c r="BZ19" s="13" t="s">
        <v>29</v>
      </c>
      <c r="CA19" s="112"/>
    </row>
    <row r="20" spans="1:79" s="7" customFormat="1" x14ac:dyDescent="0.35">
      <c r="A20" s="6" t="s">
        <v>89</v>
      </c>
      <c r="B20" s="6" t="s">
        <v>71</v>
      </c>
      <c r="C20" s="6" t="s">
        <v>45</v>
      </c>
      <c r="D20" s="6" t="s">
        <v>43</v>
      </c>
      <c r="E20" s="13">
        <v>204</v>
      </c>
      <c r="F20" s="13" t="s">
        <v>323</v>
      </c>
      <c r="G20" s="13" t="s">
        <v>324</v>
      </c>
      <c r="H20" s="8">
        <v>2004</v>
      </c>
      <c r="I20" s="6">
        <v>2017</v>
      </c>
      <c r="J20" s="34">
        <v>13768</v>
      </c>
      <c r="K20" s="44">
        <v>110</v>
      </c>
      <c r="L20" s="80">
        <v>55</v>
      </c>
      <c r="M20" s="16">
        <v>68.400000000000006</v>
      </c>
      <c r="N20" s="6" t="s">
        <v>29</v>
      </c>
      <c r="O20" s="6" t="s">
        <v>29</v>
      </c>
      <c r="P20" s="6" t="s">
        <v>29</v>
      </c>
      <c r="Q20" s="6" t="s">
        <v>29</v>
      </c>
      <c r="R20" s="6" t="s">
        <v>29</v>
      </c>
      <c r="S20" s="6">
        <v>0</v>
      </c>
      <c r="T20" s="34">
        <v>0</v>
      </c>
      <c r="U20" s="25">
        <v>60</v>
      </c>
      <c r="V20" s="6" t="s">
        <v>29</v>
      </c>
      <c r="W20" s="6" t="s">
        <v>29</v>
      </c>
      <c r="X20" s="6" t="s">
        <v>29</v>
      </c>
      <c r="Y20" s="6" t="s">
        <v>29</v>
      </c>
      <c r="Z20" s="6" t="s">
        <v>29</v>
      </c>
      <c r="AA20" s="6" t="s">
        <v>29</v>
      </c>
      <c r="AB20" s="6" t="s">
        <v>29</v>
      </c>
      <c r="AC20" s="6" t="s">
        <v>29</v>
      </c>
      <c r="AD20" s="25">
        <v>54</v>
      </c>
      <c r="AE20" s="6" t="s">
        <v>29</v>
      </c>
      <c r="AF20" s="6" t="s">
        <v>29</v>
      </c>
      <c r="AG20" s="6" t="s">
        <v>29</v>
      </c>
      <c r="AH20" s="6" t="s">
        <v>29</v>
      </c>
      <c r="AI20" s="6" t="s">
        <v>29</v>
      </c>
      <c r="AJ20" s="6" t="s">
        <v>29</v>
      </c>
      <c r="AK20" s="6" t="s">
        <v>29</v>
      </c>
      <c r="AL20" s="6" t="s">
        <v>29</v>
      </c>
      <c r="AM20" s="55">
        <v>55.84300799999999</v>
      </c>
      <c r="AN20" s="65">
        <v>0.6</v>
      </c>
      <c r="AO20" s="68">
        <v>0.18</v>
      </c>
      <c r="AP20" s="71">
        <v>0.57999999999999996</v>
      </c>
      <c r="AQ20" s="71" t="s">
        <v>29</v>
      </c>
      <c r="AR20" s="16">
        <v>607</v>
      </c>
      <c r="AS20" s="13">
        <v>0</v>
      </c>
      <c r="AT20" s="65">
        <v>2.2000000000000002</v>
      </c>
      <c r="AU20" s="71">
        <v>2.5</v>
      </c>
      <c r="AV20" s="71">
        <v>2.5</v>
      </c>
      <c r="AW20" s="71">
        <v>2.5</v>
      </c>
      <c r="AX20" s="16">
        <v>510</v>
      </c>
      <c r="AY20" s="16" t="s">
        <v>29</v>
      </c>
      <c r="AZ20" s="16" t="s">
        <v>29</v>
      </c>
      <c r="BA20" s="48">
        <v>0.5</v>
      </c>
      <c r="BB20" s="6">
        <v>0.56000000000000005</v>
      </c>
      <c r="BC20" s="13">
        <v>114</v>
      </c>
      <c r="BD20" s="13" t="s">
        <v>29</v>
      </c>
      <c r="BE20" s="6">
        <v>0</v>
      </c>
      <c r="BF20" s="26">
        <v>0</v>
      </c>
      <c r="BG20" s="47">
        <v>20</v>
      </c>
      <c r="BH20" s="6">
        <v>51.5</v>
      </c>
      <c r="BI20" s="6">
        <v>12.36</v>
      </c>
      <c r="BJ20" s="6">
        <v>4.12</v>
      </c>
      <c r="BK20" s="6">
        <v>10.3</v>
      </c>
      <c r="BL20" s="6">
        <v>24.72</v>
      </c>
      <c r="BM20" s="6">
        <v>0</v>
      </c>
      <c r="BN20" s="68">
        <v>0</v>
      </c>
      <c r="BO20" s="48">
        <v>30</v>
      </c>
      <c r="BP20" s="48" t="s">
        <v>29</v>
      </c>
      <c r="BQ20" s="8">
        <v>50</v>
      </c>
      <c r="BR20" s="102" t="s">
        <v>29</v>
      </c>
      <c r="BS20" s="101" t="s">
        <v>29</v>
      </c>
      <c r="BT20" s="101" t="s">
        <v>29</v>
      </c>
      <c r="BU20" s="48" t="s">
        <v>29</v>
      </c>
      <c r="BV20" t="s">
        <v>175</v>
      </c>
      <c r="BW20" s="48" t="s">
        <v>38</v>
      </c>
      <c r="BX20" s="51" t="s">
        <v>29</v>
      </c>
      <c r="BY20" s="16" t="s">
        <v>163</v>
      </c>
      <c r="BZ20" s="13" t="s">
        <v>29</v>
      </c>
      <c r="CA20" s="112"/>
    </row>
    <row r="21" spans="1:79" s="7" customFormat="1" x14ac:dyDescent="0.35">
      <c r="A21" s="6" t="s">
        <v>88</v>
      </c>
      <c r="B21" s="6" t="s">
        <v>72</v>
      </c>
      <c r="C21" s="6" t="s">
        <v>45</v>
      </c>
      <c r="D21" s="6" t="s">
        <v>43</v>
      </c>
      <c r="E21" s="13">
        <v>77</v>
      </c>
      <c r="F21" s="13" t="s">
        <v>325</v>
      </c>
      <c r="G21" s="13" t="s">
        <v>326</v>
      </c>
      <c r="H21" s="8">
        <v>2004</v>
      </c>
      <c r="I21" s="6">
        <v>2017</v>
      </c>
      <c r="J21" s="34">
        <v>6836</v>
      </c>
      <c r="K21" s="44">
        <v>110</v>
      </c>
      <c r="L21" s="80">
        <v>55</v>
      </c>
      <c r="M21" s="16">
        <v>70.599999999999994</v>
      </c>
      <c r="N21" s="6" t="s">
        <v>29</v>
      </c>
      <c r="O21" s="6" t="s">
        <v>29</v>
      </c>
      <c r="P21" s="6" t="s">
        <v>29</v>
      </c>
      <c r="Q21" s="6" t="s">
        <v>29</v>
      </c>
      <c r="R21" s="6" t="s">
        <v>29</v>
      </c>
      <c r="S21" s="6">
        <v>0</v>
      </c>
      <c r="T21" s="34">
        <v>0</v>
      </c>
      <c r="U21" s="25">
        <v>55</v>
      </c>
      <c r="V21" s="6" t="s">
        <v>29</v>
      </c>
      <c r="W21" s="6" t="s">
        <v>29</v>
      </c>
      <c r="X21" s="6" t="s">
        <v>29</v>
      </c>
      <c r="Y21" s="6" t="s">
        <v>29</v>
      </c>
      <c r="Z21" s="6" t="s">
        <v>29</v>
      </c>
      <c r="AA21" s="6" t="s">
        <v>29</v>
      </c>
      <c r="AB21" s="6" t="s">
        <v>29</v>
      </c>
      <c r="AC21" s="6" t="s">
        <v>29</v>
      </c>
      <c r="AD21" s="25">
        <v>55</v>
      </c>
      <c r="AE21" s="6" t="s">
        <v>29</v>
      </c>
      <c r="AF21" s="6" t="s">
        <v>29</v>
      </c>
      <c r="AG21" s="6" t="s">
        <v>29</v>
      </c>
      <c r="AH21" s="6" t="s">
        <v>29</v>
      </c>
      <c r="AI21" s="6" t="s">
        <v>29</v>
      </c>
      <c r="AJ21" s="6" t="s">
        <v>29</v>
      </c>
      <c r="AK21" s="6" t="s">
        <v>29</v>
      </c>
      <c r="AL21" s="6" t="s">
        <v>29</v>
      </c>
      <c r="AM21" s="55">
        <v>25.416247999999996</v>
      </c>
      <c r="AN21" s="65">
        <v>0.6</v>
      </c>
      <c r="AO21" s="68">
        <v>0.32</v>
      </c>
      <c r="AP21" s="71">
        <v>0.32</v>
      </c>
      <c r="AQ21" s="71" t="s">
        <v>29</v>
      </c>
      <c r="AR21" s="16">
        <v>134.5</v>
      </c>
      <c r="AS21" s="13">
        <v>1500</v>
      </c>
      <c r="AT21" s="65">
        <v>2.2000000000000002</v>
      </c>
      <c r="AU21" s="71">
        <v>2</v>
      </c>
      <c r="AV21" s="71">
        <v>2</v>
      </c>
      <c r="AW21" s="71">
        <v>2</v>
      </c>
      <c r="AX21" s="16">
        <v>154</v>
      </c>
      <c r="AY21" s="16" t="s">
        <v>29</v>
      </c>
      <c r="AZ21" s="16" t="s">
        <v>29</v>
      </c>
      <c r="BA21" s="48">
        <v>0.5</v>
      </c>
      <c r="BB21" s="6">
        <v>0.5</v>
      </c>
      <c r="BC21" s="13">
        <v>39</v>
      </c>
      <c r="BD21" s="13" t="s">
        <v>29</v>
      </c>
      <c r="BE21" s="6">
        <v>0</v>
      </c>
      <c r="BF21" s="26">
        <v>0</v>
      </c>
      <c r="BG21" s="47">
        <v>20</v>
      </c>
      <c r="BH21" s="6">
        <v>35.799999999999997</v>
      </c>
      <c r="BI21" s="6">
        <v>15.824</v>
      </c>
      <c r="BJ21" s="6">
        <v>9.9359999999999999</v>
      </c>
      <c r="BK21" s="6">
        <v>5.1520000000000001</v>
      </c>
      <c r="BL21" s="6">
        <v>5.52</v>
      </c>
      <c r="BM21" s="6">
        <v>0.36799999999999999</v>
      </c>
      <c r="BN21" s="68">
        <v>0</v>
      </c>
      <c r="BO21" s="48">
        <v>30</v>
      </c>
      <c r="BP21" s="48" t="s">
        <v>29</v>
      </c>
      <c r="BQ21" s="8">
        <v>50</v>
      </c>
      <c r="BR21" s="102" t="s">
        <v>29</v>
      </c>
      <c r="BS21" s="101" t="s">
        <v>29</v>
      </c>
      <c r="BT21" s="101" t="s">
        <v>29</v>
      </c>
      <c r="BU21" s="48" t="s">
        <v>29</v>
      </c>
      <c r="BV21" t="s">
        <v>175</v>
      </c>
      <c r="BW21" s="48" t="s">
        <v>38</v>
      </c>
      <c r="BX21" s="51" t="s">
        <v>29</v>
      </c>
      <c r="BY21" s="16" t="s">
        <v>163</v>
      </c>
      <c r="BZ21" s="13" t="s">
        <v>29</v>
      </c>
      <c r="CA21" s="112"/>
    </row>
    <row r="22" spans="1:79" s="7" customFormat="1" x14ac:dyDescent="0.35">
      <c r="A22" s="6" t="s">
        <v>87</v>
      </c>
      <c r="B22" s="6" t="s">
        <v>52</v>
      </c>
      <c r="C22" s="6" t="s">
        <v>45</v>
      </c>
      <c r="D22" s="6" t="s">
        <v>43</v>
      </c>
      <c r="E22" s="13">
        <v>56</v>
      </c>
      <c r="F22" s="13" t="s">
        <v>327</v>
      </c>
      <c r="G22" s="13" t="s">
        <v>328</v>
      </c>
      <c r="H22" s="8">
        <v>2004</v>
      </c>
      <c r="I22" s="6">
        <v>2017</v>
      </c>
      <c r="J22" s="34">
        <v>6026</v>
      </c>
      <c r="K22" s="44">
        <v>110</v>
      </c>
      <c r="L22" s="80">
        <v>55</v>
      </c>
      <c r="M22" s="16">
        <v>66</v>
      </c>
      <c r="N22" s="6" t="s">
        <v>29</v>
      </c>
      <c r="O22" s="6" t="s">
        <v>29</v>
      </c>
      <c r="P22" s="6" t="s">
        <v>29</v>
      </c>
      <c r="Q22" s="6" t="s">
        <v>29</v>
      </c>
      <c r="R22" s="6" t="s">
        <v>29</v>
      </c>
      <c r="S22" s="6">
        <v>0</v>
      </c>
      <c r="T22" s="34">
        <v>0</v>
      </c>
      <c r="U22" s="25">
        <v>61.5</v>
      </c>
      <c r="V22" s="6" t="s">
        <v>29</v>
      </c>
      <c r="W22" s="6" t="s">
        <v>29</v>
      </c>
      <c r="X22" s="6" t="s">
        <v>29</v>
      </c>
      <c r="Y22" s="6" t="s">
        <v>29</v>
      </c>
      <c r="Z22" s="6" t="s">
        <v>29</v>
      </c>
      <c r="AA22" s="6" t="s">
        <v>29</v>
      </c>
      <c r="AB22" s="6" t="s">
        <v>29</v>
      </c>
      <c r="AC22" s="6" t="s">
        <v>29</v>
      </c>
      <c r="AD22" s="25">
        <v>70</v>
      </c>
      <c r="AE22" s="6" t="s">
        <v>29</v>
      </c>
      <c r="AF22" s="6" t="s">
        <v>29</v>
      </c>
      <c r="AG22" s="6" t="s">
        <v>29</v>
      </c>
      <c r="AH22" s="6" t="s">
        <v>29</v>
      </c>
      <c r="AI22" s="6" t="s">
        <v>29</v>
      </c>
      <c r="AJ22" s="6" t="s">
        <v>29</v>
      </c>
      <c r="AK22" s="6" t="s">
        <v>29</v>
      </c>
      <c r="AL22" s="6" t="s">
        <v>29</v>
      </c>
      <c r="AM22" s="55">
        <v>63.661029119999995</v>
      </c>
      <c r="AN22" s="65">
        <v>0.6</v>
      </c>
      <c r="AO22" s="68">
        <v>0.32</v>
      </c>
      <c r="AP22" s="71">
        <v>0.32</v>
      </c>
      <c r="AQ22" s="71" t="s">
        <v>29</v>
      </c>
      <c r="AR22" s="16">
        <v>134.5</v>
      </c>
      <c r="AS22" s="13">
        <v>750</v>
      </c>
      <c r="AT22" s="65">
        <v>2.2000000000000002</v>
      </c>
      <c r="AU22" s="71">
        <v>2.2000000000000002</v>
      </c>
      <c r="AV22" s="71">
        <v>2.2000000000000002</v>
      </c>
      <c r="AW22" s="71">
        <v>2.2000000000000002</v>
      </c>
      <c r="AX22" s="16">
        <v>123</v>
      </c>
      <c r="AY22" s="16" t="s">
        <v>29</v>
      </c>
      <c r="AZ22" s="16" t="s">
        <v>29</v>
      </c>
      <c r="BA22" s="48">
        <v>0.5</v>
      </c>
      <c r="BB22" s="6">
        <v>0.5</v>
      </c>
      <c r="BC22" s="13">
        <v>28</v>
      </c>
      <c r="BD22" s="13" t="s">
        <v>29</v>
      </c>
      <c r="BE22" s="6">
        <v>0</v>
      </c>
      <c r="BF22" s="26">
        <v>0</v>
      </c>
      <c r="BG22" s="47">
        <v>20</v>
      </c>
      <c r="BH22" s="6">
        <v>25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8">
        <v>25</v>
      </c>
      <c r="BO22" s="48">
        <v>30</v>
      </c>
      <c r="BP22" s="48" t="s">
        <v>29</v>
      </c>
      <c r="BQ22" s="8">
        <v>50</v>
      </c>
      <c r="BR22" s="102" t="s">
        <v>29</v>
      </c>
      <c r="BS22" s="101" t="s">
        <v>29</v>
      </c>
      <c r="BT22" s="101" t="s">
        <v>29</v>
      </c>
      <c r="BU22" s="48" t="s">
        <v>29</v>
      </c>
      <c r="BV22" t="s">
        <v>175</v>
      </c>
      <c r="BW22" s="48" t="s">
        <v>38</v>
      </c>
      <c r="BX22" s="51" t="s">
        <v>29</v>
      </c>
      <c r="BY22" s="16" t="s">
        <v>163</v>
      </c>
      <c r="BZ22" s="13" t="s">
        <v>29</v>
      </c>
      <c r="CA22" s="112"/>
    </row>
    <row r="23" spans="1:79" s="7" customFormat="1" x14ac:dyDescent="0.35">
      <c r="A23" s="6" t="s">
        <v>86</v>
      </c>
      <c r="B23" s="6" t="s">
        <v>73</v>
      </c>
      <c r="C23" s="6" t="s">
        <v>45</v>
      </c>
      <c r="D23" s="6" t="s">
        <v>43</v>
      </c>
      <c r="E23" s="13">
        <v>70</v>
      </c>
      <c r="F23" s="13" t="s">
        <v>329</v>
      </c>
      <c r="G23" s="13" t="s">
        <v>330</v>
      </c>
      <c r="H23" s="8">
        <v>2004</v>
      </c>
      <c r="I23" s="6">
        <v>2017</v>
      </c>
      <c r="J23" s="34">
        <v>6718</v>
      </c>
      <c r="K23" s="44">
        <v>110</v>
      </c>
      <c r="L23" s="80">
        <v>55</v>
      </c>
      <c r="M23" s="16" t="s">
        <v>389</v>
      </c>
      <c r="N23" s="6" t="s">
        <v>389</v>
      </c>
      <c r="O23" s="6" t="s">
        <v>389</v>
      </c>
      <c r="P23" s="6" t="s">
        <v>389</v>
      </c>
      <c r="Q23" s="6" t="s">
        <v>389</v>
      </c>
      <c r="R23" s="6" t="s">
        <v>389</v>
      </c>
      <c r="S23" s="6" t="s">
        <v>389</v>
      </c>
      <c r="T23" s="34" t="s">
        <v>389</v>
      </c>
      <c r="U23" s="25">
        <v>69</v>
      </c>
      <c r="V23" s="6" t="s">
        <v>29</v>
      </c>
      <c r="W23" s="6" t="s">
        <v>29</v>
      </c>
      <c r="X23" s="6" t="s">
        <v>29</v>
      </c>
      <c r="Y23" s="6" t="s">
        <v>29</v>
      </c>
      <c r="Z23" s="6" t="s">
        <v>29</v>
      </c>
      <c r="AA23" s="6" t="s">
        <v>29</v>
      </c>
      <c r="AB23" s="6" t="s">
        <v>29</v>
      </c>
      <c r="AC23" s="6" t="s">
        <v>29</v>
      </c>
      <c r="AD23" s="25">
        <v>69</v>
      </c>
      <c r="AE23" s="6" t="s">
        <v>29</v>
      </c>
      <c r="AF23" s="6" t="s">
        <v>29</v>
      </c>
      <c r="AG23" s="6" t="s">
        <v>29</v>
      </c>
      <c r="AH23" s="6" t="s">
        <v>29</v>
      </c>
      <c r="AI23" s="6" t="s">
        <v>29</v>
      </c>
      <c r="AJ23" s="6" t="s">
        <v>29</v>
      </c>
      <c r="AK23" s="6" t="s">
        <v>29</v>
      </c>
      <c r="AL23" s="6" t="s">
        <v>29</v>
      </c>
      <c r="AM23" s="55">
        <v>32.625220159999998</v>
      </c>
      <c r="AN23" s="65">
        <v>0.6</v>
      </c>
      <c r="AO23" s="68">
        <v>0.38</v>
      </c>
      <c r="AP23" s="71">
        <v>0.38</v>
      </c>
      <c r="AQ23" s="71" t="s">
        <v>29</v>
      </c>
      <c r="AR23" s="16">
        <v>166</v>
      </c>
      <c r="AS23" s="13">
        <v>400</v>
      </c>
      <c r="AT23" s="65">
        <v>2.2000000000000002</v>
      </c>
      <c r="AU23" s="71">
        <v>2</v>
      </c>
      <c r="AV23" s="71">
        <v>2</v>
      </c>
      <c r="AW23" s="71">
        <v>2</v>
      </c>
      <c r="AX23" s="16">
        <v>140</v>
      </c>
      <c r="AY23" s="16" t="s">
        <v>29</v>
      </c>
      <c r="AZ23" s="16" t="s">
        <v>29</v>
      </c>
      <c r="BA23" s="48">
        <v>0.5</v>
      </c>
      <c r="BB23" s="6">
        <v>0.5</v>
      </c>
      <c r="BC23" s="13">
        <v>35</v>
      </c>
      <c r="BD23" s="13" t="s">
        <v>29</v>
      </c>
      <c r="BE23" s="6">
        <v>29</v>
      </c>
      <c r="BF23" s="26">
        <v>6</v>
      </c>
      <c r="BG23" s="47">
        <v>20</v>
      </c>
      <c r="BH23" s="6">
        <v>25</v>
      </c>
      <c r="BI23" s="6">
        <v>11.75</v>
      </c>
      <c r="BJ23" s="6">
        <v>5.5</v>
      </c>
      <c r="BK23" s="6">
        <v>6.25</v>
      </c>
      <c r="BL23" s="6">
        <v>1.25</v>
      </c>
      <c r="BM23" s="6">
        <v>0.25</v>
      </c>
      <c r="BN23" s="68">
        <v>0</v>
      </c>
      <c r="BO23" s="48">
        <v>30</v>
      </c>
      <c r="BP23" s="48" t="s">
        <v>29</v>
      </c>
      <c r="BQ23" s="8">
        <v>50</v>
      </c>
      <c r="BR23" s="102" t="s">
        <v>29</v>
      </c>
      <c r="BS23" s="101" t="s">
        <v>29</v>
      </c>
      <c r="BT23" s="101" t="s">
        <v>29</v>
      </c>
      <c r="BU23" s="48" t="s">
        <v>29</v>
      </c>
      <c r="BV23" t="s">
        <v>175</v>
      </c>
      <c r="BW23" s="48" t="s">
        <v>38</v>
      </c>
      <c r="BX23" s="51" t="s">
        <v>29</v>
      </c>
      <c r="BY23" s="16" t="s">
        <v>163</v>
      </c>
      <c r="BZ23" s="13" t="s">
        <v>29</v>
      </c>
      <c r="CA23" s="112"/>
    </row>
    <row r="24" spans="1:79" s="7" customFormat="1" x14ac:dyDescent="0.35">
      <c r="A24" s="6" t="s">
        <v>85</v>
      </c>
      <c r="B24" s="6" t="s">
        <v>74</v>
      </c>
      <c r="C24" s="6" t="s">
        <v>45</v>
      </c>
      <c r="D24" s="6" t="s">
        <v>43</v>
      </c>
      <c r="E24" s="13">
        <v>64</v>
      </c>
      <c r="F24" s="13" t="s">
        <v>331</v>
      </c>
      <c r="G24" s="13" t="s">
        <v>332</v>
      </c>
      <c r="H24" s="8">
        <v>2004</v>
      </c>
      <c r="I24" s="6">
        <v>2017</v>
      </c>
      <c r="J24" s="34">
        <v>7108</v>
      </c>
      <c r="K24" s="44">
        <v>110</v>
      </c>
      <c r="L24" s="80">
        <v>55</v>
      </c>
      <c r="M24" s="16" t="s">
        <v>389</v>
      </c>
      <c r="N24" s="6" t="s">
        <v>389</v>
      </c>
      <c r="O24" s="6" t="s">
        <v>389</v>
      </c>
      <c r="P24" s="6" t="s">
        <v>389</v>
      </c>
      <c r="Q24" s="6" t="s">
        <v>389</v>
      </c>
      <c r="R24" s="6" t="s">
        <v>389</v>
      </c>
      <c r="S24" s="6" t="s">
        <v>389</v>
      </c>
      <c r="T24" s="34" t="s">
        <v>389</v>
      </c>
      <c r="U24" s="25">
        <v>52</v>
      </c>
      <c r="V24" s="6" t="s">
        <v>29</v>
      </c>
      <c r="W24" s="6" t="s">
        <v>29</v>
      </c>
      <c r="X24" s="6" t="s">
        <v>29</v>
      </c>
      <c r="Y24" s="6" t="s">
        <v>29</v>
      </c>
      <c r="Z24" s="6" t="s">
        <v>29</v>
      </c>
      <c r="AA24" s="6" t="s">
        <v>29</v>
      </c>
      <c r="AB24" s="6" t="s">
        <v>29</v>
      </c>
      <c r="AC24" s="6" t="s">
        <v>29</v>
      </c>
      <c r="AD24" s="25">
        <v>72</v>
      </c>
      <c r="AE24" s="6" t="s">
        <v>29</v>
      </c>
      <c r="AF24" s="6" t="s">
        <v>29</v>
      </c>
      <c r="AG24" s="6" t="s">
        <v>29</v>
      </c>
      <c r="AH24" s="6" t="s">
        <v>29</v>
      </c>
      <c r="AI24" s="6" t="s">
        <v>29</v>
      </c>
      <c r="AJ24" s="6" t="s">
        <v>29</v>
      </c>
      <c r="AK24" s="6" t="s">
        <v>29</v>
      </c>
      <c r="AL24" s="6" t="s">
        <v>29</v>
      </c>
      <c r="AM24" s="55">
        <v>26.885601599999998</v>
      </c>
      <c r="AN24" s="65">
        <v>0.6</v>
      </c>
      <c r="AO24" s="68">
        <v>0.38</v>
      </c>
      <c r="AP24" s="71">
        <v>0.38</v>
      </c>
      <c r="AQ24" s="71" t="s">
        <v>29</v>
      </c>
      <c r="AR24" s="16">
        <v>166</v>
      </c>
      <c r="AS24" s="13">
        <v>1400</v>
      </c>
      <c r="AT24" s="65">
        <v>2.2000000000000002</v>
      </c>
      <c r="AU24" s="71">
        <v>2.2000000000000002</v>
      </c>
      <c r="AV24" s="71">
        <v>2.2000000000000002</v>
      </c>
      <c r="AW24" s="71">
        <v>2.2000000000000002</v>
      </c>
      <c r="AX24" s="16">
        <v>141</v>
      </c>
      <c r="AY24" s="16" t="s">
        <v>29</v>
      </c>
      <c r="AZ24" s="16" t="s">
        <v>29</v>
      </c>
      <c r="BA24" s="48">
        <v>0.5</v>
      </c>
      <c r="BB24" s="6">
        <v>0.5</v>
      </c>
      <c r="BC24" s="13">
        <v>32</v>
      </c>
      <c r="BD24" s="13" t="s">
        <v>29</v>
      </c>
      <c r="BE24" s="6">
        <v>30</v>
      </c>
      <c r="BF24" s="26">
        <v>6</v>
      </c>
      <c r="BG24" s="47">
        <v>20</v>
      </c>
      <c r="BH24" s="6">
        <v>23</v>
      </c>
      <c r="BI24" s="6">
        <v>10.81</v>
      </c>
      <c r="BJ24" s="6">
        <v>4.83</v>
      </c>
      <c r="BK24" s="6">
        <v>5.29</v>
      </c>
      <c r="BL24" s="6">
        <v>1.84</v>
      </c>
      <c r="BM24" s="6">
        <v>0.23</v>
      </c>
      <c r="BN24" s="68">
        <v>0</v>
      </c>
      <c r="BO24" s="48">
        <v>30</v>
      </c>
      <c r="BP24" s="48" t="s">
        <v>29</v>
      </c>
      <c r="BQ24" s="8">
        <v>50</v>
      </c>
      <c r="BR24" s="102" t="s">
        <v>29</v>
      </c>
      <c r="BS24" s="101" t="s">
        <v>29</v>
      </c>
      <c r="BT24" s="101" t="s">
        <v>29</v>
      </c>
      <c r="BU24" s="48" t="s">
        <v>29</v>
      </c>
      <c r="BV24" t="s">
        <v>175</v>
      </c>
      <c r="BW24" s="48" t="s">
        <v>38</v>
      </c>
      <c r="BX24" s="51" t="s">
        <v>29</v>
      </c>
      <c r="BY24" s="16" t="s">
        <v>163</v>
      </c>
      <c r="BZ24" s="13" t="s">
        <v>29</v>
      </c>
      <c r="CA24" s="112"/>
    </row>
    <row r="25" spans="1:79" s="7" customFormat="1" x14ac:dyDescent="0.35">
      <c r="A25" s="6" t="s">
        <v>84</v>
      </c>
      <c r="B25" s="6" t="s">
        <v>75</v>
      </c>
      <c r="C25" s="6" t="s">
        <v>45</v>
      </c>
      <c r="D25" s="6" t="s">
        <v>43</v>
      </c>
      <c r="E25" s="13">
        <v>88</v>
      </c>
      <c r="F25" s="13" t="s">
        <v>333</v>
      </c>
      <c r="G25" s="13" t="s">
        <v>334</v>
      </c>
      <c r="H25" s="8">
        <v>2004</v>
      </c>
      <c r="I25" s="6">
        <v>2017</v>
      </c>
      <c r="J25" s="34">
        <v>8867</v>
      </c>
      <c r="K25" s="44">
        <v>110</v>
      </c>
      <c r="L25" s="80">
        <v>55</v>
      </c>
      <c r="M25" s="16" t="s">
        <v>389</v>
      </c>
      <c r="N25" s="6" t="s">
        <v>389</v>
      </c>
      <c r="O25" s="6" t="s">
        <v>389</v>
      </c>
      <c r="P25" s="6" t="s">
        <v>389</v>
      </c>
      <c r="Q25" s="6" t="s">
        <v>389</v>
      </c>
      <c r="R25" s="6" t="s">
        <v>389</v>
      </c>
      <c r="S25" s="6" t="s">
        <v>389</v>
      </c>
      <c r="T25" s="34" t="s">
        <v>389</v>
      </c>
      <c r="U25" s="25">
        <v>65</v>
      </c>
      <c r="V25" s="6" t="s">
        <v>29</v>
      </c>
      <c r="W25" s="6" t="s">
        <v>29</v>
      </c>
      <c r="X25" s="6" t="s">
        <v>29</v>
      </c>
      <c r="Y25" s="6" t="s">
        <v>29</v>
      </c>
      <c r="Z25" s="6" t="s">
        <v>29</v>
      </c>
      <c r="AA25" s="6" t="s">
        <v>29</v>
      </c>
      <c r="AB25" s="6" t="s">
        <v>29</v>
      </c>
      <c r="AC25" s="6" t="s">
        <v>29</v>
      </c>
      <c r="AD25" s="25">
        <v>55</v>
      </c>
      <c r="AE25" s="6" t="s">
        <v>29</v>
      </c>
      <c r="AF25" s="6" t="s">
        <v>29</v>
      </c>
      <c r="AG25" s="6" t="s">
        <v>29</v>
      </c>
      <c r="AH25" s="6" t="s">
        <v>29</v>
      </c>
      <c r="AI25" s="6" t="s">
        <v>29</v>
      </c>
      <c r="AJ25" s="6" t="s">
        <v>29</v>
      </c>
      <c r="AK25" s="6" t="s">
        <v>29</v>
      </c>
      <c r="AL25" s="6" t="s">
        <v>29</v>
      </c>
      <c r="AM25" s="55">
        <v>38.961598000000002</v>
      </c>
      <c r="AN25" s="65">
        <v>0.6</v>
      </c>
      <c r="AO25" s="68">
        <v>0.62</v>
      </c>
      <c r="AP25" s="71">
        <v>0.62</v>
      </c>
      <c r="AQ25" s="71">
        <v>0.62</v>
      </c>
      <c r="AR25" s="16">
        <v>1132</v>
      </c>
      <c r="AS25" s="13">
        <v>600</v>
      </c>
      <c r="AT25" s="65">
        <v>2.2000000000000002</v>
      </c>
      <c r="AU25" s="71">
        <v>1.1000000000000001</v>
      </c>
      <c r="AV25" s="71">
        <v>1.1000000000000001</v>
      </c>
      <c r="AW25" s="71">
        <v>1.1000000000000001</v>
      </c>
      <c r="AX25" s="16">
        <v>97</v>
      </c>
      <c r="AY25" s="16" t="s">
        <v>29</v>
      </c>
      <c r="AZ25" s="16" t="s">
        <v>29</v>
      </c>
      <c r="BA25" s="48">
        <v>0.5</v>
      </c>
      <c r="BB25" s="6">
        <v>0.5</v>
      </c>
      <c r="BC25" s="13">
        <v>44</v>
      </c>
      <c r="BD25" s="13" t="s">
        <v>29</v>
      </c>
      <c r="BE25" s="6">
        <v>0</v>
      </c>
      <c r="BF25" s="26">
        <v>0</v>
      </c>
      <c r="BG25" s="47">
        <v>20</v>
      </c>
      <c r="BH25" s="6">
        <v>48.6</v>
      </c>
      <c r="BI25" s="6">
        <v>27.216000000000001</v>
      </c>
      <c r="BJ25" s="6">
        <v>7.29</v>
      </c>
      <c r="BK25" s="6">
        <v>10.692</v>
      </c>
      <c r="BL25" s="6">
        <v>3.4020000000000001</v>
      </c>
      <c r="BM25" s="6">
        <v>0.48599999999999999</v>
      </c>
      <c r="BN25" s="68">
        <v>0</v>
      </c>
      <c r="BO25" s="48">
        <v>30</v>
      </c>
      <c r="BP25" s="48" t="s">
        <v>29</v>
      </c>
      <c r="BQ25" s="8">
        <v>50</v>
      </c>
      <c r="BR25" s="102" t="s">
        <v>29</v>
      </c>
      <c r="BS25" s="101" t="s">
        <v>29</v>
      </c>
      <c r="BT25" s="101" t="s">
        <v>29</v>
      </c>
      <c r="BU25" s="48" t="s">
        <v>29</v>
      </c>
      <c r="BV25" t="s">
        <v>175</v>
      </c>
      <c r="BW25" s="48" t="s">
        <v>38</v>
      </c>
      <c r="BX25" s="51" t="s">
        <v>29</v>
      </c>
      <c r="BY25" s="16" t="s">
        <v>163</v>
      </c>
      <c r="BZ25" s="13" t="s">
        <v>29</v>
      </c>
      <c r="CA25" s="112"/>
    </row>
    <row r="26" spans="1:79" s="7" customFormat="1" x14ac:dyDescent="0.35">
      <c r="A26" s="6" t="s">
        <v>83</v>
      </c>
      <c r="B26" s="6" t="s">
        <v>76</v>
      </c>
      <c r="C26" s="6" t="s">
        <v>45</v>
      </c>
      <c r="D26" s="6" t="s">
        <v>43</v>
      </c>
      <c r="E26" s="13">
        <v>105</v>
      </c>
      <c r="F26" s="13" t="s">
        <v>335</v>
      </c>
      <c r="G26" s="13" t="s">
        <v>336</v>
      </c>
      <c r="H26" s="8">
        <v>2004</v>
      </c>
      <c r="I26" s="6">
        <v>2017</v>
      </c>
      <c r="J26" s="34">
        <v>11550</v>
      </c>
      <c r="K26" s="44">
        <v>110</v>
      </c>
      <c r="L26" s="80">
        <v>55</v>
      </c>
      <c r="M26" s="16" t="s">
        <v>389</v>
      </c>
      <c r="N26" s="6" t="s">
        <v>389</v>
      </c>
      <c r="O26" s="6" t="s">
        <v>389</v>
      </c>
      <c r="P26" s="6" t="s">
        <v>389</v>
      </c>
      <c r="Q26" s="6" t="s">
        <v>389</v>
      </c>
      <c r="R26" s="6" t="s">
        <v>389</v>
      </c>
      <c r="S26" s="6" t="s">
        <v>389</v>
      </c>
      <c r="T26" s="34" t="s">
        <v>389</v>
      </c>
      <c r="U26" s="25">
        <v>53</v>
      </c>
      <c r="V26" s="6" t="s">
        <v>29</v>
      </c>
      <c r="W26" s="6" t="s">
        <v>29</v>
      </c>
      <c r="X26" s="6" t="s">
        <v>29</v>
      </c>
      <c r="Y26" s="6" t="s">
        <v>29</v>
      </c>
      <c r="Z26" s="6" t="s">
        <v>29</v>
      </c>
      <c r="AA26" s="6" t="s">
        <v>29</v>
      </c>
      <c r="AB26" s="6" t="s">
        <v>29</v>
      </c>
      <c r="AC26" s="6" t="s">
        <v>29</v>
      </c>
      <c r="AD26" s="25">
        <v>55</v>
      </c>
      <c r="AE26" s="6" t="s">
        <v>29</v>
      </c>
      <c r="AF26" s="6" t="s">
        <v>29</v>
      </c>
      <c r="AG26" s="6" t="s">
        <v>29</v>
      </c>
      <c r="AH26" s="6" t="s">
        <v>29</v>
      </c>
      <c r="AI26" s="6" t="s">
        <v>29</v>
      </c>
      <c r="AJ26" s="6" t="s">
        <v>29</v>
      </c>
      <c r="AK26" s="6" t="s">
        <v>29</v>
      </c>
      <c r="AL26" s="6" t="s">
        <v>29</v>
      </c>
      <c r="AM26" s="55">
        <v>41.381340000000002</v>
      </c>
      <c r="AN26" s="65">
        <v>0.6</v>
      </c>
      <c r="AO26" s="68">
        <v>0.57999999999999996</v>
      </c>
      <c r="AP26" s="71">
        <v>0.57999999999999996</v>
      </c>
      <c r="AQ26" s="71">
        <v>0.57999999999999996</v>
      </c>
      <c r="AR26" s="16">
        <v>330</v>
      </c>
      <c r="AS26" s="13">
        <v>2200</v>
      </c>
      <c r="AT26" s="65">
        <v>2.2000000000000002</v>
      </c>
      <c r="AU26" s="71">
        <v>2.2000000000000002</v>
      </c>
      <c r="AV26" s="71">
        <v>2.2400000000000002</v>
      </c>
      <c r="AW26" s="71">
        <v>2.2000000000000002</v>
      </c>
      <c r="AX26" s="16">
        <v>231</v>
      </c>
      <c r="AY26" s="16" t="s">
        <v>29</v>
      </c>
      <c r="AZ26" s="16" t="s">
        <v>29</v>
      </c>
      <c r="BA26" s="48">
        <v>0.5</v>
      </c>
      <c r="BB26" s="6">
        <v>0.48</v>
      </c>
      <c r="BC26" s="13">
        <v>50</v>
      </c>
      <c r="BD26" s="13" t="s">
        <v>29</v>
      </c>
      <c r="BE26" s="6">
        <v>8</v>
      </c>
      <c r="BF26" s="13">
        <v>4</v>
      </c>
      <c r="BG26" s="81">
        <v>20</v>
      </c>
      <c r="BH26" s="6">
        <v>37.5</v>
      </c>
      <c r="BI26" s="6">
        <v>15.75</v>
      </c>
      <c r="BJ26" s="6">
        <v>7.875</v>
      </c>
      <c r="BK26" s="6">
        <v>6</v>
      </c>
      <c r="BL26" s="6">
        <v>7.125</v>
      </c>
      <c r="BM26" s="6">
        <v>0.75</v>
      </c>
      <c r="BN26" s="68">
        <v>0</v>
      </c>
      <c r="BO26" s="48">
        <v>30</v>
      </c>
      <c r="BP26" s="48" t="s">
        <v>29</v>
      </c>
      <c r="BQ26" s="8">
        <v>50</v>
      </c>
      <c r="BR26" s="102" t="s">
        <v>29</v>
      </c>
      <c r="BS26" s="101" t="s">
        <v>29</v>
      </c>
      <c r="BT26" s="101" t="s">
        <v>29</v>
      </c>
      <c r="BU26" s="48" t="s">
        <v>29</v>
      </c>
      <c r="BV26" t="s">
        <v>175</v>
      </c>
      <c r="BW26" s="48" t="s">
        <v>38</v>
      </c>
      <c r="BX26" s="51" t="s">
        <v>29</v>
      </c>
      <c r="BY26" s="16" t="s">
        <v>163</v>
      </c>
      <c r="BZ26" s="13" t="s">
        <v>29</v>
      </c>
      <c r="CA26" s="112"/>
    </row>
    <row r="27" spans="1:79" s="7" customFormat="1" x14ac:dyDescent="0.35">
      <c r="A27" s="6" t="s">
        <v>82</v>
      </c>
      <c r="B27" s="6" t="s">
        <v>77</v>
      </c>
      <c r="C27" s="6" t="s">
        <v>45</v>
      </c>
      <c r="D27" s="6" t="s">
        <v>43</v>
      </c>
      <c r="E27" s="13">
        <v>141</v>
      </c>
      <c r="F27" s="13" t="s">
        <v>337</v>
      </c>
      <c r="G27" s="13" t="s">
        <v>338</v>
      </c>
      <c r="H27" s="8">
        <v>2004</v>
      </c>
      <c r="I27" s="6">
        <v>2017</v>
      </c>
      <c r="J27" s="34">
        <v>14376</v>
      </c>
      <c r="K27" s="44">
        <v>110</v>
      </c>
      <c r="L27" s="80">
        <v>55</v>
      </c>
      <c r="M27" s="16" t="s">
        <v>389</v>
      </c>
      <c r="N27" s="6" t="s">
        <v>389</v>
      </c>
      <c r="O27" s="6" t="s">
        <v>389</v>
      </c>
      <c r="P27" s="6" t="s">
        <v>389</v>
      </c>
      <c r="Q27" s="6" t="s">
        <v>389</v>
      </c>
      <c r="R27" s="6" t="s">
        <v>389</v>
      </c>
      <c r="S27" s="6" t="s">
        <v>389</v>
      </c>
      <c r="T27" s="34" t="s">
        <v>389</v>
      </c>
      <c r="U27" s="25">
        <v>54.6</v>
      </c>
      <c r="V27" s="6" t="s">
        <v>29</v>
      </c>
      <c r="W27" s="6" t="s">
        <v>29</v>
      </c>
      <c r="X27" s="6" t="s">
        <v>29</v>
      </c>
      <c r="Y27" s="6" t="s">
        <v>29</v>
      </c>
      <c r="Z27" s="6" t="s">
        <v>29</v>
      </c>
      <c r="AA27" s="6" t="s">
        <v>29</v>
      </c>
      <c r="AB27" s="6" t="s">
        <v>29</v>
      </c>
      <c r="AC27" s="6" t="s">
        <v>29</v>
      </c>
      <c r="AD27" s="25">
        <v>55</v>
      </c>
      <c r="AE27" s="6" t="s">
        <v>29</v>
      </c>
      <c r="AF27" s="6" t="s">
        <v>29</v>
      </c>
      <c r="AG27" s="6" t="s">
        <v>29</v>
      </c>
      <c r="AH27" s="6" t="s">
        <v>29</v>
      </c>
      <c r="AI27" s="6" t="s">
        <v>29</v>
      </c>
      <c r="AJ27" s="6" t="s">
        <v>29</v>
      </c>
      <c r="AK27" s="6" t="s">
        <v>29</v>
      </c>
      <c r="AL27" s="6" t="s">
        <v>29</v>
      </c>
      <c r="AM27" s="55">
        <v>53.061240959999992</v>
      </c>
      <c r="AN27" s="65">
        <v>0.6</v>
      </c>
      <c r="AO27" s="68">
        <v>0.31</v>
      </c>
      <c r="AP27" s="71">
        <v>0.31</v>
      </c>
      <c r="AQ27" s="71" t="s">
        <v>29</v>
      </c>
      <c r="AR27" s="16">
        <v>388</v>
      </c>
      <c r="AS27" s="13">
        <v>1100</v>
      </c>
      <c r="AT27" s="65">
        <v>2.2000000000000002</v>
      </c>
      <c r="AU27" s="71">
        <v>2</v>
      </c>
      <c r="AV27" s="71">
        <v>2</v>
      </c>
      <c r="AW27" s="71">
        <v>2</v>
      </c>
      <c r="AX27" s="16">
        <v>282</v>
      </c>
      <c r="AY27" s="16" t="s">
        <v>29</v>
      </c>
      <c r="AZ27" s="16" t="s">
        <v>29</v>
      </c>
      <c r="BA27" s="48">
        <v>0.5</v>
      </c>
      <c r="BB27" s="6">
        <v>0.5</v>
      </c>
      <c r="BC27" s="13">
        <v>71</v>
      </c>
      <c r="BD27" s="13" t="s">
        <v>29</v>
      </c>
      <c r="BE27" s="6">
        <v>13</v>
      </c>
      <c r="BF27" s="26">
        <v>9</v>
      </c>
      <c r="BG27" s="47">
        <v>20</v>
      </c>
      <c r="BH27" s="6">
        <v>52.8</v>
      </c>
      <c r="BI27" s="6">
        <v>23.231999999999999</v>
      </c>
      <c r="BJ27" s="6">
        <v>15.84</v>
      </c>
      <c r="BK27" s="6">
        <v>8.9760000000000009</v>
      </c>
      <c r="BL27" s="6">
        <v>3.1680000000000001</v>
      </c>
      <c r="BM27" s="6">
        <v>1.056</v>
      </c>
      <c r="BN27" s="68">
        <v>0</v>
      </c>
      <c r="BO27" s="48">
        <v>30</v>
      </c>
      <c r="BP27" s="48" t="s">
        <v>29</v>
      </c>
      <c r="BQ27" s="8">
        <v>50</v>
      </c>
      <c r="BR27" s="102" t="s">
        <v>29</v>
      </c>
      <c r="BS27" s="101" t="s">
        <v>29</v>
      </c>
      <c r="BT27" s="101" t="s">
        <v>29</v>
      </c>
      <c r="BU27" s="48" t="s">
        <v>29</v>
      </c>
      <c r="BV27" t="s">
        <v>175</v>
      </c>
      <c r="BW27" s="48" t="s">
        <v>38</v>
      </c>
      <c r="BX27" s="51" t="s">
        <v>29</v>
      </c>
      <c r="BY27" s="16" t="s">
        <v>163</v>
      </c>
      <c r="BZ27" s="13" t="s">
        <v>29</v>
      </c>
      <c r="CA27" s="112"/>
    </row>
    <row r="28" spans="1:79" s="7" customFormat="1" x14ac:dyDescent="0.35">
      <c r="A28" s="6" t="s">
        <v>80</v>
      </c>
      <c r="B28" s="6" t="s">
        <v>78</v>
      </c>
      <c r="C28" s="6" t="s">
        <v>45</v>
      </c>
      <c r="D28" s="6" t="s">
        <v>43</v>
      </c>
      <c r="E28" s="13">
        <v>158</v>
      </c>
      <c r="F28" s="13" t="s">
        <v>339</v>
      </c>
      <c r="G28" s="13" t="s">
        <v>340</v>
      </c>
      <c r="H28" s="8">
        <v>2004</v>
      </c>
      <c r="I28" s="6">
        <v>2017</v>
      </c>
      <c r="J28" s="34">
        <v>16384</v>
      </c>
      <c r="K28" s="44">
        <v>110</v>
      </c>
      <c r="L28" s="80">
        <v>55</v>
      </c>
      <c r="M28" s="16" t="s">
        <v>389</v>
      </c>
      <c r="N28" s="6" t="s">
        <v>389</v>
      </c>
      <c r="O28" s="6" t="s">
        <v>389</v>
      </c>
      <c r="P28" s="6" t="s">
        <v>389</v>
      </c>
      <c r="Q28" s="6" t="s">
        <v>389</v>
      </c>
      <c r="R28" s="6" t="s">
        <v>389</v>
      </c>
      <c r="S28" s="6" t="s">
        <v>389</v>
      </c>
      <c r="T28" s="34" t="s">
        <v>389</v>
      </c>
      <c r="U28" s="25">
        <v>69</v>
      </c>
      <c r="V28" s="6" t="s">
        <v>29</v>
      </c>
      <c r="W28" s="6" t="s">
        <v>29</v>
      </c>
      <c r="X28" s="6" t="s">
        <v>29</v>
      </c>
      <c r="Y28" s="6" t="s">
        <v>29</v>
      </c>
      <c r="Z28" s="6" t="s">
        <v>29</v>
      </c>
      <c r="AA28" s="6" t="s">
        <v>29</v>
      </c>
      <c r="AB28" s="6" t="s">
        <v>29</v>
      </c>
      <c r="AC28" s="6" t="s">
        <v>29</v>
      </c>
      <c r="AD28" s="25">
        <v>71</v>
      </c>
      <c r="AE28" s="6" t="s">
        <v>29</v>
      </c>
      <c r="AF28" s="6" t="s">
        <v>29</v>
      </c>
      <c r="AG28" s="6" t="s">
        <v>29</v>
      </c>
      <c r="AH28" s="6" t="s">
        <v>29</v>
      </c>
      <c r="AI28" s="6" t="s">
        <v>29</v>
      </c>
      <c r="AJ28" s="6" t="s">
        <v>29</v>
      </c>
      <c r="AK28" s="6" t="s">
        <v>29</v>
      </c>
      <c r="AL28" s="6" t="s">
        <v>29</v>
      </c>
      <c r="AM28" s="55">
        <v>76.4215296</v>
      </c>
      <c r="AN28" s="65">
        <v>0.6</v>
      </c>
      <c r="AO28" s="68">
        <v>0.39</v>
      </c>
      <c r="AP28" s="71">
        <v>0.39</v>
      </c>
      <c r="AQ28" s="71">
        <v>0.6</v>
      </c>
      <c r="AR28" s="16">
        <v>554</v>
      </c>
      <c r="AS28" s="13">
        <v>500</v>
      </c>
      <c r="AT28" s="65">
        <v>2.2000000000000002</v>
      </c>
      <c r="AU28" s="71">
        <v>2.2000000000000002</v>
      </c>
      <c r="AV28" s="71" t="s">
        <v>29</v>
      </c>
      <c r="AW28" s="71" t="s">
        <v>29</v>
      </c>
      <c r="AX28" s="16">
        <v>348</v>
      </c>
      <c r="AY28" s="16" t="s">
        <v>29</v>
      </c>
      <c r="AZ28" s="16" t="s">
        <v>29</v>
      </c>
      <c r="BA28" s="48">
        <v>0.5</v>
      </c>
      <c r="BB28" s="6">
        <v>0.5</v>
      </c>
      <c r="BC28" s="13">
        <v>79</v>
      </c>
      <c r="BD28" s="13" t="s">
        <v>29</v>
      </c>
      <c r="BE28" s="6">
        <v>1</v>
      </c>
      <c r="BF28" s="26">
        <v>1</v>
      </c>
      <c r="BG28" s="47">
        <v>20</v>
      </c>
      <c r="BH28" s="6">
        <v>28.3</v>
      </c>
      <c r="BI28" s="6">
        <v>10.471</v>
      </c>
      <c r="BJ28" s="6">
        <v>5.66</v>
      </c>
      <c r="BK28" s="6">
        <v>5.66</v>
      </c>
      <c r="BL28" s="6">
        <v>5.9429999999999996</v>
      </c>
      <c r="BM28" s="6">
        <v>0.28299999999999997</v>
      </c>
      <c r="BN28" s="68">
        <v>0</v>
      </c>
      <c r="BO28" s="48">
        <v>30</v>
      </c>
      <c r="BP28" s="48" t="s">
        <v>29</v>
      </c>
      <c r="BQ28" s="8">
        <v>50</v>
      </c>
      <c r="BR28" s="102" t="s">
        <v>29</v>
      </c>
      <c r="BS28" s="101" t="s">
        <v>29</v>
      </c>
      <c r="BT28" s="101" t="s">
        <v>29</v>
      </c>
      <c r="BU28" s="48" t="s">
        <v>29</v>
      </c>
      <c r="BV28" t="s">
        <v>175</v>
      </c>
      <c r="BW28" s="48" t="s">
        <v>38</v>
      </c>
      <c r="BX28" s="51" t="s">
        <v>29</v>
      </c>
      <c r="BY28" s="16" t="s">
        <v>163</v>
      </c>
      <c r="BZ28" s="13" t="s">
        <v>29</v>
      </c>
      <c r="CA28" s="112"/>
    </row>
    <row r="29" spans="1:79" s="7" customFormat="1" x14ac:dyDescent="0.35">
      <c r="A29" s="6" t="s">
        <v>81</v>
      </c>
      <c r="B29" s="6" t="s">
        <v>79</v>
      </c>
      <c r="C29" s="6" t="s">
        <v>45</v>
      </c>
      <c r="D29" s="6" t="s">
        <v>43</v>
      </c>
      <c r="E29" s="13">
        <v>142</v>
      </c>
      <c r="F29" s="13" t="s">
        <v>341</v>
      </c>
      <c r="G29" s="13" t="s">
        <v>342</v>
      </c>
      <c r="H29" s="8">
        <v>2004</v>
      </c>
      <c r="I29" s="6">
        <v>2017</v>
      </c>
      <c r="J29" s="34">
        <v>7017</v>
      </c>
      <c r="K29" s="44">
        <v>110</v>
      </c>
      <c r="L29" s="80">
        <v>55</v>
      </c>
      <c r="M29" s="16">
        <v>81.400000000000006</v>
      </c>
      <c r="N29" s="6" t="s">
        <v>29</v>
      </c>
      <c r="O29" s="6" t="s">
        <v>29</v>
      </c>
      <c r="P29" s="6" t="s">
        <v>29</v>
      </c>
      <c r="Q29" s="6" t="s">
        <v>29</v>
      </c>
      <c r="R29" s="6" t="s">
        <v>29</v>
      </c>
      <c r="S29" s="6">
        <v>0</v>
      </c>
      <c r="T29" s="34">
        <v>0</v>
      </c>
      <c r="U29" s="25">
        <v>72</v>
      </c>
      <c r="V29" s="6" t="s">
        <v>29</v>
      </c>
      <c r="W29" s="6" t="s">
        <v>29</v>
      </c>
      <c r="X29" s="6" t="s">
        <v>29</v>
      </c>
      <c r="Y29" s="6" t="s">
        <v>29</v>
      </c>
      <c r="Z29" s="6" t="s">
        <v>29</v>
      </c>
      <c r="AA29" s="6" t="s">
        <v>29</v>
      </c>
      <c r="AB29" s="6" t="s">
        <v>29</v>
      </c>
      <c r="AC29" s="6" t="s">
        <v>29</v>
      </c>
      <c r="AD29" s="25">
        <v>72</v>
      </c>
      <c r="AE29" s="6" t="s">
        <v>29</v>
      </c>
      <c r="AF29" s="6" t="s">
        <v>29</v>
      </c>
      <c r="AG29" s="6" t="s">
        <v>29</v>
      </c>
      <c r="AH29" s="6" t="s">
        <v>29</v>
      </c>
      <c r="AI29" s="6" t="s">
        <v>29</v>
      </c>
      <c r="AJ29" s="6" t="s">
        <v>29</v>
      </c>
      <c r="AK29" s="6" t="s">
        <v>29</v>
      </c>
      <c r="AL29" s="6" t="s">
        <v>29</v>
      </c>
      <c r="AM29" s="55">
        <v>34.1531424</v>
      </c>
      <c r="AN29" s="65">
        <v>0.6</v>
      </c>
      <c r="AO29" s="68">
        <v>0.18</v>
      </c>
      <c r="AP29" s="71">
        <v>0.18</v>
      </c>
      <c r="AQ29" s="71" t="s">
        <v>29</v>
      </c>
      <c r="AR29" s="16">
        <v>100</v>
      </c>
      <c r="AS29" s="13">
        <v>0</v>
      </c>
      <c r="AT29" s="65">
        <v>2.2000000000000002</v>
      </c>
      <c r="AU29" s="71">
        <v>1.8</v>
      </c>
      <c r="AV29" s="71">
        <v>1.6</v>
      </c>
      <c r="AW29" s="71">
        <v>1.7</v>
      </c>
      <c r="AX29" s="16">
        <v>256</v>
      </c>
      <c r="AY29" s="16" t="s">
        <v>29</v>
      </c>
      <c r="AZ29" s="16" t="s">
        <v>29</v>
      </c>
      <c r="BA29" s="48">
        <v>0.5</v>
      </c>
      <c r="BB29" s="6">
        <v>0.5</v>
      </c>
      <c r="BC29" s="13">
        <v>71</v>
      </c>
      <c r="BD29" s="13" t="s">
        <v>29</v>
      </c>
      <c r="BE29" s="6">
        <v>0</v>
      </c>
      <c r="BF29" s="26">
        <v>0</v>
      </c>
      <c r="BG29" s="47">
        <v>20</v>
      </c>
      <c r="BH29" s="6">
        <v>27</v>
      </c>
      <c r="BI29" s="6">
        <v>13.77</v>
      </c>
      <c r="BJ29" s="6">
        <v>6.75</v>
      </c>
      <c r="BK29" s="6">
        <v>5.13</v>
      </c>
      <c r="BL29" s="6">
        <v>0.81</v>
      </c>
      <c r="BM29" s="6">
        <v>0.27</v>
      </c>
      <c r="BN29" s="68">
        <v>0</v>
      </c>
      <c r="BO29" s="48">
        <v>30</v>
      </c>
      <c r="BP29" s="48" t="s">
        <v>29</v>
      </c>
      <c r="BQ29" s="8">
        <v>50</v>
      </c>
      <c r="BR29" s="102" t="s">
        <v>29</v>
      </c>
      <c r="BS29" s="101" t="s">
        <v>29</v>
      </c>
      <c r="BT29" s="71" t="s">
        <v>29</v>
      </c>
      <c r="BU29" s="48" t="s">
        <v>29</v>
      </c>
      <c r="BV29" t="s">
        <v>175</v>
      </c>
      <c r="BW29" s="48" t="s">
        <v>38</v>
      </c>
      <c r="BX29" s="51" t="s">
        <v>29</v>
      </c>
      <c r="BY29" s="16" t="s">
        <v>163</v>
      </c>
      <c r="BZ29" s="13" t="s">
        <v>29</v>
      </c>
      <c r="CA29" s="112"/>
    </row>
    <row r="30" spans="1:79" x14ac:dyDescent="0.35">
      <c r="A30" s="4" t="s">
        <v>98</v>
      </c>
      <c r="B30" s="4" t="s">
        <v>92</v>
      </c>
      <c r="C30" s="4" t="s">
        <v>44</v>
      </c>
      <c r="D30" s="4" t="s">
        <v>43</v>
      </c>
      <c r="E30" s="12">
        <v>64</v>
      </c>
      <c r="F30" s="12" t="s">
        <v>343</v>
      </c>
      <c r="G30" s="12" t="s">
        <v>344</v>
      </c>
      <c r="H30" s="4">
        <v>2010</v>
      </c>
      <c r="I30" s="4">
        <v>2017</v>
      </c>
      <c r="J30" s="33">
        <v>6794</v>
      </c>
      <c r="K30" s="36">
        <v>90</v>
      </c>
      <c r="L30" s="75">
        <v>55</v>
      </c>
      <c r="M30" s="15" t="s">
        <v>389</v>
      </c>
      <c r="N30" s="15" t="s">
        <v>389</v>
      </c>
      <c r="O30" s="15" t="s">
        <v>389</v>
      </c>
      <c r="P30" s="15" t="s">
        <v>389</v>
      </c>
      <c r="Q30" s="15" t="s">
        <v>389</v>
      </c>
      <c r="R30" s="15" t="s">
        <v>389</v>
      </c>
      <c r="S30" s="15" t="s">
        <v>389</v>
      </c>
      <c r="T30" s="15" t="s">
        <v>389</v>
      </c>
      <c r="U30" s="23">
        <f>V30+X30+Z30-AA30</f>
        <v>54.4</v>
      </c>
      <c r="V30" s="4">
        <f>47.3-X30</f>
        <v>32.299999999999997</v>
      </c>
      <c r="W30" s="4">
        <v>0</v>
      </c>
      <c r="X30" s="4">
        <v>15</v>
      </c>
      <c r="Y30" s="4">
        <v>0</v>
      </c>
      <c r="Z30" s="4">
        <v>10.7</v>
      </c>
      <c r="AA30" s="4">
        <v>3.6</v>
      </c>
      <c r="AB30" s="12">
        <v>0</v>
      </c>
      <c r="AC30" s="24">
        <v>0</v>
      </c>
      <c r="AD30" s="97">
        <f>AE30+AG30+AI30-AJ30</f>
        <v>52</v>
      </c>
      <c r="AE30" s="9">
        <v>21</v>
      </c>
      <c r="AF30" s="9">
        <v>0</v>
      </c>
      <c r="AG30" s="9">
        <v>20</v>
      </c>
      <c r="AH30" s="9">
        <v>0</v>
      </c>
      <c r="AI30" s="9">
        <v>14</v>
      </c>
      <c r="AJ30" s="42">
        <v>3</v>
      </c>
      <c r="AK30" s="9">
        <v>0</v>
      </c>
      <c r="AL30" s="45">
        <v>0</v>
      </c>
      <c r="AM30" s="54">
        <v>26.296244939999994</v>
      </c>
      <c r="AN30" s="64">
        <v>0.6</v>
      </c>
      <c r="AO30" s="70">
        <v>0.6</v>
      </c>
      <c r="AP30" s="67">
        <v>0.61</v>
      </c>
      <c r="AQ30" s="70">
        <v>0.62</v>
      </c>
      <c r="AR30" s="15">
        <v>390.5</v>
      </c>
      <c r="AS30" s="12">
        <v>550</v>
      </c>
      <c r="AT30" s="64">
        <v>2.2000000000000002</v>
      </c>
      <c r="AU30" s="70" t="s">
        <v>389</v>
      </c>
      <c r="AV30" s="70">
        <v>2.38</v>
      </c>
      <c r="AW30" s="70">
        <v>2.2000000000000002</v>
      </c>
      <c r="AX30" s="15">
        <v>152</v>
      </c>
      <c r="AY30" s="15">
        <v>152</v>
      </c>
      <c r="AZ30" s="15">
        <v>0</v>
      </c>
      <c r="BA30" s="14">
        <v>0.5</v>
      </c>
      <c r="BB30" s="4">
        <v>0.59</v>
      </c>
      <c r="BC30" s="12">
        <v>38</v>
      </c>
      <c r="BD30" s="12" t="s">
        <v>29</v>
      </c>
      <c r="BE30" s="4">
        <v>26</v>
      </c>
      <c r="BF30" s="24">
        <v>10</v>
      </c>
      <c r="BG30" s="32">
        <v>20</v>
      </c>
      <c r="BH30" s="4">
        <v>38.11</v>
      </c>
      <c r="BI30" s="4">
        <v>17.9117</v>
      </c>
      <c r="BJ30" s="4">
        <v>6.0975999999999999</v>
      </c>
      <c r="BK30" s="4">
        <v>5.7164999999999999</v>
      </c>
      <c r="BL30" s="4">
        <v>8.0030999999999999</v>
      </c>
      <c r="BM30" s="4">
        <v>0.38109999999999999</v>
      </c>
      <c r="BN30" s="67">
        <v>0</v>
      </c>
      <c r="BO30" s="14">
        <v>30</v>
      </c>
      <c r="BP30" s="15">
        <v>30</v>
      </c>
      <c r="BQ30" s="14">
        <v>50</v>
      </c>
      <c r="BR30" s="79">
        <v>30</v>
      </c>
      <c r="BS30" s="70" t="s">
        <v>389</v>
      </c>
      <c r="BT30" s="70">
        <v>21</v>
      </c>
      <c r="BU30" s="50" t="s">
        <v>29</v>
      </c>
      <c r="BV30" t="s">
        <v>175</v>
      </c>
      <c r="BW30" s="14" t="s">
        <v>38</v>
      </c>
      <c r="BX30" s="50">
        <v>1</v>
      </c>
      <c r="BY30" s="15" t="s">
        <v>163</v>
      </c>
      <c r="BZ30" s="12" t="s">
        <v>162</v>
      </c>
      <c r="CA30" s="109"/>
    </row>
    <row r="31" spans="1:79" x14ac:dyDescent="0.35">
      <c r="A31" s="4" t="s">
        <v>99</v>
      </c>
      <c r="B31" s="4" t="s">
        <v>93</v>
      </c>
      <c r="C31" s="4" t="s">
        <v>44</v>
      </c>
      <c r="D31" s="4" t="s">
        <v>43</v>
      </c>
      <c r="E31" s="12">
        <v>46</v>
      </c>
      <c r="F31" s="12" t="s">
        <v>345</v>
      </c>
      <c r="G31" s="12" t="s">
        <v>346</v>
      </c>
      <c r="H31" s="4">
        <v>2010</v>
      </c>
      <c r="I31" s="4">
        <v>2017</v>
      </c>
      <c r="J31" s="33">
        <v>2523</v>
      </c>
      <c r="K31" s="36">
        <v>90</v>
      </c>
      <c r="L31" s="75">
        <v>55</v>
      </c>
      <c r="M31" s="15">
        <f>N31+P31+R31-S31</f>
        <v>38.94</v>
      </c>
      <c r="N31" s="4">
        <v>9.99</v>
      </c>
      <c r="O31" s="4">
        <v>0</v>
      </c>
      <c r="P31" s="4">
        <v>25.06</v>
      </c>
      <c r="Q31" s="4">
        <v>0</v>
      </c>
      <c r="R31" s="4">
        <f>3.89+S31</f>
        <v>8.64</v>
      </c>
      <c r="S31" s="4">
        <v>4.75</v>
      </c>
      <c r="T31" s="33">
        <v>0</v>
      </c>
      <c r="U31" s="23">
        <f>V31+X31+Z31</f>
        <v>54</v>
      </c>
      <c r="V31" s="4">
        <v>14</v>
      </c>
      <c r="W31" s="4">
        <v>0</v>
      </c>
      <c r="X31" s="4">
        <v>25</v>
      </c>
      <c r="Y31" s="4">
        <v>0</v>
      </c>
      <c r="Z31" s="4">
        <v>15</v>
      </c>
      <c r="AA31" s="4">
        <v>4</v>
      </c>
      <c r="AB31" s="12">
        <v>0</v>
      </c>
      <c r="AC31" s="24">
        <v>0</v>
      </c>
      <c r="AD31" s="97">
        <f>AE31+AG31+AI31</f>
        <v>54</v>
      </c>
      <c r="AE31" s="9">
        <v>14</v>
      </c>
      <c r="AF31" s="9">
        <v>0</v>
      </c>
      <c r="AG31" s="9">
        <v>25</v>
      </c>
      <c r="AH31" s="9">
        <v>0</v>
      </c>
      <c r="AI31" s="9">
        <v>15</v>
      </c>
      <c r="AJ31" s="12">
        <v>0</v>
      </c>
      <c r="AK31" s="9">
        <v>0</v>
      </c>
      <c r="AL31" s="45">
        <v>0</v>
      </c>
      <c r="AM31" s="54">
        <v>6.5952759029999992</v>
      </c>
      <c r="AN31" s="64">
        <v>0.6</v>
      </c>
      <c r="AO31" s="70">
        <v>0.6</v>
      </c>
      <c r="AP31" s="70">
        <v>0.61</v>
      </c>
      <c r="AQ31" s="70">
        <v>0.62</v>
      </c>
      <c r="AR31" s="15">
        <v>390.5</v>
      </c>
      <c r="AS31" s="12">
        <v>950</v>
      </c>
      <c r="AT31" s="64">
        <v>2.2000000000000002</v>
      </c>
      <c r="AU31" s="70">
        <v>2.52</v>
      </c>
      <c r="AV31" s="70">
        <v>3.48</v>
      </c>
      <c r="AW31" s="70" t="s">
        <v>29</v>
      </c>
      <c r="AX31" s="15">
        <v>116</v>
      </c>
      <c r="AY31" s="15">
        <v>116</v>
      </c>
      <c r="AZ31" s="15">
        <v>0</v>
      </c>
      <c r="BA31" s="14">
        <v>0.5</v>
      </c>
      <c r="BB31" s="4">
        <v>0.24</v>
      </c>
      <c r="BC31" s="12">
        <v>11</v>
      </c>
      <c r="BD31" s="12" t="s">
        <v>29</v>
      </c>
      <c r="BE31" s="4">
        <v>9</v>
      </c>
      <c r="BF31" s="24">
        <v>1</v>
      </c>
      <c r="BG31" s="32">
        <v>20</v>
      </c>
      <c r="BH31" s="4">
        <v>43.6</v>
      </c>
      <c r="BI31" s="4">
        <v>18.312000000000001</v>
      </c>
      <c r="BJ31" s="4">
        <v>11.336</v>
      </c>
      <c r="BK31" s="4">
        <v>7.4119999999999999</v>
      </c>
      <c r="BL31" s="4">
        <v>5.2320000000000002</v>
      </c>
      <c r="BM31" s="4">
        <v>1.3080000000000001</v>
      </c>
      <c r="BN31" s="67">
        <v>0</v>
      </c>
      <c r="BO31" s="14">
        <v>30</v>
      </c>
      <c r="BP31" s="15">
        <v>0</v>
      </c>
      <c r="BQ31" s="14">
        <v>50</v>
      </c>
      <c r="BR31" s="79">
        <v>0</v>
      </c>
      <c r="BS31" s="70">
        <v>14</v>
      </c>
      <c r="BT31" s="70">
        <v>14</v>
      </c>
      <c r="BU31" s="50" t="s">
        <v>29</v>
      </c>
      <c r="BV31" t="s">
        <v>175</v>
      </c>
      <c r="BW31" s="14" t="s">
        <v>38</v>
      </c>
      <c r="BX31" s="50">
        <v>0</v>
      </c>
      <c r="BY31" s="15" t="s">
        <v>163</v>
      </c>
      <c r="BZ31" s="12" t="s">
        <v>163</v>
      </c>
      <c r="CA31" s="109"/>
    </row>
    <row r="32" spans="1:79" x14ac:dyDescent="0.35">
      <c r="A32" s="4" t="s">
        <v>100</v>
      </c>
      <c r="B32" s="4" t="s">
        <v>53</v>
      </c>
      <c r="C32" s="4" t="s">
        <v>44</v>
      </c>
      <c r="D32" s="4" t="s">
        <v>43</v>
      </c>
      <c r="E32" s="12">
        <v>30</v>
      </c>
      <c r="F32" s="12" t="s">
        <v>347</v>
      </c>
      <c r="G32" s="12" t="s">
        <v>348</v>
      </c>
      <c r="H32" s="4">
        <v>2010</v>
      </c>
      <c r="I32" s="4">
        <v>2017</v>
      </c>
      <c r="J32" s="33">
        <v>3681</v>
      </c>
      <c r="K32" s="36">
        <v>90</v>
      </c>
      <c r="L32" s="75">
        <v>55</v>
      </c>
      <c r="M32" s="15">
        <f>N32+P32+R32-(S32+T32)</f>
        <v>71.8</v>
      </c>
      <c r="N32" s="4">
        <f>39.9+T32</f>
        <v>44.4</v>
      </c>
      <c r="O32" s="4">
        <v>0</v>
      </c>
      <c r="P32" s="4">
        <v>22.4</v>
      </c>
      <c r="Q32" s="4">
        <v>0</v>
      </c>
      <c r="R32" s="4">
        <f>9.5+S32</f>
        <v>12.5</v>
      </c>
      <c r="S32" s="4">
        <v>3</v>
      </c>
      <c r="T32" s="33">
        <v>4.5</v>
      </c>
      <c r="U32" s="23">
        <f>V32+X32+Z32-AA32</f>
        <v>53.9</v>
      </c>
      <c r="V32" s="4">
        <v>30</v>
      </c>
      <c r="W32" s="4">
        <v>0</v>
      </c>
      <c r="X32" s="4">
        <v>17.5</v>
      </c>
      <c r="Y32" s="4">
        <v>0</v>
      </c>
      <c r="Z32" s="4">
        <v>9.6</v>
      </c>
      <c r="AA32" s="4">
        <v>3.2</v>
      </c>
      <c r="AB32" s="12">
        <v>4.5</v>
      </c>
      <c r="AC32" s="24">
        <v>0</v>
      </c>
      <c r="AD32" s="97">
        <f>AE32+AG32+AI32-AJ32</f>
        <v>54.9</v>
      </c>
      <c r="AE32" s="9">
        <v>30</v>
      </c>
      <c r="AF32" s="9">
        <v>0</v>
      </c>
      <c r="AG32" s="9">
        <v>17.5</v>
      </c>
      <c r="AH32" s="9">
        <v>0</v>
      </c>
      <c r="AI32" s="9">
        <v>10</v>
      </c>
      <c r="AJ32" s="42">
        <v>2.6</v>
      </c>
      <c r="AK32" s="9">
        <v>4.5</v>
      </c>
      <c r="AL32" s="45">
        <v>0</v>
      </c>
      <c r="AM32" s="54">
        <v>17.702039429999999</v>
      </c>
      <c r="AN32" s="64">
        <v>0.6</v>
      </c>
      <c r="AO32" s="70">
        <v>0.6</v>
      </c>
      <c r="AP32" s="70">
        <v>0.61</v>
      </c>
      <c r="AQ32" s="70">
        <v>0.62</v>
      </c>
      <c r="AR32" s="15">
        <v>390.5</v>
      </c>
      <c r="AS32" s="12">
        <v>250</v>
      </c>
      <c r="AT32" s="64">
        <v>2.2000000000000002</v>
      </c>
      <c r="AU32" s="70">
        <v>2.4700000000000002</v>
      </c>
      <c r="AV32" s="70">
        <v>2.4700000000000002</v>
      </c>
      <c r="AW32" s="70">
        <v>2.2000000000000002</v>
      </c>
      <c r="AX32" s="15">
        <v>74</v>
      </c>
      <c r="AY32" s="15">
        <v>34</v>
      </c>
      <c r="AZ32" s="15">
        <v>40</v>
      </c>
      <c r="BA32" s="14">
        <v>0.5</v>
      </c>
      <c r="BB32" s="4">
        <v>0.67</v>
      </c>
      <c r="BC32" s="12">
        <v>20</v>
      </c>
      <c r="BD32" s="12" t="s">
        <v>29</v>
      </c>
      <c r="BE32" s="4">
        <v>15</v>
      </c>
      <c r="BF32" s="24">
        <v>3</v>
      </c>
      <c r="BG32" s="32">
        <v>20</v>
      </c>
      <c r="BH32" s="4">
        <v>35.04</v>
      </c>
      <c r="BI32" s="4">
        <v>25.488</v>
      </c>
      <c r="BJ32" s="4">
        <v>3.54</v>
      </c>
      <c r="BK32" s="4">
        <v>1.4159999999999999</v>
      </c>
      <c r="BL32" s="4">
        <v>4.6020000000000003</v>
      </c>
      <c r="BM32" s="4">
        <v>0</v>
      </c>
      <c r="BN32" s="67">
        <v>0</v>
      </c>
      <c r="BO32" s="14">
        <v>30</v>
      </c>
      <c r="BP32" s="15">
        <v>5</v>
      </c>
      <c r="BQ32" s="14">
        <v>50</v>
      </c>
      <c r="BR32" s="79">
        <v>0</v>
      </c>
      <c r="BS32" s="70">
        <v>12</v>
      </c>
      <c r="BT32" s="70">
        <v>12</v>
      </c>
      <c r="BU32" s="50" t="s">
        <v>29</v>
      </c>
      <c r="BV32" t="s">
        <v>175</v>
      </c>
      <c r="BW32" s="14" t="s">
        <v>38</v>
      </c>
      <c r="BX32" s="50">
        <v>2</v>
      </c>
      <c r="BY32" s="15" t="s">
        <v>163</v>
      </c>
      <c r="BZ32" s="12" t="s">
        <v>163</v>
      </c>
      <c r="CA32" s="109"/>
    </row>
    <row r="33" spans="1:79" x14ac:dyDescent="0.35">
      <c r="A33" s="4" t="s">
        <v>101</v>
      </c>
      <c r="B33" s="4" t="s">
        <v>94</v>
      </c>
      <c r="C33" s="4" t="s">
        <v>44</v>
      </c>
      <c r="D33" s="4" t="s">
        <v>43</v>
      </c>
      <c r="E33" s="12">
        <v>127</v>
      </c>
      <c r="F33" s="12" t="s">
        <v>349</v>
      </c>
      <c r="G33" s="12" t="s">
        <v>350</v>
      </c>
      <c r="H33" s="4">
        <v>2010</v>
      </c>
      <c r="I33" s="4">
        <v>2017</v>
      </c>
      <c r="J33" s="33">
        <v>8776</v>
      </c>
      <c r="K33" s="36">
        <v>90</v>
      </c>
      <c r="L33" s="75">
        <v>55</v>
      </c>
      <c r="M33" s="15">
        <f>N33+P33+R33</f>
        <v>85.399999999999991</v>
      </c>
      <c r="N33" s="4">
        <v>57.9</v>
      </c>
      <c r="O33" s="4">
        <v>0</v>
      </c>
      <c r="P33" s="4">
        <v>19.399999999999999</v>
      </c>
      <c r="Q33" s="4">
        <v>0</v>
      </c>
      <c r="R33" s="4">
        <v>8.1</v>
      </c>
      <c r="S33" s="9">
        <v>0</v>
      </c>
      <c r="T33" s="45">
        <v>0</v>
      </c>
      <c r="U33" s="23">
        <f>V33+X33+Z33</f>
        <v>53.43</v>
      </c>
      <c r="V33" s="4">
        <v>25</v>
      </c>
      <c r="W33" s="4">
        <v>0</v>
      </c>
      <c r="X33" s="4">
        <v>18.8</v>
      </c>
      <c r="Y33" s="4">
        <v>0</v>
      </c>
      <c r="Z33" s="4">
        <v>9.6300000000000008</v>
      </c>
      <c r="AA33" s="9">
        <v>0</v>
      </c>
      <c r="AB33" s="42">
        <v>0</v>
      </c>
      <c r="AC33" s="83">
        <v>2</v>
      </c>
      <c r="AD33" s="23">
        <v>49</v>
      </c>
      <c r="AE33" s="4">
        <v>23</v>
      </c>
      <c r="AF33" s="4">
        <v>0</v>
      </c>
      <c r="AG33" s="4">
        <v>16</v>
      </c>
      <c r="AH33" s="4">
        <v>0</v>
      </c>
      <c r="AI33" s="4">
        <v>10</v>
      </c>
      <c r="AJ33" s="12">
        <v>0</v>
      </c>
      <c r="AK33" s="4">
        <v>0</v>
      </c>
      <c r="AL33" s="33">
        <v>2</v>
      </c>
      <c r="AM33" s="54">
        <v>50.330096719999993</v>
      </c>
      <c r="AN33" s="64">
        <v>0.6</v>
      </c>
      <c r="AO33" s="70">
        <v>0.6</v>
      </c>
      <c r="AP33" s="70">
        <v>0.61</v>
      </c>
      <c r="AQ33" s="70">
        <v>0.62</v>
      </c>
      <c r="AR33" s="15">
        <v>390.5</v>
      </c>
      <c r="AS33" s="12">
        <v>1700</v>
      </c>
      <c r="AT33" s="64">
        <v>2.2000000000000002</v>
      </c>
      <c r="AU33" s="70">
        <v>2.11</v>
      </c>
      <c r="AV33" s="70">
        <v>2.11</v>
      </c>
      <c r="AW33" s="70">
        <v>2.2000000000000002</v>
      </c>
      <c r="AX33" s="15">
        <v>268</v>
      </c>
      <c r="AY33" s="15">
        <v>268</v>
      </c>
      <c r="AZ33" s="15">
        <v>0</v>
      </c>
      <c r="BA33" s="14">
        <v>0.5</v>
      </c>
      <c r="BB33" s="4">
        <v>0.39</v>
      </c>
      <c r="BC33" s="12">
        <v>49</v>
      </c>
      <c r="BD33" s="12" t="s">
        <v>29</v>
      </c>
      <c r="BE33" s="4">
        <v>12</v>
      </c>
      <c r="BF33" s="24">
        <v>6</v>
      </c>
      <c r="BG33" s="32">
        <v>20</v>
      </c>
      <c r="BH33" s="4">
        <v>46.26</v>
      </c>
      <c r="BI33" s="4">
        <v>19.91</v>
      </c>
      <c r="BJ33" s="4">
        <v>13.89</v>
      </c>
      <c r="BK33" s="4">
        <v>1.85</v>
      </c>
      <c r="BL33" s="4">
        <v>10.19</v>
      </c>
      <c r="BM33" s="4">
        <v>0.93</v>
      </c>
      <c r="BN33" s="67">
        <v>0</v>
      </c>
      <c r="BO33" s="14">
        <v>30</v>
      </c>
      <c r="BP33" s="15">
        <v>40</v>
      </c>
      <c r="BQ33" s="14">
        <v>50</v>
      </c>
      <c r="BR33" s="79">
        <v>45</v>
      </c>
      <c r="BS33" s="70">
        <v>55</v>
      </c>
      <c r="BT33" s="70">
        <v>55</v>
      </c>
      <c r="BU33" s="50" t="s">
        <v>29</v>
      </c>
      <c r="BV33" t="s">
        <v>175</v>
      </c>
      <c r="BW33" s="14" t="s">
        <v>38</v>
      </c>
      <c r="BX33" s="50">
        <v>6</v>
      </c>
      <c r="BY33" s="15" t="s">
        <v>163</v>
      </c>
      <c r="BZ33" s="12" t="s">
        <v>163</v>
      </c>
      <c r="CA33" s="109"/>
    </row>
    <row r="34" spans="1:79" x14ac:dyDescent="0.35">
      <c r="A34" s="4" t="s">
        <v>102</v>
      </c>
      <c r="B34" s="4" t="s">
        <v>95</v>
      </c>
      <c r="C34" s="4" t="s">
        <v>44</v>
      </c>
      <c r="D34" s="4" t="s">
        <v>43</v>
      </c>
      <c r="E34" s="12">
        <v>0</v>
      </c>
      <c r="F34" s="12" t="s">
        <v>351</v>
      </c>
      <c r="G34" s="12" t="s">
        <v>352</v>
      </c>
      <c r="H34" s="4">
        <v>2010</v>
      </c>
      <c r="I34" s="4">
        <v>2017</v>
      </c>
      <c r="J34" s="33">
        <v>816</v>
      </c>
      <c r="K34" s="36">
        <v>98</v>
      </c>
      <c r="L34" s="75">
        <v>64</v>
      </c>
      <c r="M34" s="15">
        <f>N34+P34+R34</f>
        <v>97.93</v>
      </c>
      <c r="N34" s="4">
        <v>79.400000000000006</v>
      </c>
      <c r="O34" s="4">
        <v>0</v>
      </c>
      <c r="P34" s="4">
        <v>2.63</v>
      </c>
      <c r="Q34" s="4">
        <v>0</v>
      </c>
      <c r="R34" s="4">
        <v>15.9</v>
      </c>
      <c r="S34" s="4">
        <v>0</v>
      </c>
      <c r="T34" s="33">
        <v>0</v>
      </c>
      <c r="U34" s="23">
        <f>V34+X34+Z34</f>
        <v>64</v>
      </c>
      <c r="V34" s="4">
        <v>43</v>
      </c>
      <c r="W34" s="4">
        <v>0</v>
      </c>
      <c r="X34" s="4">
        <v>5</v>
      </c>
      <c r="Y34" s="4">
        <v>0</v>
      </c>
      <c r="Z34" s="4">
        <v>16</v>
      </c>
      <c r="AA34" s="4">
        <v>0</v>
      </c>
      <c r="AB34" s="42">
        <v>0</v>
      </c>
      <c r="AC34" s="24">
        <v>2</v>
      </c>
      <c r="AD34" s="23">
        <v>64</v>
      </c>
      <c r="AE34" s="4">
        <v>38</v>
      </c>
      <c r="AF34" s="4">
        <v>0</v>
      </c>
      <c r="AG34" s="4">
        <v>9</v>
      </c>
      <c r="AH34" s="4">
        <v>0</v>
      </c>
      <c r="AI34" s="4">
        <v>16</v>
      </c>
      <c r="AJ34" s="12">
        <v>0</v>
      </c>
      <c r="AK34" s="4">
        <v>0</v>
      </c>
      <c r="AL34" s="33">
        <v>2</v>
      </c>
      <c r="AM34" s="54">
        <v>5.3409958079999988</v>
      </c>
      <c r="AN34" s="64">
        <v>0.6</v>
      </c>
      <c r="AO34" s="70">
        <v>0</v>
      </c>
      <c r="AP34" s="70">
        <v>0</v>
      </c>
      <c r="AQ34" s="70">
        <v>0</v>
      </c>
      <c r="AR34" s="15">
        <v>0</v>
      </c>
      <c r="AS34" s="12">
        <v>0</v>
      </c>
      <c r="AT34" s="64">
        <v>2.2000000000000002</v>
      </c>
      <c r="AU34" s="70" t="s">
        <v>29</v>
      </c>
      <c r="AV34" s="70" t="s">
        <v>29</v>
      </c>
      <c r="AW34" s="70" t="s">
        <v>29</v>
      </c>
      <c r="AX34" s="15">
        <v>5</v>
      </c>
      <c r="AY34" s="15">
        <v>5</v>
      </c>
      <c r="AZ34" s="15">
        <v>0</v>
      </c>
      <c r="BA34" s="14">
        <v>0.5</v>
      </c>
      <c r="BB34" s="4" t="s">
        <v>29</v>
      </c>
      <c r="BC34" s="12">
        <v>0</v>
      </c>
      <c r="BD34" s="12" t="s">
        <v>29</v>
      </c>
      <c r="BE34" s="4">
        <v>0</v>
      </c>
      <c r="BF34" s="24">
        <v>0</v>
      </c>
      <c r="BG34" s="32">
        <v>20</v>
      </c>
      <c r="BH34" s="4">
        <v>81</v>
      </c>
      <c r="BI34" s="4">
        <v>38.07</v>
      </c>
      <c r="BJ34" s="4">
        <v>20.25</v>
      </c>
      <c r="BK34" s="4">
        <v>4.0500000000000007</v>
      </c>
      <c r="BL34" s="4">
        <v>17.82</v>
      </c>
      <c r="BM34" s="4">
        <v>0.81</v>
      </c>
      <c r="BN34" s="67">
        <v>0</v>
      </c>
      <c r="BO34" s="14">
        <v>30</v>
      </c>
      <c r="BP34" s="15">
        <v>4</v>
      </c>
      <c r="BQ34" s="14">
        <v>50</v>
      </c>
      <c r="BR34" s="79">
        <v>4</v>
      </c>
      <c r="BS34" s="70">
        <v>11.6</v>
      </c>
      <c r="BT34" s="70">
        <v>11.6</v>
      </c>
      <c r="BU34" s="50" t="s">
        <v>29</v>
      </c>
      <c r="BV34" t="s">
        <v>175</v>
      </c>
      <c r="BW34" s="14" t="s">
        <v>38</v>
      </c>
      <c r="BX34" s="50">
        <v>2</v>
      </c>
      <c r="BY34" s="15" t="s">
        <v>163</v>
      </c>
      <c r="BZ34" s="12" t="s">
        <v>163</v>
      </c>
      <c r="CA34" s="109"/>
    </row>
    <row r="35" spans="1:79" x14ac:dyDescent="0.35">
      <c r="A35" s="4" t="s">
        <v>103</v>
      </c>
      <c r="B35" s="4" t="s">
        <v>77</v>
      </c>
      <c r="C35" s="4" t="s">
        <v>44</v>
      </c>
      <c r="D35" s="4" t="s">
        <v>43</v>
      </c>
      <c r="E35" s="12">
        <v>159</v>
      </c>
      <c r="F35" s="12" t="s">
        <v>353</v>
      </c>
      <c r="G35" s="12" t="s">
        <v>354</v>
      </c>
      <c r="H35" s="4">
        <v>2010</v>
      </c>
      <c r="I35" s="4">
        <v>2017</v>
      </c>
      <c r="J35" s="33">
        <v>19210</v>
      </c>
      <c r="K35" s="36">
        <v>90</v>
      </c>
      <c r="L35" s="75">
        <v>55</v>
      </c>
      <c r="M35" s="15">
        <f>N35+P35+R35-S35</f>
        <v>68.8</v>
      </c>
      <c r="N35" s="4">
        <v>46</v>
      </c>
      <c r="O35" s="4">
        <v>0</v>
      </c>
      <c r="P35" s="4">
        <v>15.5</v>
      </c>
      <c r="Q35" s="4">
        <v>0</v>
      </c>
      <c r="R35" s="4">
        <f>7.3+S35</f>
        <v>11.3</v>
      </c>
      <c r="S35" s="4">
        <v>4</v>
      </c>
      <c r="T35" s="33">
        <v>0</v>
      </c>
      <c r="U35" s="23">
        <f>V35+X35+Z35-AA35</f>
        <v>51.4</v>
      </c>
      <c r="V35" s="4">
        <v>26.5</v>
      </c>
      <c r="W35" s="4">
        <v>0</v>
      </c>
      <c r="X35" s="4">
        <v>22</v>
      </c>
      <c r="Y35" s="4">
        <v>0</v>
      </c>
      <c r="Z35" s="4">
        <v>9.4</v>
      </c>
      <c r="AA35" s="4">
        <v>6.5</v>
      </c>
      <c r="AB35" s="42">
        <v>0</v>
      </c>
      <c r="AC35" s="24">
        <v>0</v>
      </c>
      <c r="AD35" s="97">
        <f>AE35+AG35+AI35-AJ35</f>
        <v>51.9</v>
      </c>
      <c r="AE35" s="9">
        <v>28</v>
      </c>
      <c r="AF35" s="9">
        <v>0</v>
      </c>
      <c r="AG35" s="9">
        <v>21</v>
      </c>
      <c r="AH35" s="9">
        <v>0</v>
      </c>
      <c r="AI35" s="9">
        <v>9.4</v>
      </c>
      <c r="AJ35" s="12">
        <v>6.5</v>
      </c>
      <c r="AK35" s="9">
        <v>0</v>
      </c>
      <c r="AL35" s="45">
        <v>0</v>
      </c>
      <c r="AM35" s="54">
        <v>88.684309699999986</v>
      </c>
      <c r="AN35" s="64">
        <v>0.6</v>
      </c>
      <c r="AO35" s="70">
        <v>0.62</v>
      </c>
      <c r="AP35" s="70">
        <v>0.67</v>
      </c>
      <c r="AQ35" s="70">
        <v>0.68</v>
      </c>
      <c r="AR35" s="15">
        <v>1600</v>
      </c>
      <c r="AS35" s="12">
        <v>2050</v>
      </c>
      <c r="AT35" s="64">
        <v>2.2000000000000002</v>
      </c>
      <c r="AU35" s="70">
        <v>2.34</v>
      </c>
      <c r="AV35" s="70">
        <v>2.34</v>
      </c>
      <c r="AW35" s="70">
        <v>2.4300000000000002</v>
      </c>
      <c r="AX35" s="15">
        <v>372</v>
      </c>
      <c r="AY35" s="15">
        <v>294</v>
      </c>
      <c r="AZ35" s="15">
        <v>78</v>
      </c>
      <c r="BA35" s="14">
        <v>0.5</v>
      </c>
      <c r="BB35" s="4">
        <v>0.5</v>
      </c>
      <c r="BC35" s="12">
        <v>80</v>
      </c>
      <c r="BD35" s="12" t="s">
        <v>29</v>
      </c>
      <c r="BE35" s="4">
        <v>11</v>
      </c>
      <c r="BF35" s="24">
        <v>4</v>
      </c>
      <c r="BG35" s="32">
        <v>20</v>
      </c>
      <c r="BH35" s="4">
        <v>37.14</v>
      </c>
      <c r="BI35" s="4">
        <v>16.323999999999998</v>
      </c>
      <c r="BJ35" s="4">
        <v>5.9359999999999999</v>
      </c>
      <c r="BK35" s="4">
        <v>5.9359999999999999</v>
      </c>
      <c r="BL35" s="4">
        <v>8.5329999999999995</v>
      </c>
      <c r="BM35" s="4">
        <v>0.371</v>
      </c>
      <c r="BN35" s="67">
        <v>0</v>
      </c>
      <c r="BO35" s="14">
        <v>30</v>
      </c>
      <c r="BP35" s="15">
        <v>39</v>
      </c>
      <c r="BQ35" s="14">
        <v>50</v>
      </c>
      <c r="BR35" s="79">
        <v>84</v>
      </c>
      <c r="BS35" s="70">
        <v>57.8</v>
      </c>
      <c r="BT35" s="70">
        <v>57.8</v>
      </c>
      <c r="BU35" s="50" t="s">
        <v>29</v>
      </c>
      <c r="BV35" t="s">
        <v>175</v>
      </c>
      <c r="BW35" s="14" t="s">
        <v>38</v>
      </c>
      <c r="BX35" s="50">
        <v>0</v>
      </c>
      <c r="BY35" s="15" t="s">
        <v>163</v>
      </c>
      <c r="BZ35" s="12" t="s">
        <v>163</v>
      </c>
      <c r="CA35" s="109"/>
    </row>
    <row r="36" spans="1:79" x14ac:dyDescent="0.35">
      <c r="A36" s="4" t="s">
        <v>104</v>
      </c>
      <c r="B36" s="4" t="s">
        <v>51</v>
      </c>
      <c r="C36" s="4" t="s">
        <v>44</v>
      </c>
      <c r="D36" s="4" t="s">
        <v>43</v>
      </c>
      <c r="E36" s="12">
        <v>18</v>
      </c>
      <c r="F36" s="12" t="s">
        <v>355</v>
      </c>
      <c r="G36" s="12" t="s">
        <v>356</v>
      </c>
      <c r="H36" s="4">
        <v>2010</v>
      </c>
      <c r="I36" s="4">
        <v>2017</v>
      </c>
      <c r="J36" s="33">
        <v>3525</v>
      </c>
      <c r="K36" s="36">
        <v>90</v>
      </c>
      <c r="L36" s="75">
        <v>55</v>
      </c>
      <c r="M36" s="15" t="s">
        <v>389</v>
      </c>
      <c r="N36" s="15" t="s">
        <v>389</v>
      </c>
      <c r="O36" s="15" t="s">
        <v>389</v>
      </c>
      <c r="P36" s="15" t="s">
        <v>389</v>
      </c>
      <c r="Q36" s="15" t="s">
        <v>389</v>
      </c>
      <c r="R36" s="15" t="s">
        <v>389</v>
      </c>
      <c r="S36" s="15" t="s">
        <v>389</v>
      </c>
      <c r="T36" s="15" t="s">
        <v>389</v>
      </c>
      <c r="U36" s="23">
        <f>V36+X36+Z36-AA36</f>
        <v>48.599999999999994</v>
      </c>
      <c r="V36" s="4">
        <v>30</v>
      </c>
      <c r="W36" s="4">
        <v>0</v>
      </c>
      <c r="X36" s="4">
        <v>12.6</v>
      </c>
      <c r="Y36" s="4">
        <v>0</v>
      </c>
      <c r="Z36" s="4">
        <v>9.1999999999999993</v>
      </c>
      <c r="AA36" s="4">
        <v>3.2</v>
      </c>
      <c r="AB36" s="12">
        <v>10.6</v>
      </c>
      <c r="AC36" s="24">
        <v>0</v>
      </c>
      <c r="AD36" s="97">
        <f>AE36+AG36+AI36-AJ36</f>
        <v>51</v>
      </c>
      <c r="AE36" s="9">
        <v>28</v>
      </c>
      <c r="AF36" s="9">
        <v>0</v>
      </c>
      <c r="AG36" s="9">
        <v>12</v>
      </c>
      <c r="AH36" s="9">
        <v>0</v>
      </c>
      <c r="AI36" s="9">
        <v>14.9</v>
      </c>
      <c r="AJ36" s="42">
        <v>3.9</v>
      </c>
      <c r="AK36" s="9">
        <v>4.2</v>
      </c>
      <c r="AL36" s="45">
        <v>0</v>
      </c>
      <c r="AM36" s="54">
        <v>11.507609249999998</v>
      </c>
      <c r="AN36" s="64">
        <v>0.6</v>
      </c>
      <c r="AO36" s="70">
        <v>0.6</v>
      </c>
      <c r="AP36" s="70">
        <v>0.64</v>
      </c>
      <c r="AQ36" s="70">
        <v>0.6</v>
      </c>
      <c r="AR36" s="15">
        <v>409</v>
      </c>
      <c r="AS36" s="12">
        <v>350</v>
      </c>
      <c r="AT36" s="64">
        <v>2.2000000000000002</v>
      </c>
      <c r="AU36" s="70" t="s">
        <v>389</v>
      </c>
      <c r="AV36" s="70">
        <v>2.2200000000000002</v>
      </c>
      <c r="AW36" s="70">
        <v>1.1000000000000001</v>
      </c>
      <c r="AX36" s="15">
        <v>40</v>
      </c>
      <c r="AY36" s="15">
        <v>20</v>
      </c>
      <c r="AZ36" s="15">
        <v>20</v>
      </c>
      <c r="BA36" s="14">
        <v>0.5</v>
      </c>
      <c r="BB36" s="4">
        <v>1</v>
      </c>
      <c r="BC36" s="12">
        <v>18</v>
      </c>
      <c r="BD36" s="12" t="s">
        <v>29</v>
      </c>
      <c r="BE36" s="4">
        <v>44</v>
      </c>
      <c r="BF36" s="24">
        <v>8</v>
      </c>
      <c r="BG36" s="32">
        <v>20</v>
      </c>
      <c r="BH36" s="4">
        <v>45.47</v>
      </c>
      <c r="BI36" s="4">
        <v>25.935000000000002</v>
      </c>
      <c r="BJ36" s="4">
        <v>5.46</v>
      </c>
      <c r="BK36" s="4">
        <v>0</v>
      </c>
      <c r="BL36" s="4">
        <v>13.65</v>
      </c>
      <c r="BM36" s="4">
        <v>0</v>
      </c>
      <c r="BN36" s="67">
        <v>0</v>
      </c>
      <c r="BO36" s="14">
        <v>30</v>
      </c>
      <c r="BP36" s="15">
        <v>40.700000000000003</v>
      </c>
      <c r="BQ36" s="14">
        <v>50</v>
      </c>
      <c r="BR36" s="79">
        <v>41</v>
      </c>
      <c r="BS36" s="70" t="s">
        <v>389</v>
      </c>
      <c r="BT36" s="70">
        <v>13.6</v>
      </c>
      <c r="BU36" s="50" t="s">
        <v>29</v>
      </c>
      <c r="BV36" t="s">
        <v>175</v>
      </c>
      <c r="BW36" s="14" t="s">
        <v>38</v>
      </c>
      <c r="BX36" s="50">
        <v>0</v>
      </c>
      <c r="BY36" s="15" t="s">
        <v>163</v>
      </c>
      <c r="BZ36" s="12" t="s">
        <v>163</v>
      </c>
      <c r="CA36" s="109"/>
    </row>
    <row r="37" spans="1:79" x14ac:dyDescent="0.35">
      <c r="A37" s="4" t="s">
        <v>106</v>
      </c>
      <c r="B37" s="4" t="s">
        <v>96</v>
      </c>
      <c r="C37" s="4" t="s">
        <v>44</v>
      </c>
      <c r="D37" s="4" t="s">
        <v>43</v>
      </c>
      <c r="E37" s="12">
        <v>72</v>
      </c>
      <c r="F37" s="12" t="s">
        <v>357</v>
      </c>
      <c r="G37" s="12" t="s">
        <v>358</v>
      </c>
      <c r="H37" s="4">
        <v>2010</v>
      </c>
      <c r="I37" s="4">
        <v>2017</v>
      </c>
      <c r="J37" s="33">
        <v>7863</v>
      </c>
      <c r="K37" s="36">
        <v>90</v>
      </c>
      <c r="L37" s="75">
        <v>55</v>
      </c>
      <c r="M37" s="15">
        <f>N37+P37+R37-S37</f>
        <v>62.2</v>
      </c>
      <c r="N37" s="4">
        <v>35.9</v>
      </c>
      <c r="O37" s="4">
        <v>0</v>
      </c>
      <c r="P37" s="4">
        <v>19.399999999999999</v>
      </c>
      <c r="Q37" s="4">
        <v>0</v>
      </c>
      <c r="R37" s="4">
        <f>6.9+S37</f>
        <v>9.1000000000000014</v>
      </c>
      <c r="S37" s="4">
        <v>2.2000000000000002</v>
      </c>
      <c r="T37" s="33">
        <v>0</v>
      </c>
      <c r="U37" s="23">
        <f>V37+X37+Z37-AA37</f>
        <v>51</v>
      </c>
      <c r="V37" s="4">
        <v>24.8</v>
      </c>
      <c r="W37" s="4">
        <v>0</v>
      </c>
      <c r="X37" s="4">
        <v>20</v>
      </c>
      <c r="Y37" s="4">
        <v>0</v>
      </c>
      <c r="Z37" s="4">
        <f>6.2+AA37</f>
        <v>9.1</v>
      </c>
      <c r="AA37" s="4">
        <v>2.9</v>
      </c>
      <c r="AB37" s="12">
        <v>0</v>
      </c>
      <c r="AC37" s="24">
        <v>0</v>
      </c>
      <c r="AD37" s="97">
        <f>AE37+AG37+AI37-AJ37</f>
        <v>51.6</v>
      </c>
      <c r="AE37" s="9">
        <v>28.2</v>
      </c>
      <c r="AF37" s="9">
        <v>0</v>
      </c>
      <c r="AG37" s="9">
        <v>17</v>
      </c>
      <c r="AH37" s="9">
        <v>0</v>
      </c>
      <c r="AI37" s="9">
        <v>9.1</v>
      </c>
      <c r="AJ37" s="42">
        <v>2.7</v>
      </c>
      <c r="AK37" s="9">
        <v>0</v>
      </c>
      <c r="AL37" s="45">
        <v>0</v>
      </c>
      <c r="AM37" s="54">
        <v>32.806716269999995</v>
      </c>
      <c r="AN37" s="64">
        <v>0.6</v>
      </c>
      <c r="AO37" s="70">
        <v>0.6</v>
      </c>
      <c r="AP37" s="70">
        <v>0.64</v>
      </c>
      <c r="AQ37" s="70">
        <v>0.6</v>
      </c>
      <c r="AR37" s="15">
        <v>409</v>
      </c>
      <c r="AS37" s="12">
        <v>850</v>
      </c>
      <c r="AT37" s="64">
        <v>2.2000000000000002</v>
      </c>
      <c r="AU37" s="70">
        <v>2.21</v>
      </c>
      <c r="AV37" s="70">
        <v>2.33</v>
      </c>
      <c r="AW37" s="70">
        <v>2.2000000000000002</v>
      </c>
      <c r="AX37" s="15">
        <v>159</v>
      </c>
      <c r="AY37" s="15">
        <v>119</v>
      </c>
      <c r="AZ37" s="15">
        <v>40</v>
      </c>
      <c r="BA37" s="14">
        <v>0.5</v>
      </c>
      <c r="BB37" s="4">
        <v>0.51</v>
      </c>
      <c r="BC37" s="12">
        <v>37</v>
      </c>
      <c r="BD37" s="12" t="s">
        <v>29</v>
      </c>
      <c r="BE37" s="4">
        <v>11</v>
      </c>
      <c r="BF37" s="24">
        <v>4</v>
      </c>
      <c r="BG37" s="32">
        <v>20</v>
      </c>
      <c r="BH37" s="4">
        <v>39.68</v>
      </c>
      <c r="BI37" s="4">
        <v>16.236000000000001</v>
      </c>
      <c r="BJ37" s="4">
        <v>10.295999999999999</v>
      </c>
      <c r="BK37" s="4">
        <v>5.5439999999999996</v>
      </c>
      <c r="BL37" s="4">
        <v>7.1280000000000001</v>
      </c>
      <c r="BM37" s="4">
        <v>0.39600000000000002</v>
      </c>
      <c r="BN37" s="67">
        <v>0</v>
      </c>
      <c r="BO37" s="14">
        <v>30</v>
      </c>
      <c r="BP37" s="15">
        <v>29.2</v>
      </c>
      <c r="BQ37" s="14">
        <v>50</v>
      </c>
      <c r="BR37" s="79">
        <v>29.2</v>
      </c>
      <c r="BS37" s="70">
        <v>24.9</v>
      </c>
      <c r="BT37" s="70">
        <v>35.6</v>
      </c>
      <c r="BU37" s="50" t="s">
        <v>29</v>
      </c>
      <c r="BV37" t="s">
        <v>175</v>
      </c>
      <c r="BW37" s="14" t="s">
        <v>38</v>
      </c>
      <c r="BX37" s="50">
        <v>1</v>
      </c>
      <c r="BY37" s="15" t="s">
        <v>163</v>
      </c>
      <c r="BZ37" s="12" t="s">
        <v>163</v>
      </c>
      <c r="CA37" s="109"/>
    </row>
    <row r="38" spans="1:79" x14ac:dyDescent="0.35">
      <c r="A38" s="4" t="s">
        <v>105</v>
      </c>
      <c r="B38" s="4" t="s">
        <v>97</v>
      </c>
      <c r="C38" s="4" t="s">
        <v>44</v>
      </c>
      <c r="D38" s="4" t="s">
        <v>43</v>
      </c>
      <c r="E38" s="12">
        <v>94</v>
      </c>
      <c r="F38" s="12" t="s">
        <v>359</v>
      </c>
      <c r="G38" s="12" t="s">
        <v>360</v>
      </c>
      <c r="H38" s="4">
        <v>2010</v>
      </c>
      <c r="I38" s="4">
        <v>2017</v>
      </c>
      <c r="J38" s="33">
        <v>10488</v>
      </c>
      <c r="K38" s="36">
        <v>90</v>
      </c>
      <c r="L38" s="75">
        <v>55</v>
      </c>
      <c r="M38" s="15" t="s">
        <v>389</v>
      </c>
      <c r="N38" s="15" t="s">
        <v>389</v>
      </c>
      <c r="O38" s="15" t="s">
        <v>389</v>
      </c>
      <c r="P38" s="15" t="s">
        <v>389</v>
      </c>
      <c r="Q38" s="15" t="s">
        <v>389</v>
      </c>
      <c r="R38" s="15" t="s">
        <v>389</v>
      </c>
      <c r="S38" s="15" t="s">
        <v>389</v>
      </c>
      <c r="T38" s="15" t="s">
        <v>389</v>
      </c>
      <c r="U38" s="23">
        <f>V38+X38+Z38-AA38</f>
        <v>51.699999999999996</v>
      </c>
      <c r="V38" s="4">
        <v>25.5</v>
      </c>
      <c r="W38" s="4">
        <v>5.4</v>
      </c>
      <c r="X38" s="4">
        <v>20</v>
      </c>
      <c r="Y38" s="4">
        <v>0</v>
      </c>
      <c r="Z38" s="4">
        <f>6.2+AA38</f>
        <v>9.4</v>
      </c>
      <c r="AA38" s="4">
        <v>3.2</v>
      </c>
      <c r="AB38" s="12">
        <v>0</v>
      </c>
      <c r="AC38" s="24">
        <v>0</v>
      </c>
      <c r="AD38" s="97">
        <f>AE38+AG38+AI38-AJ38</f>
        <v>52.9</v>
      </c>
      <c r="AE38" s="9">
        <v>26</v>
      </c>
      <c r="AF38" s="9">
        <v>0</v>
      </c>
      <c r="AG38" s="9">
        <v>20</v>
      </c>
      <c r="AH38" s="9">
        <v>0</v>
      </c>
      <c r="AI38" s="9">
        <v>8.9</v>
      </c>
      <c r="AJ38" s="42">
        <v>2</v>
      </c>
      <c r="AK38" s="9">
        <v>0</v>
      </c>
      <c r="AL38" s="45">
        <v>0</v>
      </c>
      <c r="AM38" s="54">
        <v>36.349100640000003</v>
      </c>
      <c r="AN38" s="64">
        <v>0.6</v>
      </c>
      <c r="AO38" s="70">
        <v>0.6</v>
      </c>
      <c r="AP38" s="70">
        <v>0.64</v>
      </c>
      <c r="AQ38" s="70">
        <v>0.6</v>
      </c>
      <c r="AR38" s="15">
        <v>409</v>
      </c>
      <c r="AS38" s="12">
        <v>350</v>
      </c>
      <c r="AT38" s="64">
        <v>2.2000000000000002</v>
      </c>
      <c r="AU38" s="70">
        <v>2.4500000000000002</v>
      </c>
      <c r="AV38" s="70">
        <v>2.4500000000000002</v>
      </c>
      <c r="AW38" s="70">
        <v>2.2000000000000002</v>
      </c>
      <c r="AX38" s="15">
        <v>230</v>
      </c>
      <c r="AY38" s="15">
        <v>174</v>
      </c>
      <c r="AZ38" s="15">
        <v>56</v>
      </c>
      <c r="BA38" s="14">
        <v>0.5</v>
      </c>
      <c r="BB38" s="4">
        <v>0.45</v>
      </c>
      <c r="BC38" s="12">
        <v>42</v>
      </c>
      <c r="BD38" s="12" t="s">
        <v>29</v>
      </c>
      <c r="BE38" s="4">
        <v>10</v>
      </c>
      <c r="BF38" s="24">
        <v>4</v>
      </c>
      <c r="BG38" s="32">
        <v>20</v>
      </c>
      <c r="BH38" s="4">
        <v>39.68</v>
      </c>
      <c r="BI38" s="4">
        <v>16.236000000000001</v>
      </c>
      <c r="BJ38" s="4">
        <v>10.296000000000001</v>
      </c>
      <c r="BK38" s="4">
        <v>5.5440000000000005</v>
      </c>
      <c r="BL38" s="4">
        <v>7.1280000000000001</v>
      </c>
      <c r="BM38" s="4">
        <v>0.39600000000000002</v>
      </c>
      <c r="BN38" s="67">
        <v>0</v>
      </c>
      <c r="BO38" s="14">
        <v>30</v>
      </c>
      <c r="BP38" s="15">
        <v>27.9</v>
      </c>
      <c r="BQ38" s="14">
        <v>50</v>
      </c>
      <c r="BR38" s="79">
        <v>11.5</v>
      </c>
      <c r="BS38" s="70">
        <v>53.5</v>
      </c>
      <c r="BT38" s="70">
        <v>54</v>
      </c>
      <c r="BU38" s="50" t="s">
        <v>29</v>
      </c>
      <c r="BV38" t="s">
        <v>175</v>
      </c>
      <c r="BW38" s="14" t="s">
        <v>38</v>
      </c>
      <c r="BX38" s="50">
        <v>0</v>
      </c>
      <c r="BY38" s="15" t="s">
        <v>163</v>
      </c>
      <c r="BZ38" s="12" t="s">
        <v>162</v>
      </c>
      <c r="CA38" s="109"/>
    </row>
    <row r="39" spans="1:79" s="7" customFormat="1" x14ac:dyDescent="0.35">
      <c r="A39" s="6" t="s">
        <v>121</v>
      </c>
      <c r="B39" s="6" t="s">
        <v>108</v>
      </c>
      <c r="C39" s="6" t="s">
        <v>107</v>
      </c>
      <c r="D39" s="6" t="s">
        <v>115</v>
      </c>
      <c r="E39" s="13">
        <v>91</v>
      </c>
      <c r="F39" s="13" t="s">
        <v>361</v>
      </c>
      <c r="G39" s="13" t="s">
        <v>362</v>
      </c>
      <c r="H39" s="6">
        <v>2012</v>
      </c>
      <c r="I39" s="6">
        <v>2019</v>
      </c>
      <c r="J39" s="34" t="s">
        <v>389</v>
      </c>
      <c r="K39" s="37">
        <v>90</v>
      </c>
      <c r="L39" s="80">
        <v>55</v>
      </c>
      <c r="M39" s="16" t="s">
        <v>389</v>
      </c>
      <c r="N39" s="16" t="s">
        <v>389</v>
      </c>
      <c r="O39" s="16" t="s">
        <v>389</v>
      </c>
      <c r="P39" s="16" t="s">
        <v>389</v>
      </c>
      <c r="Q39" s="16" t="s">
        <v>389</v>
      </c>
      <c r="R39" s="16" t="s">
        <v>389</v>
      </c>
      <c r="S39" s="16" t="s">
        <v>389</v>
      </c>
      <c r="T39" s="16" t="s">
        <v>389</v>
      </c>
      <c r="U39" s="25">
        <v>54.01</v>
      </c>
      <c r="V39" s="6">
        <v>17.57</v>
      </c>
      <c r="W39" s="6">
        <v>0</v>
      </c>
      <c r="X39" s="6">
        <v>24.49</v>
      </c>
      <c r="Y39" s="6">
        <v>0</v>
      </c>
      <c r="Z39" s="6">
        <v>12.1</v>
      </c>
      <c r="AA39" s="6">
        <v>2</v>
      </c>
      <c r="AB39" s="13">
        <v>0</v>
      </c>
      <c r="AC39" s="26">
        <v>0</v>
      </c>
      <c r="AD39" s="25">
        <f>AE39+AF39+AG39+AH39+AI39</f>
        <v>56.8</v>
      </c>
      <c r="AE39" s="6">
        <v>19.600000000000001</v>
      </c>
      <c r="AF39" s="6">
        <v>0.2</v>
      </c>
      <c r="AG39" s="6">
        <v>24.2</v>
      </c>
      <c r="AH39" s="6">
        <v>0</v>
      </c>
      <c r="AI39" s="6">
        <v>12.8</v>
      </c>
      <c r="AJ39" s="13">
        <v>2</v>
      </c>
      <c r="AK39" s="6">
        <v>0</v>
      </c>
      <c r="AL39" s="34">
        <v>0</v>
      </c>
      <c r="AM39" s="56" t="s">
        <v>29</v>
      </c>
      <c r="AN39" s="65">
        <v>0.6</v>
      </c>
      <c r="AO39" s="71" t="s">
        <v>173</v>
      </c>
      <c r="AP39" s="71">
        <v>0.63</v>
      </c>
      <c r="AQ39" s="71">
        <v>0.71</v>
      </c>
      <c r="AR39" s="16">
        <v>285</v>
      </c>
      <c r="AS39" s="13">
        <v>465</v>
      </c>
      <c r="AT39" s="65">
        <v>2.5</v>
      </c>
      <c r="AU39" s="101" t="s">
        <v>389</v>
      </c>
      <c r="AV39" s="71">
        <v>2.71</v>
      </c>
      <c r="AW39" s="71">
        <v>2.71</v>
      </c>
      <c r="AX39" s="16">
        <v>247</v>
      </c>
      <c r="AY39" s="16">
        <v>173</v>
      </c>
      <c r="AZ39" s="16">
        <v>74</v>
      </c>
      <c r="BA39" s="48">
        <v>0.5</v>
      </c>
      <c r="BB39" s="6">
        <v>0.53</v>
      </c>
      <c r="BC39" s="13">
        <v>48</v>
      </c>
      <c r="BD39" s="13">
        <v>20</v>
      </c>
      <c r="BE39" s="6">
        <v>21</v>
      </c>
      <c r="BF39" s="26">
        <v>10</v>
      </c>
      <c r="BG39" s="47">
        <v>20</v>
      </c>
      <c r="BH39" s="6" t="s">
        <v>29</v>
      </c>
      <c r="BI39" s="6" t="s">
        <v>29</v>
      </c>
      <c r="BJ39" s="6" t="s">
        <v>29</v>
      </c>
      <c r="BK39" s="6" t="s">
        <v>29</v>
      </c>
      <c r="BL39" s="6" t="s">
        <v>29</v>
      </c>
      <c r="BM39" s="6" t="s">
        <v>29</v>
      </c>
      <c r="BN39" s="68" t="s">
        <v>29</v>
      </c>
      <c r="BO39" s="48">
        <v>30</v>
      </c>
      <c r="BP39" s="16">
        <v>30</v>
      </c>
      <c r="BQ39" s="48">
        <v>50</v>
      </c>
      <c r="BR39" s="103">
        <v>68</v>
      </c>
      <c r="BS39" s="71" t="s">
        <v>389</v>
      </c>
      <c r="BT39" s="71">
        <v>49</v>
      </c>
      <c r="BU39" s="51">
        <v>49</v>
      </c>
      <c r="BV39" t="s">
        <v>175</v>
      </c>
      <c r="BW39" s="48" t="s">
        <v>38</v>
      </c>
      <c r="BX39" s="51">
        <v>17</v>
      </c>
      <c r="BY39" s="16" t="s">
        <v>163</v>
      </c>
      <c r="BZ39" s="13" t="s">
        <v>163</v>
      </c>
      <c r="CA39" s="112"/>
    </row>
    <row r="40" spans="1:79" s="7" customFormat="1" x14ac:dyDescent="0.35">
      <c r="A40" s="6" t="s">
        <v>119</v>
      </c>
      <c r="B40" s="6" t="s">
        <v>109</v>
      </c>
      <c r="C40" s="6" t="s">
        <v>107</v>
      </c>
      <c r="D40" s="6" t="s">
        <v>115</v>
      </c>
      <c r="E40" s="13">
        <v>46</v>
      </c>
      <c r="F40" s="13" t="s">
        <v>363</v>
      </c>
      <c r="G40" s="13" t="s">
        <v>364</v>
      </c>
      <c r="H40" s="6">
        <v>2012</v>
      </c>
      <c r="I40" s="6">
        <v>2019</v>
      </c>
      <c r="J40" s="34" t="s">
        <v>389</v>
      </c>
      <c r="K40" s="37">
        <v>90</v>
      </c>
      <c r="L40" s="80">
        <v>55</v>
      </c>
      <c r="M40" s="16" t="s">
        <v>389</v>
      </c>
      <c r="N40" s="16" t="s">
        <v>389</v>
      </c>
      <c r="O40" s="16" t="s">
        <v>389</v>
      </c>
      <c r="P40" s="16" t="s">
        <v>389</v>
      </c>
      <c r="Q40" s="16" t="s">
        <v>389</v>
      </c>
      <c r="R40" s="16" t="s">
        <v>389</v>
      </c>
      <c r="S40" s="16" t="s">
        <v>389</v>
      </c>
      <c r="T40" s="16" t="s">
        <v>389</v>
      </c>
      <c r="U40" s="25" t="s">
        <v>389</v>
      </c>
      <c r="V40" s="6" t="s">
        <v>389</v>
      </c>
      <c r="W40" s="6" t="s">
        <v>389</v>
      </c>
      <c r="X40" s="6" t="s">
        <v>389</v>
      </c>
      <c r="Y40" s="6" t="s">
        <v>389</v>
      </c>
      <c r="Z40" s="6" t="s">
        <v>389</v>
      </c>
      <c r="AA40" s="6" t="s">
        <v>389</v>
      </c>
      <c r="AB40" s="13">
        <v>0</v>
      </c>
      <c r="AC40" s="26">
        <v>0</v>
      </c>
      <c r="AD40" s="25">
        <f>AE40+AF40+AG40+AH40+AI40</f>
        <v>51.6</v>
      </c>
      <c r="AE40" s="6">
        <v>2.5</v>
      </c>
      <c r="AF40" s="6">
        <v>19.100000000000001</v>
      </c>
      <c r="AG40" s="6">
        <v>7.9</v>
      </c>
      <c r="AH40" s="6">
        <v>13.1</v>
      </c>
      <c r="AI40" s="6">
        <v>9</v>
      </c>
      <c r="AJ40" s="13">
        <v>2.2000000000000002</v>
      </c>
      <c r="AK40" s="6">
        <v>0</v>
      </c>
      <c r="AL40" s="34">
        <v>0</v>
      </c>
      <c r="AM40" s="56" t="s">
        <v>29</v>
      </c>
      <c r="AN40" s="65">
        <v>0.6</v>
      </c>
      <c r="AO40" s="71" t="s">
        <v>173</v>
      </c>
      <c r="AP40" s="71">
        <v>0.63</v>
      </c>
      <c r="AQ40" s="71">
        <v>0.71</v>
      </c>
      <c r="AR40" s="16">
        <v>285</v>
      </c>
      <c r="AS40" s="13">
        <v>465</v>
      </c>
      <c r="AT40" s="65">
        <v>2.5</v>
      </c>
      <c r="AU40" s="101" t="s">
        <v>389</v>
      </c>
      <c r="AV40" s="71" t="s">
        <v>389</v>
      </c>
      <c r="AW40" s="71">
        <v>2.57</v>
      </c>
      <c r="AX40" s="16">
        <v>118</v>
      </c>
      <c r="AY40" s="16">
        <v>58</v>
      </c>
      <c r="AZ40" s="16">
        <v>60</v>
      </c>
      <c r="BA40" s="48">
        <v>0.5</v>
      </c>
      <c r="BB40" s="6">
        <v>0.5</v>
      </c>
      <c r="BC40" s="13">
        <v>23</v>
      </c>
      <c r="BD40" s="13">
        <v>20</v>
      </c>
      <c r="BE40" s="6">
        <v>22</v>
      </c>
      <c r="BF40" s="26">
        <v>5</v>
      </c>
      <c r="BG40" s="47">
        <v>20</v>
      </c>
      <c r="BH40" s="6" t="s">
        <v>29</v>
      </c>
      <c r="BI40" s="6" t="s">
        <v>29</v>
      </c>
      <c r="BJ40" s="6" t="s">
        <v>29</v>
      </c>
      <c r="BK40" s="6" t="s">
        <v>29</v>
      </c>
      <c r="BL40" s="6" t="s">
        <v>29</v>
      </c>
      <c r="BM40" s="6" t="s">
        <v>29</v>
      </c>
      <c r="BN40" s="68" t="s">
        <v>29</v>
      </c>
      <c r="BO40" s="48">
        <v>30</v>
      </c>
      <c r="BP40" s="16">
        <v>40</v>
      </c>
      <c r="BQ40" s="48">
        <v>50</v>
      </c>
      <c r="BR40" s="103">
        <v>59</v>
      </c>
      <c r="BS40" s="71" t="s">
        <v>389</v>
      </c>
      <c r="BT40" s="71" t="s">
        <v>389</v>
      </c>
      <c r="BU40" s="51">
        <v>32.200000000000003</v>
      </c>
      <c r="BV40" t="s">
        <v>175</v>
      </c>
      <c r="BW40" s="48" t="s">
        <v>38</v>
      </c>
      <c r="BX40" s="51">
        <v>4</v>
      </c>
      <c r="BY40" s="16" t="s">
        <v>163</v>
      </c>
      <c r="BZ40" s="13" t="s">
        <v>163</v>
      </c>
      <c r="CA40" s="112"/>
    </row>
    <row r="41" spans="1:79" s="7" customFormat="1" x14ac:dyDescent="0.35">
      <c r="A41" s="6" t="s">
        <v>120</v>
      </c>
      <c r="B41" s="6" t="s">
        <v>110</v>
      </c>
      <c r="C41" s="6" t="s">
        <v>107</v>
      </c>
      <c r="D41" s="6" t="s">
        <v>115</v>
      </c>
      <c r="E41" s="13">
        <v>2</v>
      </c>
      <c r="F41" s="13" t="s">
        <v>365</v>
      </c>
      <c r="G41" s="13" t="s">
        <v>366</v>
      </c>
      <c r="H41" s="6">
        <v>2012</v>
      </c>
      <c r="I41" s="6">
        <v>2019</v>
      </c>
      <c r="J41" s="34" t="s">
        <v>389</v>
      </c>
      <c r="K41" s="37">
        <v>90</v>
      </c>
      <c r="L41" s="80">
        <v>55</v>
      </c>
      <c r="M41" s="16" t="s">
        <v>389</v>
      </c>
      <c r="N41" s="6" t="s">
        <v>389</v>
      </c>
      <c r="O41" s="6" t="s">
        <v>389</v>
      </c>
      <c r="P41" s="6" t="s">
        <v>389</v>
      </c>
      <c r="Q41" s="6" t="s">
        <v>389</v>
      </c>
      <c r="R41" s="6" t="s">
        <v>389</v>
      </c>
      <c r="S41" s="6" t="s">
        <v>389</v>
      </c>
      <c r="T41" s="34" t="s">
        <v>389</v>
      </c>
      <c r="U41" s="25">
        <f>V41+X41+Z41</f>
        <v>50</v>
      </c>
      <c r="V41" s="6">
        <v>22</v>
      </c>
      <c r="W41" s="6">
        <v>0</v>
      </c>
      <c r="X41" s="6">
        <v>20</v>
      </c>
      <c r="Y41" s="6">
        <v>0</v>
      </c>
      <c r="Z41" s="6">
        <v>8</v>
      </c>
      <c r="AA41" s="6">
        <v>0</v>
      </c>
      <c r="AB41" s="13">
        <v>0</v>
      </c>
      <c r="AC41" s="26">
        <v>0</v>
      </c>
      <c r="AD41" s="25">
        <f>AE41+AF41+AG41+AH41+AI41</f>
        <v>50</v>
      </c>
      <c r="AE41" s="6">
        <v>22</v>
      </c>
      <c r="AF41" s="6">
        <v>0</v>
      </c>
      <c r="AG41" s="6">
        <v>20</v>
      </c>
      <c r="AH41" s="6">
        <v>0</v>
      </c>
      <c r="AI41" s="6">
        <v>8</v>
      </c>
      <c r="AJ41" s="13">
        <v>0</v>
      </c>
      <c r="AK41" s="6">
        <v>0</v>
      </c>
      <c r="AL41" s="34">
        <v>0</v>
      </c>
      <c r="AM41" s="56" t="s">
        <v>29</v>
      </c>
      <c r="AN41" s="65">
        <v>0.6</v>
      </c>
      <c r="AO41" s="71" t="s">
        <v>173</v>
      </c>
      <c r="AP41" s="71">
        <v>0.63</v>
      </c>
      <c r="AQ41" s="71">
        <v>0.71</v>
      </c>
      <c r="AR41" s="16">
        <v>285</v>
      </c>
      <c r="AS41" s="13">
        <v>465</v>
      </c>
      <c r="AT41" s="65">
        <v>2.5</v>
      </c>
      <c r="AU41" s="101" t="s">
        <v>389</v>
      </c>
      <c r="AV41" s="71">
        <v>4</v>
      </c>
      <c r="AW41" s="71">
        <v>4</v>
      </c>
      <c r="AX41" s="16">
        <v>8</v>
      </c>
      <c r="AY41" s="16">
        <v>4</v>
      </c>
      <c r="AZ41" s="16">
        <v>4</v>
      </c>
      <c r="BA41" s="48">
        <v>0.5</v>
      </c>
      <c r="BB41" s="6">
        <v>1</v>
      </c>
      <c r="BC41" s="13">
        <v>2</v>
      </c>
      <c r="BD41" s="13">
        <v>20</v>
      </c>
      <c r="BE41" s="6">
        <v>100</v>
      </c>
      <c r="BF41" s="26">
        <v>2</v>
      </c>
      <c r="BG41" s="47">
        <v>20</v>
      </c>
      <c r="BH41" s="6" t="s">
        <v>29</v>
      </c>
      <c r="BI41" s="6" t="s">
        <v>29</v>
      </c>
      <c r="BJ41" s="6" t="s">
        <v>29</v>
      </c>
      <c r="BK41" s="6" t="s">
        <v>29</v>
      </c>
      <c r="BL41" s="6" t="s">
        <v>29</v>
      </c>
      <c r="BM41" s="6" t="s">
        <v>29</v>
      </c>
      <c r="BN41" s="68" t="s">
        <v>29</v>
      </c>
      <c r="BO41" s="48">
        <v>30</v>
      </c>
      <c r="BP41" s="16">
        <v>25</v>
      </c>
      <c r="BQ41" s="48">
        <v>50</v>
      </c>
      <c r="BR41" s="103" t="s">
        <v>389</v>
      </c>
      <c r="BS41" s="71" t="s">
        <v>389</v>
      </c>
      <c r="BT41" s="71">
        <v>0</v>
      </c>
      <c r="BU41" s="51">
        <v>0</v>
      </c>
      <c r="BV41" t="s">
        <v>175</v>
      </c>
      <c r="BW41" s="48" t="s">
        <v>38</v>
      </c>
      <c r="BX41" s="51">
        <v>1</v>
      </c>
      <c r="BY41" s="16" t="s">
        <v>163</v>
      </c>
      <c r="BZ41" s="13" t="s">
        <v>163</v>
      </c>
      <c r="CA41" s="112"/>
    </row>
    <row r="42" spans="1:79" s="7" customFormat="1" x14ac:dyDescent="0.35">
      <c r="A42" s="6" t="s">
        <v>118</v>
      </c>
      <c r="B42" s="6" t="s">
        <v>77</v>
      </c>
      <c r="C42" s="6" t="s">
        <v>107</v>
      </c>
      <c r="D42" s="6" t="s">
        <v>115</v>
      </c>
      <c r="E42" s="13">
        <v>43</v>
      </c>
      <c r="F42" s="13" t="s">
        <v>367</v>
      </c>
      <c r="G42" s="13" t="s">
        <v>368</v>
      </c>
      <c r="H42" s="6">
        <v>2012</v>
      </c>
      <c r="I42" s="6">
        <v>2019</v>
      </c>
      <c r="J42" s="34" t="s">
        <v>389</v>
      </c>
      <c r="K42" s="37">
        <v>90</v>
      </c>
      <c r="L42" s="80">
        <v>55</v>
      </c>
      <c r="M42" s="16" t="s">
        <v>389</v>
      </c>
      <c r="N42" s="6" t="s">
        <v>389</v>
      </c>
      <c r="O42" s="6" t="s">
        <v>389</v>
      </c>
      <c r="P42" s="6" t="s">
        <v>389</v>
      </c>
      <c r="Q42" s="6" t="s">
        <v>389</v>
      </c>
      <c r="R42" s="6" t="s">
        <v>389</v>
      </c>
      <c r="S42" s="6" t="s">
        <v>389</v>
      </c>
      <c r="T42" s="34" t="s">
        <v>389</v>
      </c>
      <c r="U42" s="25">
        <v>25.7</v>
      </c>
      <c r="V42" s="6">
        <v>0</v>
      </c>
      <c r="W42" s="6">
        <v>2.78</v>
      </c>
      <c r="X42" s="6">
        <v>0</v>
      </c>
      <c r="Y42" s="6">
        <v>14.75</v>
      </c>
      <c r="Z42" s="6">
        <v>8.11</v>
      </c>
      <c r="AA42" s="6">
        <v>17.100000000000001</v>
      </c>
      <c r="AB42" s="13">
        <v>0</v>
      </c>
      <c r="AC42" s="26">
        <v>0</v>
      </c>
      <c r="AD42" s="25">
        <v>27</v>
      </c>
      <c r="AE42" s="6">
        <v>0</v>
      </c>
      <c r="AF42" s="6">
        <v>6</v>
      </c>
      <c r="AG42" s="6">
        <v>0</v>
      </c>
      <c r="AH42" s="6">
        <v>13</v>
      </c>
      <c r="AI42" s="6">
        <v>8</v>
      </c>
      <c r="AJ42" s="13">
        <v>16.399999999999999</v>
      </c>
      <c r="AK42" s="6">
        <v>0</v>
      </c>
      <c r="AL42" s="34">
        <v>0</v>
      </c>
      <c r="AM42" s="56" t="s">
        <v>29</v>
      </c>
      <c r="AN42" s="65">
        <v>0.6</v>
      </c>
      <c r="AO42" s="71" t="s">
        <v>173</v>
      </c>
      <c r="AP42" s="71">
        <v>0.64</v>
      </c>
      <c r="AQ42" s="71">
        <v>0.61</v>
      </c>
      <c r="AR42" s="16">
        <v>300</v>
      </c>
      <c r="AS42" s="13">
        <v>0</v>
      </c>
      <c r="AT42" s="65">
        <v>2.5</v>
      </c>
      <c r="AU42" s="101" t="s">
        <v>389</v>
      </c>
      <c r="AV42" s="71">
        <v>3.44</v>
      </c>
      <c r="AW42" s="71">
        <v>3.23</v>
      </c>
      <c r="AX42" s="16">
        <v>139</v>
      </c>
      <c r="AY42" s="16">
        <v>122</v>
      </c>
      <c r="AZ42" s="16">
        <v>26</v>
      </c>
      <c r="BA42" s="48">
        <v>0.5</v>
      </c>
      <c r="BB42" s="6">
        <v>0.49</v>
      </c>
      <c r="BC42" s="13">
        <v>21</v>
      </c>
      <c r="BD42" s="13">
        <v>20</v>
      </c>
      <c r="BE42" s="6">
        <v>19</v>
      </c>
      <c r="BF42" s="26">
        <v>4</v>
      </c>
      <c r="BG42" s="47">
        <v>20</v>
      </c>
      <c r="BH42" s="6" t="s">
        <v>29</v>
      </c>
      <c r="BI42" s="6" t="s">
        <v>29</v>
      </c>
      <c r="BJ42" s="6" t="s">
        <v>29</v>
      </c>
      <c r="BK42" s="6" t="s">
        <v>29</v>
      </c>
      <c r="BL42" s="6" t="s">
        <v>29</v>
      </c>
      <c r="BM42" s="6" t="s">
        <v>29</v>
      </c>
      <c r="BN42" s="74" t="s">
        <v>29</v>
      </c>
      <c r="BO42" s="48">
        <v>30</v>
      </c>
      <c r="BP42" s="16">
        <v>21</v>
      </c>
      <c r="BQ42" s="48">
        <v>50</v>
      </c>
      <c r="BR42" s="103">
        <v>17</v>
      </c>
      <c r="BS42" s="71" t="s">
        <v>389</v>
      </c>
      <c r="BT42" s="71">
        <v>17</v>
      </c>
      <c r="BU42" s="51">
        <v>17</v>
      </c>
      <c r="BV42" t="s">
        <v>175</v>
      </c>
      <c r="BW42" s="48" t="s">
        <v>38</v>
      </c>
      <c r="BX42" s="51">
        <v>1</v>
      </c>
      <c r="BY42" s="16" t="s">
        <v>163</v>
      </c>
      <c r="BZ42" s="13" t="s">
        <v>163</v>
      </c>
      <c r="CA42" s="112"/>
    </row>
    <row r="43" spans="1:79" s="7" customFormat="1" x14ac:dyDescent="0.35">
      <c r="A43" s="6" t="s">
        <v>116</v>
      </c>
      <c r="B43" s="6" t="s">
        <v>111</v>
      </c>
      <c r="C43" s="6" t="s">
        <v>107</v>
      </c>
      <c r="D43" s="6" t="s">
        <v>115</v>
      </c>
      <c r="E43" s="13">
        <v>76</v>
      </c>
      <c r="F43" s="13" t="s">
        <v>369</v>
      </c>
      <c r="G43" s="13" t="s">
        <v>370</v>
      </c>
      <c r="H43" s="6">
        <v>2012</v>
      </c>
      <c r="I43" s="6">
        <v>2019</v>
      </c>
      <c r="J43" s="34" t="s">
        <v>389</v>
      </c>
      <c r="K43" s="37">
        <v>90</v>
      </c>
      <c r="L43" s="80">
        <v>55</v>
      </c>
      <c r="M43" s="16" t="s">
        <v>389</v>
      </c>
      <c r="N43" s="6" t="s">
        <v>389</v>
      </c>
      <c r="O43" s="6" t="s">
        <v>389</v>
      </c>
      <c r="P43" s="6" t="s">
        <v>389</v>
      </c>
      <c r="Q43" s="6" t="s">
        <v>389</v>
      </c>
      <c r="R43" s="6" t="s">
        <v>389</v>
      </c>
      <c r="S43" s="6" t="s">
        <v>389</v>
      </c>
      <c r="T43" s="34" t="s">
        <v>389</v>
      </c>
      <c r="U43" s="81">
        <f>V43+W43+X43+Y43+Z43</f>
        <v>36.700000000000003</v>
      </c>
      <c r="V43" s="8">
        <v>1.2</v>
      </c>
      <c r="W43" s="8">
        <v>8.8000000000000007</v>
      </c>
      <c r="X43" s="8">
        <v>1.4</v>
      </c>
      <c r="Y43" s="8">
        <v>14.9</v>
      </c>
      <c r="Z43" s="8">
        <v>10.4</v>
      </c>
      <c r="AA43" s="8">
        <v>2</v>
      </c>
      <c r="AB43" s="13">
        <v>0</v>
      </c>
      <c r="AC43" s="26">
        <v>0</v>
      </c>
      <c r="AD43" s="25">
        <f>AE43+AF43+AG43+AH43+AI43</f>
        <v>55.2</v>
      </c>
      <c r="AE43" s="6">
        <v>16.3</v>
      </c>
      <c r="AF43" s="6">
        <v>0</v>
      </c>
      <c r="AG43" s="6">
        <v>28.6</v>
      </c>
      <c r="AH43" s="6">
        <v>0</v>
      </c>
      <c r="AI43" s="6">
        <v>10.3</v>
      </c>
      <c r="AJ43" s="13">
        <v>2.06</v>
      </c>
      <c r="AK43" s="6">
        <v>0</v>
      </c>
      <c r="AL43" s="34">
        <v>0</v>
      </c>
      <c r="AM43" s="56" t="s">
        <v>29</v>
      </c>
      <c r="AN43" s="65">
        <v>0.6</v>
      </c>
      <c r="AO43" s="71" t="s">
        <v>173</v>
      </c>
      <c r="AP43" s="71">
        <v>0.64</v>
      </c>
      <c r="AQ43" s="71">
        <v>0.61</v>
      </c>
      <c r="AR43" s="16">
        <v>382</v>
      </c>
      <c r="AS43" s="13">
        <v>465</v>
      </c>
      <c r="AT43" s="65">
        <v>2.5</v>
      </c>
      <c r="AU43" s="101" t="s">
        <v>389</v>
      </c>
      <c r="AV43" s="71">
        <v>2.62</v>
      </c>
      <c r="AW43" s="71">
        <v>2.64</v>
      </c>
      <c r="AX43" s="16">
        <v>199</v>
      </c>
      <c r="AY43" s="16">
        <v>118</v>
      </c>
      <c r="AZ43" s="16">
        <v>81</v>
      </c>
      <c r="BA43" s="48">
        <v>0.5</v>
      </c>
      <c r="BB43" s="6">
        <v>0.5</v>
      </c>
      <c r="BC43" s="13">
        <v>38</v>
      </c>
      <c r="BD43" s="13">
        <v>20</v>
      </c>
      <c r="BE43" s="6">
        <v>24</v>
      </c>
      <c r="BF43" s="26">
        <v>9</v>
      </c>
      <c r="BG43" s="47">
        <v>20</v>
      </c>
      <c r="BH43" s="6" t="s">
        <v>29</v>
      </c>
      <c r="BI43" s="6" t="s">
        <v>29</v>
      </c>
      <c r="BJ43" s="6" t="s">
        <v>29</v>
      </c>
      <c r="BK43" s="6" t="s">
        <v>29</v>
      </c>
      <c r="BL43" s="6" t="s">
        <v>29</v>
      </c>
      <c r="BM43" s="6" t="s">
        <v>29</v>
      </c>
      <c r="BN43" s="68" t="s">
        <v>29</v>
      </c>
      <c r="BO43" s="48">
        <v>30</v>
      </c>
      <c r="BP43" s="16">
        <v>65</v>
      </c>
      <c r="BQ43" s="48">
        <v>50</v>
      </c>
      <c r="BR43" s="103">
        <v>55</v>
      </c>
      <c r="BS43" s="71" t="s">
        <v>389</v>
      </c>
      <c r="BT43" s="71">
        <v>74.7</v>
      </c>
      <c r="BU43" s="51">
        <v>77</v>
      </c>
      <c r="BV43" t="s">
        <v>175</v>
      </c>
      <c r="BW43" s="48" t="s">
        <v>38</v>
      </c>
      <c r="BX43" s="51">
        <v>0</v>
      </c>
      <c r="BY43" s="16" t="s">
        <v>163</v>
      </c>
      <c r="BZ43" s="13" t="s">
        <v>163</v>
      </c>
      <c r="CA43" s="112"/>
    </row>
    <row r="44" spans="1:79" s="7" customFormat="1" x14ac:dyDescent="0.35">
      <c r="A44" s="6" t="s">
        <v>117</v>
      </c>
      <c r="B44" s="6" t="s">
        <v>112</v>
      </c>
      <c r="C44" s="6" t="s">
        <v>107</v>
      </c>
      <c r="D44" s="6" t="s">
        <v>115</v>
      </c>
      <c r="E44" s="13">
        <v>81</v>
      </c>
      <c r="F44" s="13" t="s">
        <v>371</v>
      </c>
      <c r="G44" s="13" t="s">
        <v>372</v>
      </c>
      <c r="H44" s="6">
        <v>2012</v>
      </c>
      <c r="I44" s="6">
        <v>2019</v>
      </c>
      <c r="J44" s="34" t="s">
        <v>389</v>
      </c>
      <c r="K44" s="37">
        <v>90</v>
      </c>
      <c r="L44" s="80">
        <v>55</v>
      </c>
      <c r="M44" s="16" t="s">
        <v>389</v>
      </c>
      <c r="N44" s="6" t="s">
        <v>389</v>
      </c>
      <c r="O44" s="6" t="s">
        <v>389</v>
      </c>
      <c r="P44" s="6" t="s">
        <v>389</v>
      </c>
      <c r="Q44" s="6" t="s">
        <v>389</v>
      </c>
      <c r="R44" s="6" t="s">
        <v>389</v>
      </c>
      <c r="S44" s="6" t="s">
        <v>389</v>
      </c>
      <c r="T44" s="34" t="s">
        <v>389</v>
      </c>
      <c r="U44" s="25" t="s">
        <v>389</v>
      </c>
      <c r="V44" s="6" t="s">
        <v>389</v>
      </c>
      <c r="W44" s="6" t="s">
        <v>389</v>
      </c>
      <c r="X44" s="6" t="s">
        <v>389</v>
      </c>
      <c r="Y44" s="6" t="s">
        <v>389</v>
      </c>
      <c r="Z44" s="6" t="s">
        <v>389</v>
      </c>
      <c r="AA44" s="6" t="s">
        <v>389</v>
      </c>
      <c r="AB44" s="13">
        <v>0</v>
      </c>
      <c r="AC44" s="26">
        <v>0</v>
      </c>
      <c r="AD44" s="25">
        <f>AE44+AF44+AG44+AH44+AI44</f>
        <v>52</v>
      </c>
      <c r="AE44" s="6">
        <v>19.2</v>
      </c>
      <c r="AF44" s="6">
        <v>0.3</v>
      </c>
      <c r="AG44" s="6">
        <v>22.3</v>
      </c>
      <c r="AH44" s="6">
        <v>0</v>
      </c>
      <c r="AI44" s="6">
        <v>10.199999999999999</v>
      </c>
      <c r="AJ44" s="13">
        <v>3</v>
      </c>
      <c r="AK44" s="6">
        <v>0</v>
      </c>
      <c r="AL44" s="34">
        <v>0</v>
      </c>
      <c r="AM44" s="56" t="s">
        <v>29</v>
      </c>
      <c r="AN44" s="65">
        <v>0.6</v>
      </c>
      <c r="AO44" s="71" t="s">
        <v>173</v>
      </c>
      <c r="AP44" s="71">
        <v>0.64</v>
      </c>
      <c r="AQ44" s="71">
        <v>0.61</v>
      </c>
      <c r="AR44" s="16">
        <v>382</v>
      </c>
      <c r="AS44" s="13">
        <v>465</v>
      </c>
      <c r="AT44" s="65">
        <v>2.5</v>
      </c>
      <c r="AU44" s="101" t="s">
        <v>389</v>
      </c>
      <c r="AV44" s="71" t="s">
        <v>389</v>
      </c>
      <c r="AW44" s="71">
        <v>2.59</v>
      </c>
      <c r="AX44" s="16">
        <v>210</v>
      </c>
      <c r="AY44" s="16">
        <v>145</v>
      </c>
      <c r="AZ44" s="16">
        <v>65</v>
      </c>
      <c r="BA44" s="48">
        <v>0.5</v>
      </c>
      <c r="BB44" s="6">
        <v>0.48</v>
      </c>
      <c r="BC44" s="13">
        <v>39</v>
      </c>
      <c r="BD44" s="13">
        <v>20</v>
      </c>
      <c r="BE44" s="6">
        <v>23</v>
      </c>
      <c r="BF44" s="26">
        <v>9</v>
      </c>
      <c r="BG44" s="47">
        <v>20</v>
      </c>
      <c r="BH44" s="6" t="s">
        <v>29</v>
      </c>
      <c r="BI44" s="6" t="s">
        <v>29</v>
      </c>
      <c r="BJ44" s="6" t="s">
        <v>29</v>
      </c>
      <c r="BK44" s="6" t="s">
        <v>29</v>
      </c>
      <c r="BL44" s="6" t="s">
        <v>29</v>
      </c>
      <c r="BM44" s="6" t="s">
        <v>29</v>
      </c>
      <c r="BN44" s="68" t="s">
        <v>29</v>
      </c>
      <c r="BO44" s="48">
        <v>30</v>
      </c>
      <c r="BP44" s="16">
        <v>39.4</v>
      </c>
      <c r="BQ44" s="48">
        <v>50</v>
      </c>
      <c r="BR44" s="103">
        <v>39.4</v>
      </c>
      <c r="BS44" s="71" t="s">
        <v>389</v>
      </c>
      <c r="BT44" s="71" t="s">
        <v>389</v>
      </c>
      <c r="BU44" s="51">
        <v>29.4</v>
      </c>
      <c r="BV44" t="s">
        <v>175</v>
      </c>
      <c r="BW44" s="48" t="s">
        <v>38</v>
      </c>
      <c r="BX44" s="51">
        <v>2</v>
      </c>
      <c r="BY44" s="16" t="s">
        <v>163</v>
      </c>
      <c r="BZ44" s="13" t="s">
        <v>163</v>
      </c>
      <c r="CA44" s="112"/>
    </row>
    <row r="45" spans="1:79" s="7" customFormat="1" x14ac:dyDescent="0.35">
      <c r="A45" s="6" t="s">
        <v>123</v>
      </c>
      <c r="B45" s="6" t="s">
        <v>73</v>
      </c>
      <c r="C45" s="6" t="s">
        <v>107</v>
      </c>
      <c r="D45" s="6" t="s">
        <v>115</v>
      </c>
      <c r="E45" s="13">
        <v>62</v>
      </c>
      <c r="F45" s="13" t="s">
        <v>373</v>
      </c>
      <c r="G45" s="13" t="s">
        <v>374</v>
      </c>
      <c r="H45" s="6">
        <v>2012</v>
      </c>
      <c r="I45" s="6">
        <v>2019</v>
      </c>
      <c r="J45" s="34" t="s">
        <v>389</v>
      </c>
      <c r="K45" s="37">
        <v>90</v>
      </c>
      <c r="L45" s="80">
        <v>55</v>
      </c>
      <c r="M45" s="16" t="s">
        <v>389</v>
      </c>
      <c r="N45" s="6" t="s">
        <v>389</v>
      </c>
      <c r="O45" s="6" t="s">
        <v>389</v>
      </c>
      <c r="P45" s="6" t="s">
        <v>389</v>
      </c>
      <c r="Q45" s="6" t="s">
        <v>389</v>
      </c>
      <c r="R45" s="6" t="s">
        <v>389</v>
      </c>
      <c r="S45" s="6" t="s">
        <v>389</v>
      </c>
      <c r="T45" s="34" t="s">
        <v>389</v>
      </c>
      <c r="U45" s="25" t="s">
        <v>389</v>
      </c>
      <c r="V45" s="6" t="s">
        <v>389</v>
      </c>
      <c r="W45" s="6" t="s">
        <v>389</v>
      </c>
      <c r="X45" s="6" t="s">
        <v>389</v>
      </c>
      <c r="Y45" s="6" t="s">
        <v>389</v>
      </c>
      <c r="Z45" s="6" t="s">
        <v>389</v>
      </c>
      <c r="AA45" s="6" t="s">
        <v>389</v>
      </c>
      <c r="AB45" s="13">
        <v>0</v>
      </c>
      <c r="AC45" s="26">
        <v>0</v>
      </c>
      <c r="AD45" s="25">
        <f>AE45+AF45+AG45+AH45+AI45</f>
        <v>49.8</v>
      </c>
      <c r="AE45" s="6">
        <v>16.7</v>
      </c>
      <c r="AF45" s="6">
        <v>0</v>
      </c>
      <c r="AG45" s="6">
        <v>21.2</v>
      </c>
      <c r="AH45" s="6">
        <v>0</v>
      </c>
      <c r="AI45" s="6">
        <v>11.9</v>
      </c>
      <c r="AJ45" s="13">
        <v>2.2999999999999998</v>
      </c>
      <c r="AK45" s="6">
        <v>0</v>
      </c>
      <c r="AL45" s="34">
        <v>0</v>
      </c>
      <c r="AM45" s="56" t="s">
        <v>29</v>
      </c>
      <c r="AN45" s="65">
        <v>0.6</v>
      </c>
      <c r="AO45" s="71" t="s">
        <v>173</v>
      </c>
      <c r="AP45" s="71">
        <v>0.6</v>
      </c>
      <c r="AQ45" s="71">
        <v>0.61</v>
      </c>
      <c r="AR45" s="16">
        <v>451</v>
      </c>
      <c r="AS45" s="13">
        <v>465</v>
      </c>
      <c r="AT45" s="65">
        <v>2.5</v>
      </c>
      <c r="AU45" s="101" t="s">
        <v>389</v>
      </c>
      <c r="AV45" s="71">
        <v>2.79</v>
      </c>
      <c r="AW45" s="71">
        <v>2.5</v>
      </c>
      <c r="AX45" s="16">
        <v>172</v>
      </c>
      <c r="AY45" s="16">
        <v>126</v>
      </c>
      <c r="AZ45" s="16">
        <v>46</v>
      </c>
      <c r="BA45" s="48">
        <v>0.5</v>
      </c>
      <c r="BB45" s="6">
        <v>0.5</v>
      </c>
      <c r="BC45" s="13">
        <v>31</v>
      </c>
      <c r="BD45" s="13">
        <v>20</v>
      </c>
      <c r="BE45" s="6">
        <v>26</v>
      </c>
      <c r="BF45" s="26">
        <v>8</v>
      </c>
      <c r="BG45" s="47">
        <v>20</v>
      </c>
      <c r="BH45" s="6" t="s">
        <v>29</v>
      </c>
      <c r="BI45" s="6" t="s">
        <v>29</v>
      </c>
      <c r="BJ45" s="6" t="s">
        <v>29</v>
      </c>
      <c r="BK45" s="6" t="s">
        <v>29</v>
      </c>
      <c r="BL45" s="6" t="s">
        <v>29</v>
      </c>
      <c r="BM45" s="6" t="s">
        <v>29</v>
      </c>
      <c r="BN45" s="68" t="s">
        <v>29</v>
      </c>
      <c r="BO45" s="48">
        <v>30</v>
      </c>
      <c r="BP45" s="16">
        <v>59</v>
      </c>
      <c r="BQ45" s="48">
        <v>50</v>
      </c>
      <c r="BR45" s="103">
        <v>50</v>
      </c>
      <c r="BS45" s="71" t="s">
        <v>389</v>
      </c>
      <c r="BT45" s="71" t="s">
        <v>389</v>
      </c>
      <c r="BU45" s="51">
        <v>31</v>
      </c>
      <c r="BV45" t="s">
        <v>175</v>
      </c>
      <c r="BW45" s="48" t="s">
        <v>38</v>
      </c>
      <c r="BX45" s="51">
        <v>5</v>
      </c>
      <c r="BY45" s="16" t="s">
        <v>163</v>
      </c>
      <c r="BZ45" s="13" t="s">
        <v>163</v>
      </c>
      <c r="CA45" s="112"/>
    </row>
    <row r="46" spans="1:79" s="7" customFormat="1" x14ac:dyDescent="0.35">
      <c r="A46" s="6" t="s">
        <v>122</v>
      </c>
      <c r="B46" s="6" t="s">
        <v>113</v>
      </c>
      <c r="C46" s="6" t="s">
        <v>107</v>
      </c>
      <c r="D46" s="6" t="s">
        <v>115</v>
      </c>
      <c r="E46" s="13">
        <v>49</v>
      </c>
      <c r="F46" s="13" t="s">
        <v>375</v>
      </c>
      <c r="G46" s="13" t="s">
        <v>376</v>
      </c>
      <c r="H46" s="6">
        <v>2012</v>
      </c>
      <c r="I46" s="6">
        <v>2019</v>
      </c>
      <c r="J46" s="34" t="s">
        <v>389</v>
      </c>
      <c r="K46" s="37">
        <v>90</v>
      </c>
      <c r="L46" s="80">
        <v>55</v>
      </c>
      <c r="M46" s="16" t="s">
        <v>389</v>
      </c>
      <c r="N46" s="6" t="s">
        <v>389</v>
      </c>
      <c r="O46" s="6" t="s">
        <v>389</v>
      </c>
      <c r="P46" s="6" t="s">
        <v>389</v>
      </c>
      <c r="Q46" s="6" t="s">
        <v>389</v>
      </c>
      <c r="R46" s="6" t="s">
        <v>389</v>
      </c>
      <c r="S46" s="6" t="s">
        <v>389</v>
      </c>
      <c r="T46" s="34" t="s">
        <v>389</v>
      </c>
      <c r="U46" s="25">
        <f>V46+W46+X46+Y46+Z46</f>
        <v>53.2</v>
      </c>
      <c r="V46" s="6">
        <v>0.8</v>
      </c>
      <c r="W46" s="6">
        <f>12+8.1</f>
        <v>20.100000000000001</v>
      </c>
      <c r="X46" s="6">
        <v>0.8</v>
      </c>
      <c r="Y46" s="6">
        <v>19.3</v>
      </c>
      <c r="Z46" s="6">
        <v>12.2</v>
      </c>
      <c r="AA46" s="6">
        <v>2</v>
      </c>
      <c r="AB46" s="13">
        <v>0</v>
      </c>
      <c r="AC46" s="26">
        <v>0</v>
      </c>
      <c r="AD46" s="25">
        <f>AE46+AF46+AG46+AH46+AI46</f>
        <v>50.7</v>
      </c>
      <c r="AE46" s="6">
        <v>2.2000000000000002</v>
      </c>
      <c r="AF46" s="6">
        <v>22.1</v>
      </c>
      <c r="AG46" s="6">
        <v>1.1000000000000001</v>
      </c>
      <c r="AH46" s="6">
        <v>16.7</v>
      </c>
      <c r="AI46" s="6">
        <v>8.6</v>
      </c>
      <c r="AJ46" s="13">
        <v>2</v>
      </c>
      <c r="AK46" s="6">
        <v>0</v>
      </c>
      <c r="AL46" s="34">
        <v>0</v>
      </c>
      <c r="AM46" s="56" t="s">
        <v>29</v>
      </c>
      <c r="AN46" s="65">
        <v>0.6</v>
      </c>
      <c r="AO46" s="71" t="s">
        <v>173</v>
      </c>
      <c r="AP46" s="71">
        <v>0.6</v>
      </c>
      <c r="AQ46" s="71">
        <v>0.61</v>
      </c>
      <c r="AR46" s="16">
        <v>451</v>
      </c>
      <c r="AS46" s="13">
        <v>465</v>
      </c>
      <c r="AT46" s="65">
        <v>2.5</v>
      </c>
      <c r="AU46" s="101" t="s">
        <v>389</v>
      </c>
      <c r="AV46" s="71">
        <v>2.88</v>
      </c>
      <c r="AW46" s="71">
        <v>2.76</v>
      </c>
      <c r="AX46" s="16">
        <v>141</v>
      </c>
      <c r="AY46" s="16">
        <v>113</v>
      </c>
      <c r="AZ46" s="16">
        <v>28</v>
      </c>
      <c r="BA46" s="48">
        <v>0.5</v>
      </c>
      <c r="BB46" s="6">
        <v>0.51</v>
      </c>
      <c r="BC46" s="13">
        <v>25</v>
      </c>
      <c r="BD46" s="13">
        <v>20</v>
      </c>
      <c r="BE46" s="6">
        <v>48</v>
      </c>
      <c r="BF46" s="26">
        <v>12</v>
      </c>
      <c r="BG46" s="47">
        <v>20</v>
      </c>
      <c r="BH46" s="6" t="s">
        <v>29</v>
      </c>
      <c r="BI46" s="6" t="s">
        <v>29</v>
      </c>
      <c r="BJ46" s="6" t="s">
        <v>29</v>
      </c>
      <c r="BK46" s="6" t="s">
        <v>29</v>
      </c>
      <c r="BL46" s="6" t="s">
        <v>29</v>
      </c>
      <c r="BM46" s="6" t="s">
        <v>29</v>
      </c>
      <c r="BN46" s="68" t="s">
        <v>29</v>
      </c>
      <c r="BO46" s="48">
        <v>30</v>
      </c>
      <c r="BP46" s="16">
        <v>26.5</v>
      </c>
      <c r="BQ46" s="48">
        <v>50</v>
      </c>
      <c r="BR46" s="103">
        <v>26.5</v>
      </c>
      <c r="BS46" s="71" t="s">
        <v>389</v>
      </c>
      <c r="BT46" s="71">
        <v>19</v>
      </c>
      <c r="BU46" s="51">
        <v>19</v>
      </c>
      <c r="BV46" t="s">
        <v>175</v>
      </c>
      <c r="BW46" s="48" t="s">
        <v>38</v>
      </c>
      <c r="BX46" s="51">
        <v>10</v>
      </c>
      <c r="BY46" s="16" t="s">
        <v>163</v>
      </c>
      <c r="BZ46" s="13" t="s">
        <v>163</v>
      </c>
      <c r="CA46" s="112"/>
    </row>
    <row r="47" spans="1:79" s="7" customFormat="1" x14ac:dyDescent="0.35">
      <c r="A47" s="6" t="s">
        <v>124</v>
      </c>
      <c r="B47" s="6" t="s">
        <v>114</v>
      </c>
      <c r="C47" s="6" t="s">
        <v>107</v>
      </c>
      <c r="D47" s="6" t="s">
        <v>115</v>
      </c>
      <c r="E47" s="13">
        <v>145</v>
      </c>
      <c r="F47" s="13" t="s">
        <v>377</v>
      </c>
      <c r="G47" s="13" t="s">
        <v>378</v>
      </c>
      <c r="H47" s="6">
        <v>2012</v>
      </c>
      <c r="I47" s="6">
        <v>2019</v>
      </c>
      <c r="J47" s="34" t="s">
        <v>389</v>
      </c>
      <c r="K47" s="37">
        <v>90</v>
      </c>
      <c r="L47" s="80">
        <v>55</v>
      </c>
      <c r="M47" s="16" t="s">
        <v>389</v>
      </c>
      <c r="N47" s="6" t="s">
        <v>389</v>
      </c>
      <c r="O47" s="6" t="s">
        <v>389</v>
      </c>
      <c r="P47" s="6" t="s">
        <v>389</v>
      </c>
      <c r="Q47" s="6" t="s">
        <v>389</v>
      </c>
      <c r="R47" s="6" t="s">
        <v>389</v>
      </c>
      <c r="S47" s="6" t="s">
        <v>389</v>
      </c>
      <c r="T47" s="34" t="s">
        <v>389</v>
      </c>
      <c r="U47" s="25" t="s">
        <v>389</v>
      </c>
      <c r="V47" s="6" t="s">
        <v>389</v>
      </c>
      <c r="W47" s="6" t="s">
        <v>389</v>
      </c>
      <c r="X47" s="6" t="s">
        <v>389</v>
      </c>
      <c r="Y47" s="6" t="s">
        <v>389</v>
      </c>
      <c r="Z47" s="6" t="s">
        <v>389</v>
      </c>
      <c r="AA47" s="6" t="s">
        <v>389</v>
      </c>
      <c r="AB47" s="13">
        <v>0</v>
      </c>
      <c r="AC47" s="26">
        <v>0</v>
      </c>
      <c r="AD47" s="25">
        <f>AE47+AF47+AG47+AH47+AI47</f>
        <v>54</v>
      </c>
      <c r="AE47" s="6">
        <v>17.5</v>
      </c>
      <c r="AF47" s="6">
        <v>0</v>
      </c>
      <c r="AG47" s="6">
        <v>25</v>
      </c>
      <c r="AH47" s="6">
        <v>0</v>
      </c>
      <c r="AI47" s="6">
        <v>11.5</v>
      </c>
      <c r="AJ47" s="13">
        <v>2</v>
      </c>
      <c r="AK47" s="6">
        <v>0</v>
      </c>
      <c r="AL47" s="34">
        <v>0</v>
      </c>
      <c r="AM47" s="56" t="s">
        <v>29</v>
      </c>
      <c r="AN47" s="65">
        <v>0.6</v>
      </c>
      <c r="AO47" s="71" t="s">
        <v>173</v>
      </c>
      <c r="AP47" s="71" t="s">
        <v>173</v>
      </c>
      <c r="AQ47" s="71">
        <v>0.69</v>
      </c>
      <c r="AR47" s="16">
        <v>371</v>
      </c>
      <c r="AS47" s="13">
        <v>465</v>
      </c>
      <c r="AT47" s="65">
        <v>2.5</v>
      </c>
      <c r="AU47" s="101" t="s">
        <v>389</v>
      </c>
      <c r="AV47" s="71" t="s">
        <v>389</v>
      </c>
      <c r="AW47" s="71">
        <v>2.52</v>
      </c>
      <c r="AX47" s="16">
        <v>327</v>
      </c>
      <c r="AY47" s="16">
        <v>282</v>
      </c>
      <c r="AZ47" s="16">
        <v>45</v>
      </c>
      <c r="BA47" s="48">
        <v>0.5</v>
      </c>
      <c r="BB47" s="6">
        <v>0.42</v>
      </c>
      <c r="BC47" s="13">
        <v>61</v>
      </c>
      <c r="BD47" s="13">
        <v>20</v>
      </c>
      <c r="BE47" s="6">
        <v>20</v>
      </c>
      <c r="BF47" s="26">
        <v>12</v>
      </c>
      <c r="BG47" s="47">
        <v>20</v>
      </c>
      <c r="BH47" s="6" t="s">
        <v>29</v>
      </c>
      <c r="BI47" s="6" t="s">
        <v>29</v>
      </c>
      <c r="BJ47" s="6" t="s">
        <v>29</v>
      </c>
      <c r="BK47" s="6" t="s">
        <v>29</v>
      </c>
      <c r="BL47" s="6" t="s">
        <v>29</v>
      </c>
      <c r="BM47" s="6" t="s">
        <v>29</v>
      </c>
      <c r="BN47" s="68" t="s">
        <v>29</v>
      </c>
      <c r="BO47" s="48">
        <v>30</v>
      </c>
      <c r="BP47" s="16">
        <v>56.7</v>
      </c>
      <c r="BQ47" s="48">
        <v>50</v>
      </c>
      <c r="BR47" s="103">
        <v>81.8</v>
      </c>
      <c r="BS47" s="71" t="s">
        <v>389</v>
      </c>
      <c r="BT47" s="71" t="s">
        <v>389</v>
      </c>
      <c r="BU47" s="51">
        <v>88</v>
      </c>
      <c r="BV47" t="s">
        <v>175</v>
      </c>
      <c r="BW47" s="48" t="s">
        <v>38</v>
      </c>
      <c r="BX47" s="51">
        <v>2</v>
      </c>
      <c r="BY47" s="16" t="s">
        <v>163</v>
      </c>
      <c r="BZ47" s="13" t="s">
        <v>162</v>
      </c>
      <c r="CA47" s="112"/>
    </row>
    <row r="48" spans="1:79" x14ac:dyDescent="0.35">
      <c r="A48" s="4" t="s">
        <v>131</v>
      </c>
      <c r="B48" s="4" t="s">
        <v>126</v>
      </c>
      <c r="C48" s="4" t="s">
        <v>125</v>
      </c>
      <c r="D48" s="4" t="s">
        <v>115</v>
      </c>
      <c r="E48" s="12">
        <v>0</v>
      </c>
      <c r="F48" s="12" t="s">
        <v>379</v>
      </c>
      <c r="G48" s="12" t="s">
        <v>380</v>
      </c>
      <c r="H48" s="4">
        <v>2013</v>
      </c>
      <c r="I48" s="4">
        <v>2019</v>
      </c>
      <c r="J48" s="33" t="s">
        <v>389</v>
      </c>
      <c r="K48" s="36">
        <v>78</v>
      </c>
      <c r="L48" s="75">
        <v>53</v>
      </c>
      <c r="M48" s="15" t="s">
        <v>389</v>
      </c>
      <c r="N48" s="4" t="s">
        <v>389</v>
      </c>
      <c r="O48" s="4" t="s">
        <v>389</v>
      </c>
      <c r="P48" s="4" t="s">
        <v>389</v>
      </c>
      <c r="Q48" s="4" t="s">
        <v>389</v>
      </c>
      <c r="R48" s="4" t="s">
        <v>389</v>
      </c>
      <c r="S48" s="4" t="s">
        <v>389</v>
      </c>
      <c r="T48" s="33" t="s">
        <v>389</v>
      </c>
      <c r="U48" s="23">
        <v>45</v>
      </c>
      <c r="V48" s="4">
        <v>20.5</v>
      </c>
      <c r="W48" s="4">
        <v>0</v>
      </c>
      <c r="X48" s="4">
        <v>2</v>
      </c>
      <c r="Y48" s="4">
        <v>0</v>
      </c>
      <c r="Z48" s="4">
        <v>23.4</v>
      </c>
      <c r="AA48" s="4">
        <v>2</v>
      </c>
      <c r="AB48" s="12">
        <v>0</v>
      </c>
      <c r="AC48" s="24">
        <v>0</v>
      </c>
      <c r="AD48" s="23">
        <v>45</v>
      </c>
      <c r="AE48" s="4">
        <v>20.5</v>
      </c>
      <c r="AF48" s="4">
        <v>0</v>
      </c>
      <c r="AG48" s="4">
        <v>2</v>
      </c>
      <c r="AH48" s="4">
        <v>0</v>
      </c>
      <c r="AI48" s="4">
        <v>23.4</v>
      </c>
      <c r="AJ48" s="12">
        <v>2</v>
      </c>
      <c r="AK48" s="4">
        <v>0</v>
      </c>
      <c r="AL48" s="33">
        <v>0</v>
      </c>
      <c r="AM48" s="41" t="s">
        <v>29</v>
      </c>
      <c r="AN48" s="64">
        <v>0.6</v>
      </c>
      <c r="AO48" s="70" t="s">
        <v>173</v>
      </c>
      <c r="AP48" s="70" t="s">
        <v>173</v>
      </c>
      <c r="AQ48" s="70">
        <v>0.65</v>
      </c>
      <c r="AR48" s="15">
        <v>591</v>
      </c>
      <c r="AS48" s="12">
        <v>2000</v>
      </c>
      <c r="AT48" s="64" t="s">
        <v>29</v>
      </c>
      <c r="AU48" s="70" t="s">
        <v>29</v>
      </c>
      <c r="AV48" s="70" t="s">
        <v>29</v>
      </c>
      <c r="AW48" s="70" t="s">
        <v>29</v>
      </c>
      <c r="AX48" s="15">
        <v>56</v>
      </c>
      <c r="AY48" s="15" t="s">
        <v>389</v>
      </c>
      <c r="AZ48" s="15" t="s">
        <v>389</v>
      </c>
      <c r="BA48" s="14" t="s">
        <v>29</v>
      </c>
      <c r="BB48" s="4" t="s">
        <v>29</v>
      </c>
      <c r="BC48" s="12">
        <v>2</v>
      </c>
      <c r="BD48" s="12" t="s">
        <v>389</v>
      </c>
      <c r="BE48" s="4" t="s">
        <v>389</v>
      </c>
      <c r="BF48" s="24">
        <v>0</v>
      </c>
      <c r="BG48" s="32">
        <v>20</v>
      </c>
      <c r="BH48" s="4" t="s">
        <v>29</v>
      </c>
      <c r="BI48" s="4" t="s">
        <v>29</v>
      </c>
      <c r="BJ48" s="4" t="s">
        <v>29</v>
      </c>
      <c r="BK48" s="4" t="s">
        <v>29</v>
      </c>
      <c r="BL48" s="4" t="s">
        <v>29</v>
      </c>
      <c r="BM48" s="4" t="s">
        <v>29</v>
      </c>
      <c r="BN48" s="67" t="s">
        <v>29</v>
      </c>
      <c r="BO48" s="14">
        <v>30</v>
      </c>
      <c r="BP48" s="15">
        <v>30</v>
      </c>
      <c r="BQ48" s="14">
        <v>50</v>
      </c>
      <c r="BR48" s="79">
        <v>33</v>
      </c>
      <c r="BS48" s="70" t="s">
        <v>389</v>
      </c>
      <c r="BT48" s="70">
        <v>21</v>
      </c>
      <c r="BU48" s="50">
        <v>21.3</v>
      </c>
      <c r="BV48" t="s">
        <v>175</v>
      </c>
      <c r="BW48" s="14" t="s">
        <v>38</v>
      </c>
      <c r="BX48" s="50">
        <v>4</v>
      </c>
      <c r="BY48" s="15" t="s">
        <v>163</v>
      </c>
      <c r="BZ48" s="12" t="s">
        <v>163</v>
      </c>
      <c r="CA48" s="109"/>
    </row>
    <row r="49" spans="1:79" x14ac:dyDescent="0.35">
      <c r="A49" s="4" t="s">
        <v>130</v>
      </c>
      <c r="B49" s="4" t="s">
        <v>187</v>
      </c>
      <c r="C49" s="4" t="s">
        <v>125</v>
      </c>
      <c r="D49" s="4" t="s">
        <v>115</v>
      </c>
      <c r="E49" s="12">
        <v>0</v>
      </c>
      <c r="F49" s="12" t="s">
        <v>381</v>
      </c>
      <c r="G49" s="12" t="s">
        <v>382</v>
      </c>
      <c r="H49" s="4">
        <v>2013</v>
      </c>
      <c r="I49" s="4">
        <v>2019</v>
      </c>
      <c r="J49" s="33" t="s">
        <v>389</v>
      </c>
      <c r="K49" s="36">
        <v>102</v>
      </c>
      <c r="L49" s="75">
        <v>77.7</v>
      </c>
      <c r="M49" s="15" t="s">
        <v>389</v>
      </c>
      <c r="N49" s="4" t="s">
        <v>389</v>
      </c>
      <c r="O49" s="4" t="s">
        <v>389</v>
      </c>
      <c r="P49" s="4" t="s">
        <v>389</v>
      </c>
      <c r="Q49" s="4" t="s">
        <v>389</v>
      </c>
      <c r="R49" s="4" t="s">
        <v>389</v>
      </c>
      <c r="S49" s="4" t="s">
        <v>389</v>
      </c>
      <c r="T49" s="33" t="s">
        <v>389</v>
      </c>
      <c r="U49" s="23">
        <v>71</v>
      </c>
      <c r="V49" s="4">
        <v>38</v>
      </c>
      <c r="W49" s="4">
        <v>0</v>
      </c>
      <c r="X49" s="4">
        <v>10</v>
      </c>
      <c r="Y49" s="4">
        <v>0</v>
      </c>
      <c r="Z49" s="4">
        <v>16.899999999999999</v>
      </c>
      <c r="AA49" s="4">
        <v>2</v>
      </c>
      <c r="AB49" s="12">
        <v>0</v>
      </c>
      <c r="AC49" s="24">
        <v>0</v>
      </c>
      <c r="AD49" s="23">
        <v>71</v>
      </c>
      <c r="AE49" s="4">
        <v>38</v>
      </c>
      <c r="AF49" s="4">
        <v>0</v>
      </c>
      <c r="AG49" s="4">
        <v>10</v>
      </c>
      <c r="AH49" s="4">
        <v>0</v>
      </c>
      <c r="AI49" s="4">
        <v>16.899999999999999</v>
      </c>
      <c r="AJ49" s="12">
        <v>2</v>
      </c>
      <c r="AK49" s="4">
        <v>0</v>
      </c>
      <c r="AL49" s="33">
        <v>0</v>
      </c>
      <c r="AM49" s="41" t="s">
        <v>29</v>
      </c>
      <c r="AN49" s="64">
        <v>0.6</v>
      </c>
      <c r="AO49" s="70" t="s">
        <v>173</v>
      </c>
      <c r="AP49" s="70">
        <v>0.59</v>
      </c>
      <c r="AQ49" s="70">
        <v>0.66</v>
      </c>
      <c r="AR49" s="15">
        <v>591</v>
      </c>
      <c r="AS49" s="12">
        <v>25</v>
      </c>
      <c r="AT49" s="64" t="s">
        <v>29</v>
      </c>
      <c r="AU49" s="70" t="s">
        <v>29</v>
      </c>
      <c r="AV49" s="70" t="s">
        <v>29</v>
      </c>
      <c r="AW49" s="70" t="s">
        <v>29</v>
      </c>
      <c r="AX49" s="15">
        <v>136</v>
      </c>
      <c r="AY49" s="15" t="s">
        <v>389</v>
      </c>
      <c r="AZ49" s="15" t="s">
        <v>389</v>
      </c>
      <c r="BA49" s="14" t="s">
        <v>29</v>
      </c>
      <c r="BB49" s="4" t="s">
        <v>29</v>
      </c>
      <c r="BC49" s="12">
        <v>2</v>
      </c>
      <c r="BD49" s="12" t="s">
        <v>389</v>
      </c>
      <c r="BE49" s="4" t="s">
        <v>389</v>
      </c>
      <c r="BF49" s="24">
        <v>0</v>
      </c>
      <c r="BG49" s="32">
        <v>20</v>
      </c>
      <c r="BH49" s="4" t="s">
        <v>29</v>
      </c>
      <c r="BI49" s="4" t="s">
        <v>29</v>
      </c>
      <c r="BJ49" s="4" t="s">
        <v>29</v>
      </c>
      <c r="BK49" s="4" t="s">
        <v>29</v>
      </c>
      <c r="BL49" s="4" t="s">
        <v>29</v>
      </c>
      <c r="BM49" s="4" t="s">
        <v>29</v>
      </c>
      <c r="BN49" s="67" t="s">
        <v>29</v>
      </c>
      <c r="BO49" s="14">
        <v>30</v>
      </c>
      <c r="BP49" s="15">
        <v>0</v>
      </c>
      <c r="BQ49" s="14">
        <v>50</v>
      </c>
      <c r="BR49" s="79">
        <v>0</v>
      </c>
      <c r="BS49" s="70" t="s">
        <v>389</v>
      </c>
      <c r="BT49" s="70">
        <v>35</v>
      </c>
      <c r="BU49" s="50">
        <v>38.5</v>
      </c>
      <c r="BV49" t="s">
        <v>175</v>
      </c>
      <c r="BW49" s="14" t="s">
        <v>38</v>
      </c>
      <c r="BX49" s="50">
        <v>1</v>
      </c>
      <c r="BY49" s="15" t="s">
        <v>163</v>
      </c>
      <c r="BZ49" s="12" t="s">
        <v>163</v>
      </c>
      <c r="CA49" s="109"/>
    </row>
    <row r="50" spans="1:79" x14ac:dyDescent="0.35">
      <c r="A50" s="4" t="s">
        <v>130</v>
      </c>
      <c r="B50" s="4" t="s">
        <v>239</v>
      </c>
      <c r="C50" s="4" t="s">
        <v>125</v>
      </c>
      <c r="D50" s="4" t="s">
        <v>115</v>
      </c>
      <c r="E50" s="12">
        <v>0</v>
      </c>
      <c r="F50" t="s">
        <v>381</v>
      </c>
      <c r="G50" t="s">
        <v>382</v>
      </c>
      <c r="H50" s="4">
        <v>2013</v>
      </c>
      <c r="I50" s="4">
        <v>2019</v>
      </c>
      <c r="J50" s="33" t="s">
        <v>389</v>
      </c>
      <c r="K50" s="36" t="s">
        <v>29</v>
      </c>
      <c r="L50" s="75">
        <v>107</v>
      </c>
      <c r="M50" s="15" t="s">
        <v>389</v>
      </c>
      <c r="N50" s="4" t="s">
        <v>389</v>
      </c>
      <c r="O50" s="4" t="s">
        <v>389</v>
      </c>
      <c r="P50" s="4" t="s">
        <v>389</v>
      </c>
      <c r="Q50" s="4" t="s">
        <v>389</v>
      </c>
      <c r="R50" s="4" t="s">
        <v>389</v>
      </c>
      <c r="S50" s="4" t="s">
        <v>389</v>
      </c>
      <c r="T50" s="33" t="s">
        <v>389</v>
      </c>
      <c r="U50" s="23">
        <f>V50+X50+Z50</f>
        <v>105.37</v>
      </c>
      <c r="V50" s="4">
        <v>84.5</v>
      </c>
      <c r="W50" s="4">
        <v>0</v>
      </c>
      <c r="X50" s="4">
        <v>11.5</v>
      </c>
      <c r="Y50" s="4">
        <v>0</v>
      </c>
      <c r="Z50" s="4">
        <v>9.3699999999999992</v>
      </c>
      <c r="AA50">
        <v>0</v>
      </c>
      <c r="AB50" s="4">
        <v>0</v>
      </c>
      <c r="AC50" s="33">
        <v>0</v>
      </c>
      <c r="AD50" s="23">
        <v>104.1</v>
      </c>
      <c r="AE50" s="4">
        <v>80</v>
      </c>
      <c r="AF50" s="4" t="s">
        <v>389</v>
      </c>
      <c r="AG50" s="4">
        <v>15</v>
      </c>
      <c r="AH50" s="4" t="s">
        <v>389</v>
      </c>
      <c r="AI50" s="4">
        <v>12</v>
      </c>
      <c r="AJ50" s="12" t="s">
        <v>389</v>
      </c>
      <c r="AK50" s="4">
        <v>0</v>
      </c>
      <c r="AL50" s="33">
        <v>0</v>
      </c>
      <c r="AM50" s="41" t="s">
        <v>389</v>
      </c>
      <c r="AN50" s="64" t="s">
        <v>389</v>
      </c>
      <c r="AO50" s="70" t="s">
        <v>389</v>
      </c>
      <c r="AP50" s="70" t="s">
        <v>389</v>
      </c>
      <c r="AQ50" s="70" t="s">
        <v>389</v>
      </c>
      <c r="AR50" s="15" t="s">
        <v>389</v>
      </c>
      <c r="AS50" s="12" t="s">
        <v>389</v>
      </c>
      <c r="AT50" s="64" t="s">
        <v>389</v>
      </c>
      <c r="AU50" s="70" t="s">
        <v>29</v>
      </c>
      <c r="AV50" s="70" t="s">
        <v>29</v>
      </c>
      <c r="AW50" s="70" t="s">
        <v>29</v>
      </c>
      <c r="AX50" s="15" t="s">
        <v>389</v>
      </c>
      <c r="AY50" s="15" t="s">
        <v>389</v>
      </c>
      <c r="AZ50" s="15" t="s">
        <v>389</v>
      </c>
      <c r="BA50" s="14" t="s">
        <v>389</v>
      </c>
      <c r="BB50" s="4" t="s">
        <v>389</v>
      </c>
      <c r="BC50" s="12" t="s">
        <v>389</v>
      </c>
      <c r="BD50" s="12" t="s">
        <v>389</v>
      </c>
      <c r="BE50" s="4" t="s">
        <v>389</v>
      </c>
      <c r="BF50" s="24">
        <v>0</v>
      </c>
      <c r="BG50" s="32" t="s">
        <v>389</v>
      </c>
      <c r="BH50" s="4" t="s">
        <v>389</v>
      </c>
      <c r="BI50" s="4" t="s">
        <v>389</v>
      </c>
      <c r="BJ50" s="4" t="s">
        <v>389</v>
      </c>
      <c r="BK50" s="4" t="s">
        <v>389</v>
      </c>
      <c r="BL50" s="4" t="s">
        <v>389</v>
      </c>
      <c r="BM50" s="4" t="s">
        <v>389</v>
      </c>
      <c r="BN50" s="67" t="s">
        <v>389</v>
      </c>
      <c r="BO50" s="14" t="s">
        <v>389</v>
      </c>
      <c r="BP50" s="15" t="s">
        <v>389</v>
      </c>
      <c r="BQ50" s="14" t="s">
        <v>389</v>
      </c>
      <c r="BR50" s="79" t="s">
        <v>389</v>
      </c>
      <c r="BS50" s="70" t="s">
        <v>389</v>
      </c>
      <c r="BT50" s="70" t="s">
        <v>389</v>
      </c>
      <c r="BU50" s="50" t="s">
        <v>389</v>
      </c>
      <c r="BV50" t="s">
        <v>175</v>
      </c>
      <c r="BW50" s="14" t="s">
        <v>38</v>
      </c>
      <c r="BX50" s="50">
        <v>0</v>
      </c>
      <c r="BY50" s="15" t="s">
        <v>163</v>
      </c>
      <c r="BZ50" s="12" t="s">
        <v>163</v>
      </c>
      <c r="CA50" s="109"/>
    </row>
    <row r="51" spans="1:79" x14ac:dyDescent="0.35">
      <c r="A51" s="4" t="s">
        <v>132</v>
      </c>
      <c r="B51" s="4" t="s">
        <v>188</v>
      </c>
      <c r="C51" s="4" t="s">
        <v>125</v>
      </c>
      <c r="D51" s="4" t="s">
        <v>134</v>
      </c>
      <c r="E51" s="12">
        <v>0</v>
      </c>
      <c r="F51" s="12" t="s">
        <v>383</v>
      </c>
      <c r="G51" s="12" t="s">
        <v>384</v>
      </c>
      <c r="H51" s="4">
        <v>2013</v>
      </c>
      <c r="I51" s="4">
        <v>2019</v>
      </c>
      <c r="J51" s="33" t="s">
        <v>389</v>
      </c>
      <c r="K51" s="36">
        <v>97</v>
      </c>
      <c r="L51" s="75">
        <v>72</v>
      </c>
      <c r="M51" s="15" t="s">
        <v>389</v>
      </c>
      <c r="N51" s="4" t="s">
        <v>389</v>
      </c>
      <c r="O51" s="4" t="s">
        <v>389</v>
      </c>
      <c r="P51" s="4" t="s">
        <v>389</v>
      </c>
      <c r="Q51" s="4" t="s">
        <v>389</v>
      </c>
      <c r="R51" s="4" t="s">
        <v>389</v>
      </c>
      <c r="S51" s="4" t="s">
        <v>389</v>
      </c>
      <c r="T51" s="33" t="s">
        <v>389</v>
      </c>
      <c r="U51" s="23" t="s">
        <v>389</v>
      </c>
      <c r="V51" s="4" t="s">
        <v>389</v>
      </c>
      <c r="W51" s="4" t="s">
        <v>389</v>
      </c>
      <c r="X51" s="4" t="s">
        <v>389</v>
      </c>
      <c r="Y51" s="4" t="s">
        <v>389</v>
      </c>
      <c r="Z51" s="4" t="s">
        <v>389</v>
      </c>
      <c r="AA51" s="4" t="s">
        <v>389</v>
      </c>
      <c r="AB51" s="12" t="s">
        <v>389</v>
      </c>
      <c r="AC51" s="24" t="s">
        <v>389</v>
      </c>
      <c r="AD51" s="23">
        <v>71</v>
      </c>
      <c r="AE51" s="4">
        <v>62</v>
      </c>
      <c r="AF51" s="4">
        <v>0</v>
      </c>
      <c r="AG51" s="4">
        <v>2</v>
      </c>
      <c r="AH51" s="4">
        <v>0</v>
      </c>
      <c r="AI51" s="4">
        <v>9</v>
      </c>
      <c r="AJ51" s="12">
        <v>2</v>
      </c>
      <c r="AK51" s="4">
        <v>0</v>
      </c>
      <c r="AL51" s="33">
        <v>0</v>
      </c>
      <c r="AM51" s="41" t="s">
        <v>29</v>
      </c>
      <c r="AN51" s="64">
        <v>0.6</v>
      </c>
      <c r="AO51" s="70" t="s">
        <v>173</v>
      </c>
      <c r="AP51" s="70" t="s">
        <v>173</v>
      </c>
      <c r="AQ51" s="70">
        <v>0.66</v>
      </c>
      <c r="AR51" s="15">
        <v>591</v>
      </c>
      <c r="AS51" s="12">
        <v>25</v>
      </c>
      <c r="AT51" s="64" t="s">
        <v>29</v>
      </c>
      <c r="AU51" s="70" t="s">
        <v>29</v>
      </c>
      <c r="AV51" s="70" t="s">
        <v>29</v>
      </c>
      <c r="AW51" s="70" t="s">
        <v>29</v>
      </c>
      <c r="AX51" s="15">
        <v>39</v>
      </c>
      <c r="AY51" s="15" t="s">
        <v>389</v>
      </c>
      <c r="AZ51" s="15" t="s">
        <v>389</v>
      </c>
      <c r="BA51" s="14" t="s">
        <v>29</v>
      </c>
      <c r="BB51" s="4" t="s">
        <v>29</v>
      </c>
      <c r="BC51" s="12" t="s">
        <v>389</v>
      </c>
      <c r="BD51" s="12" t="s">
        <v>389</v>
      </c>
      <c r="BE51" s="4" t="s">
        <v>389</v>
      </c>
      <c r="BF51" s="24">
        <v>0</v>
      </c>
      <c r="BG51" s="32">
        <v>20</v>
      </c>
      <c r="BH51" s="4" t="s">
        <v>29</v>
      </c>
      <c r="BI51" s="4" t="s">
        <v>29</v>
      </c>
      <c r="BJ51" s="4" t="s">
        <v>29</v>
      </c>
      <c r="BK51" s="4" t="s">
        <v>29</v>
      </c>
      <c r="BL51" s="4" t="s">
        <v>29</v>
      </c>
      <c r="BM51" s="4" t="s">
        <v>29</v>
      </c>
      <c r="BN51" s="67" t="s">
        <v>29</v>
      </c>
      <c r="BO51" s="14">
        <v>30</v>
      </c>
      <c r="BP51" s="15">
        <v>23.6</v>
      </c>
      <c r="BQ51" s="14">
        <v>50</v>
      </c>
      <c r="BR51" s="79">
        <v>23</v>
      </c>
      <c r="BS51" s="70" t="s">
        <v>389</v>
      </c>
      <c r="BT51" s="70" t="s">
        <v>389</v>
      </c>
      <c r="BU51" s="50">
        <v>20</v>
      </c>
      <c r="BV51" t="s">
        <v>175</v>
      </c>
      <c r="BW51" s="14" t="s">
        <v>38</v>
      </c>
      <c r="BX51" s="50">
        <v>1</v>
      </c>
      <c r="BY51" s="15" t="s">
        <v>163</v>
      </c>
      <c r="BZ51" s="12" t="s">
        <v>163</v>
      </c>
      <c r="CA51" s="109"/>
    </row>
    <row r="52" spans="1:79" x14ac:dyDescent="0.35">
      <c r="A52" s="4" t="s">
        <v>132</v>
      </c>
      <c r="B52" s="4" t="s">
        <v>240</v>
      </c>
      <c r="C52" s="4" t="s">
        <v>125</v>
      </c>
      <c r="D52" s="4" t="s">
        <v>134</v>
      </c>
      <c r="E52" s="87">
        <v>0</v>
      </c>
      <c r="F52" s="87" t="s">
        <v>383</v>
      </c>
      <c r="G52" s="87" t="s">
        <v>384</v>
      </c>
      <c r="H52" s="4">
        <v>2013</v>
      </c>
      <c r="I52" s="4">
        <v>2019</v>
      </c>
      <c r="J52" s="84" t="s">
        <v>389</v>
      </c>
      <c r="K52" s="73" t="s">
        <v>29</v>
      </c>
      <c r="L52" s="82">
        <v>251</v>
      </c>
      <c r="M52" s="86" t="s">
        <v>389</v>
      </c>
      <c r="N52" s="85" t="s">
        <v>389</v>
      </c>
      <c r="O52" s="85" t="s">
        <v>389</v>
      </c>
      <c r="P52" s="85" t="s">
        <v>389</v>
      </c>
      <c r="Q52" s="85" t="s">
        <v>389</v>
      </c>
      <c r="R52" s="85" t="s">
        <v>389</v>
      </c>
      <c r="S52" s="85" t="s">
        <v>389</v>
      </c>
      <c r="T52" s="84" t="s">
        <v>389</v>
      </c>
      <c r="U52" s="88" t="s">
        <v>389</v>
      </c>
      <c r="V52" s="85" t="s">
        <v>389</v>
      </c>
      <c r="W52" s="85" t="s">
        <v>389</v>
      </c>
      <c r="X52" s="85" t="s">
        <v>389</v>
      </c>
      <c r="Y52" s="85" t="s">
        <v>389</v>
      </c>
      <c r="Z52" s="85" t="s">
        <v>389</v>
      </c>
      <c r="AA52" s="85" t="s">
        <v>389</v>
      </c>
      <c r="AB52" s="87" t="s">
        <v>389</v>
      </c>
      <c r="AC52" s="89" t="s">
        <v>389</v>
      </c>
      <c r="AD52" s="88" t="s">
        <v>389</v>
      </c>
      <c r="AE52" s="85" t="s">
        <v>389</v>
      </c>
      <c r="AF52" s="85" t="s">
        <v>389</v>
      </c>
      <c r="AG52" s="85" t="s">
        <v>389</v>
      </c>
      <c r="AH52" s="85" t="s">
        <v>389</v>
      </c>
      <c r="AI52" s="85" t="s">
        <v>389</v>
      </c>
      <c r="AJ52" s="87" t="s">
        <v>389</v>
      </c>
      <c r="AK52" s="4" t="s">
        <v>389</v>
      </c>
      <c r="AL52" s="84" t="s">
        <v>389</v>
      </c>
      <c r="AM52" s="90" t="s">
        <v>389</v>
      </c>
      <c r="AN52" s="91" t="s">
        <v>389</v>
      </c>
      <c r="AO52" s="92" t="s">
        <v>389</v>
      </c>
      <c r="AP52" s="92" t="s">
        <v>389</v>
      </c>
      <c r="AQ52" s="92" t="s">
        <v>389</v>
      </c>
      <c r="AR52" s="86" t="s">
        <v>389</v>
      </c>
      <c r="AS52" s="87" t="s">
        <v>389</v>
      </c>
      <c r="AT52" s="91" t="s">
        <v>389</v>
      </c>
      <c r="AU52" s="92" t="s">
        <v>29</v>
      </c>
      <c r="AV52" s="92" t="s">
        <v>29</v>
      </c>
      <c r="AW52" s="92" t="s">
        <v>29</v>
      </c>
      <c r="AX52" s="86" t="s">
        <v>389</v>
      </c>
      <c r="AY52" s="86" t="s">
        <v>389</v>
      </c>
      <c r="AZ52" s="86" t="s">
        <v>389</v>
      </c>
      <c r="BA52" s="93" t="s">
        <v>389</v>
      </c>
      <c r="BB52" s="85" t="s">
        <v>389</v>
      </c>
      <c r="BC52" s="87" t="s">
        <v>389</v>
      </c>
      <c r="BD52" s="87" t="s">
        <v>389</v>
      </c>
      <c r="BE52" s="85" t="s">
        <v>389</v>
      </c>
      <c r="BF52" s="89">
        <v>0</v>
      </c>
      <c r="BG52" s="94" t="s">
        <v>389</v>
      </c>
      <c r="BH52" s="4" t="s">
        <v>389</v>
      </c>
      <c r="BI52" s="4" t="s">
        <v>389</v>
      </c>
      <c r="BJ52" s="4" t="s">
        <v>389</v>
      </c>
      <c r="BK52" s="4" t="s">
        <v>389</v>
      </c>
      <c r="BL52" s="4" t="s">
        <v>389</v>
      </c>
      <c r="BM52" s="4" t="s">
        <v>389</v>
      </c>
      <c r="BN52" s="96" t="s">
        <v>389</v>
      </c>
      <c r="BO52" s="93" t="s">
        <v>389</v>
      </c>
      <c r="BP52" s="86" t="s">
        <v>389</v>
      </c>
      <c r="BQ52" s="93" t="s">
        <v>389</v>
      </c>
      <c r="BR52" s="104" t="s">
        <v>389</v>
      </c>
      <c r="BS52" s="92" t="s">
        <v>389</v>
      </c>
      <c r="BT52" s="92" t="s">
        <v>389</v>
      </c>
      <c r="BU52" s="95" t="s">
        <v>389</v>
      </c>
      <c r="BV52" t="s">
        <v>175</v>
      </c>
      <c r="BW52" s="14" t="s">
        <v>38</v>
      </c>
      <c r="BX52" s="50">
        <v>0</v>
      </c>
      <c r="BY52" s="15" t="s">
        <v>163</v>
      </c>
      <c r="BZ52" s="12" t="s">
        <v>163</v>
      </c>
      <c r="CA52" s="109"/>
    </row>
    <row r="53" spans="1:79" x14ac:dyDescent="0.35">
      <c r="A53" s="4" t="s">
        <v>127</v>
      </c>
      <c r="B53" s="4" t="s">
        <v>109</v>
      </c>
      <c r="C53" s="12" t="s">
        <v>128</v>
      </c>
      <c r="D53" s="4" t="s">
        <v>134</v>
      </c>
      <c r="E53" s="12">
        <v>318</v>
      </c>
      <c r="F53" s="12" t="s">
        <v>385</v>
      </c>
      <c r="G53" s="12" t="s">
        <v>386</v>
      </c>
      <c r="H53" s="4">
        <v>2009</v>
      </c>
      <c r="I53" s="4">
        <v>2021</v>
      </c>
      <c r="J53" s="33" t="s">
        <v>389</v>
      </c>
      <c r="K53" s="36">
        <v>80</v>
      </c>
      <c r="L53" s="75">
        <v>54.5</v>
      </c>
      <c r="M53" s="15" t="s">
        <v>389</v>
      </c>
      <c r="N53" s="4" t="s">
        <v>389</v>
      </c>
      <c r="O53" s="4" t="s">
        <v>389</v>
      </c>
      <c r="P53" s="4" t="s">
        <v>389</v>
      </c>
      <c r="Q53" s="4" t="s">
        <v>389</v>
      </c>
      <c r="R53" s="4" t="s">
        <v>389</v>
      </c>
      <c r="S53" s="4" t="s">
        <v>389</v>
      </c>
      <c r="T53" s="33" t="s">
        <v>389</v>
      </c>
      <c r="U53" s="23" t="s">
        <v>389</v>
      </c>
      <c r="V53" s="4" t="s">
        <v>389</v>
      </c>
      <c r="W53" s="4" t="s">
        <v>389</v>
      </c>
      <c r="X53" s="4" t="s">
        <v>389</v>
      </c>
      <c r="Y53" s="4" t="s">
        <v>389</v>
      </c>
      <c r="Z53" s="4" t="s">
        <v>389</v>
      </c>
      <c r="AA53" s="4" t="s">
        <v>389</v>
      </c>
      <c r="AB53" s="12" t="s">
        <v>389</v>
      </c>
      <c r="AC53" s="24" t="s">
        <v>389</v>
      </c>
      <c r="AD53" s="23">
        <v>53</v>
      </c>
      <c r="AE53" s="4">
        <v>3.3</v>
      </c>
      <c r="AF53" s="4">
        <v>24.4</v>
      </c>
      <c r="AG53" s="4">
        <v>3.9</v>
      </c>
      <c r="AH53" s="4">
        <v>11.4</v>
      </c>
      <c r="AI53" s="4">
        <v>10</v>
      </c>
      <c r="AJ53" s="12">
        <v>2</v>
      </c>
      <c r="AK53" s="4">
        <v>0</v>
      </c>
      <c r="AL53" s="50">
        <v>0</v>
      </c>
      <c r="AM53" s="41" t="s">
        <v>29</v>
      </c>
      <c r="AN53" s="64">
        <v>0.6</v>
      </c>
      <c r="AO53" s="70" t="s">
        <v>173</v>
      </c>
      <c r="AP53" s="70" t="s">
        <v>173</v>
      </c>
      <c r="AQ53" s="70">
        <v>0.76</v>
      </c>
      <c r="AR53" s="15">
        <v>6232</v>
      </c>
      <c r="AS53" s="12">
        <v>1489</v>
      </c>
      <c r="AT53" s="64">
        <v>2.5</v>
      </c>
      <c r="AU53" s="70">
        <v>2.58</v>
      </c>
      <c r="AV53" s="70" t="s">
        <v>389</v>
      </c>
      <c r="AW53" s="70" t="s">
        <v>389</v>
      </c>
      <c r="AX53" s="15">
        <v>820</v>
      </c>
      <c r="AY53" s="15">
        <v>700</v>
      </c>
      <c r="AZ53" s="15">
        <v>120</v>
      </c>
      <c r="BA53" s="5">
        <v>0.5</v>
      </c>
      <c r="BB53" s="4">
        <v>0.48</v>
      </c>
      <c r="BC53" s="12">
        <v>153</v>
      </c>
      <c r="BD53" s="4">
        <v>20</v>
      </c>
      <c r="BE53" s="4">
        <v>20</v>
      </c>
      <c r="BF53" s="24">
        <v>31</v>
      </c>
      <c r="BG53" s="32">
        <v>20</v>
      </c>
      <c r="BH53" s="4" t="s">
        <v>29</v>
      </c>
      <c r="BI53" s="4" t="s">
        <v>29</v>
      </c>
      <c r="BJ53" s="4" t="s">
        <v>29</v>
      </c>
      <c r="BK53" s="4" t="s">
        <v>29</v>
      </c>
      <c r="BL53" s="4" t="s">
        <v>29</v>
      </c>
      <c r="BM53" s="4" t="s">
        <v>29</v>
      </c>
      <c r="BN53" s="67" t="s">
        <v>29</v>
      </c>
      <c r="BO53" s="14">
        <v>30</v>
      </c>
      <c r="BP53" s="15">
        <v>30</v>
      </c>
      <c r="BQ53" s="14">
        <v>50</v>
      </c>
      <c r="BR53" s="79">
        <v>0</v>
      </c>
      <c r="BS53" s="70" t="s">
        <v>389</v>
      </c>
      <c r="BT53" s="70" t="s">
        <v>389</v>
      </c>
      <c r="BU53" s="50">
        <v>101</v>
      </c>
      <c r="BV53" t="s">
        <v>175</v>
      </c>
      <c r="BW53" s="15" t="s">
        <v>29</v>
      </c>
      <c r="BX53" s="50">
        <v>5</v>
      </c>
      <c r="BY53" s="15" t="s">
        <v>163</v>
      </c>
      <c r="BZ53" s="4" t="s">
        <v>163</v>
      </c>
      <c r="CA53" s="109"/>
    </row>
  </sheetData>
  <mergeCells count="15">
    <mergeCell ref="A2:J2"/>
    <mergeCell ref="BY1:BZ1"/>
    <mergeCell ref="K1:AK1"/>
    <mergeCell ref="AD2:AJ2"/>
    <mergeCell ref="U2:AC2"/>
    <mergeCell ref="BV1:BX1"/>
    <mergeCell ref="AN1:AS1"/>
    <mergeCell ref="BG1:BU1"/>
    <mergeCell ref="AT1:BF1"/>
    <mergeCell ref="BO2:BU2"/>
    <mergeCell ref="U3:AC3"/>
    <mergeCell ref="AD3:AJ3"/>
    <mergeCell ref="M2:T2"/>
    <mergeCell ref="M3:T3"/>
    <mergeCell ref="BG2:BN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workbookViewId="0">
      <selection sqref="A1:XFD1"/>
    </sheetView>
  </sheetViews>
  <sheetFormatPr defaultColWidth="11" defaultRowHeight="15.5" x14ac:dyDescent="0.35"/>
  <cols>
    <col min="1" max="1" width="17.08203125" bestFit="1" customWidth="1"/>
    <col min="2" max="2" width="17" bestFit="1" customWidth="1"/>
  </cols>
  <sheetData>
    <row r="1" spans="1:21" x14ac:dyDescent="0.35">
      <c r="A1" t="s">
        <v>22</v>
      </c>
      <c r="B1" t="s">
        <v>21</v>
      </c>
      <c r="C1" t="s">
        <v>39</v>
      </c>
      <c r="D1" s="2" t="s">
        <v>20</v>
      </c>
      <c r="E1" t="s">
        <v>35</v>
      </c>
      <c r="F1" t="s">
        <v>26</v>
      </c>
      <c r="G1" t="s">
        <v>27</v>
      </c>
      <c r="H1" t="s">
        <v>27</v>
      </c>
      <c r="I1" t="s">
        <v>27</v>
      </c>
      <c r="J1" t="s">
        <v>34</v>
      </c>
      <c r="K1" t="s">
        <v>28</v>
      </c>
      <c r="L1" t="s">
        <v>28</v>
      </c>
      <c r="M1" t="s">
        <v>30</v>
      </c>
      <c r="N1" t="s">
        <v>30</v>
      </c>
      <c r="O1" t="s">
        <v>31</v>
      </c>
      <c r="P1" t="s">
        <v>32</v>
      </c>
      <c r="Q1" t="s">
        <v>33</v>
      </c>
      <c r="R1" t="s">
        <v>33</v>
      </c>
      <c r="S1" t="s">
        <v>37</v>
      </c>
      <c r="T1" t="s">
        <v>48</v>
      </c>
      <c r="U1" t="s">
        <v>49</v>
      </c>
    </row>
    <row r="2" spans="1:21" x14ac:dyDescent="0.35">
      <c r="A2" t="s">
        <v>40</v>
      </c>
      <c r="B2" t="s">
        <v>24</v>
      </c>
      <c r="C2" t="s">
        <v>24</v>
      </c>
      <c r="D2" s="2" t="s">
        <v>24</v>
      </c>
      <c r="E2" t="s">
        <v>23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24</v>
      </c>
      <c r="T2" t="s">
        <v>36</v>
      </c>
      <c r="U2" t="s">
        <v>36</v>
      </c>
    </row>
    <row r="3" spans="1:21" x14ac:dyDescent="0.35">
      <c r="C3" s="1"/>
      <c r="D3" s="2"/>
    </row>
    <row r="4" spans="1:21" x14ac:dyDescent="0.35">
      <c r="C4" s="1"/>
      <c r="D4" s="2"/>
    </row>
    <row r="5" spans="1:21" x14ac:dyDescent="0.35">
      <c r="C5" s="1"/>
      <c r="D5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workbookViewId="0">
      <selection activeCell="G8" sqref="G8"/>
    </sheetView>
  </sheetViews>
  <sheetFormatPr defaultColWidth="11" defaultRowHeight="15.5" x14ac:dyDescent="0.35"/>
  <cols>
    <col min="1" max="1" width="18.83203125" bestFit="1" customWidth="1"/>
  </cols>
  <sheetData>
    <row r="1" spans="1:2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47</v>
      </c>
      <c r="V1" s="1" t="s">
        <v>19</v>
      </c>
    </row>
    <row r="2" spans="1:22" x14ac:dyDescent="0.35">
      <c r="A2" t="s">
        <v>46</v>
      </c>
      <c r="C2" s="1" t="s">
        <v>42</v>
      </c>
      <c r="D2" s="2" t="s">
        <v>43</v>
      </c>
      <c r="E2" t="s">
        <v>29</v>
      </c>
      <c r="F2">
        <v>0</v>
      </c>
      <c r="G2">
        <v>110</v>
      </c>
      <c r="H2">
        <v>55</v>
      </c>
      <c r="I2">
        <v>55</v>
      </c>
      <c r="J2">
        <v>2</v>
      </c>
      <c r="K2">
        <v>0.6</v>
      </c>
      <c r="L2">
        <v>0</v>
      </c>
      <c r="M2">
        <v>0</v>
      </c>
      <c r="N2">
        <v>2.2000000000000002</v>
      </c>
      <c r="O2">
        <v>0.5</v>
      </c>
      <c r="P2">
        <v>20</v>
      </c>
      <c r="Q2">
        <v>20</v>
      </c>
      <c r="R2">
        <v>30</v>
      </c>
      <c r="S2">
        <v>50</v>
      </c>
      <c r="T2" t="s">
        <v>38</v>
      </c>
      <c r="U2" t="s">
        <v>29</v>
      </c>
      <c r="V2" t="s">
        <v>29</v>
      </c>
    </row>
    <row r="3" spans="1:22" x14ac:dyDescent="0.35">
      <c r="A3" t="s">
        <v>46</v>
      </c>
      <c r="C3" s="1" t="s">
        <v>45</v>
      </c>
      <c r="D3" s="2" t="s">
        <v>43</v>
      </c>
      <c r="E3" t="s">
        <v>29</v>
      </c>
      <c r="F3">
        <v>0</v>
      </c>
      <c r="G3">
        <v>110</v>
      </c>
      <c r="H3">
        <v>55</v>
      </c>
      <c r="I3">
        <v>55</v>
      </c>
      <c r="J3">
        <v>2</v>
      </c>
      <c r="K3">
        <v>0.6</v>
      </c>
      <c r="L3">
        <v>0</v>
      </c>
      <c r="M3">
        <v>0</v>
      </c>
      <c r="N3">
        <v>2.2000000000000002</v>
      </c>
      <c r="O3">
        <v>0.5</v>
      </c>
      <c r="P3">
        <v>20</v>
      </c>
      <c r="Q3">
        <v>20</v>
      </c>
      <c r="R3">
        <v>30</v>
      </c>
      <c r="S3">
        <v>50</v>
      </c>
      <c r="T3" t="s">
        <v>38</v>
      </c>
      <c r="U3" t="s">
        <v>29</v>
      </c>
      <c r="V3" t="s">
        <v>29</v>
      </c>
    </row>
    <row r="4" spans="1:22" x14ac:dyDescent="0.35">
      <c r="A4" t="s">
        <v>46</v>
      </c>
      <c r="C4" s="1" t="s">
        <v>44</v>
      </c>
      <c r="D4" s="2" t="s">
        <v>43</v>
      </c>
      <c r="E4" t="s">
        <v>29</v>
      </c>
      <c r="F4">
        <v>0</v>
      </c>
      <c r="G4">
        <v>90</v>
      </c>
      <c r="H4">
        <v>55</v>
      </c>
      <c r="I4">
        <v>55</v>
      </c>
      <c r="J4">
        <v>2</v>
      </c>
      <c r="K4">
        <v>0.6</v>
      </c>
      <c r="L4">
        <v>0</v>
      </c>
      <c r="M4">
        <v>0</v>
      </c>
      <c r="N4">
        <v>2.2000000000000002</v>
      </c>
      <c r="O4">
        <v>0.5</v>
      </c>
      <c r="P4">
        <v>20</v>
      </c>
      <c r="Q4">
        <v>20</v>
      </c>
      <c r="R4">
        <v>30</v>
      </c>
      <c r="S4">
        <v>50</v>
      </c>
      <c r="T4" t="s">
        <v>38</v>
      </c>
      <c r="U4" t="s">
        <v>29</v>
      </c>
      <c r="V4" t="s">
        <v>29</v>
      </c>
    </row>
    <row r="5" spans="1:22" x14ac:dyDescent="0.35">
      <c r="A5" t="s">
        <v>46</v>
      </c>
      <c r="C5" s="1" t="s">
        <v>133</v>
      </c>
      <c r="D5" s="2" t="s">
        <v>43</v>
      </c>
      <c r="E5" t="s">
        <v>29</v>
      </c>
      <c r="F5">
        <v>0</v>
      </c>
      <c r="H5">
        <v>45</v>
      </c>
      <c r="I5">
        <v>45</v>
      </c>
      <c r="J5">
        <v>2</v>
      </c>
      <c r="K5">
        <v>0.4</v>
      </c>
      <c r="L5">
        <v>0</v>
      </c>
      <c r="M5">
        <v>0</v>
      </c>
      <c r="Q5">
        <v>20</v>
      </c>
      <c r="T5" t="s">
        <v>38</v>
      </c>
      <c r="U5" t="s">
        <v>29</v>
      </c>
      <c r="V5" t="s">
        <v>29</v>
      </c>
    </row>
    <row r="6" spans="1:22" x14ac:dyDescent="0.35">
      <c r="A6" t="s">
        <v>46</v>
      </c>
      <c r="C6" s="1" t="s">
        <v>107</v>
      </c>
      <c r="D6" s="2" t="s">
        <v>115</v>
      </c>
      <c r="E6" t="s">
        <v>29</v>
      </c>
      <c r="F6">
        <v>0</v>
      </c>
      <c r="H6">
        <v>55</v>
      </c>
      <c r="I6">
        <v>55</v>
      </c>
      <c r="J6">
        <v>2</v>
      </c>
      <c r="K6">
        <v>0.6</v>
      </c>
      <c r="L6">
        <v>0</v>
      </c>
      <c r="M6">
        <v>0</v>
      </c>
      <c r="N6">
        <v>2.5</v>
      </c>
      <c r="O6">
        <v>0.5</v>
      </c>
      <c r="P6">
        <v>20</v>
      </c>
      <c r="Q6">
        <v>20</v>
      </c>
      <c r="R6">
        <v>30</v>
      </c>
      <c r="S6">
        <v>50</v>
      </c>
      <c r="T6" t="s">
        <v>38</v>
      </c>
      <c r="U6" t="s">
        <v>29</v>
      </c>
      <c r="V6" t="s">
        <v>29</v>
      </c>
    </row>
    <row r="7" spans="1:22" x14ac:dyDescent="0.35">
      <c r="A7" t="s">
        <v>46</v>
      </c>
      <c r="C7" s="1" t="s">
        <v>125</v>
      </c>
      <c r="D7" s="2" t="s">
        <v>115</v>
      </c>
      <c r="E7" t="s">
        <v>29</v>
      </c>
      <c r="F7">
        <v>0</v>
      </c>
      <c r="H7">
        <v>55</v>
      </c>
      <c r="I7">
        <v>55</v>
      </c>
      <c r="J7">
        <v>2</v>
      </c>
      <c r="K7">
        <v>0.6</v>
      </c>
      <c r="L7">
        <v>0</v>
      </c>
      <c r="M7">
        <v>0</v>
      </c>
      <c r="Q7">
        <v>20</v>
      </c>
      <c r="R7">
        <v>30</v>
      </c>
      <c r="S7">
        <v>50</v>
      </c>
      <c r="T7" t="s">
        <v>38</v>
      </c>
      <c r="U7" t="s">
        <v>29</v>
      </c>
      <c r="V7" t="s">
        <v>29</v>
      </c>
    </row>
    <row r="8" spans="1:22" x14ac:dyDescent="0.35">
      <c r="A8" t="s">
        <v>46</v>
      </c>
      <c r="C8" s="1" t="s">
        <v>128</v>
      </c>
      <c r="D8" s="2" t="s">
        <v>129</v>
      </c>
      <c r="E8" t="s">
        <v>29</v>
      </c>
      <c r="F8">
        <v>0</v>
      </c>
      <c r="H8">
        <v>55</v>
      </c>
      <c r="I8">
        <v>55</v>
      </c>
      <c r="J8">
        <v>2</v>
      </c>
      <c r="K8">
        <v>0.6</v>
      </c>
      <c r="L8">
        <v>0</v>
      </c>
      <c r="M8">
        <v>0</v>
      </c>
      <c r="N8">
        <v>2.2000000000000002</v>
      </c>
      <c r="O8">
        <v>0.5</v>
      </c>
      <c r="P8">
        <v>20</v>
      </c>
      <c r="Q8">
        <v>20</v>
      </c>
      <c r="R8">
        <v>30</v>
      </c>
      <c r="S8">
        <v>50</v>
      </c>
      <c r="T8" t="s">
        <v>38</v>
      </c>
      <c r="U8" t="s">
        <v>29</v>
      </c>
      <c r="V8" t="s">
        <v>29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1A9C-5268-4849-BAEF-8E84ADDF8AE0}">
  <dimension ref="A1:E46"/>
  <sheetViews>
    <sheetView tabSelected="1" workbookViewId="0">
      <selection activeCell="D1" sqref="D1:E10"/>
    </sheetView>
  </sheetViews>
  <sheetFormatPr defaultRowHeight="15.5" x14ac:dyDescent="0.35"/>
  <cols>
    <col min="1" max="1" width="17.4140625" bestFit="1" customWidth="1"/>
    <col min="2" max="2" width="10.08203125" customWidth="1"/>
    <col min="3" max="3" width="12.08203125" customWidth="1"/>
    <col min="4" max="5" width="10.25" style="115" bestFit="1" customWidth="1"/>
  </cols>
  <sheetData>
    <row r="1" spans="1:5" x14ac:dyDescent="0.35">
      <c r="A1" s="11" t="s">
        <v>195</v>
      </c>
      <c r="B1" t="str">
        <f>LEFT(A1,8)</f>
        <v>154940.8</v>
      </c>
      <c r="C1" t="str">
        <f>RIGHT(A1,9)</f>
        <v>6582324.9</v>
      </c>
      <c r="D1" s="114">
        <v>18.086862</v>
      </c>
      <c r="E1" s="114">
        <v>59.355953999999997</v>
      </c>
    </row>
    <row r="2" spans="1:5" x14ac:dyDescent="0.35">
      <c r="A2" s="11" t="s">
        <v>196</v>
      </c>
      <c r="B2" t="str">
        <f t="shared" ref="B2:B46" si="0">LEFT(A2,8)</f>
        <v>154901.0</v>
      </c>
      <c r="C2" t="str">
        <f t="shared" ref="C2:C46" si="1">RIGHT(A2,9)</f>
        <v>6582332.3</v>
      </c>
      <c r="D2" s="114">
        <v>18.086162999999999</v>
      </c>
      <c r="E2" s="114">
        <v>59.356020999999998</v>
      </c>
    </row>
    <row r="3" spans="1:5" x14ac:dyDescent="0.35">
      <c r="A3" s="12" t="s">
        <v>197</v>
      </c>
      <c r="B3" t="str">
        <f t="shared" si="0"/>
        <v>154928.0</v>
      </c>
      <c r="C3" t="str">
        <f t="shared" si="1"/>
        <v>6582371.5</v>
      </c>
      <c r="D3" s="114">
        <v>18.086638000000001</v>
      </c>
      <c r="E3" s="114">
        <v>59.356372</v>
      </c>
    </row>
    <row r="4" spans="1:5" x14ac:dyDescent="0.35">
      <c r="A4" s="12" t="s">
        <v>198</v>
      </c>
      <c r="B4" t="str">
        <f t="shared" si="0"/>
        <v>154909.0</v>
      </c>
      <c r="C4" t="str">
        <f t="shared" si="1"/>
        <v>6582408.1</v>
      </c>
      <c r="D4" s="114">
        <v>18.086304999999999</v>
      </c>
      <c r="E4" s="114">
        <v>59.356701000000001</v>
      </c>
    </row>
    <row r="5" spans="1:5" x14ac:dyDescent="0.35">
      <c r="A5" s="12" t="s">
        <v>199</v>
      </c>
      <c r="B5" t="str">
        <f t="shared" si="0"/>
        <v>154874.0</v>
      </c>
      <c r="C5" t="str">
        <f t="shared" si="1"/>
        <v>6582368.3</v>
      </c>
      <c r="D5" s="114">
        <v>18.085688999999999</v>
      </c>
      <c r="E5" s="114">
        <v>59.356344</v>
      </c>
    </row>
    <row r="6" spans="1:5" x14ac:dyDescent="0.35">
      <c r="A6" s="12" t="s">
        <v>200</v>
      </c>
      <c r="B6" t="str">
        <f t="shared" si="0"/>
        <v>154842.2</v>
      </c>
      <c r="C6" t="str">
        <f t="shared" si="1"/>
        <v>6582395.9</v>
      </c>
      <c r="D6" s="114">
        <v>18.085129999999999</v>
      </c>
      <c r="E6" s="114">
        <v>59.356591999999999</v>
      </c>
    </row>
    <row r="7" spans="1:5" x14ac:dyDescent="0.35">
      <c r="A7" s="12" t="s">
        <v>201</v>
      </c>
      <c r="B7" t="str">
        <f t="shared" si="0"/>
        <v>154876.1</v>
      </c>
      <c r="C7" t="str">
        <f t="shared" si="1"/>
        <v>6582454.2</v>
      </c>
      <c r="D7" s="114">
        <v>18.085728</v>
      </c>
      <c r="E7" s="114">
        <v>59.357115</v>
      </c>
    </row>
    <row r="8" spans="1:5" x14ac:dyDescent="0.35">
      <c r="A8" s="12" t="s">
        <v>202</v>
      </c>
      <c r="B8" t="str">
        <f t="shared" si="0"/>
        <v>155005.4</v>
      </c>
      <c r="C8" t="str">
        <f t="shared" si="1"/>
        <v>6582390.1</v>
      </c>
      <c r="D8" s="114">
        <v>18.087999</v>
      </c>
      <c r="E8" s="114">
        <v>59.356538</v>
      </c>
    </row>
    <row r="9" spans="1:5" x14ac:dyDescent="0.35">
      <c r="A9" s="12" t="s">
        <v>203</v>
      </c>
      <c r="B9" t="str">
        <f t="shared" si="0"/>
        <v>154959.8</v>
      </c>
      <c r="C9" t="str">
        <f t="shared" si="1"/>
        <v>6582399.1</v>
      </c>
      <c r="D9" s="114">
        <v>18.087198000000001</v>
      </c>
      <c r="E9" s="114">
        <v>59.356619000000002</v>
      </c>
    </row>
    <row r="10" spans="1:5" x14ac:dyDescent="0.35">
      <c r="A10" s="12" t="s">
        <v>204</v>
      </c>
      <c r="B10" t="str">
        <f t="shared" si="0"/>
        <v>154948.7</v>
      </c>
      <c r="C10" t="str">
        <f t="shared" si="1"/>
        <v>6582536.9</v>
      </c>
      <c r="D10" s="114">
        <v>18.087005999999999</v>
      </c>
      <c r="E10" s="114">
        <v>59.357857000000003</v>
      </c>
    </row>
    <row r="11" spans="1:5" x14ac:dyDescent="0.35">
      <c r="A11" s="13" t="s">
        <v>205</v>
      </c>
      <c r="B11" t="str">
        <f t="shared" si="0"/>
        <v>155055.0</v>
      </c>
      <c r="C11" t="str">
        <f t="shared" si="1"/>
        <v>6582136.2</v>
      </c>
    </row>
    <row r="12" spans="1:5" x14ac:dyDescent="0.35">
      <c r="A12" s="13" t="s">
        <v>206</v>
      </c>
      <c r="B12" t="str">
        <f t="shared" si="0"/>
        <v>155082.5</v>
      </c>
      <c r="C12" t="str">
        <f t="shared" si="1"/>
        <v>6582090.6</v>
      </c>
    </row>
    <row r="13" spans="1:5" x14ac:dyDescent="0.35">
      <c r="A13" s="13" t="s">
        <v>207</v>
      </c>
      <c r="B13" t="str">
        <f t="shared" si="0"/>
        <v>155088.9</v>
      </c>
      <c r="C13" t="str">
        <f t="shared" si="1"/>
        <v>6582037.1</v>
      </c>
    </row>
    <row r="14" spans="1:5" x14ac:dyDescent="0.35">
      <c r="A14" s="13" t="s">
        <v>208</v>
      </c>
      <c r="B14" t="str">
        <f t="shared" si="0"/>
        <v>154963.8</v>
      </c>
      <c r="C14" t="str">
        <f t="shared" si="1"/>
        <v>6582040.3</v>
      </c>
    </row>
    <row r="15" spans="1:5" x14ac:dyDescent="0.35">
      <c r="A15" s="13" t="s">
        <v>209</v>
      </c>
      <c r="B15" t="str">
        <f t="shared" si="0"/>
        <v>154925.1</v>
      </c>
      <c r="C15" t="str">
        <f t="shared" si="1"/>
        <v>6582069.9</v>
      </c>
    </row>
    <row r="16" spans="1:5" x14ac:dyDescent="0.35">
      <c r="A16" s="13" t="s">
        <v>210</v>
      </c>
      <c r="B16" t="str">
        <f t="shared" si="0"/>
        <v>154941.5</v>
      </c>
      <c r="C16" t="str">
        <f t="shared" si="1"/>
        <v>6582106.0</v>
      </c>
    </row>
    <row r="17" spans="1:3" x14ac:dyDescent="0.35">
      <c r="A17" s="13" t="s">
        <v>211</v>
      </c>
      <c r="B17" t="str">
        <f t="shared" si="0"/>
        <v>154965.4</v>
      </c>
      <c r="C17" t="str">
        <f t="shared" si="1"/>
        <v>6582143.1</v>
      </c>
    </row>
    <row r="18" spans="1:3" x14ac:dyDescent="0.35">
      <c r="A18" s="13" t="s">
        <v>212</v>
      </c>
      <c r="B18" t="str">
        <f t="shared" si="0"/>
        <v>155104.8</v>
      </c>
      <c r="C18" t="str">
        <f t="shared" si="1"/>
        <v>6582162.7</v>
      </c>
    </row>
    <row r="19" spans="1:3" x14ac:dyDescent="0.35">
      <c r="A19" s="13" t="s">
        <v>213</v>
      </c>
      <c r="B19" t="str">
        <f t="shared" si="0"/>
        <v>155014.7</v>
      </c>
      <c r="C19" t="str">
        <f t="shared" si="1"/>
        <v>6582045.6</v>
      </c>
    </row>
    <row r="20" spans="1:3" x14ac:dyDescent="0.35">
      <c r="A20" s="13" t="s">
        <v>214</v>
      </c>
      <c r="B20" t="str">
        <f t="shared" si="0"/>
        <v>155040.1</v>
      </c>
      <c r="C20" t="str">
        <f t="shared" si="1"/>
        <v>6582188.1</v>
      </c>
    </row>
    <row r="21" spans="1:3" x14ac:dyDescent="0.35">
      <c r="A21" s="13" t="s">
        <v>215</v>
      </c>
      <c r="B21" t="str">
        <f t="shared" si="0"/>
        <v>155036.4</v>
      </c>
      <c r="C21" t="str">
        <f t="shared" si="1"/>
        <v>6582302.6</v>
      </c>
    </row>
    <row r="22" spans="1:3" x14ac:dyDescent="0.35">
      <c r="A22" s="13" t="s">
        <v>216</v>
      </c>
      <c r="B22" t="str">
        <f t="shared" si="0"/>
        <v>154964.3</v>
      </c>
      <c r="C22" t="str">
        <f t="shared" si="1"/>
        <v>6582190.2</v>
      </c>
    </row>
    <row r="23" spans="1:3" x14ac:dyDescent="0.35">
      <c r="A23" s="12" t="s">
        <v>217</v>
      </c>
      <c r="B23" t="str">
        <f t="shared" si="0"/>
        <v>154994.0</v>
      </c>
      <c r="C23" t="str">
        <f t="shared" si="1"/>
        <v>6582576.1</v>
      </c>
    </row>
    <row r="24" spans="1:3" x14ac:dyDescent="0.35">
      <c r="A24" s="12" t="s">
        <v>218</v>
      </c>
      <c r="B24" t="str">
        <f t="shared" si="0"/>
        <v>155033.2</v>
      </c>
      <c r="C24" t="str">
        <f t="shared" si="1"/>
        <v>6582586.7</v>
      </c>
    </row>
    <row r="25" spans="1:3" x14ac:dyDescent="0.35">
      <c r="A25" s="12" t="s">
        <v>219</v>
      </c>
      <c r="B25" t="str">
        <f t="shared" si="0"/>
        <v>155022.6</v>
      </c>
      <c r="C25" t="str">
        <f t="shared" si="1"/>
        <v>6582627.0</v>
      </c>
    </row>
    <row r="26" spans="1:3" x14ac:dyDescent="0.35">
      <c r="A26" s="12" t="s">
        <v>220</v>
      </c>
      <c r="B26" t="str">
        <f t="shared" si="0"/>
        <v>155078.3</v>
      </c>
      <c r="C26" t="str">
        <f t="shared" si="1"/>
        <v>6582626.4</v>
      </c>
    </row>
    <row r="27" spans="1:3" x14ac:dyDescent="0.35">
      <c r="A27" s="12" t="s">
        <v>221</v>
      </c>
      <c r="B27" t="str">
        <f t="shared" si="0"/>
        <v>155099.5</v>
      </c>
      <c r="C27" t="str">
        <f t="shared" si="1"/>
        <v>6582584.6</v>
      </c>
    </row>
    <row r="28" spans="1:3" x14ac:dyDescent="0.35">
      <c r="A28" s="12" t="s">
        <v>222</v>
      </c>
      <c r="B28" t="str">
        <f t="shared" si="0"/>
        <v>155136.1</v>
      </c>
      <c r="C28" t="str">
        <f t="shared" si="1"/>
        <v>6582649.2</v>
      </c>
    </row>
    <row r="29" spans="1:3" x14ac:dyDescent="0.35">
      <c r="A29" s="12" t="s">
        <v>223</v>
      </c>
      <c r="B29" t="str">
        <f t="shared" si="0"/>
        <v>155172.1</v>
      </c>
      <c r="C29" t="str">
        <f t="shared" si="1"/>
        <v>6582712.3</v>
      </c>
    </row>
    <row r="30" spans="1:3" x14ac:dyDescent="0.35">
      <c r="A30" s="12" t="s">
        <v>224</v>
      </c>
      <c r="B30" t="str">
        <f t="shared" si="0"/>
        <v>155208.7</v>
      </c>
      <c r="C30" t="str">
        <f t="shared" si="1"/>
        <v>6582666.2</v>
      </c>
    </row>
    <row r="31" spans="1:3" x14ac:dyDescent="0.35">
      <c r="A31" s="12" t="s">
        <v>225</v>
      </c>
      <c r="B31" t="str">
        <f t="shared" si="0"/>
        <v>155232.5</v>
      </c>
      <c r="C31" t="str">
        <f t="shared" si="1"/>
        <v>6582711.8</v>
      </c>
    </row>
    <row r="32" spans="1:3" x14ac:dyDescent="0.35">
      <c r="A32" s="13" t="s">
        <v>226</v>
      </c>
      <c r="B32" t="str">
        <f t="shared" si="0"/>
        <v>155395.2</v>
      </c>
      <c r="C32" t="str">
        <f t="shared" si="1"/>
        <v>6582768.0</v>
      </c>
    </row>
    <row r="33" spans="1:3" x14ac:dyDescent="0.35">
      <c r="A33" s="13" t="s">
        <v>227</v>
      </c>
      <c r="B33" t="str">
        <f t="shared" si="0"/>
        <v>155364.0</v>
      </c>
      <c r="C33" t="str">
        <f t="shared" si="1"/>
        <v>6582745.2</v>
      </c>
    </row>
    <row r="34" spans="1:3" x14ac:dyDescent="0.35">
      <c r="A34" s="13" t="s">
        <v>228</v>
      </c>
      <c r="B34" t="str">
        <f t="shared" si="0"/>
        <v>155394.2</v>
      </c>
      <c r="C34" t="str">
        <f t="shared" si="1"/>
        <v>6582725.0</v>
      </c>
    </row>
    <row r="35" spans="1:3" x14ac:dyDescent="0.35">
      <c r="A35" s="13" t="s">
        <v>229</v>
      </c>
      <c r="B35" t="str">
        <f t="shared" si="0"/>
        <v>155325.3</v>
      </c>
      <c r="C35" t="str">
        <f t="shared" si="1"/>
        <v>6582796.0</v>
      </c>
    </row>
    <row r="36" spans="1:3" x14ac:dyDescent="0.35">
      <c r="A36" s="13" t="s">
        <v>230</v>
      </c>
      <c r="B36" t="str">
        <f t="shared" si="0"/>
        <v>155291.9</v>
      </c>
      <c r="C36" t="str">
        <f t="shared" si="1"/>
        <v>6582730.9</v>
      </c>
    </row>
    <row r="37" spans="1:3" x14ac:dyDescent="0.35">
      <c r="A37" s="13" t="s">
        <v>231</v>
      </c>
      <c r="B37" t="str">
        <f t="shared" si="0"/>
        <v>155335.3</v>
      </c>
      <c r="C37" t="str">
        <f t="shared" si="1"/>
        <v>6582735.1</v>
      </c>
    </row>
    <row r="38" spans="1:3" x14ac:dyDescent="0.35">
      <c r="A38" s="13" t="s">
        <v>232</v>
      </c>
      <c r="B38" t="str">
        <f t="shared" si="0"/>
        <v>155458.8</v>
      </c>
      <c r="C38" t="str">
        <f t="shared" si="1"/>
        <v>6582819.9</v>
      </c>
    </row>
    <row r="39" spans="1:3" x14ac:dyDescent="0.35">
      <c r="A39" s="13" t="s">
        <v>233</v>
      </c>
      <c r="B39" t="str">
        <f t="shared" si="0"/>
        <v>155422.8</v>
      </c>
      <c r="C39" t="str">
        <f t="shared" si="1"/>
        <v>6582804.5</v>
      </c>
    </row>
    <row r="40" spans="1:3" x14ac:dyDescent="0.35">
      <c r="A40" s="13" t="s">
        <v>234</v>
      </c>
      <c r="B40" t="str">
        <f t="shared" si="0"/>
        <v>155465.7</v>
      </c>
      <c r="C40" t="str">
        <f t="shared" si="1"/>
        <v>6582747.3</v>
      </c>
    </row>
    <row r="41" spans="1:3" x14ac:dyDescent="0.35">
      <c r="A41" s="12" t="s">
        <v>235</v>
      </c>
      <c r="B41" t="str">
        <f t="shared" si="0"/>
        <v>155307.0</v>
      </c>
      <c r="C41" t="str">
        <f t="shared" si="1"/>
        <v>6582442.0</v>
      </c>
    </row>
    <row r="42" spans="1:3" x14ac:dyDescent="0.35">
      <c r="A42" s="12" t="s">
        <v>236</v>
      </c>
      <c r="B42" t="str">
        <f t="shared" si="0"/>
        <v>155289.5</v>
      </c>
      <c r="C42" t="str">
        <f t="shared" si="1"/>
        <v>6582504.0</v>
      </c>
    </row>
    <row r="43" spans="1:3" x14ac:dyDescent="0.35">
      <c r="A43" t="s">
        <v>236</v>
      </c>
      <c r="B43" t="str">
        <f t="shared" si="0"/>
        <v>155289.5</v>
      </c>
      <c r="C43" t="str">
        <f t="shared" si="1"/>
        <v>6582504.0</v>
      </c>
    </row>
    <row r="44" spans="1:3" x14ac:dyDescent="0.35">
      <c r="A44" s="12" t="s">
        <v>237</v>
      </c>
      <c r="B44" t="str">
        <f t="shared" si="0"/>
        <v>155261.4</v>
      </c>
      <c r="C44" t="str">
        <f t="shared" si="1"/>
        <v>6582400.1</v>
      </c>
    </row>
    <row r="45" spans="1:3" x14ac:dyDescent="0.35">
      <c r="A45" s="87" t="s">
        <v>237</v>
      </c>
      <c r="B45" t="str">
        <f t="shared" si="0"/>
        <v>155261.4</v>
      </c>
      <c r="C45" t="str">
        <f t="shared" si="1"/>
        <v>6582400.1</v>
      </c>
    </row>
    <row r="46" spans="1:3" x14ac:dyDescent="0.35">
      <c r="A46" s="12" t="s">
        <v>238</v>
      </c>
      <c r="B46" t="str">
        <f t="shared" si="0"/>
        <v>155130.5</v>
      </c>
      <c r="C46" t="str">
        <f t="shared" si="1"/>
        <v>6582294.7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lankt Word-dokument" ma:contentTypeID="0x01010045D27B686C4052449F90FAB7AE1123F60C007518D924B18BC446BFF44941DF4AFA19" ma:contentTypeVersion="29" ma:contentTypeDescription="Skapa nytt tomt dokument" ma:contentTypeScope="" ma:versionID="f1c1482a72e1eb7e85c7e804252260be">
  <xsd:schema xmlns:xsd="http://www.w3.org/2001/XMLSchema" xmlns:xs="http://www.w3.org/2001/XMLSchema" xmlns:p="http://schemas.microsoft.com/office/2006/metadata/properties" xmlns:ns2="76d915db-9417-41bf-8a2d-8515ec61aa19" targetNamespace="http://schemas.microsoft.com/office/2006/metadata/properties" ma:root="true" ma:fieldsID="44bf0d4007adab13f76247997870a511" ns2:_="">
    <xsd:import namespace="76d915db-9417-41bf-8a2d-8515ec61aa19"/>
    <xsd:element name="properties">
      <xsd:complexType>
        <xsd:sequence>
          <xsd:element name="documentManagement">
            <xsd:complexType>
              <xsd:all>
                <xsd:element ref="ns2:mc26ab17feec49c995c729ac72a4850f" minOccurs="0"/>
                <xsd:element ref="ns2:TaxCatchAll" minOccurs="0"/>
                <xsd:element ref="ns2:TaxCatchAllLabel" minOccurs="0"/>
                <xsd:element ref="ns2:o780630f40994d8ca88b62b5a3a55c4c" minOccurs="0"/>
                <xsd:element ref="ns2:hfc786f1adb64efea24aba7dc5984ae5" minOccurs="0"/>
                <xsd:element ref="ns2:e7021de458324fa483fc32e939c6db7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915db-9417-41bf-8a2d-8515ec61aa19" elementFormDefault="qualified">
    <xsd:import namespace="http://schemas.microsoft.com/office/2006/documentManagement/types"/>
    <xsd:import namespace="http://schemas.microsoft.com/office/infopath/2007/PartnerControls"/>
    <xsd:element name="mc26ab17feec49c995c729ac72a4850f" ma:index="8" nillable="true" ma:taxonomy="true" ma:internalName="mc26ab17feec49c995c729ac72a4850f" ma:taxonomyFieldName="Projekt" ma:displayName="Projekt" ma:indexed="true" ma:readOnly="false" ma:default="" ma:fieldId="{6c26ab17-feec-49c9-95c7-29ac72a4850f}" ma:sspId="ddd61487-444f-40d4-b7b1-f55a46b1646f" ma:termSetId="2eb7056e-b8ec-4f9a-9655-c1738b77b69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25bc065f-5098-4a70-8274-7d9c6d93d03f}" ma:internalName="TaxCatchAll" ma:showField="CatchAllData" ma:web="76d915db-9417-41bf-8a2d-8515ec61aa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25bc065f-5098-4a70-8274-7d9c6d93d03f}" ma:internalName="TaxCatchAllLabel" ma:readOnly="true" ma:showField="CatchAllDataLabel" ma:web="76d915db-9417-41bf-8a2d-8515ec61aa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780630f40994d8ca88b62b5a3a55c4c" ma:index="12" nillable="true" ma:taxonomy="true" ma:internalName="o780630f40994d8ca88b62b5a3a55c4c" ma:taxonomyFieldName="Dokumenttyp" ma:displayName="Dokumenttyp" ma:indexed="true" ma:readOnly="false" ma:default="" ma:fieldId="{8780630f-4099-4d8c-a88b-62b5a3a55c4c}" ma:sspId="ddd61487-444f-40d4-b7b1-f55a46b1646f" ma:termSetId="b789dc3a-a77e-49b7-98c3-e5aac85c48b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fc786f1adb64efea24aba7dc5984ae5" ma:index="14" nillable="true" ma:taxonomy="true" ma:internalName="hfc786f1adb64efea24aba7dc5984ae5" ma:taxonomyFieldName="Process" ma:displayName="Process" ma:indexed="true" ma:readOnly="false" ma:default="" ma:fieldId="{1fc786f1-adb6-4efe-a24a-ba7dc5984ae5}" ma:sspId="ddd61487-444f-40d4-b7b1-f55a46b1646f" ma:termSetId="b3838329-bce7-4f39-ac07-d8243a3a66b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21de458324fa483fc32e939c6db7a" ma:index="16" nillable="true" ma:taxonomy="true" ma:internalName="e7021de458324fa483fc32e939c6db7a" ma:taxonomyFieldName="Disciplin" ma:displayName="Disciplin" ma:indexed="true" ma:default="" ma:fieldId="{e7021de4-5832-4fa4-83fc-32e939c6db7a}" ma:sspId="ddd61487-444f-40d4-b7b1-f55a46b1646f" ma:termSetId="cd04e7c0-d3f0-4578-a21e-33dce3b9fcb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780630f40994d8ca88b62b5a3a55c4c xmlns="76d915db-9417-41bf-8a2d-8515ec61aa19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Presentation</TermName>
          <TermId xmlns="http://schemas.microsoft.com/office/infopath/2007/PartnerControls">79954522-527a-4b7c-81ce-90e2c3b12fa1</TermId>
        </TermInfo>
      </Terms>
    </o780630f40994d8ca88b62b5a3a55c4c>
    <hfc786f1adb64efea24aba7dc5984ae5 xmlns="76d915db-9417-41bf-8a2d-8515ec61aa19">
      <Terms xmlns="http://schemas.microsoft.com/office/infopath/2007/PartnerControls">
        <TermInfo xmlns="http://schemas.microsoft.com/office/infopath/2007/PartnerControls">
          <TermName xmlns="http://schemas.microsoft.com/office/infopath/2007/PartnerControls">4. Genomföra</TermName>
          <TermId xmlns="http://schemas.microsoft.com/office/infopath/2007/PartnerControls">51efe15f-50a5-4222-bdc2-2ba9a70f5b5c</TermId>
        </TermInfo>
      </Terms>
    </hfc786f1adb64efea24aba7dc5984ae5>
    <e7021de458324fa483fc32e939c6db7a xmlns="76d915db-9417-41bf-8a2d-8515ec61aa19">
      <Terms xmlns="http://schemas.microsoft.com/office/infopath/2007/PartnerControls">
        <TermInfo xmlns="http://schemas.microsoft.com/office/infopath/2007/PartnerControls">
          <TermName xmlns="http://schemas.microsoft.com/office/infopath/2007/PartnerControls">Hållbarhet</TermName>
          <TermId xmlns="http://schemas.microsoft.com/office/infopath/2007/PartnerControls">81e7b958-5be1-4403-a657-9bbd5a272275</TermId>
        </TermInfo>
      </Terms>
    </e7021de458324fa483fc32e939c6db7a>
    <mc26ab17feec49c995c729ac72a4850f xmlns="76d915db-9417-41bf-8a2d-8515ec61aa19">
      <Terms xmlns="http://schemas.microsoft.com/office/infopath/2007/PartnerControls">
        <TermInfo xmlns="http://schemas.microsoft.com/office/infopath/2007/PartnerControls">
          <TermName xmlns="http://schemas.microsoft.com/office/infopath/2007/PartnerControls">Miljöprofilering</TermName>
          <TermId xmlns="http://schemas.microsoft.com/office/infopath/2007/PartnerControls">2859a757-11a9-4b05-983f-b2606b48c872</TermId>
        </TermInfo>
      </Terms>
    </mc26ab17feec49c995c729ac72a4850f>
    <TaxCatchAll xmlns="76d915db-9417-41bf-8a2d-8515ec61aa19">
      <Value>11</Value>
      <Value>17</Value>
      <Value>16</Value>
      <Value>39</Value>
    </TaxCatchAll>
  </documentManagement>
</p:properties>
</file>

<file path=customXml/itemProps1.xml><?xml version="1.0" encoding="utf-8"?>
<ds:datastoreItem xmlns:ds="http://schemas.openxmlformats.org/officeDocument/2006/customXml" ds:itemID="{2866E573-D7CA-455A-AAF3-964210C2B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BFB41-A1D0-433B-B011-BC81B2C9FA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d915db-9417-41bf-8a2d-8515ec61a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2BC166-8D7E-4503-BD3F-7BF1690E23BB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76d915db-9417-41bf-8a2d-8515ec61aa1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Comments</vt:lpstr>
      <vt:lpstr>Requirement Levels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Holmqvist</dc:creator>
  <cp:lastModifiedBy>Adeel Ilyas</cp:lastModifiedBy>
  <dcterms:created xsi:type="dcterms:W3CDTF">2019-01-17T13:47:15Z</dcterms:created>
  <dcterms:modified xsi:type="dcterms:W3CDTF">2019-03-03T06:40:51Z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0x01010045D27B686C4052449F90FAB7AE1123F60C007518D924B18BC446BFF44941DF4AFA19</vt:lpwstr>
  </property>
  <property fmtid="{D5CDD505-2E9C-101B-9397-08002B2CF9AE}" pid="3" name="Disciplin">
    <vt:lpwstr>39;#Hållbarhet|81e7b958-5be1-4403-a657-9bbd5a272275</vt:lpwstr>
  </property>
  <property fmtid="{D5CDD505-2E9C-101B-9397-08002B2CF9AE}" pid="4" name="Process">
    <vt:lpwstr>17;#4. Genomföra|51efe15f-50a5-4222-bdc2-2ba9a70f5b5c</vt:lpwstr>
  </property>
  <property fmtid="{D5CDD505-2E9C-101B-9397-08002B2CF9AE}" pid="5" name="Dokumenttyp">
    <vt:lpwstr>11;#Presentation|79954522-527a-4b7c-81ce-90e2c3b12fa1</vt:lpwstr>
  </property>
  <property fmtid="{D5CDD505-2E9C-101B-9397-08002B2CF9AE}" pid="6" name="Projekt">
    <vt:lpwstr>16;#Miljöprofilering|2859a757-11a9-4b05-983f-b2606b48c872</vt:lpwstr>
  </property>
</Properties>
</file>