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07.65" sheetId="1" r:id="rId4"/>
    <sheet state="visible" name="2.07.65" sheetId="2" r:id="rId5"/>
    <sheet state="visible" name="3.07.65" sheetId="3" r:id="rId6"/>
    <sheet state="visible" name="4..07.65" sheetId="4" r:id="rId7"/>
    <sheet state="visible" name="5.07.65" sheetId="5" r:id="rId8"/>
    <sheet state="visible" name="6.07.65" sheetId="6" r:id="rId9"/>
    <sheet state="visible" name="7.07.65" sheetId="7" r:id="rId10"/>
    <sheet state="visible" name="8.07.65" sheetId="8" r:id="rId11"/>
    <sheet state="visible" name="10.07.65" sheetId="9" r:id="rId12"/>
    <sheet state="visible" name="11.07.65" sheetId="10" r:id="rId13"/>
    <sheet state="visible" name="12.07.65" sheetId="11" r:id="rId14"/>
    <sheet state="visible" name="13.07.65" sheetId="12" r:id="rId15"/>
    <sheet state="visible" name="14.07.65" sheetId="13" r:id="rId16"/>
    <sheet state="visible" name="15.07.65" sheetId="14" r:id="rId17"/>
    <sheet state="visible" name="18.07.65" sheetId="15" r:id="rId18"/>
    <sheet state="visible" name="19.07.65" sheetId="16" r:id="rId19"/>
    <sheet state="visible" name="22.07.65" sheetId="17" r:id="rId20"/>
    <sheet state="visible" name="23.07.65" sheetId="18" r:id="rId21"/>
    <sheet state="visible" name="25.07.65" sheetId="19" r:id="rId22"/>
    <sheet state="visible" name="26.07.65" sheetId="20" r:id="rId23"/>
    <sheet state="visible" name="29.07.65" sheetId="21" r:id="rId24"/>
    <sheet state="visible" name="30.07.65" sheetId="22" r:id="rId25"/>
    <sheet state="visible" name="03.08.65" sheetId="23" r:id="rId26"/>
  </sheets>
  <definedNames/>
  <calcPr/>
</workbook>
</file>

<file path=xl/sharedStrings.xml><?xml version="1.0" encoding="utf-8"?>
<sst xmlns="http://schemas.openxmlformats.org/spreadsheetml/2006/main" count="571" uniqueCount="171">
  <si>
    <t xml:space="preserve">  E-WALLET 1  July 2565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</si>
  <si>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</si>
  <si>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</si>
  <si>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</si>
  <si>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</si>
  <si>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</si>
  <si>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</si>
  <si>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ผลต่าง</t>
  </si>
  <si>
    <t>หมายเหตุ</t>
  </si>
  <si>
    <t>Cash</t>
  </si>
  <si>
    <t>Credit Card</t>
  </si>
  <si>
    <t>Tranfer Money</t>
  </si>
  <si>
    <t xml:space="preserve">QR
 Payment
</t>
  </si>
  <si>
    <t>ยอดในระบบ</t>
  </si>
  <si>
    <t>Front Office</t>
  </si>
  <si>
    <t>Online</t>
  </si>
  <si>
    <t>KBANK</t>
  </si>
  <si>
    <t>KTB</t>
  </si>
  <si>
    <t>ETHONLIN2206000055</t>
  </si>
  <si>
    <t>นาง ภัคจิรา คำแป้น</t>
  </si>
  <si>
    <t>ETHONLIN2206000056</t>
  </si>
  <si>
    <t>ETHBKK012207000002</t>
  </si>
  <si>
    <t>นางสาว กุลนาถ ไตรทัตธนากร</t>
  </si>
  <si>
    <t>พี่เปิ้ลเติม</t>
  </si>
  <si>
    <t>ETHBKK012207000003</t>
  </si>
  <si>
    <t>ห้างหุ้นส่วนจำกัด ไดม่อนอันดามัน เน็ตเวิร์ค (สำนักงานใหญ่)</t>
  </si>
  <si>
    <t>ETHBKK012207000004</t>
  </si>
  <si>
    <t>นาย พัฒน์รดิศ สุพัฒน์วณิชกร</t>
  </si>
  <si>
    <t>ETHBKK012207000005</t>
  </si>
  <si>
    <t>นาง ศศกร อมตวงษ์</t>
  </si>
  <si>
    <t xml:space="preserve">  E-WALLET 2  July 2565                                                                                                        </t>
  </si>
  <si>
    <t>ETHBKK012207000007</t>
  </si>
  <si>
    <t>นางสาว ณัฐิยา ชุดทองหลาง</t>
  </si>
  <si>
    <t>ETHBKK012207000006</t>
  </si>
  <si>
    <t>นาย วิเชษฐ สกุลหอม</t>
  </si>
  <si>
    <t xml:space="preserve">  E-WALLET 3  July 2565                                                                                                        </t>
  </si>
  <si>
    <t>ETHBKK012207000008</t>
  </si>
  <si>
    <t>นาง ทิพยาภรณ์ ฆ้องวงษ์</t>
  </si>
  <si>
    <t>ETHBKK012207000009</t>
  </si>
  <si>
    <t>นาย สิรภพ สุดใจ</t>
  </si>
  <si>
    <t xml:space="preserve">  E-WALLET 4  July 2565                                                                                                        </t>
  </si>
  <si>
    <t>ETHBKK012207000013</t>
  </si>
  <si>
    <t xml:space="preserve">นาย ทนงศักดิ์ รัตนบุรี		</t>
  </si>
  <si>
    <t>ETHBKK012207000012</t>
  </si>
  <si>
    <t>นางสาว วัชรี    ด้วงนคร</t>
  </si>
  <si>
    <t>ETHBKK012207000011</t>
  </si>
  <si>
    <t>นาย สรวิชญ์ ทองหล่อ</t>
  </si>
  <si>
    <t>ETHONLIN2207000004</t>
  </si>
  <si>
    <t>นาย ธนบูลย์ แสงฐิตาพันธุ์</t>
  </si>
  <si>
    <t>ETHBKK012207000010</t>
  </si>
  <si>
    <t>นางสาว วณัฐกมล  วิไลลักษณ์</t>
  </si>
  <si>
    <t>ETHONLIN2207000003</t>
  </si>
  <si>
    <t>นาง ศศกร  อมตวงษ์</t>
  </si>
  <si>
    <t xml:space="preserve">  E-WALLET 5  July 2565                                                                                                        </t>
  </si>
  <si>
    <t>ETHBKK012207000014</t>
  </si>
  <si>
    <t>นาง ณัฎฐณันธ์ วงวันดี</t>
  </si>
  <si>
    <t>ETHBKK012207000015</t>
  </si>
  <si>
    <t>นางสาว วิราพร ทองเจือ</t>
  </si>
  <si>
    <t>ETHBKK012207000016</t>
  </si>
  <si>
    <t>นาง มาลัย ปรีทอง</t>
  </si>
  <si>
    <t>ETHBKK012207000017</t>
  </si>
  <si>
    <t>นาง พิชาวีร์ บวรธีราเศรษฐ์</t>
  </si>
  <si>
    <t>ETHBKK012207000018</t>
  </si>
  <si>
    <t>นาย ศราวุฒน์ สินธุวรโรจน์</t>
  </si>
  <si>
    <t>ETHBKK012207000019</t>
  </si>
  <si>
    <t>นางสาว  พิมพ์มาดา เงางาม</t>
  </si>
  <si>
    <t>ETHBKK012207000020</t>
  </si>
  <si>
    <t>นาง สุรีย์พร จินดารัตน์</t>
  </si>
  <si>
    <t>ETHBKK012207000021</t>
  </si>
  <si>
    <t>นาย ลภชัย จินดารัตน์</t>
  </si>
  <si>
    <t>ETHBKK012207000022</t>
  </si>
  <si>
    <t>นางสาว อทิตา ปิติพร</t>
  </si>
  <si>
    <t>ETHBKK012207000023</t>
  </si>
  <si>
    <t>นางสาว นิภารัตน์ พละสูรย์</t>
  </si>
  <si>
    <t>ETHBKK012207000024</t>
  </si>
  <si>
    <t>คัชรินทร์ ผาอินทร์</t>
  </si>
  <si>
    <t>ETHBKK012207000025</t>
  </si>
  <si>
    <t>นาง จิราภรณ์ คมสัน</t>
  </si>
  <si>
    <t>ETHBKK012207000026</t>
  </si>
  <si>
    <t>นาง ธนิดา มีชัย</t>
  </si>
  <si>
    <t>ETHBKK012207000027</t>
  </si>
  <si>
    <t>นาย ถนอม ยาตรา</t>
  </si>
  <si>
    <t>ETHBKK012207000028</t>
  </si>
  <si>
    <t>บริษัท เศรษฐกวี จำกัด ( สำนักงานใหญ่ )</t>
  </si>
  <si>
    <t>ETHONLIN2207000005</t>
  </si>
  <si>
    <t>นาย Phommanivong Minla</t>
  </si>
  <si>
    <t>ETHONLIN2207000006</t>
  </si>
  <si>
    <t>ETHONLIN2207000007</t>
  </si>
  <si>
    <t xml:space="preserve">  E-WALLET 6 July 2565                                                                                                        </t>
  </si>
  <si>
    <t>ETHONLIN2207000008</t>
  </si>
  <si>
    <t>ห้างหุ้นส่วนจำกัด บี ฮัมเบิล แอนด์ เมอร์ซี กรุ๊ป (สำนักงานใหญ่)</t>
  </si>
  <si>
    <t xml:space="preserve">  E-WALLET 7  July 2565                                                                                                        </t>
  </si>
  <si>
    <t>ETHBKK012207000029</t>
  </si>
  <si>
    <t>ETHBKK012207000030</t>
  </si>
  <si>
    <t>ETHBKK012207000031</t>
  </si>
  <si>
    <t>นาง กาญจนา อ่วมสุข</t>
  </si>
  <si>
    <t>ETHONLIN2207000009</t>
  </si>
  <si>
    <t>นาย Loei Saisamone</t>
  </si>
  <si>
    <t>ETHONLIN2207000010</t>
  </si>
  <si>
    <t xml:space="preserve">  E-WALLET 8  July 2565                                                                                                        </t>
  </si>
  <si>
    <t>ETHBKK012207000032</t>
  </si>
  <si>
    <t>นางสาว ปิยรัชต์ พูลสวัสดิ์</t>
  </si>
  <si>
    <t xml:space="preserve">  E-WALLET 10  July 2565                                                                                                        </t>
  </si>
  <si>
    <t>ETHONLIN2207000011</t>
  </si>
  <si>
    <t>ETHONLIN2207000012</t>
  </si>
  <si>
    <t xml:space="preserve">  E-WALLET 11  July 2565                                                                                                        </t>
  </si>
  <si>
    <t>ETHONLIN2207000015</t>
  </si>
  <si>
    <t>นาย KHAMHOU INTHAVONG</t>
  </si>
  <si>
    <t>ETHBKK012207000033</t>
  </si>
  <si>
    <t>ETHONLIN2207000016</t>
  </si>
  <si>
    <t>นางสาว รัชตวรรณ เนาวสินธ์</t>
  </si>
  <si>
    <t>ETHONLIN2207000017</t>
  </si>
  <si>
    <t>ETHONLIN2207000018</t>
  </si>
  <si>
    <t>ETHBKK012207000034</t>
  </si>
  <si>
    <t xml:space="preserve">  E-WALLET 12 July 2565                                                                                                        </t>
  </si>
  <si>
    <t>ETHBKK012207000035</t>
  </si>
  <si>
    <t>นาย สมรวม กุลโสภณ</t>
  </si>
  <si>
    <t xml:space="preserve">  E-WALLET 13 July 2565                                                                                                        </t>
  </si>
  <si>
    <t>ETHBKK012207000036</t>
  </si>
  <si>
    <t>นางสาว อภาพร จำเริญนุช</t>
  </si>
  <si>
    <t xml:space="preserve">  E-WALLET 14 July 2565                                                                                                        </t>
  </si>
  <si>
    <t>ETHBKK012207000037</t>
  </si>
  <si>
    <t>นาย นาย ฐณกฤต อาจหาญ</t>
  </si>
  <si>
    <t>คืนบัตร blacktite</t>
  </si>
  <si>
    <t>ETHBKK012207000038</t>
  </si>
  <si>
    <t>นาย จักรพงศ์ เพชรเหลี่ยม</t>
  </si>
  <si>
    <t>ETHBKK012207000039</t>
  </si>
  <si>
    <t>นางสาว สุภาพร พรมทา</t>
  </si>
  <si>
    <t>c4</t>
  </si>
  <si>
    <t xml:space="preserve">  E-WALLET 15 July 2565                                                                                                        </t>
  </si>
  <si>
    <t>ETHBKK012207000040</t>
  </si>
  <si>
    <t>นาง ภัทรพิดา อุ่นโสดา</t>
  </si>
  <si>
    <t>ETHBKK012207000041</t>
  </si>
  <si>
    <t xml:space="preserve">  E-WALLET 18 July 2565                                                                                                        </t>
  </si>
  <si>
    <t>ETHBKK012207000042</t>
  </si>
  <si>
    <t>ETHBKK012207000043</t>
  </si>
  <si>
    <t>นางสาว นัสรีน เจริญพร</t>
  </si>
  <si>
    <t xml:space="preserve">  E-WALLET 19 July 2565                                                                                                        </t>
  </si>
  <si>
    <t>ETHBKK012207000044</t>
  </si>
  <si>
    <t>นาย สมเกียรติ ครุฑจันทร์</t>
  </si>
  <si>
    <t>ETHBKK012207000045</t>
  </si>
  <si>
    <t>บริษัท ดีเวย์ ริชคอร์ป จำกัด(สำนักงานใหญ่)</t>
  </si>
  <si>
    <t xml:space="preserve">  E-WALLET 22 July 2565                                                                                                        </t>
  </si>
  <si>
    <t>ETHBKK012207000046</t>
  </si>
  <si>
    <t>นาย กวี พูลทวีเกียรติ์</t>
  </si>
  <si>
    <t>ETHBKK012207000047</t>
  </si>
  <si>
    <t>นาย ทนงศักดิ์ รัตนบุรี</t>
  </si>
  <si>
    <t xml:space="preserve">  E-WALLET 23 July 2565                                                                                                        </t>
  </si>
  <si>
    <t>ETHONLIN2207000024</t>
  </si>
  <si>
    <t>ETHBKK012207000048</t>
  </si>
  <si>
    <t>นาย ธีราเศรษฐ์ พิสุทธิ์รัตน์</t>
  </si>
  <si>
    <t xml:space="preserve">  E-WALLET 25 July 2565                                                                                                        </t>
  </si>
  <si>
    <t>ETHBKK012207000049</t>
  </si>
  <si>
    <t>นาง พัชรนันท์ เจริญศิริวิชญกุล</t>
  </si>
  <si>
    <t>ETHONLIN2207000025</t>
  </si>
  <si>
    <t>ETHONLIN2207000026</t>
  </si>
  <si>
    <t xml:space="preserve">  E-WALLET 26 July 2565                                                                                                        </t>
  </si>
  <si>
    <t>ETHBKK012207000050</t>
  </si>
  <si>
    <t>นาย นิตินาฎ หมิ่นขัด</t>
  </si>
  <si>
    <t xml:space="preserve">  E-WALLET 29 July 2565                                                                                                        </t>
  </si>
  <si>
    <t>ETHONLIN2207000027</t>
  </si>
  <si>
    <t>ETHONLIN2207000028</t>
  </si>
  <si>
    <t>นาง จารุวรรณ โคตรมาตร</t>
  </si>
  <si>
    <t>ETHBKK012207000051</t>
  </si>
  <si>
    <t xml:space="preserve">  E-WALLET 30 July 2565                                                                                                        </t>
  </si>
  <si>
    <t>ETHBKK012207000052</t>
  </si>
  <si>
    <t>ETHBKK012207000053</t>
  </si>
  <si>
    <t xml:space="preserve">  E-WALLET 03 Aug 2565                                                                                                        </t>
  </si>
  <si>
    <t>ETHBKK012208000008</t>
  </si>
  <si>
    <t>ETHBKK012208000009</t>
  </si>
  <si>
    <t>นาย สุรวัฒน์ ตั้งพงศ์ศิรประภา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</si>
</sst>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฿-41E]#,##0.00"/>
    <numFmt numFmtId="165" formatCode="m/d/yyyy"/>
    <numFmt numFmtId="166" formatCode="#,###_);\(#,###\)"/>
  </numFmts>
  <fonts count="26">
    <font>
      <sz val="10.0"/>
      <color rgb="FF000000"/>
      <name val="Arial"/>
      <scheme val="minor"/>
    </font>
    <font>
      <b/>
      <sz val="24.0"/>
      <color theme="1"/>
      <name val="Calibri"/>
    </font>
    <font/>
    <font>
      <color theme="1"/>
      <name val="Arial"/>
    </font>
    <font>
      <b/>
      <sz val="14.0"/>
      <color theme="1"/>
      <name val="Calibri"/>
    </font>
    <font>
      <b/>
      <sz val="14.0"/>
      <color rgb="FFFF0000"/>
      <name val="Calibri"/>
    </font>
    <font>
      <sz val="14.0"/>
      <color theme="1"/>
      <name val="Calibri"/>
    </font>
    <font>
      <sz val="14.0"/>
      <color theme="5"/>
      <name val="Calibri"/>
    </font>
    <font>
      <sz val="14.0"/>
      <color rgb="FF34A853"/>
      <name val="Calibri"/>
    </font>
    <font>
      <sz val="14.0"/>
      <color theme="4"/>
      <name val="Calibri"/>
    </font>
    <font>
      <sz val="16.0"/>
      <color rgb="FFFF0000"/>
      <name val="Calibri"/>
    </font>
    <font>
      <sz val="14.0"/>
      <color rgb="FF34A853"/>
      <name val="Arial"/>
    </font>
    <font>
      <sz val="14.0"/>
      <color rgb="FFFF0000"/>
      <name val="Calibri"/>
    </font>
    <font>
      <b/>
      <sz val="18.0"/>
      <color theme="1"/>
      <name val="Calibri"/>
    </font>
    <font>
      <sz val="14.0"/>
      <color rgb="FFEA4335"/>
      <name val="Calibri"/>
    </font>
    <font>
      <sz val="18.0"/>
      <color theme="1"/>
      <name val="Calibri"/>
    </font>
    <font>
      <sz val="18.0"/>
      <color theme="5"/>
      <name val="Calibri"/>
    </font>
    <font>
      <sz val="18.0"/>
      <color rgb="FF34A853"/>
      <name val="Calibri"/>
    </font>
    <font>
      <sz val="18.0"/>
      <color theme="4"/>
      <name val="Calibri"/>
    </font>
    <font>
      <sz val="18.0"/>
      <color rgb="FFFF0000"/>
      <name val="Calibri"/>
    </font>
    <font>
      <sz val="18.0"/>
      <color rgb="FF4285F4"/>
      <name val="Calibri"/>
    </font>
    <font>
      <sz val="14.0"/>
      <color rgb="FF000000"/>
      <name val="Rubik"/>
    </font>
    <font>
      <b/>
      <sz val="18.0"/>
      <color rgb="FFEA4335"/>
      <name val="Calibri"/>
    </font>
    <font>
      <sz val="18.0"/>
      <color rgb="FFFF00FF"/>
      <name val="Calibri"/>
    </font>
    <font>
      <b/>
      <sz val="18.0"/>
      <color theme="4"/>
      <name val="Calibri"/>
    </font>
    <font>
      <b/>
      <sz val="18.0"/>
      <color rgb="FFFF00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4F8FB"/>
        <bgColor rgb="FFF4F8FB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3" fontId="4" numFmtId="0" xfId="0" applyAlignment="1" applyBorder="1" applyFill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6" fillId="0" fontId="2" numFmtId="0" xfId="0" applyBorder="1" applyFont="1"/>
    <xf borderId="5" fillId="3" fontId="5" numFmtId="0" xfId="0" applyAlignment="1" applyBorder="1" applyFont="1">
      <alignment horizontal="center" vertical="bottom"/>
    </xf>
    <xf borderId="5" fillId="3" fontId="5" numFmtId="0" xfId="0" applyAlignment="1" applyBorder="1" applyFont="1">
      <alignment horizontal="center" vertical="top"/>
    </xf>
    <xf borderId="7" fillId="0" fontId="2" numFmtId="0" xfId="0" applyBorder="1" applyFont="1"/>
    <xf borderId="4" fillId="3" fontId="4" numFmtId="0" xfId="0" applyAlignment="1" applyBorder="1" applyFont="1">
      <alignment horizontal="center" vertical="bottom"/>
    </xf>
    <xf borderId="4" fillId="4" fontId="6" numFmtId="0" xfId="0" applyAlignment="1" applyBorder="1" applyFill="1" applyFont="1">
      <alignment horizontal="center" vertical="bottom"/>
    </xf>
    <xf borderId="4" fillId="5" fontId="6" numFmtId="165" xfId="0" applyAlignment="1" applyBorder="1" applyFill="1" applyFont="1" applyNumberFormat="1">
      <alignment horizontal="center" readingOrder="0" vertical="bottom"/>
    </xf>
    <xf borderId="4" fillId="5" fontId="6" numFmtId="4" xfId="0" applyAlignment="1" applyBorder="1" applyFont="1" applyNumberFormat="1">
      <alignment horizontal="center" readingOrder="0" vertical="bottom"/>
    </xf>
    <xf borderId="4" fillId="5" fontId="6" numFmtId="0" xfId="0" applyAlignment="1" applyBorder="1" applyFont="1">
      <alignment horizontal="center" readingOrder="0" vertical="bottom"/>
    </xf>
    <xf borderId="4" fillId="5" fontId="6" numFmtId="0" xfId="0" applyAlignment="1" applyBorder="1" applyFont="1">
      <alignment readingOrder="0" vertical="bottom"/>
    </xf>
    <xf borderId="4" fillId="4" fontId="3" numFmtId="38" xfId="0" applyAlignment="1" applyBorder="1" applyFont="1" applyNumberFormat="1">
      <alignment vertical="bottom"/>
    </xf>
    <xf borderId="4" fillId="4" fontId="7" numFmtId="38" xfId="0" applyAlignment="1" applyBorder="1" applyFont="1" applyNumberFormat="1">
      <alignment vertical="bottom"/>
    </xf>
    <xf borderId="4" fillId="4" fontId="8" numFmtId="38" xfId="0" applyAlignment="1" applyBorder="1" applyFont="1" applyNumberFormat="1">
      <alignment horizontal="center" readingOrder="0" vertical="bottom"/>
    </xf>
    <xf borderId="4" fillId="4" fontId="9" numFmtId="38" xfId="0" applyAlignment="1" applyBorder="1" applyFont="1" applyNumberFormat="1">
      <alignment readingOrder="0" vertical="bottom"/>
    </xf>
    <xf borderId="4" fillId="0" fontId="6" numFmtId="38" xfId="0" applyAlignment="1" applyBorder="1" applyFont="1" applyNumberFormat="1">
      <alignment readingOrder="0" vertical="bottom"/>
    </xf>
    <xf borderId="4" fillId="0" fontId="6" numFmtId="38" xfId="0" applyAlignment="1" applyBorder="1" applyFont="1" applyNumberFormat="1">
      <alignment horizontal="right" readingOrder="0" vertical="bottom"/>
    </xf>
    <xf borderId="4" fillId="0" fontId="10" numFmtId="38" xfId="0" applyAlignment="1" applyBorder="1" applyFont="1" applyNumberFormat="1">
      <alignment horizontal="right" vertical="bottom"/>
    </xf>
    <xf borderId="4" fillId="0" fontId="3" numFmtId="38" xfId="0" applyAlignment="1" applyBorder="1" applyFont="1" applyNumberFormat="1">
      <alignment vertical="bottom"/>
    </xf>
    <xf borderId="0" fillId="4" fontId="3" numFmtId="0" xfId="0" applyAlignment="1" applyFont="1">
      <alignment vertical="bottom"/>
    </xf>
    <xf borderId="4" fillId="4" fontId="11" numFmtId="38" xfId="0" applyAlignment="1" applyBorder="1" applyFont="1" applyNumberFormat="1">
      <alignment readingOrder="0" vertical="bottom"/>
    </xf>
    <xf borderId="4" fillId="4" fontId="9" numFmtId="38" xfId="0" applyAlignment="1" applyBorder="1" applyFont="1" applyNumberFormat="1">
      <alignment horizontal="right" vertical="bottom"/>
    </xf>
    <xf borderId="4" fillId="0" fontId="3" numFmtId="38" xfId="0" applyAlignment="1" applyBorder="1" applyFont="1" applyNumberFormat="1">
      <alignment readingOrder="0" vertical="bottom"/>
    </xf>
    <xf borderId="4" fillId="4" fontId="7" numFmtId="38" xfId="0" applyAlignment="1" applyBorder="1" applyFont="1" applyNumberFormat="1">
      <alignment readingOrder="0" vertical="bottom"/>
    </xf>
    <xf borderId="4" fillId="0" fontId="3" numFmtId="0" xfId="0" applyAlignment="1" applyBorder="1" applyFont="1">
      <alignment vertical="bottom"/>
    </xf>
    <xf borderId="4" fillId="4" fontId="3" numFmtId="166" xfId="0" applyAlignment="1" applyBorder="1" applyFont="1" applyNumberFormat="1">
      <alignment vertical="bottom"/>
    </xf>
    <xf borderId="4" fillId="4" fontId="7" numFmtId="166" xfId="0" applyAlignment="1" applyBorder="1" applyFont="1" applyNumberFormat="1">
      <alignment horizontal="right" vertical="bottom"/>
    </xf>
    <xf borderId="4" fillId="4" fontId="8" numFmtId="166" xfId="0" applyAlignment="1" applyBorder="1" applyFont="1" applyNumberFormat="1">
      <alignment horizontal="right" vertical="bottom"/>
    </xf>
    <xf borderId="4" fillId="4" fontId="9" numFmtId="166" xfId="0" applyAlignment="1" applyBorder="1" applyFont="1" applyNumberFormat="1">
      <alignment horizontal="right" vertical="bottom"/>
    </xf>
    <xf borderId="4" fillId="4" fontId="6" numFmtId="38" xfId="0" applyAlignment="1" applyBorder="1" applyFont="1" applyNumberFormat="1">
      <alignment vertical="bottom"/>
    </xf>
    <xf borderId="4" fillId="0" fontId="6" numFmtId="38" xfId="0" applyAlignment="1" applyBorder="1" applyFont="1" applyNumberFormat="1">
      <alignment horizontal="right" vertical="bottom"/>
    </xf>
    <xf borderId="4" fillId="0" fontId="12" numFmtId="38" xfId="0" applyAlignment="1" applyBorder="1" applyFont="1" applyNumberFormat="1">
      <alignment horizontal="right" vertical="bottom"/>
    </xf>
    <xf borderId="1" fillId="4" fontId="13" numFmtId="166" xfId="0" applyAlignment="1" applyBorder="1" applyFont="1" applyNumberFormat="1">
      <alignment horizontal="center" readingOrder="0" vertical="bottom"/>
    </xf>
    <xf borderId="4" fillId="4" fontId="3" numFmtId="0" xfId="0" applyAlignment="1" applyBorder="1" applyFont="1">
      <alignment vertical="bottom"/>
    </xf>
    <xf borderId="4" fillId="4" fontId="3" numFmtId="38" xfId="0" applyAlignment="1" applyBorder="1" applyFont="1" applyNumberFormat="1">
      <alignment readingOrder="0" vertical="bottom"/>
    </xf>
    <xf borderId="4" fillId="5" fontId="6" numFmtId="4" xfId="0" applyAlignment="1" applyBorder="1" applyFont="1" applyNumberFormat="1">
      <alignment horizontal="center" vertical="bottom"/>
    </xf>
    <xf borderId="4" fillId="5" fontId="6" numFmtId="0" xfId="0" applyAlignment="1" applyBorder="1" applyFont="1">
      <alignment horizontal="center" vertical="bottom"/>
    </xf>
    <xf borderId="4" fillId="5" fontId="6" numFmtId="0" xfId="0" applyAlignment="1" applyBorder="1" applyFont="1">
      <alignment vertical="bottom"/>
    </xf>
    <xf borderId="4" fillId="4" fontId="6" numFmtId="0" xfId="0" applyAlignment="1" applyBorder="1" applyFont="1">
      <alignment horizontal="center" readingOrder="0" vertical="bottom"/>
    </xf>
    <xf borderId="4" fillId="4" fontId="14" numFmtId="38" xfId="0" applyAlignment="1" applyBorder="1" applyFont="1" applyNumberFormat="1">
      <alignment readingOrder="0" vertical="bottom"/>
    </xf>
    <xf borderId="4" fillId="5" fontId="15" numFmtId="165" xfId="0" applyAlignment="1" applyBorder="1" applyFont="1" applyNumberFormat="1">
      <alignment horizontal="center" readingOrder="0" vertical="bottom"/>
    </xf>
    <xf borderId="4" fillId="5" fontId="15" numFmtId="4" xfId="0" applyAlignment="1" applyBorder="1" applyFont="1" applyNumberFormat="1">
      <alignment horizontal="center" readingOrder="0" vertical="bottom"/>
    </xf>
    <xf borderId="4" fillId="5" fontId="15" numFmtId="0" xfId="0" applyAlignment="1" applyBorder="1" applyFont="1">
      <alignment horizontal="center" readingOrder="0" vertical="bottom"/>
    </xf>
    <xf borderId="4" fillId="5" fontId="15" numFmtId="0" xfId="0" applyAlignment="1" applyBorder="1" applyFont="1">
      <alignment readingOrder="0" vertical="bottom"/>
    </xf>
    <xf borderId="4" fillId="4" fontId="15" numFmtId="38" xfId="0" applyAlignment="1" applyBorder="1" applyFont="1" applyNumberFormat="1">
      <alignment readingOrder="0" vertical="bottom"/>
    </xf>
    <xf borderId="4" fillId="4" fontId="15" numFmtId="38" xfId="0" applyAlignment="1" applyBorder="1" applyFont="1" applyNumberFormat="1">
      <alignment vertical="bottom"/>
    </xf>
    <xf borderId="4" fillId="4" fontId="16" numFmtId="38" xfId="0" applyAlignment="1" applyBorder="1" applyFont="1" applyNumberFormat="1">
      <alignment vertical="bottom"/>
    </xf>
    <xf borderId="4" fillId="4" fontId="17" numFmtId="38" xfId="0" applyAlignment="1" applyBorder="1" applyFont="1" applyNumberFormat="1">
      <alignment horizontal="center" readingOrder="0" vertical="bottom"/>
    </xf>
    <xf borderId="4" fillId="4" fontId="18" numFmtId="38" xfId="0" applyAlignment="1" applyBorder="1" applyFont="1" applyNumberFormat="1">
      <alignment readingOrder="0" vertical="bottom"/>
    </xf>
    <xf borderId="4" fillId="0" fontId="15" numFmtId="38" xfId="0" applyAlignment="1" applyBorder="1" applyFont="1" applyNumberFormat="1">
      <alignment readingOrder="0" vertical="bottom"/>
    </xf>
    <xf borderId="4" fillId="0" fontId="15" numFmtId="38" xfId="0" applyAlignment="1" applyBorder="1" applyFont="1" applyNumberFormat="1">
      <alignment horizontal="right" readingOrder="0" vertical="bottom"/>
    </xf>
    <xf borderId="4" fillId="0" fontId="19" numFmtId="38" xfId="0" applyAlignment="1" applyBorder="1" applyFont="1" applyNumberFormat="1">
      <alignment horizontal="right" vertical="bottom"/>
    </xf>
    <xf borderId="4" fillId="0" fontId="15" numFmtId="38" xfId="0" applyAlignment="1" applyBorder="1" applyFont="1" applyNumberFormat="1">
      <alignment vertical="bottom"/>
    </xf>
    <xf borderId="4" fillId="4" fontId="15" numFmtId="166" xfId="0" applyAlignment="1" applyBorder="1" applyFont="1" applyNumberFormat="1">
      <alignment vertical="bottom"/>
    </xf>
    <xf borderId="4" fillId="4" fontId="18" numFmtId="166" xfId="0" applyAlignment="1" applyBorder="1" applyFont="1" applyNumberFormat="1">
      <alignment horizontal="right" vertical="bottom"/>
    </xf>
    <xf borderId="4" fillId="0" fontId="15" numFmtId="0" xfId="0" applyAlignment="1" applyBorder="1" applyFont="1">
      <alignment vertical="bottom"/>
    </xf>
    <xf borderId="4" fillId="4" fontId="15" numFmtId="0" xfId="0" applyAlignment="1" applyBorder="1" applyFont="1">
      <alignment vertical="bottom"/>
    </xf>
    <xf borderId="4" fillId="4" fontId="15" numFmtId="166" xfId="0" applyAlignment="1" applyBorder="1" applyFont="1" applyNumberFormat="1">
      <alignment readingOrder="0" vertical="bottom"/>
    </xf>
    <xf borderId="4" fillId="4" fontId="20" numFmtId="166" xfId="0" applyAlignment="1" applyBorder="1" applyFont="1" applyNumberFormat="1">
      <alignment horizontal="right" readingOrder="0" vertical="bottom"/>
    </xf>
    <xf borderId="4" fillId="4" fontId="20" numFmtId="38" xfId="0" applyAlignment="1" applyBorder="1" applyFont="1" applyNumberFormat="1">
      <alignment readingOrder="0" vertical="bottom"/>
    </xf>
    <xf borderId="4" fillId="4" fontId="15" numFmtId="166" xfId="0" applyAlignment="1" applyBorder="1" applyFont="1" applyNumberFormat="1">
      <alignment horizontal="right" readingOrder="0" vertical="bottom"/>
    </xf>
    <xf borderId="4" fillId="5" fontId="21" numFmtId="165" xfId="0" applyAlignment="1" applyBorder="1" applyFont="1" applyNumberFormat="1">
      <alignment horizontal="center" readingOrder="0"/>
    </xf>
    <xf borderId="4" fillId="5" fontId="21" numFmtId="4" xfId="0" applyAlignment="1" applyBorder="1" applyFont="1" applyNumberFormat="1">
      <alignment horizontal="center" readingOrder="0"/>
    </xf>
    <xf borderId="4" fillId="5" fontId="21" numFmtId="0" xfId="0" applyAlignment="1" applyBorder="1" applyFont="1">
      <alignment horizontal="center" readingOrder="0"/>
    </xf>
    <xf borderId="4" fillId="5" fontId="21" numFmtId="0" xfId="0" applyAlignment="1" applyBorder="1" applyFont="1">
      <alignment horizontal="left" readingOrder="0"/>
    </xf>
    <xf borderId="4" fillId="4" fontId="17" numFmtId="38" xfId="0" applyAlignment="1" applyBorder="1" applyFont="1" applyNumberFormat="1">
      <alignment horizontal="right" readingOrder="0" vertical="bottom"/>
    </xf>
    <xf borderId="4" fillId="4" fontId="22" numFmtId="166" xfId="0" applyAlignment="1" applyBorder="1" applyFont="1" applyNumberFormat="1">
      <alignment horizontal="right" readingOrder="0" vertical="bottom"/>
    </xf>
    <xf borderId="4" fillId="4" fontId="22" numFmtId="166" xfId="0" applyAlignment="1" applyBorder="1" applyFont="1" applyNumberFormat="1">
      <alignment readingOrder="0" vertical="bottom"/>
    </xf>
    <xf borderId="4" fillId="6" fontId="23" numFmtId="38" xfId="0" applyAlignment="1" applyBorder="1" applyFill="1" applyFont="1" applyNumberFormat="1">
      <alignment readingOrder="0" vertical="bottom"/>
    </xf>
    <xf borderId="4" fillId="4" fontId="24" numFmtId="166" xfId="0" applyAlignment="1" applyBorder="1" applyFont="1" applyNumberFormat="1">
      <alignment readingOrder="0" vertical="bottom"/>
    </xf>
    <xf borderId="4" fillId="6" fontId="25" numFmtId="166" xfId="0" applyAlignment="1" applyBorder="1" applyFont="1" applyNumberFormat="1">
      <alignment readingOrder="0" vertical="bottom"/>
    </xf>
    <xf borderId="4" fillId="4" fontId="13" numFmtId="166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44742.0</v>
      </c>
      <c r="C5" s="15" t="s">
        <v>18</v>
      </c>
      <c r="D5" s="16">
        <v>48807.0</v>
      </c>
      <c r="E5" s="17" t="s">
        <v>19</v>
      </c>
      <c r="F5" s="18"/>
      <c r="G5" s="18"/>
      <c r="H5" s="19"/>
      <c r="I5" s="20"/>
      <c r="J5" s="21"/>
      <c r="K5" s="22">
        <v>22500.0</v>
      </c>
      <c r="L5" s="23">
        <v>22500.0</v>
      </c>
      <c r="M5" s="24">
        <f t="shared" ref="M5:M10" si="1">SUM(F5+G5+H5+I5+J5+K5-L5)</f>
        <v>0</v>
      </c>
      <c r="N5" s="25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14">
        <v>44742.0</v>
      </c>
      <c r="C6" s="15" t="s">
        <v>20</v>
      </c>
      <c r="D6" s="16">
        <v>48807.0</v>
      </c>
      <c r="E6" s="17" t="s">
        <v>19</v>
      </c>
      <c r="F6" s="18"/>
      <c r="G6" s="18"/>
      <c r="H6" s="19"/>
      <c r="I6" s="27"/>
      <c r="J6" s="28"/>
      <c r="K6" s="22">
        <v>7500.0</v>
      </c>
      <c r="L6" s="23">
        <v>7500.0</v>
      </c>
      <c r="M6" s="24">
        <f t="shared" si="1"/>
        <v>0</v>
      </c>
      <c r="N6" s="29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14">
        <v>44743.0</v>
      </c>
      <c r="C7" s="15" t="s">
        <v>21</v>
      </c>
      <c r="D7" s="16">
        <v>31738.0</v>
      </c>
      <c r="E7" s="17" t="s">
        <v>22</v>
      </c>
      <c r="F7" s="18"/>
      <c r="G7" s="18"/>
      <c r="H7" s="19"/>
      <c r="I7" s="27">
        <v>0.0</v>
      </c>
      <c r="J7" s="28"/>
      <c r="K7" s="22"/>
      <c r="L7" s="23">
        <v>19400.0</v>
      </c>
      <c r="M7" s="24">
        <f t="shared" si="1"/>
        <v>-19400</v>
      </c>
      <c r="N7" s="29" t="s">
        <v>23</v>
      </c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>
        <v>4.0</v>
      </c>
      <c r="B8" s="14">
        <v>44743.0</v>
      </c>
      <c r="C8" s="15" t="s">
        <v>24</v>
      </c>
      <c r="D8" s="16">
        <v>21818.0</v>
      </c>
      <c r="E8" s="17" t="s">
        <v>25</v>
      </c>
      <c r="F8" s="18"/>
      <c r="G8" s="18"/>
      <c r="H8" s="19"/>
      <c r="I8" s="27">
        <v>0.0</v>
      </c>
      <c r="J8" s="28"/>
      <c r="K8" s="22"/>
      <c r="L8" s="23">
        <v>83200.0</v>
      </c>
      <c r="M8" s="24">
        <f t="shared" si="1"/>
        <v>-83200</v>
      </c>
      <c r="N8" s="29" t="s">
        <v>23</v>
      </c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>
        <v>5.0</v>
      </c>
      <c r="B9" s="14">
        <v>44743.0</v>
      </c>
      <c r="C9" s="15" t="s">
        <v>26</v>
      </c>
      <c r="D9" s="16">
        <v>10002.0</v>
      </c>
      <c r="E9" s="17" t="s">
        <v>27</v>
      </c>
      <c r="F9" s="18"/>
      <c r="G9" s="18"/>
      <c r="H9" s="19"/>
      <c r="I9" s="27">
        <v>0.0</v>
      </c>
      <c r="J9" s="28"/>
      <c r="K9" s="22"/>
      <c r="L9" s="23">
        <v>19400.0</v>
      </c>
      <c r="M9" s="24">
        <f t="shared" si="1"/>
        <v>-19400</v>
      </c>
      <c r="N9" s="29" t="s">
        <v>23</v>
      </c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3">
        <v>6.0</v>
      </c>
      <c r="B10" s="14">
        <v>44743.0</v>
      </c>
      <c r="C10" s="15" t="s">
        <v>28</v>
      </c>
      <c r="D10" s="16">
        <v>25650.0</v>
      </c>
      <c r="E10" s="17" t="s">
        <v>29</v>
      </c>
      <c r="F10" s="18"/>
      <c r="G10" s="18"/>
      <c r="H10" s="30"/>
      <c r="I10" s="27">
        <v>0.0</v>
      </c>
      <c r="J10" s="28"/>
      <c r="K10" s="22"/>
      <c r="L10" s="23">
        <v>29100.0</v>
      </c>
      <c r="M10" s="24">
        <f t="shared" si="1"/>
        <v>-29100</v>
      </c>
      <c r="N10" s="29" t="s">
        <v>23</v>
      </c>
      <c r="O10" s="26"/>
      <c r="P10" s="2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3"/>
      <c r="B11" s="31"/>
      <c r="C11" s="31"/>
      <c r="D11" s="31"/>
      <c r="E11" s="31"/>
      <c r="F11" s="32"/>
      <c r="G11" s="32"/>
      <c r="H11" s="33"/>
      <c r="I11" s="34"/>
      <c r="J11" s="35"/>
      <c r="K11" s="36">
        <f>SUM(K5:K10)</f>
        <v>30000</v>
      </c>
      <c r="L11" s="37"/>
      <c r="M11" s="38"/>
      <c r="N11" s="31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13"/>
      <c r="B12" s="31"/>
      <c r="C12" s="31"/>
      <c r="D12" s="31"/>
      <c r="E12" s="31"/>
      <c r="F12" s="39">
        <f>SUM(F11+G11+H11+I11+J11+K11)</f>
        <v>30000</v>
      </c>
      <c r="G12" s="2"/>
      <c r="H12" s="2"/>
      <c r="I12" s="2"/>
      <c r="J12" s="3"/>
      <c r="K12" s="40"/>
      <c r="L12" s="31"/>
      <c r="M12" s="31"/>
      <c r="N12" s="31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mergeCells count="15">
    <mergeCell ref="M2:M4"/>
    <mergeCell ref="N2:N4"/>
    <mergeCell ref="F3:F4"/>
    <mergeCell ref="G3:H3"/>
    <mergeCell ref="F12:J12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</cols>
  <sheetData>
    <row r="1">
      <c r="A1" s="1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44744.0</v>
      </c>
      <c r="C5" s="15" t="s">
        <v>31</v>
      </c>
      <c r="D5" s="16">
        <v>65919.0</v>
      </c>
      <c r="E5" s="17" t="s">
        <v>32</v>
      </c>
      <c r="F5" s="41">
        <v>290.0</v>
      </c>
      <c r="G5" s="18"/>
      <c r="H5" s="19"/>
      <c r="I5" s="20"/>
      <c r="J5" s="21"/>
      <c r="K5" s="22"/>
      <c r="L5" s="23">
        <v>290.0</v>
      </c>
      <c r="M5" s="24">
        <f t="shared" ref="M5:M6" si="1">SUM(F5+G5+H5+I5+J5+K5-L5)</f>
        <v>0</v>
      </c>
      <c r="N5" s="25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14">
        <v>44744.0</v>
      </c>
      <c r="C6" s="15" t="s">
        <v>33</v>
      </c>
      <c r="D6" s="16">
        <v>45096.0</v>
      </c>
      <c r="E6" s="17" t="s">
        <v>34</v>
      </c>
      <c r="F6" s="18"/>
      <c r="G6" s="18"/>
      <c r="H6" s="19"/>
      <c r="I6" s="27">
        <v>330.0</v>
      </c>
      <c r="J6" s="28"/>
      <c r="K6" s="22"/>
      <c r="L6" s="23">
        <v>330.0</v>
      </c>
      <c r="M6" s="24">
        <f t="shared" si="1"/>
        <v>0</v>
      </c>
      <c r="N6" s="29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/>
      <c r="B7" s="31"/>
      <c r="C7" s="31"/>
      <c r="D7" s="31"/>
      <c r="E7" s="31"/>
      <c r="F7" s="32"/>
      <c r="G7" s="32"/>
      <c r="H7" s="33"/>
      <c r="I7" s="34"/>
      <c r="J7" s="35"/>
      <c r="K7" s="36">
        <f>SUM(K5:K6)</f>
        <v>0</v>
      </c>
      <c r="L7" s="37"/>
      <c r="M7" s="38"/>
      <c r="N7" s="31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13"/>
      <c r="B8" s="31"/>
      <c r="C8" s="31"/>
      <c r="D8" s="31"/>
      <c r="E8" s="31"/>
      <c r="F8" s="39">
        <f>F5+I6</f>
        <v>620</v>
      </c>
      <c r="G8" s="2"/>
      <c r="H8" s="2"/>
      <c r="I8" s="2"/>
      <c r="J8" s="3"/>
      <c r="K8" s="40"/>
      <c r="L8" s="31"/>
      <c r="M8" s="31"/>
      <c r="N8" s="31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</cols>
  <sheetData>
    <row r="1">
      <c r="A1" s="1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44745.0</v>
      </c>
      <c r="C5" s="42" t="s">
        <v>36</v>
      </c>
      <c r="D5" s="43">
        <v>31927.0</v>
      </c>
      <c r="E5" s="44" t="s">
        <v>37</v>
      </c>
      <c r="F5" s="41"/>
      <c r="G5" s="18"/>
      <c r="H5" s="19"/>
      <c r="I5" s="20">
        <v>215.0</v>
      </c>
      <c r="J5" s="21"/>
      <c r="K5" s="22"/>
      <c r="L5" s="23">
        <v>215.0</v>
      </c>
      <c r="M5" s="24">
        <f t="shared" ref="M5:M6" si="1">SUM(F5+G5+H5+I5+J5+K5-L5)</f>
        <v>0</v>
      </c>
      <c r="N5" s="25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14">
        <v>44745.0</v>
      </c>
      <c r="C6" s="15" t="s">
        <v>38</v>
      </c>
      <c r="D6" s="16">
        <v>48577.0</v>
      </c>
      <c r="E6" s="17" t="s">
        <v>39</v>
      </c>
      <c r="F6" s="18"/>
      <c r="G6" s="18"/>
      <c r="H6" s="19"/>
      <c r="I6" s="27">
        <v>170.0</v>
      </c>
      <c r="J6" s="28"/>
      <c r="K6" s="22"/>
      <c r="L6" s="23">
        <v>170.0</v>
      </c>
      <c r="M6" s="24">
        <f t="shared" si="1"/>
        <v>0</v>
      </c>
      <c r="N6" s="29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/>
      <c r="B7" s="31"/>
      <c r="C7" s="31"/>
      <c r="D7" s="31"/>
      <c r="E7" s="31"/>
      <c r="F7" s="32"/>
      <c r="G7" s="32"/>
      <c r="H7" s="33"/>
      <c r="I7" s="34"/>
      <c r="J7" s="35"/>
      <c r="K7" s="36">
        <f>SUM(K5:K6)</f>
        <v>0</v>
      </c>
      <c r="L7" s="37"/>
      <c r="M7" s="38"/>
      <c r="N7" s="31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13"/>
      <c r="B8" s="31"/>
      <c r="C8" s="31"/>
      <c r="D8" s="31"/>
      <c r="E8" s="31"/>
      <c r="F8" s="39">
        <f>I5+I6</f>
        <v>385</v>
      </c>
      <c r="G8" s="2"/>
      <c r="H8" s="2"/>
      <c r="I8" s="2"/>
      <c r="J8" s="3"/>
      <c r="K8" s="40"/>
      <c r="L8" s="31"/>
      <c r="M8" s="31"/>
      <c r="N8" s="31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</cols>
  <sheetData>
    <row r="1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5">
        <v>1.0</v>
      </c>
      <c r="B5" s="14">
        <v>44746.0</v>
      </c>
      <c r="C5" s="15" t="s">
        <v>41</v>
      </c>
      <c r="D5" s="16">
        <v>57499.0</v>
      </c>
      <c r="E5" s="17" t="s">
        <v>42</v>
      </c>
      <c r="F5" s="41"/>
      <c r="G5" s="18"/>
      <c r="H5" s="19"/>
      <c r="I5" s="20">
        <v>300.0</v>
      </c>
      <c r="J5" s="21"/>
      <c r="K5" s="22"/>
      <c r="L5" s="23">
        <v>300.0</v>
      </c>
      <c r="M5" s="24">
        <f t="shared" ref="M5:M10" si="1">SUM(F5+G5+H5+I5+J5+K5-L5)</f>
        <v>0</v>
      </c>
      <c r="N5" s="25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5">
        <v>2.0</v>
      </c>
      <c r="B6" s="14">
        <v>44746.0</v>
      </c>
      <c r="C6" s="15" t="s">
        <v>43</v>
      </c>
      <c r="D6" s="16">
        <v>63830.0</v>
      </c>
      <c r="E6" s="17" t="s">
        <v>44</v>
      </c>
      <c r="F6" s="41"/>
      <c r="G6" s="18"/>
      <c r="H6" s="19"/>
      <c r="I6" s="20">
        <v>44100.0</v>
      </c>
      <c r="J6" s="21"/>
      <c r="K6" s="22"/>
      <c r="L6" s="23">
        <v>44100.0</v>
      </c>
      <c r="M6" s="24">
        <f t="shared" si="1"/>
        <v>0</v>
      </c>
      <c r="N6" s="25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5">
        <v>3.0</v>
      </c>
      <c r="B7" s="14">
        <v>44746.0</v>
      </c>
      <c r="C7" s="15" t="s">
        <v>45</v>
      </c>
      <c r="D7" s="16">
        <v>58074.0</v>
      </c>
      <c r="E7" s="17" t="s">
        <v>46</v>
      </c>
      <c r="F7" s="41"/>
      <c r="G7" s="18"/>
      <c r="H7" s="19"/>
      <c r="I7" s="20">
        <v>200.0</v>
      </c>
      <c r="J7" s="21"/>
      <c r="K7" s="22"/>
      <c r="L7" s="23">
        <v>200.0</v>
      </c>
      <c r="M7" s="24">
        <f t="shared" si="1"/>
        <v>0</v>
      </c>
      <c r="N7" s="25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5">
        <v>4.0</v>
      </c>
      <c r="B8" s="14">
        <v>44746.0</v>
      </c>
      <c r="C8" s="15" t="s">
        <v>47</v>
      </c>
      <c r="D8" s="16">
        <v>21828.0</v>
      </c>
      <c r="E8" s="17" t="s">
        <v>48</v>
      </c>
      <c r="F8" s="41"/>
      <c r="G8" s="18"/>
      <c r="H8" s="19"/>
      <c r="I8" s="20"/>
      <c r="J8" s="21"/>
      <c r="K8" s="22">
        <v>25790.0</v>
      </c>
      <c r="L8" s="23">
        <v>25790.0</v>
      </c>
      <c r="M8" s="24">
        <f t="shared" si="1"/>
        <v>0</v>
      </c>
      <c r="N8" s="25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5">
        <v>5.0</v>
      </c>
      <c r="B9" s="14">
        <v>44746.0</v>
      </c>
      <c r="C9" s="15" t="s">
        <v>49</v>
      </c>
      <c r="D9" s="16">
        <v>44149.0</v>
      </c>
      <c r="E9" s="17" t="s">
        <v>50</v>
      </c>
      <c r="F9" s="41"/>
      <c r="G9" s="18"/>
      <c r="H9" s="19"/>
      <c r="I9" s="20">
        <v>23398.0</v>
      </c>
      <c r="J9" s="21"/>
      <c r="K9" s="22"/>
      <c r="L9" s="23">
        <v>23398.0</v>
      </c>
      <c r="M9" s="24">
        <f t="shared" si="1"/>
        <v>0</v>
      </c>
      <c r="N9" s="25"/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45">
        <v>6.0</v>
      </c>
      <c r="B10" s="14">
        <v>44746.0</v>
      </c>
      <c r="C10" s="15" t="s">
        <v>51</v>
      </c>
      <c r="D10" s="16">
        <v>25650.0</v>
      </c>
      <c r="E10" s="17" t="s">
        <v>52</v>
      </c>
      <c r="F10" s="41"/>
      <c r="G10" s="18"/>
      <c r="H10" s="46">
        <v>9010.0</v>
      </c>
      <c r="I10" s="20"/>
      <c r="J10" s="21"/>
      <c r="K10" s="22"/>
      <c r="L10" s="23">
        <v>9010.0</v>
      </c>
      <c r="M10" s="24">
        <f t="shared" si="1"/>
        <v>0</v>
      </c>
      <c r="N10" s="25"/>
      <c r="O10" s="26"/>
      <c r="P10" s="2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3"/>
      <c r="B11" s="31"/>
      <c r="C11" s="31"/>
      <c r="D11" s="31"/>
      <c r="E11" s="31"/>
      <c r="F11" s="32">
        <f t="shared" ref="F11:K11" si="2">SUM(F5:F10)</f>
        <v>0</v>
      </c>
      <c r="G11" s="32">
        <f t="shared" si="2"/>
        <v>0</v>
      </c>
      <c r="H11" s="32">
        <f t="shared" si="2"/>
        <v>9010</v>
      </c>
      <c r="I11" s="32">
        <f t="shared" si="2"/>
        <v>67998</v>
      </c>
      <c r="J11" s="32">
        <f t="shared" si="2"/>
        <v>0</v>
      </c>
      <c r="K11" s="32">
        <f t="shared" si="2"/>
        <v>25790</v>
      </c>
      <c r="L11" s="35"/>
      <c r="M11" s="38"/>
      <c r="N11" s="31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13"/>
      <c r="B12" s="31"/>
      <c r="C12" s="31"/>
      <c r="D12" s="31"/>
      <c r="E12" s="31"/>
      <c r="F12" s="39">
        <f>F11+G11+H11+I11+J11+K11</f>
        <v>102798</v>
      </c>
      <c r="G12" s="2"/>
      <c r="H12" s="2"/>
      <c r="I12" s="2"/>
      <c r="J12" s="3"/>
      <c r="K12" s="40"/>
      <c r="L12" s="31"/>
      <c r="M12" s="31"/>
      <c r="N12" s="31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mergeCells count="15">
    <mergeCell ref="M2:M4"/>
    <mergeCell ref="N2:N4"/>
    <mergeCell ref="F3:F4"/>
    <mergeCell ref="G3:H3"/>
    <mergeCell ref="F12:J12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</cols>
  <sheetData>
    <row r="1">
      <c r="A1" s="1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5">
        <v>1.0</v>
      </c>
      <c r="B5" s="47">
        <v>44747.0</v>
      </c>
      <c r="C5" s="48" t="s">
        <v>54</v>
      </c>
      <c r="D5" s="49">
        <v>28414.0</v>
      </c>
      <c r="E5" s="50" t="s">
        <v>55</v>
      </c>
      <c r="F5" s="51"/>
      <c r="G5" s="52"/>
      <c r="H5" s="53"/>
      <c r="I5" s="54">
        <v>700.0</v>
      </c>
      <c r="J5" s="55"/>
      <c r="K5" s="56"/>
      <c r="L5" s="57">
        <v>700.0</v>
      </c>
      <c r="M5" s="58">
        <f t="shared" ref="M5:M23" si="1">SUM(F5+G5+H5+I5+J5+K5-L5)</f>
        <v>0</v>
      </c>
      <c r="N5" s="59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5">
        <v>2.0</v>
      </c>
      <c r="B6" s="47">
        <v>44747.0</v>
      </c>
      <c r="C6" s="48" t="s">
        <v>56</v>
      </c>
      <c r="D6" s="49">
        <v>57976.0</v>
      </c>
      <c r="E6" s="50" t="s">
        <v>57</v>
      </c>
      <c r="F6" s="51"/>
      <c r="G6" s="52"/>
      <c r="H6" s="53"/>
      <c r="I6" s="54">
        <v>290.0</v>
      </c>
      <c r="J6" s="55"/>
      <c r="K6" s="56"/>
      <c r="L6" s="57">
        <v>290.0</v>
      </c>
      <c r="M6" s="58">
        <f t="shared" si="1"/>
        <v>0</v>
      </c>
      <c r="N6" s="59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5">
        <v>3.0</v>
      </c>
      <c r="B7" s="47">
        <v>44747.0</v>
      </c>
      <c r="C7" s="48" t="s">
        <v>58</v>
      </c>
      <c r="D7" s="49">
        <v>68827.0</v>
      </c>
      <c r="E7" s="50" t="s">
        <v>59</v>
      </c>
      <c r="F7" s="51"/>
      <c r="G7" s="52"/>
      <c r="H7" s="53"/>
      <c r="I7" s="54">
        <v>200.0</v>
      </c>
      <c r="J7" s="55"/>
      <c r="K7" s="56"/>
      <c r="L7" s="57">
        <v>200.0</v>
      </c>
      <c r="M7" s="58">
        <f t="shared" si="1"/>
        <v>0</v>
      </c>
      <c r="N7" s="59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5">
        <v>4.0</v>
      </c>
      <c r="B8" s="47">
        <v>44747.0</v>
      </c>
      <c r="C8" s="48" t="s">
        <v>60</v>
      </c>
      <c r="D8" s="49">
        <v>50436.0</v>
      </c>
      <c r="E8" s="50" t="s">
        <v>61</v>
      </c>
      <c r="F8" s="51"/>
      <c r="G8" s="52"/>
      <c r="H8" s="53"/>
      <c r="I8" s="54">
        <v>200.0</v>
      </c>
      <c r="J8" s="55"/>
      <c r="K8" s="56"/>
      <c r="L8" s="57">
        <v>200.0</v>
      </c>
      <c r="M8" s="58">
        <f t="shared" si="1"/>
        <v>0</v>
      </c>
      <c r="N8" s="59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5">
        <v>5.0</v>
      </c>
      <c r="B9" s="47">
        <v>44747.0</v>
      </c>
      <c r="C9" s="48" t="s">
        <v>62</v>
      </c>
      <c r="D9" s="49">
        <v>49194.0</v>
      </c>
      <c r="E9" s="50" t="s">
        <v>63</v>
      </c>
      <c r="F9" s="51"/>
      <c r="G9" s="52"/>
      <c r="H9" s="53"/>
      <c r="I9" s="54">
        <v>24307.0</v>
      </c>
      <c r="J9" s="55"/>
      <c r="K9" s="56"/>
      <c r="L9" s="57">
        <v>24307.0</v>
      </c>
      <c r="M9" s="58">
        <f t="shared" si="1"/>
        <v>0</v>
      </c>
      <c r="N9" s="59"/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45">
        <v>6.0</v>
      </c>
      <c r="B10" s="47">
        <v>44747.0</v>
      </c>
      <c r="C10" s="48" t="s">
        <v>64</v>
      </c>
      <c r="D10" s="49">
        <v>36555.0</v>
      </c>
      <c r="E10" s="50" t="s">
        <v>65</v>
      </c>
      <c r="F10" s="51"/>
      <c r="G10" s="52"/>
      <c r="H10" s="53"/>
      <c r="I10" s="54">
        <v>13619.0</v>
      </c>
      <c r="J10" s="55"/>
      <c r="K10" s="56"/>
      <c r="L10" s="57">
        <v>13619.0</v>
      </c>
      <c r="M10" s="58">
        <f t="shared" si="1"/>
        <v>0</v>
      </c>
      <c r="N10" s="59"/>
      <c r="O10" s="26"/>
      <c r="P10" s="2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45">
        <v>7.0</v>
      </c>
      <c r="B11" s="47">
        <v>44747.0</v>
      </c>
      <c r="C11" s="48" t="s">
        <v>66</v>
      </c>
      <c r="D11" s="49">
        <v>70914.0</v>
      </c>
      <c r="E11" s="50" t="s">
        <v>67</v>
      </c>
      <c r="F11" s="51"/>
      <c r="G11" s="52"/>
      <c r="H11" s="53"/>
      <c r="I11" s="54">
        <v>200.0</v>
      </c>
      <c r="J11" s="55"/>
      <c r="K11" s="56"/>
      <c r="L11" s="57">
        <v>200.0</v>
      </c>
      <c r="M11" s="58">
        <f t="shared" si="1"/>
        <v>0</v>
      </c>
      <c r="N11" s="59"/>
      <c r="O11" s="26"/>
      <c r="P11" s="26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45">
        <v>8.0</v>
      </c>
      <c r="B12" s="47">
        <v>44747.0</v>
      </c>
      <c r="C12" s="48" t="s">
        <v>68</v>
      </c>
      <c r="D12" s="49">
        <v>63158.0</v>
      </c>
      <c r="E12" s="50" t="s">
        <v>69</v>
      </c>
      <c r="F12" s="51"/>
      <c r="G12" s="52"/>
      <c r="H12" s="53"/>
      <c r="I12" s="54">
        <v>200.0</v>
      </c>
      <c r="J12" s="55"/>
      <c r="K12" s="56"/>
      <c r="L12" s="57">
        <v>200.0</v>
      </c>
      <c r="M12" s="58">
        <f t="shared" si="1"/>
        <v>0</v>
      </c>
      <c r="N12" s="59"/>
      <c r="O12" s="26"/>
      <c r="P12" s="26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45">
        <v>9.0</v>
      </c>
      <c r="B13" s="47">
        <v>44747.0</v>
      </c>
      <c r="C13" s="48" t="s">
        <v>70</v>
      </c>
      <c r="D13" s="49">
        <v>70512.0</v>
      </c>
      <c r="E13" s="50" t="s">
        <v>71</v>
      </c>
      <c r="F13" s="51"/>
      <c r="G13" s="52"/>
      <c r="H13" s="53"/>
      <c r="I13" s="54">
        <v>290.0</v>
      </c>
      <c r="J13" s="55"/>
      <c r="K13" s="56"/>
      <c r="L13" s="57">
        <v>290.0</v>
      </c>
      <c r="M13" s="58">
        <f t="shared" si="1"/>
        <v>0</v>
      </c>
      <c r="N13" s="59"/>
      <c r="O13" s="26"/>
      <c r="P13" s="26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45">
        <v>10.0</v>
      </c>
      <c r="B14" s="47">
        <v>44747.0</v>
      </c>
      <c r="C14" s="48" t="s">
        <v>72</v>
      </c>
      <c r="D14" s="49">
        <v>68532.0</v>
      </c>
      <c r="E14" s="50" t="s">
        <v>73</v>
      </c>
      <c r="F14" s="51"/>
      <c r="G14" s="52"/>
      <c r="H14" s="53"/>
      <c r="I14" s="54">
        <v>200.0</v>
      </c>
      <c r="J14" s="55"/>
      <c r="K14" s="56"/>
      <c r="L14" s="57">
        <v>200.0</v>
      </c>
      <c r="M14" s="58">
        <f t="shared" si="1"/>
        <v>0</v>
      </c>
      <c r="N14" s="59"/>
      <c r="O14" s="26"/>
      <c r="P14" s="26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45">
        <v>11.0</v>
      </c>
      <c r="B15" s="47">
        <v>44747.0</v>
      </c>
      <c r="C15" s="48" t="s">
        <v>74</v>
      </c>
      <c r="D15" s="49">
        <v>51301.0</v>
      </c>
      <c r="E15" s="50" t="s">
        <v>75</v>
      </c>
      <c r="F15" s="51"/>
      <c r="G15" s="52"/>
      <c r="H15" s="53"/>
      <c r="I15" s="54">
        <v>290.0</v>
      </c>
      <c r="J15" s="55"/>
      <c r="K15" s="56"/>
      <c r="L15" s="57">
        <v>290.0</v>
      </c>
      <c r="M15" s="58">
        <f t="shared" si="1"/>
        <v>0</v>
      </c>
      <c r="N15" s="59"/>
      <c r="O15" s="26"/>
      <c r="P15" s="26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45">
        <v>12.0</v>
      </c>
      <c r="B16" s="47">
        <v>44747.0</v>
      </c>
      <c r="C16" s="48" t="s">
        <v>76</v>
      </c>
      <c r="D16" s="49">
        <v>70916.0</v>
      </c>
      <c r="E16" s="50" t="s">
        <v>77</v>
      </c>
      <c r="F16" s="51"/>
      <c r="G16" s="52"/>
      <c r="H16" s="53"/>
      <c r="I16" s="54">
        <v>200.0</v>
      </c>
      <c r="J16" s="55"/>
      <c r="K16" s="56"/>
      <c r="L16" s="57">
        <v>200.0</v>
      </c>
      <c r="M16" s="58">
        <f t="shared" si="1"/>
        <v>0</v>
      </c>
      <c r="N16" s="59"/>
      <c r="O16" s="26"/>
      <c r="P16" s="26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45">
        <v>13.0</v>
      </c>
      <c r="B17" s="47">
        <v>44747.0</v>
      </c>
      <c r="C17" s="48" t="s">
        <v>78</v>
      </c>
      <c r="D17" s="49">
        <v>70917.0</v>
      </c>
      <c r="E17" s="50" t="s">
        <v>79</v>
      </c>
      <c r="F17" s="51"/>
      <c r="G17" s="52"/>
      <c r="H17" s="53"/>
      <c r="I17" s="54">
        <v>200.0</v>
      </c>
      <c r="J17" s="55"/>
      <c r="K17" s="56"/>
      <c r="L17" s="57">
        <v>200.0</v>
      </c>
      <c r="M17" s="58">
        <f t="shared" si="1"/>
        <v>0</v>
      </c>
      <c r="N17" s="59"/>
      <c r="O17" s="26"/>
      <c r="P17" s="26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45">
        <v>14.0</v>
      </c>
      <c r="B18" s="47">
        <v>44747.0</v>
      </c>
      <c r="C18" s="48" t="s">
        <v>80</v>
      </c>
      <c r="D18" s="49">
        <v>66961.0</v>
      </c>
      <c r="E18" s="50" t="s">
        <v>81</v>
      </c>
      <c r="F18" s="51"/>
      <c r="G18" s="52"/>
      <c r="H18" s="53"/>
      <c r="I18" s="54">
        <v>200.0</v>
      </c>
      <c r="J18" s="55"/>
      <c r="K18" s="56"/>
      <c r="L18" s="57">
        <v>200.0</v>
      </c>
      <c r="M18" s="58">
        <f t="shared" si="1"/>
        <v>0</v>
      </c>
      <c r="N18" s="59"/>
      <c r="O18" s="26"/>
      <c r="P18" s="26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45">
        <v>15.0</v>
      </c>
      <c r="B19" s="47">
        <v>44747.0</v>
      </c>
      <c r="C19" s="48" t="s">
        <v>82</v>
      </c>
      <c r="D19" s="49">
        <v>35245.0</v>
      </c>
      <c r="E19" s="50" t="s">
        <v>83</v>
      </c>
      <c r="F19" s="51"/>
      <c r="G19" s="52"/>
      <c r="H19" s="53"/>
      <c r="I19" s="54">
        <v>50000.0</v>
      </c>
      <c r="J19" s="55"/>
      <c r="K19" s="56"/>
      <c r="L19" s="57">
        <v>50000.0</v>
      </c>
      <c r="M19" s="58">
        <f t="shared" si="1"/>
        <v>0</v>
      </c>
      <c r="N19" s="59"/>
      <c r="O19" s="26"/>
      <c r="P19" s="26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45">
        <v>16.0</v>
      </c>
      <c r="B20" s="47">
        <v>44747.0</v>
      </c>
      <c r="C20" s="48" t="s">
        <v>84</v>
      </c>
      <c r="D20" s="49">
        <v>71447.0</v>
      </c>
      <c r="E20" s="50" t="s">
        <v>85</v>
      </c>
      <c r="F20" s="51"/>
      <c r="G20" s="52"/>
      <c r="H20" s="53"/>
      <c r="I20" s="54"/>
      <c r="J20" s="55"/>
      <c r="K20" s="56">
        <v>50000.0</v>
      </c>
      <c r="L20" s="57">
        <v>50000.0</v>
      </c>
      <c r="M20" s="58">
        <f t="shared" si="1"/>
        <v>0</v>
      </c>
      <c r="N20" s="59"/>
      <c r="O20" s="26"/>
      <c r="P20" s="26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45">
        <v>17.0</v>
      </c>
      <c r="B21" s="47">
        <v>44747.0</v>
      </c>
      <c r="C21" s="48" t="s">
        <v>86</v>
      </c>
      <c r="D21" s="49">
        <v>71447.0</v>
      </c>
      <c r="E21" s="50" t="s">
        <v>85</v>
      </c>
      <c r="F21" s="51"/>
      <c r="G21" s="52"/>
      <c r="H21" s="53"/>
      <c r="I21" s="54"/>
      <c r="J21" s="55"/>
      <c r="K21" s="56">
        <v>31000.0</v>
      </c>
      <c r="L21" s="57">
        <v>31000.0</v>
      </c>
      <c r="M21" s="58">
        <f t="shared" si="1"/>
        <v>0</v>
      </c>
      <c r="N21" s="59"/>
      <c r="O21" s="26"/>
      <c r="P21" s="26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45">
        <v>18.0</v>
      </c>
      <c r="B22" s="47">
        <v>44747.0</v>
      </c>
      <c r="C22" s="48" t="s">
        <v>87</v>
      </c>
      <c r="D22" s="49">
        <v>71447.0</v>
      </c>
      <c r="E22" s="50" t="s">
        <v>85</v>
      </c>
      <c r="F22" s="51"/>
      <c r="G22" s="52"/>
      <c r="H22" s="53"/>
      <c r="I22" s="54"/>
      <c r="J22" s="55"/>
      <c r="K22" s="56">
        <v>2850.0</v>
      </c>
      <c r="L22" s="57">
        <v>2850.0</v>
      </c>
      <c r="M22" s="58">
        <f t="shared" si="1"/>
        <v>0</v>
      </c>
      <c r="N22" s="59"/>
      <c r="O22" s="26"/>
      <c r="P22" s="26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45"/>
      <c r="B23" s="31"/>
      <c r="C23" s="31"/>
      <c r="D23" s="31"/>
      <c r="E23" s="31"/>
      <c r="F23" s="60">
        <f t="shared" ref="F23:L23" si="2">SUM(F5:F22)</f>
        <v>0</v>
      </c>
      <c r="G23" s="60">
        <f t="shared" si="2"/>
        <v>0</v>
      </c>
      <c r="H23" s="60">
        <f t="shared" si="2"/>
        <v>0</v>
      </c>
      <c r="I23" s="60">
        <f t="shared" si="2"/>
        <v>91096</v>
      </c>
      <c r="J23" s="60">
        <f t="shared" si="2"/>
        <v>0</v>
      </c>
      <c r="K23" s="60">
        <f t="shared" si="2"/>
        <v>83850</v>
      </c>
      <c r="L23" s="61">
        <f t="shared" si="2"/>
        <v>174946</v>
      </c>
      <c r="M23" s="58">
        <f t="shared" si="1"/>
        <v>0</v>
      </c>
      <c r="N23" s="62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>
      <c r="A24" s="13"/>
      <c r="B24" s="31"/>
      <c r="C24" s="31"/>
      <c r="D24" s="31"/>
      <c r="E24" s="31"/>
      <c r="F24" s="39">
        <f>F23+G23+H23+I23+J23+K23</f>
        <v>174946</v>
      </c>
      <c r="G24" s="2"/>
      <c r="H24" s="2"/>
      <c r="I24" s="2"/>
      <c r="J24" s="3"/>
      <c r="K24" s="63"/>
      <c r="L24" s="62"/>
      <c r="M24" s="62"/>
      <c r="N24" s="62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</sheetData>
  <mergeCells count="15">
    <mergeCell ref="M2:M4"/>
    <mergeCell ref="N2:N4"/>
    <mergeCell ref="F3:F4"/>
    <mergeCell ref="G3:H3"/>
    <mergeCell ref="F24:J24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</cols>
  <sheetData>
    <row r="1">
      <c r="A1" s="1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5">
        <v>1.0</v>
      </c>
      <c r="B5" s="47">
        <v>44748.0</v>
      </c>
      <c r="C5" s="48" t="s">
        <v>89</v>
      </c>
      <c r="D5" s="49">
        <v>49655.0</v>
      </c>
      <c r="E5" s="50" t="s">
        <v>90</v>
      </c>
      <c r="F5" s="51"/>
      <c r="G5" s="52"/>
      <c r="H5" s="53"/>
      <c r="I5" s="54"/>
      <c r="J5" s="55"/>
      <c r="K5" s="56">
        <v>16500.0</v>
      </c>
      <c r="L5" s="57">
        <v>16500.0</v>
      </c>
      <c r="M5" s="58">
        <f t="shared" ref="M5:M6" si="1">SUM(F5+G5+H5+I5+J5+K5-L5)</f>
        <v>0</v>
      </c>
      <c r="N5" s="59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5"/>
      <c r="B6" s="31"/>
      <c r="C6" s="31"/>
      <c r="D6" s="31"/>
      <c r="E6" s="31"/>
      <c r="F6" s="60"/>
      <c r="G6" s="60"/>
      <c r="H6" s="60"/>
      <c r="I6" s="60"/>
      <c r="J6" s="60"/>
      <c r="K6" s="64">
        <v>16500.0</v>
      </c>
      <c r="L6" s="65">
        <v>16500.0</v>
      </c>
      <c r="M6" s="58">
        <f t="shared" si="1"/>
        <v>0</v>
      </c>
      <c r="N6" s="62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>
      <c r="A7" s="13"/>
      <c r="B7" s="31"/>
      <c r="C7" s="31"/>
      <c r="D7" s="31"/>
      <c r="E7" s="31"/>
      <c r="F7" s="39">
        <f>F6+G6+H6+I6+J6+K6</f>
        <v>16500</v>
      </c>
      <c r="G7" s="2"/>
      <c r="H7" s="2"/>
      <c r="I7" s="2"/>
      <c r="J7" s="3"/>
      <c r="K7" s="63"/>
      <c r="L7" s="62"/>
      <c r="M7" s="62"/>
      <c r="N7" s="62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  <col customWidth="1" min="12" max="12" width="14.5"/>
  </cols>
  <sheetData>
    <row r="1">
      <c r="A1" s="1" t="s">
        <v>91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5">
        <v>1.0</v>
      </c>
      <c r="B5" s="47">
        <v>44749.0</v>
      </c>
      <c r="C5" s="48" t="s">
        <v>92</v>
      </c>
      <c r="D5" s="49">
        <v>35245.0</v>
      </c>
      <c r="E5" s="50" t="s">
        <v>83</v>
      </c>
      <c r="F5" s="51"/>
      <c r="G5" s="52"/>
      <c r="H5" s="53"/>
      <c r="I5" s="54">
        <v>13000.0</v>
      </c>
      <c r="J5" s="55"/>
      <c r="K5" s="56"/>
      <c r="L5" s="57">
        <v>13000.0</v>
      </c>
      <c r="M5" s="58">
        <f t="shared" ref="M5:M10" si="1">SUM(F5+G5+H5+I5+J5+K5-L5)</f>
        <v>0</v>
      </c>
      <c r="N5" s="59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5">
        <v>2.0</v>
      </c>
      <c r="B6" s="47">
        <v>44749.0</v>
      </c>
      <c r="C6" s="48" t="s">
        <v>93</v>
      </c>
      <c r="D6" s="49">
        <v>35245.0</v>
      </c>
      <c r="E6" s="50" t="s">
        <v>83</v>
      </c>
      <c r="F6" s="51"/>
      <c r="G6" s="52"/>
      <c r="H6" s="53"/>
      <c r="I6" s="54">
        <v>100.0</v>
      </c>
      <c r="J6" s="55"/>
      <c r="K6" s="56"/>
      <c r="L6" s="57">
        <v>100.0</v>
      </c>
      <c r="M6" s="58">
        <f t="shared" si="1"/>
        <v>0</v>
      </c>
      <c r="N6" s="59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5">
        <v>3.0</v>
      </c>
      <c r="B7" s="47">
        <v>44749.0</v>
      </c>
      <c r="C7" s="48" t="s">
        <v>94</v>
      </c>
      <c r="D7" s="49">
        <v>65746.0</v>
      </c>
      <c r="E7" s="50" t="s">
        <v>95</v>
      </c>
      <c r="F7" s="51"/>
      <c r="G7" s="52"/>
      <c r="H7" s="53"/>
      <c r="I7" s="54"/>
      <c r="J7" s="66">
        <v>350.0</v>
      </c>
      <c r="K7" s="56"/>
      <c r="L7" s="57">
        <v>350.0</v>
      </c>
      <c r="M7" s="58">
        <f t="shared" si="1"/>
        <v>0</v>
      </c>
      <c r="N7" s="59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5">
        <v>4.0</v>
      </c>
      <c r="B8" s="47">
        <v>44749.0</v>
      </c>
      <c r="C8" s="48" t="s">
        <v>96</v>
      </c>
      <c r="D8" s="49">
        <v>72231.0</v>
      </c>
      <c r="E8" s="50" t="s">
        <v>97</v>
      </c>
      <c r="F8" s="51"/>
      <c r="G8" s="52"/>
      <c r="H8" s="53"/>
      <c r="I8" s="54"/>
      <c r="J8" s="55"/>
      <c r="K8" s="56">
        <v>50000.0</v>
      </c>
      <c r="L8" s="57">
        <v>50000.0</v>
      </c>
      <c r="M8" s="58">
        <f t="shared" si="1"/>
        <v>0</v>
      </c>
      <c r="N8" s="59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5">
        <v>5.0</v>
      </c>
      <c r="B9" s="47">
        <v>44749.0</v>
      </c>
      <c r="C9" s="48" t="s">
        <v>98</v>
      </c>
      <c r="D9" s="49">
        <v>72231.0</v>
      </c>
      <c r="E9" s="50" t="s">
        <v>97</v>
      </c>
      <c r="F9" s="51"/>
      <c r="G9" s="52"/>
      <c r="H9" s="53"/>
      <c r="I9" s="54"/>
      <c r="J9" s="55"/>
      <c r="K9" s="56">
        <v>4000.0</v>
      </c>
      <c r="L9" s="57">
        <v>4000.0</v>
      </c>
      <c r="M9" s="58">
        <f t="shared" si="1"/>
        <v>0</v>
      </c>
      <c r="N9" s="59"/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45"/>
      <c r="B10" s="31"/>
      <c r="C10" s="31"/>
      <c r="D10" s="31"/>
      <c r="E10" s="31"/>
      <c r="F10" s="60"/>
      <c r="G10" s="60"/>
      <c r="H10" s="60"/>
      <c r="I10" s="60">
        <f t="shared" ref="I10:L10" si="2">SUM(I5:I9)</f>
        <v>13100</v>
      </c>
      <c r="J10" s="60">
        <f t="shared" si="2"/>
        <v>350</v>
      </c>
      <c r="K10" s="60">
        <f t="shared" si="2"/>
        <v>54000</v>
      </c>
      <c r="L10" s="61">
        <f t="shared" si="2"/>
        <v>67450</v>
      </c>
      <c r="M10" s="58">
        <f t="shared" si="1"/>
        <v>0</v>
      </c>
      <c r="N10" s="62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13"/>
      <c r="B11" s="31"/>
      <c r="C11" s="31"/>
      <c r="D11" s="31"/>
      <c r="E11" s="31"/>
      <c r="F11" s="39">
        <f>F10+G10+H10+I10+J10+K10</f>
        <v>67450</v>
      </c>
      <c r="G11" s="2"/>
      <c r="H11" s="2"/>
      <c r="I11" s="2"/>
      <c r="J11" s="3"/>
      <c r="K11" s="63"/>
      <c r="L11" s="62"/>
      <c r="M11" s="62"/>
      <c r="N11" s="62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15">
    <mergeCell ref="M2:M4"/>
    <mergeCell ref="N2:N4"/>
    <mergeCell ref="F3:F4"/>
    <mergeCell ref="G3:H3"/>
    <mergeCell ref="F11:J11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  <col customWidth="1" min="12" max="12" width="14.5"/>
  </cols>
  <sheetData>
    <row r="1">
      <c r="A1" s="1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5">
        <v>1.0</v>
      </c>
      <c r="B5" s="47">
        <v>44750.0</v>
      </c>
      <c r="C5" s="48" t="s">
        <v>100</v>
      </c>
      <c r="D5" s="49">
        <v>57636.0</v>
      </c>
      <c r="E5" s="50" t="s">
        <v>101</v>
      </c>
      <c r="F5" s="51"/>
      <c r="G5" s="52"/>
      <c r="H5" s="53"/>
      <c r="I5" s="54"/>
      <c r="J5" s="66">
        <v>350.0</v>
      </c>
      <c r="K5" s="56"/>
      <c r="L5" s="57">
        <v>350.0</v>
      </c>
      <c r="M5" s="58">
        <f t="shared" ref="M5:M6" si="1">SUM(F5+G5+H5+I5+J5+K5-L5)</f>
        <v>0</v>
      </c>
      <c r="N5" s="59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5"/>
      <c r="B6" s="31"/>
      <c r="C6" s="31"/>
      <c r="D6" s="31"/>
      <c r="E6" s="31"/>
      <c r="F6" s="60"/>
      <c r="G6" s="60"/>
      <c r="H6" s="60"/>
      <c r="I6" s="60"/>
      <c r="J6" s="64"/>
      <c r="K6" s="60"/>
      <c r="L6" s="65"/>
      <c r="M6" s="58">
        <f t="shared" si="1"/>
        <v>0</v>
      </c>
      <c r="N6" s="62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>
      <c r="A7" s="13"/>
      <c r="B7" s="31"/>
      <c r="C7" s="31"/>
      <c r="D7" s="31"/>
      <c r="E7" s="31"/>
      <c r="F7" s="39">
        <f>SUM(J5:J6)</f>
        <v>350</v>
      </c>
      <c r="G7" s="2"/>
      <c r="H7" s="2"/>
      <c r="I7" s="2"/>
      <c r="J7" s="3"/>
      <c r="K7" s="63"/>
      <c r="L7" s="62"/>
      <c r="M7" s="62"/>
      <c r="N7" s="62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  <col customWidth="1" min="12" max="12" width="14.5"/>
  </cols>
  <sheetData>
    <row r="1">
      <c r="A1" s="1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5">
        <v>1.0</v>
      </c>
      <c r="B5" s="47"/>
      <c r="C5" s="48" t="s">
        <v>103</v>
      </c>
      <c r="D5" s="49">
        <v>21828.0</v>
      </c>
      <c r="E5" s="50" t="s">
        <v>48</v>
      </c>
      <c r="F5" s="51"/>
      <c r="G5" s="52"/>
      <c r="H5" s="53"/>
      <c r="I5" s="54"/>
      <c r="J5" s="66"/>
      <c r="K5" s="56">
        <v>5639.0</v>
      </c>
      <c r="L5" s="57">
        <v>5639.0</v>
      </c>
      <c r="M5" s="58">
        <f t="shared" ref="M5:M7" si="1">SUM(F5+G5+H5+I5+J5+K5-L5)</f>
        <v>0</v>
      </c>
      <c r="N5" s="59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5">
        <v>2.0</v>
      </c>
      <c r="B6" s="47"/>
      <c r="C6" s="48" t="s">
        <v>104</v>
      </c>
      <c r="D6" s="49">
        <v>21828.0</v>
      </c>
      <c r="E6" s="50" t="s">
        <v>48</v>
      </c>
      <c r="F6" s="51"/>
      <c r="G6" s="52"/>
      <c r="H6" s="53"/>
      <c r="I6" s="54"/>
      <c r="J6" s="66"/>
      <c r="K6" s="56">
        <v>2500.0</v>
      </c>
      <c r="L6" s="57">
        <v>2500.0</v>
      </c>
      <c r="M6" s="58">
        <f t="shared" si="1"/>
        <v>0</v>
      </c>
      <c r="N6" s="59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5"/>
      <c r="B7" s="31"/>
      <c r="C7" s="31"/>
      <c r="D7" s="31"/>
      <c r="E7" s="31"/>
      <c r="F7" s="60"/>
      <c r="G7" s="60"/>
      <c r="H7" s="60"/>
      <c r="I7" s="60"/>
      <c r="J7" s="64"/>
      <c r="K7" s="60">
        <f t="shared" ref="K7:L7" si="2">SUM(K5:K6)</f>
        <v>8139</v>
      </c>
      <c r="L7" s="65">
        <f t="shared" si="2"/>
        <v>8139</v>
      </c>
      <c r="M7" s="58">
        <f t="shared" si="1"/>
        <v>0</v>
      </c>
      <c r="N7" s="62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13"/>
      <c r="B8" s="31"/>
      <c r="C8" s="31"/>
      <c r="D8" s="31"/>
      <c r="E8" s="31"/>
      <c r="F8" s="39">
        <v>8139.0</v>
      </c>
      <c r="G8" s="2"/>
      <c r="H8" s="2"/>
      <c r="I8" s="2"/>
      <c r="J8" s="3"/>
      <c r="K8" s="63"/>
      <c r="L8" s="62"/>
      <c r="M8" s="62"/>
      <c r="N8" s="62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</cols>
  <sheetData>
    <row r="1">
      <c r="A1" s="1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5">
        <v>1.0</v>
      </c>
      <c r="B5" s="47">
        <v>44753.0</v>
      </c>
      <c r="C5" s="48" t="s">
        <v>106</v>
      </c>
      <c r="D5" s="49">
        <v>65013.0</v>
      </c>
      <c r="E5" s="50" t="s">
        <v>107</v>
      </c>
      <c r="F5" s="51"/>
      <c r="G5" s="52"/>
      <c r="H5" s="53"/>
      <c r="I5" s="54"/>
      <c r="J5" s="66"/>
      <c r="K5" s="56">
        <v>15600.0</v>
      </c>
      <c r="L5" s="57">
        <v>15600.0</v>
      </c>
      <c r="M5" s="58">
        <f t="shared" ref="M5:M11" si="1">SUM(F5+G5+H5+I5+J5+K5-L5)</f>
        <v>0</v>
      </c>
      <c r="N5" s="59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5">
        <v>2.0</v>
      </c>
      <c r="B6" s="47">
        <v>44753.0</v>
      </c>
      <c r="C6" s="48" t="s">
        <v>108</v>
      </c>
      <c r="D6" s="49">
        <v>35245.0</v>
      </c>
      <c r="E6" s="50" t="s">
        <v>83</v>
      </c>
      <c r="F6" s="51"/>
      <c r="G6" s="52"/>
      <c r="H6" s="53"/>
      <c r="I6" s="54">
        <v>3500.0</v>
      </c>
      <c r="J6" s="66"/>
      <c r="K6" s="56"/>
      <c r="L6" s="57">
        <v>3500.0</v>
      </c>
      <c r="M6" s="58">
        <f t="shared" si="1"/>
        <v>0</v>
      </c>
      <c r="N6" s="59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5">
        <v>3.0</v>
      </c>
      <c r="B7" s="47">
        <v>44753.0</v>
      </c>
      <c r="C7" s="48" t="s">
        <v>109</v>
      </c>
      <c r="D7" s="49">
        <v>23221.0</v>
      </c>
      <c r="E7" s="50" t="s">
        <v>110</v>
      </c>
      <c r="F7" s="51"/>
      <c r="G7" s="52"/>
      <c r="H7" s="53"/>
      <c r="I7" s="54"/>
      <c r="J7" s="66"/>
      <c r="K7" s="56">
        <v>270.0</v>
      </c>
      <c r="L7" s="57">
        <v>270.0</v>
      </c>
      <c r="M7" s="58">
        <f t="shared" si="1"/>
        <v>0</v>
      </c>
      <c r="N7" s="59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5">
        <v>4.0</v>
      </c>
      <c r="B8" s="47">
        <v>44753.0</v>
      </c>
      <c r="C8" s="48" t="s">
        <v>111</v>
      </c>
      <c r="D8" s="49">
        <v>23221.0</v>
      </c>
      <c r="E8" s="50" t="s">
        <v>110</v>
      </c>
      <c r="F8" s="51"/>
      <c r="G8" s="52"/>
      <c r="H8" s="53"/>
      <c r="I8" s="54"/>
      <c r="J8" s="66"/>
      <c r="K8" s="56">
        <v>270.0</v>
      </c>
      <c r="L8" s="57">
        <v>270.0</v>
      </c>
      <c r="M8" s="58">
        <f t="shared" si="1"/>
        <v>0</v>
      </c>
      <c r="N8" s="59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5">
        <v>5.0</v>
      </c>
      <c r="B9" s="47">
        <v>44753.0</v>
      </c>
      <c r="C9" s="48" t="s">
        <v>112</v>
      </c>
      <c r="D9" s="49">
        <v>23221.0</v>
      </c>
      <c r="E9" s="50" t="s">
        <v>110</v>
      </c>
      <c r="F9" s="51"/>
      <c r="G9" s="52"/>
      <c r="H9" s="53"/>
      <c r="I9" s="54"/>
      <c r="J9" s="66"/>
      <c r="K9" s="56">
        <v>1732.0</v>
      </c>
      <c r="L9" s="57">
        <v>1732.0</v>
      </c>
      <c r="M9" s="58">
        <f t="shared" si="1"/>
        <v>0</v>
      </c>
      <c r="N9" s="59"/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45">
        <v>6.0</v>
      </c>
      <c r="B10" s="47">
        <v>44753.0</v>
      </c>
      <c r="C10" s="48" t="s">
        <v>113</v>
      </c>
      <c r="D10" s="49">
        <v>10002.0</v>
      </c>
      <c r="E10" s="50" t="s">
        <v>27</v>
      </c>
      <c r="F10" s="51"/>
      <c r="G10" s="52"/>
      <c r="H10" s="53"/>
      <c r="I10" s="54"/>
      <c r="J10" s="66"/>
      <c r="K10" s="56">
        <v>300.0</v>
      </c>
      <c r="L10" s="57">
        <v>300.0</v>
      </c>
      <c r="M10" s="58">
        <f t="shared" si="1"/>
        <v>0</v>
      </c>
      <c r="N10" s="59"/>
      <c r="O10" s="26"/>
      <c r="P10" s="2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45"/>
      <c r="B11" s="31"/>
      <c r="C11" s="31"/>
      <c r="D11" s="31"/>
      <c r="E11" s="31"/>
      <c r="F11" s="60"/>
      <c r="G11" s="60"/>
      <c r="H11" s="60"/>
      <c r="I11" s="60">
        <f>SUM(I5:I10)</f>
        <v>3500</v>
      </c>
      <c r="J11" s="64"/>
      <c r="K11" s="60">
        <f t="shared" ref="K11:L11" si="2">SUM(K5:K10)</f>
        <v>18172</v>
      </c>
      <c r="L11" s="67">
        <f t="shared" si="2"/>
        <v>21672</v>
      </c>
      <c r="M11" s="58">
        <f t="shared" si="1"/>
        <v>0</v>
      </c>
      <c r="N11" s="62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13"/>
      <c r="B12" s="31"/>
      <c r="C12" s="31"/>
      <c r="D12" s="31"/>
      <c r="E12" s="31"/>
      <c r="F12" s="39">
        <f>SUM(F11+G11+H11+I11+J11+K11)</f>
        <v>21672</v>
      </c>
      <c r="G12" s="2"/>
      <c r="H12" s="2"/>
      <c r="I12" s="2"/>
      <c r="J12" s="3"/>
      <c r="K12" s="63"/>
      <c r="L12" s="62"/>
      <c r="M12" s="62"/>
      <c r="N12" s="62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mergeCells count="15">
    <mergeCell ref="M2:M4"/>
    <mergeCell ref="N2:N4"/>
    <mergeCell ref="F3:F4"/>
    <mergeCell ref="G3:H3"/>
    <mergeCell ref="F12:J12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</cols>
  <sheetData>
    <row r="1">
      <c r="A1" s="1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5">
        <v>1.0</v>
      </c>
      <c r="B5" s="47">
        <v>44754.0</v>
      </c>
      <c r="C5" s="48" t="s">
        <v>115</v>
      </c>
      <c r="D5" s="49">
        <v>52973.0</v>
      </c>
      <c r="E5" s="50" t="s">
        <v>116</v>
      </c>
      <c r="F5" s="51"/>
      <c r="G5" s="52"/>
      <c r="H5" s="53"/>
      <c r="I5" s="54">
        <v>200.0</v>
      </c>
      <c r="J5" s="66"/>
      <c r="K5" s="56"/>
      <c r="L5" s="57"/>
      <c r="M5" s="58">
        <f t="shared" ref="M5:M6" si="2">SUM(F5+G5+H5+I5+J5+K5-L5)</f>
        <v>200</v>
      </c>
      <c r="N5" s="59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5"/>
      <c r="B6" s="31"/>
      <c r="C6" s="31"/>
      <c r="D6" s="31"/>
      <c r="E6" s="31"/>
      <c r="F6" s="60"/>
      <c r="G6" s="60"/>
      <c r="H6" s="60"/>
      <c r="I6" s="60">
        <f>SUM(I5)</f>
        <v>200</v>
      </c>
      <c r="J6" s="64"/>
      <c r="K6" s="60">
        <f t="shared" ref="K6:L6" si="1">SUM(K5)</f>
        <v>0</v>
      </c>
      <c r="L6" s="67">
        <f t="shared" si="1"/>
        <v>0</v>
      </c>
      <c r="M6" s="58">
        <f t="shared" si="2"/>
        <v>200</v>
      </c>
      <c r="N6" s="62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>
      <c r="A7" s="13"/>
      <c r="B7" s="31"/>
      <c r="C7" s="31"/>
      <c r="D7" s="31"/>
      <c r="E7" s="31"/>
      <c r="F7" s="39">
        <f>SUM(F6+G6+H6+I6+J6+K6)</f>
        <v>200</v>
      </c>
      <c r="G7" s="2"/>
      <c r="H7" s="2"/>
      <c r="I7" s="2"/>
      <c r="J7" s="3"/>
      <c r="K7" s="63"/>
      <c r="L7" s="62"/>
      <c r="M7" s="62"/>
      <c r="N7" s="62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</cols>
  <sheetData>
    <row r="1">
      <c r="A1" s="1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5">
        <v>1.0</v>
      </c>
      <c r="B5" s="68">
        <v>44755.0</v>
      </c>
      <c r="C5" s="69" t="s">
        <v>118</v>
      </c>
      <c r="D5" s="70">
        <v>67125.0</v>
      </c>
      <c r="E5" s="71" t="s">
        <v>119</v>
      </c>
      <c r="F5" s="51"/>
      <c r="G5" s="52"/>
      <c r="H5" s="53"/>
      <c r="I5" s="54">
        <v>50.0</v>
      </c>
      <c r="J5" s="66"/>
      <c r="K5" s="56"/>
      <c r="L5" s="57">
        <v>50.0</v>
      </c>
      <c r="M5" s="58">
        <f t="shared" ref="M5:M6" si="2">SUM(F5+G5+H5+I5+J5+K5-L5)</f>
        <v>0</v>
      </c>
      <c r="N5" s="59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5"/>
      <c r="B6" s="31"/>
      <c r="C6" s="31"/>
      <c r="D6" s="31"/>
      <c r="E6" s="31"/>
      <c r="F6" s="60"/>
      <c r="G6" s="60"/>
      <c r="H6" s="60"/>
      <c r="I6" s="60">
        <f>SUM(I5)</f>
        <v>50</v>
      </c>
      <c r="J6" s="64"/>
      <c r="K6" s="60">
        <f t="shared" ref="K6:L6" si="1">SUM(K5)</f>
        <v>0</v>
      </c>
      <c r="L6" s="67">
        <f t="shared" si="1"/>
        <v>50</v>
      </c>
      <c r="M6" s="58">
        <f t="shared" si="2"/>
        <v>0</v>
      </c>
      <c r="N6" s="62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>
      <c r="A7" s="13"/>
      <c r="B7" s="31"/>
      <c r="C7" s="31"/>
      <c r="D7" s="31"/>
      <c r="E7" s="31"/>
      <c r="F7" s="39">
        <f>SUM(F6+G6+H6+I6+J6+K6)</f>
        <v>50</v>
      </c>
      <c r="G7" s="2"/>
      <c r="H7" s="2"/>
      <c r="I7" s="2"/>
      <c r="J7" s="3"/>
      <c r="K7" s="63"/>
      <c r="L7" s="62"/>
      <c r="M7" s="62"/>
      <c r="N7" s="62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4" max="14" width="23.13"/>
  </cols>
  <sheetData>
    <row r="1">
      <c r="A1" s="1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5">
        <v>1.0</v>
      </c>
      <c r="B5" s="68">
        <v>44756.0</v>
      </c>
      <c r="C5" s="69" t="s">
        <v>121</v>
      </c>
      <c r="D5" s="70">
        <v>46562.0</v>
      </c>
      <c r="E5" s="71" t="s">
        <v>122</v>
      </c>
      <c r="F5" s="51"/>
      <c r="G5" s="52"/>
      <c r="H5" s="53"/>
      <c r="I5" s="54">
        <v>0.0</v>
      </c>
      <c r="J5" s="66"/>
      <c r="K5" s="56"/>
      <c r="L5" s="57">
        <v>1000.0</v>
      </c>
      <c r="M5" s="58">
        <f t="shared" ref="M5:M9" si="1">SUM(F5+G5+H5+I5+J5+K5-L5)</f>
        <v>-1000</v>
      </c>
      <c r="N5" s="56" t="s">
        <v>123</v>
      </c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5">
        <v>2.0</v>
      </c>
      <c r="B6" s="68">
        <v>44756.0</v>
      </c>
      <c r="C6" s="69" t="s">
        <v>124</v>
      </c>
      <c r="D6" s="70">
        <v>55992.0</v>
      </c>
      <c r="E6" s="71" t="s">
        <v>125</v>
      </c>
      <c r="F6" s="51"/>
      <c r="G6" s="52"/>
      <c r="H6" s="53"/>
      <c r="I6" s="54"/>
      <c r="J6" s="66">
        <v>60.0</v>
      </c>
      <c r="K6" s="56"/>
      <c r="L6" s="57">
        <v>60.0</v>
      </c>
      <c r="M6" s="58">
        <f t="shared" si="1"/>
        <v>0</v>
      </c>
      <c r="N6" s="59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5">
        <v>3.0</v>
      </c>
      <c r="B7" s="68">
        <v>44756.0</v>
      </c>
      <c r="C7" s="69" t="s">
        <v>126</v>
      </c>
      <c r="D7" s="70">
        <v>43380.0</v>
      </c>
      <c r="E7" s="71" t="s">
        <v>127</v>
      </c>
      <c r="F7" s="51"/>
      <c r="G7" s="52"/>
      <c r="H7" s="53"/>
      <c r="I7" s="54">
        <v>0.0</v>
      </c>
      <c r="J7" s="66"/>
      <c r="K7" s="56"/>
      <c r="L7" s="57">
        <v>300.0</v>
      </c>
      <c r="M7" s="58">
        <f t="shared" si="1"/>
        <v>-300</v>
      </c>
      <c r="N7" s="56" t="s">
        <v>128</v>
      </c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5"/>
      <c r="B8" s="68"/>
      <c r="C8" s="69"/>
      <c r="D8" s="70"/>
      <c r="E8" s="71"/>
      <c r="F8" s="51"/>
      <c r="G8" s="52"/>
      <c r="H8" s="53"/>
      <c r="I8" s="54"/>
      <c r="J8" s="66"/>
      <c r="K8" s="56"/>
      <c r="L8" s="57"/>
      <c r="M8" s="58">
        <f t="shared" si="1"/>
        <v>0</v>
      </c>
      <c r="N8" s="59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5"/>
      <c r="B9" s="31"/>
      <c r="C9" s="31"/>
      <c r="D9" s="31"/>
      <c r="E9" s="31"/>
      <c r="F9" s="60"/>
      <c r="G9" s="60"/>
      <c r="H9" s="60"/>
      <c r="I9" s="60">
        <f>SUM(I5)</f>
        <v>0</v>
      </c>
      <c r="J9" s="64">
        <f>SUM(J5:J8)</f>
        <v>60</v>
      </c>
      <c r="K9" s="60">
        <f>SUM(K5)</f>
        <v>0</v>
      </c>
      <c r="L9" s="67">
        <f>SUM(L5:L8)</f>
        <v>1360</v>
      </c>
      <c r="M9" s="58">
        <f t="shared" si="1"/>
        <v>-1300</v>
      </c>
      <c r="N9" s="62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13"/>
      <c r="B10" s="31"/>
      <c r="C10" s="31"/>
      <c r="D10" s="31"/>
      <c r="E10" s="31"/>
      <c r="F10" s="39">
        <f>SUM(F9+G9+H9+I9+J9+K9)</f>
        <v>60</v>
      </c>
      <c r="G10" s="2"/>
      <c r="H10" s="2"/>
      <c r="I10" s="2"/>
      <c r="J10" s="3"/>
      <c r="K10" s="63"/>
      <c r="L10" s="62"/>
      <c r="M10" s="62"/>
      <c r="N10" s="62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</sheetData>
  <mergeCells count="15">
    <mergeCell ref="M2:M4"/>
    <mergeCell ref="N2:N4"/>
    <mergeCell ref="F3:F4"/>
    <mergeCell ref="G3:H3"/>
    <mergeCell ref="F10:J10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4" max="14" width="23.13"/>
  </cols>
  <sheetData>
    <row r="1">
      <c r="A1" s="1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5">
        <v>1.0</v>
      </c>
      <c r="B5" s="68">
        <v>44757.0</v>
      </c>
      <c r="C5" s="69" t="s">
        <v>130</v>
      </c>
      <c r="D5" s="70">
        <v>51697.0</v>
      </c>
      <c r="E5" s="71" t="s">
        <v>131</v>
      </c>
      <c r="F5" s="51"/>
      <c r="G5" s="52"/>
      <c r="H5" s="53"/>
      <c r="I5" s="54"/>
      <c r="J5" s="66">
        <v>200.0</v>
      </c>
      <c r="K5" s="56"/>
      <c r="L5" s="57">
        <v>200.0</v>
      </c>
      <c r="M5" s="58">
        <f t="shared" ref="M5:M7" si="1">SUM(F5+G5+H5+I5+J5+K5-L5)</f>
        <v>0</v>
      </c>
      <c r="N5" s="56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5">
        <v>2.0</v>
      </c>
      <c r="B6" s="68">
        <v>44757.0</v>
      </c>
      <c r="C6" s="69" t="s">
        <v>132</v>
      </c>
      <c r="D6" s="70">
        <v>51697.0</v>
      </c>
      <c r="E6" s="71" t="s">
        <v>131</v>
      </c>
      <c r="F6" s="51"/>
      <c r="G6" s="52"/>
      <c r="H6" s="53"/>
      <c r="I6" s="54"/>
      <c r="J6" s="66">
        <v>113.0</v>
      </c>
      <c r="K6" s="56"/>
      <c r="L6" s="57">
        <v>113.0</v>
      </c>
      <c r="M6" s="58">
        <f t="shared" si="1"/>
        <v>0</v>
      </c>
      <c r="N6" s="59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5"/>
      <c r="B7" s="31"/>
      <c r="C7" s="31"/>
      <c r="D7" s="31"/>
      <c r="E7" s="31"/>
      <c r="F7" s="60"/>
      <c r="G7" s="60"/>
      <c r="H7" s="60"/>
      <c r="I7" s="60">
        <f>SUM(I5)</f>
        <v>0</v>
      </c>
      <c r="J7" s="64">
        <f>SUM(J5:J6)</f>
        <v>313</v>
      </c>
      <c r="K7" s="60">
        <f>SUM(K5)</f>
        <v>0</v>
      </c>
      <c r="L7" s="67">
        <f>SUM(L5:L6)</f>
        <v>313</v>
      </c>
      <c r="M7" s="58">
        <f t="shared" si="1"/>
        <v>0</v>
      </c>
      <c r="N7" s="62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13"/>
      <c r="B8" s="31"/>
      <c r="C8" s="31"/>
      <c r="D8" s="31"/>
      <c r="E8" s="31"/>
      <c r="F8" s="39">
        <f>SUM(F7+G7+H7+I7+J7+K7)</f>
        <v>313</v>
      </c>
      <c r="G8" s="2"/>
      <c r="H8" s="2"/>
      <c r="I8" s="2"/>
      <c r="J8" s="3"/>
      <c r="K8" s="63"/>
      <c r="L8" s="62"/>
      <c r="M8" s="62"/>
      <c r="N8" s="62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4" max="14" width="23.13"/>
  </cols>
  <sheetData>
    <row r="1">
      <c r="A1" s="1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5">
        <v>1.0</v>
      </c>
      <c r="B5" s="68">
        <v>44760.0</v>
      </c>
      <c r="C5" s="69" t="s">
        <v>134</v>
      </c>
      <c r="D5" s="70">
        <v>35245.0</v>
      </c>
      <c r="E5" s="71" t="s">
        <v>83</v>
      </c>
      <c r="F5" s="51"/>
      <c r="G5" s="52"/>
      <c r="H5" s="53"/>
      <c r="I5" s="54"/>
      <c r="J5" s="66">
        <v>9750.0</v>
      </c>
      <c r="K5" s="56"/>
      <c r="L5" s="57">
        <v>9750.0</v>
      </c>
      <c r="M5" s="58">
        <f t="shared" ref="M5:M7" si="1">SUM(F5+G5+H5+I5+J5+K5-L5)</f>
        <v>0</v>
      </c>
      <c r="N5" s="56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5">
        <v>2.0</v>
      </c>
      <c r="B6" s="68">
        <v>44760.0</v>
      </c>
      <c r="C6" s="69" t="s">
        <v>135</v>
      </c>
      <c r="D6" s="70">
        <v>48738.0</v>
      </c>
      <c r="E6" s="71" t="s">
        <v>136</v>
      </c>
      <c r="F6" s="51"/>
      <c r="G6" s="52"/>
      <c r="H6" s="53"/>
      <c r="I6" s="54">
        <v>100.0</v>
      </c>
      <c r="J6" s="66"/>
      <c r="K6" s="56"/>
      <c r="L6" s="57">
        <v>100.0</v>
      </c>
      <c r="M6" s="58">
        <f t="shared" si="1"/>
        <v>0</v>
      </c>
      <c r="N6" s="59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5"/>
      <c r="B7" s="31"/>
      <c r="C7" s="31"/>
      <c r="D7" s="31"/>
      <c r="E7" s="31"/>
      <c r="F7" s="60"/>
      <c r="G7" s="60"/>
      <c r="H7" s="60"/>
      <c r="I7" s="60">
        <f t="shared" ref="I7:J7" si="2">SUM(I5:I6)</f>
        <v>100</v>
      </c>
      <c r="J7" s="64">
        <f t="shared" si="2"/>
        <v>9750</v>
      </c>
      <c r="K7" s="60">
        <f>SUM(K5)</f>
        <v>0</v>
      </c>
      <c r="L7" s="67">
        <f>SUM(L5:L6)</f>
        <v>9850</v>
      </c>
      <c r="M7" s="58">
        <f t="shared" si="1"/>
        <v>0</v>
      </c>
      <c r="N7" s="62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13"/>
      <c r="B8" s="31"/>
      <c r="C8" s="31"/>
      <c r="D8" s="31"/>
      <c r="E8" s="31"/>
      <c r="F8" s="39">
        <f>SUM(F7+G7+H7+I7+J7+K7)</f>
        <v>9850</v>
      </c>
      <c r="G8" s="2"/>
      <c r="H8" s="2"/>
      <c r="I8" s="2"/>
      <c r="J8" s="3"/>
      <c r="K8" s="63"/>
      <c r="L8" s="62"/>
      <c r="M8" s="62"/>
      <c r="N8" s="62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4" max="14" width="23.13"/>
  </cols>
  <sheetData>
    <row r="1">
      <c r="A1" s="1" t="s">
        <v>137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5">
        <v>1.0</v>
      </c>
      <c r="B5" s="68">
        <v>44761.0</v>
      </c>
      <c r="C5" s="69" t="s">
        <v>138</v>
      </c>
      <c r="D5" s="70">
        <v>68041.0</v>
      </c>
      <c r="E5" s="71" t="s">
        <v>139</v>
      </c>
      <c r="F5" s="51"/>
      <c r="G5" s="52"/>
      <c r="H5" s="53"/>
      <c r="I5" s="54">
        <v>900.0</v>
      </c>
      <c r="J5" s="66"/>
      <c r="K5" s="56"/>
      <c r="L5" s="57">
        <v>900.0</v>
      </c>
      <c r="M5" s="58">
        <f t="shared" ref="M5:M7" si="1">SUM(F5+G5+H5+I5+J5+K5-L5)</f>
        <v>0</v>
      </c>
      <c r="N5" s="56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5">
        <v>2.0</v>
      </c>
      <c r="B6" s="68">
        <v>44761.0</v>
      </c>
      <c r="C6" s="69" t="s">
        <v>140</v>
      </c>
      <c r="D6" s="70">
        <v>10006.0</v>
      </c>
      <c r="E6" s="71" t="s">
        <v>141</v>
      </c>
      <c r="F6" s="51"/>
      <c r="G6" s="52"/>
      <c r="H6" s="53"/>
      <c r="I6" s="54">
        <v>0.0</v>
      </c>
      <c r="J6" s="66"/>
      <c r="K6" s="56"/>
      <c r="L6" s="57">
        <v>100000.0</v>
      </c>
      <c r="M6" s="58">
        <f t="shared" si="1"/>
        <v>-100000</v>
      </c>
      <c r="N6" s="56" t="s">
        <v>23</v>
      </c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5"/>
      <c r="B7" s="31"/>
      <c r="C7" s="31"/>
      <c r="D7" s="31"/>
      <c r="E7" s="31"/>
      <c r="F7" s="60"/>
      <c r="G7" s="60"/>
      <c r="H7" s="60"/>
      <c r="I7" s="60">
        <f t="shared" ref="I7:J7" si="2">SUM(I5:I6)</f>
        <v>900</v>
      </c>
      <c r="J7" s="64">
        <f t="shared" si="2"/>
        <v>0</v>
      </c>
      <c r="K7" s="60">
        <f>SUM(K5)</f>
        <v>0</v>
      </c>
      <c r="L7" s="67">
        <f>SUM(L5:L6)</f>
        <v>100900</v>
      </c>
      <c r="M7" s="58">
        <f t="shared" si="1"/>
        <v>-100000</v>
      </c>
      <c r="N7" s="62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13"/>
      <c r="B8" s="31"/>
      <c r="C8" s="31"/>
      <c r="D8" s="31"/>
      <c r="E8" s="31"/>
      <c r="F8" s="39">
        <f>SUM(F7+G7+H7+I7+J7+K7)</f>
        <v>900</v>
      </c>
      <c r="G8" s="2"/>
      <c r="H8" s="2"/>
      <c r="I8" s="2"/>
      <c r="J8" s="3"/>
      <c r="K8" s="63"/>
      <c r="L8" s="62"/>
      <c r="M8" s="62"/>
      <c r="N8" s="62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4" max="14" width="23.13"/>
  </cols>
  <sheetData>
    <row r="1">
      <c r="A1" s="1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5">
        <v>1.0</v>
      </c>
      <c r="B5" s="68">
        <v>44763.0</v>
      </c>
      <c r="C5" s="69" t="s">
        <v>143</v>
      </c>
      <c r="D5" s="70">
        <v>72417.0</v>
      </c>
      <c r="E5" s="71" t="s">
        <v>144</v>
      </c>
      <c r="F5" s="51"/>
      <c r="G5" s="52"/>
      <c r="H5" s="53"/>
      <c r="I5" s="54">
        <v>600.0</v>
      </c>
      <c r="J5" s="66"/>
      <c r="K5" s="56"/>
      <c r="L5" s="57">
        <v>600.0</v>
      </c>
      <c r="M5" s="58">
        <f t="shared" ref="M5:M7" si="1">SUM(F5+G5+H5+I5+J5+K5-L5)</f>
        <v>0</v>
      </c>
      <c r="N5" s="56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5">
        <v>2.0</v>
      </c>
      <c r="B6" s="68">
        <v>44764.0</v>
      </c>
      <c r="C6" s="69" t="s">
        <v>145</v>
      </c>
      <c r="D6" s="70">
        <v>57499.0</v>
      </c>
      <c r="E6" s="71" t="s">
        <v>146</v>
      </c>
      <c r="F6" s="51"/>
      <c r="G6" s="52"/>
      <c r="H6" s="53"/>
      <c r="I6" s="54"/>
      <c r="J6" s="66">
        <v>200.0</v>
      </c>
      <c r="K6" s="56"/>
      <c r="L6" s="57">
        <v>200.0</v>
      </c>
      <c r="M6" s="58">
        <f t="shared" si="1"/>
        <v>0</v>
      </c>
      <c r="N6" s="56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5"/>
      <c r="B7" s="31"/>
      <c r="C7" s="31"/>
      <c r="D7" s="31"/>
      <c r="E7" s="31"/>
      <c r="F7" s="60"/>
      <c r="G7" s="60"/>
      <c r="H7" s="60"/>
      <c r="I7" s="60">
        <f t="shared" ref="I7:J7" si="2">SUM(I5:I6)</f>
        <v>600</v>
      </c>
      <c r="J7" s="64">
        <f t="shared" si="2"/>
        <v>200</v>
      </c>
      <c r="K7" s="60">
        <f>SUM(K5)</f>
        <v>0</v>
      </c>
      <c r="L7" s="67">
        <f>SUM(L5:L6)</f>
        <v>800</v>
      </c>
      <c r="M7" s="58">
        <f t="shared" si="1"/>
        <v>0</v>
      </c>
      <c r="N7" s="62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13"/>
      <c r="B8" s="31"/>
      <c r="C8" s="31"/>
      <c r="D8" s="31"/>
      <c r="E8" s="31"/>
      <c r="F8" s="39">
        <f>SUM(F7+G7+H7+I7+J7+K7)</f>
        <v>800</v>
      </c>
      <c r="G8" s="2"/>
      <c r="H8" s="2"/>
      <c r="I8" s="2"/>
      <c r="J8" s="3"/>
      <c r="K8" s="63"/>
      <c r="L8" s="62"/>
      <c r="M8" s="62"/>
      <c r="N8" s="62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4" max="14" width="23.13"/>
  </cols>
  <sheetData>
    <row r="1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5">
        <v>1.0</v>
      </c>
      <c r="B5" s="68">
        <v>44765.0</v>
      </c>
      <c r="C5" s="69" t="s">
        <v>148</v>
      </c>
      <c r="D5" s="70">
        <v>23221.0</v>
      </c>
      <c r="E5" s="71" t="s">
        <v>110</v>
      </c>
      <c r="F5" s="51"/>
      <c r="G5" s="52"/>
      <c r="H5" s="53"/>
      <c r="I5" s="72"/>
      <c r="J5" s="66"/>
      <c r="K5" s="56">
        <v>501.0</v>
      </c>
      <c r="L5" s="57">
        <v>501.0</v>
      </c>
      <c r="M5" s="58">
        <f t="shared" ref="M5:M7" si="1">SUM(F5+G5+H5+I5+J5+K5-L5)</f>
        <v>0</v>
      </c>
      <c r="N5" s="56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5">
        <v>2.0</v>
      </c>
      <c r="B6" s="68">
        <v>44765.0</v>
      </c>
      <c r="C6" s="69" t="s">
        <v>149</v>
      </c>
      <c r="D6" s="70">
        <v>56132.0</v>
      </c>
      <c r="E6" s="71" t="s">
        <v>150</v>
      </c>
      <c r="F6" s="51"/>
      <c r="G6" s="52"/>
      <c r="H6" s="53"/>
      <c r="I6" s="72">
        <v>300.0</v>
      </c>
      <c r="J6" s="66"/>
      <c r="K6" s="56"/>
      <c r="L6" s="57">
        <v>300.0</v>
      </c>
      <c r="M6" s="58">
        <f t="shared" si="1"/>
        <v>0</v>
      </c>
      <c r="N6" s="56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5"/>
      <c r="B7" s="31"/>
      <c r="C7" s="31"/>
      <c r="D7" s="31"/>
      <c r="E7" s="31"/>
      <c r="F7" s="60"/>
      <c r="G7" s="60"/>
      <c r="H7" s="60"/>
      <c r="I7" s="73">
        <v>300.0</v>
      </c>
      <c r="J7" s="74">
        <f>SUM(J5:J6)</f>
        <v>0</v>
      </c>
      <c r="K7" s="74">
        <v>501.0</v>
      </c>
      <c r="L7" s="73">
        <f>SUM(L5:L6)</f>
        <v>801</v>
      </c>
      <c r="M7" s="58">
        <f t="shared" si="1"/>
        <v>0</v>
      </c>
      <c r="N7" s="62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13"/>
      <c r="B8" s="31"/>
      <c r="C8" s="31"/>
      <c r="D8" s="31"/>
      <c r="E8" s="31"/>
      <c r="F8" s="39">
        <f>SUM(F7+G7+H7+I7+J7+K7)</f>
        <v>801</v>
      </c>
      <c r="G8" s="2"/>
      <c r="H8" s="2"/>
      <c r="I8" s="2"/>
      <c r="J8" s="3"/>
      <c r="K8" s="63"/>
      <c r="L8" s="62"/>
      <c r="M8" s="62"/>
      <c r="N8" s="62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4" max="14" width="23.13"/>
  </cols>
  <sheetData>
    <row r="1">
      <c r="A1" s="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5">
        <v>1.0</v>
      </c>
      <c r="B5" s="68">
        <v>44767.0</v>
      </c>
      <c r="C5" s="69" t="s">
        <v>152</v>
      </c>
      <c r="D5" s="70">
        <v>10269.0</v>
      </c>
      <c r="E5" s="71" t="s">
        <v>153</v>
      </c>
      <c r="F5" s="51"/>
      <c r="G5" s="52"/>
      <c r="H5" s="53"/>
      <c r="I5" s="72"/>
      <c r="J5" s="55">
        <v>90.0</v>
      </c>
      <c r="K5" s="75"/>
      <c r="L5" s="57">
        <v>90.0</v>
      </c>
      <c r="M5" s="58">
        <f t="shared" ref="M5:M8" si="1">SUM(F5+G5+H5+I5+J5+K5-L5)</f>
        <v>0</v>
      </c>
      <c r="N5" s="56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5">
        <v>2.0</v>
      </c>
      <c r="B6" s="68">
        <v>44767.0</v>
      </c>
      <c r="C6" s="69" t="s">
        <v>154</v>
      </c>
      <c r="D6" s="70">
        <v>21828.0</v>
      </c>
      <c r="E6" s="71" t="s">
        <v>48</v>
      </c>
      <c r="F6" s="51"/>
      <c r="G6" s="52"/>
      <c r="H6" s="53"/>
      <c r="I6" s="72"/>
      <c r="J6" s="55"/>
      <c r="K6" s="75">
        <v>37.0</v>
      </c>
      <c r="L6" s="57">
        <v>37.0</v>
      </c>
      <c r="M6" s="58">
        <f t="shared" si="1"/>
        <v>0</v>
      </c>
      <c r="N6" s="56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5">
        <v>3.0</v>
      </c>
      <c r="B7" s="68">
        <v>44767.0</v>
      </c>
      <c r="C7" s="69" t="s">
        <v>155</v>
      </c>
      <c r="D7" s="70">
        <v>21828.0</v>
      </c>
      <c r="E7" s="71" t="s">
        <v>48</v>
      </c>
      <c r="F7" s="51"/>
      <c r="G7" s="52"/>
      <c r="H7" s="53"/>
      <c r="I7" s="72"/>
      <c r="J7" s="55"/>
      <c r="K7" s="75">
        <v>36285.0</v>
      </c>
      <c r="L7" s="57">
        <v>36285.0</v>
      </c>
      <c r="M7" s="58">
        <f t="shared" si="1"/>
        <v>0</v>
      </c>
      <c r="N7" s="56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5"/>
      <c r="B8" s="31"/>
      <c r="C8" s="31"/>
      <c r="D8" s="31"/>
      <c r="E8" s="31"/>
      <c r="F8" s="60"/>
      <c r="G8" s="60"/>
      <c r="H8" s="60"/>
      <c r="I8" s="73"/>
      <c r="J8" s="76">
        <f>SUM(J5:J6)</f>
        <v>90</v>
      </c>
      <c r="K8" s="77">
        <f t="shared" ref="K8:L8" si="2">SUM(K5:K7)</f>
        <v>36322</v>
      </c>
      <c r="L8" s="78">
        <f t="shared" si="2"/>
        <v>36412</v>
      </c>
      <c r="M8" s="58">
        <f t="shared" si="1"/>
        <v>0</v>
      </c>
      <c r="N8" s="62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13"/>
      <c r="B9" s="31"/>
      <c r="C9" s="31"/>
      <c r="D9" s="31"/>
      <c r="E9" s="31"/>
      <c r="F9" s="39">
        <f>SUM(F8+G8+H8+I8+J8+K8)</f>
        <v>36412</v>
      </c>
      <c r="G9" s="2"/>
      <c r="H9" s="2"/>
      <c r="I9" s="2"/>
      <c r="J9" s="3"/>
      <c r="K9" s="63"/>
      <c r="L9" s="62"/>
      <c r="M9" s="62"/>
      <c r="N9" s="62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</sheetData>
  <mergeCells count="15">
    <mergeCell ref="M2:M4"/>
    <mergeCell ref="N2:N4"/>
    <mergeCell ref="F3:F4"/>
    <mergeCell ref="G3:H3"/>
    <mergeCell ref="F9:J9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4" max="14" width="23.13"/>
  </cols>
  <sheetData>
    <row r="1">
      <c r="A1" s="1" t="s">
        <v>156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5">
        <v>1.0</v>
      </c>
      <c r="B5" s="68">
        <v>44768.0</v>
      </c>
      <c r="C5" s="69" t="s">
        <v>157</v>
      </c>
      <c r="D5" s="70">
        <v>58818.0</v>
      </c>
      <c r="E5" s="71" t="s">
        <v>158</v>
      </c>
      <c r="F5" s="51"/>
      <c r="G5" s="52"/>
      <c r="H5" s="53"/>
      <c r="I5" s="72"/>
      <c r="J5" s="66">
        <v>15936.0</v>
      </c>
      <c r="K5" s="75"/>
      <c r="L5" s="57">
        <v>15936.0</v>
      </c>
      <c r="M5" s="58">
        <f t="shared" ref="M5:M6" si="2">SUM(F5+G5+H5+I5+J5+K5-L5)</f>
        <v>0</v>
      </c>
      <c r="N5" s="56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5"/>
      <c r="B6" s="31"/>
      <c r="C6" s="31"/>
      <c r="D6" s="31"/>
      <c r="E6" s="31"/>
      <c r="F6" s="60"/>
      <c r="G6" s="60"/>
      <c r="H6" s="60"/>
      <c r="I6" s="73"/>
      <c r="J6" s="76">
        <f t="shared" ref="J6:L6" si="1">SUM(J5)</f>
        <v>15936</v>
      </c>
      <c r="K6" s="77">
        <f t="shared" si="1"/>
        <v>0</v>
      </c>
      <c r="L6" s="78">
        <f t="shared" si="1"/>
        <v>15936</v>
      </c>
      <c r="M6" s="58">
        <f t="shared" si="2"/>
        <v>0</v>
      </c>
      <c r="N6" s="62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>
      <c r="A7" s="13"/>
      <c r="B7" s="31"/>
      <c r="C7" s="31"/>
      <c r="D7" s="31"/>
      <c r="E7" s="31"/>
      <c r="F7" s="39">
        <f>SUM(F6+G6+H6+I6+J6+K6)</f>
        <v>15936</v>
      </c>
      <c r="G7" s="2"/>
      <c r="H7" s="2"/>
      <c r="I7" s="2"/>
      <c r="J7" s="3"/>
      <c r="K7" s="63"/>
      <c r="L7" s="62"/>
      <c r="M7" s="62"/>
      <c r="N7" s="62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4" max="14" width="23.13"/>
  </cols>
  <sheetData>
    <row r="1">
      <c r="A1" s="1" t="s">
        <v>159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5">
        <v>1.0</v>
      </c>
      <c r="B5" s="68">
        <v>44771.0</v>
      </c>
      <c r="C5" s="69" t="s">
        <v>160</v>
      </c>
      <c r="D5" s="70">
        <v>23221.0</v>
      </c>
      <c r="E5" s="71" t="s">
        <v>110</v>
      </c>
      <c r="F5" s="51"/>
      <c r="G5" s="52"/>
      <c r="H5" s="53"/>
      <c r="I5" s="72"/>
      <c r="J5" s="66"/>
      <c r="K5" s="75">
        <v>42.0</v>
      </c>
      <c r="L5" s="57">
        <v>42.0</v>
      </c>
      <c r="M5" s="58">
        <f t="shared" ref="M5:M7" si="1">SUM(F5+G5+H5+I5+J5+K5-L5)</f>
        <v>0</v>
      </c>
      <c r="N5" s="56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5">
        <v>2.0</v>
      </c>
      <c r="B6" s="68">
        <v>44771.0</v>
      </c>
      <c r="C6" s="69" t="s">
        <v>161</v>
      </c>
      <c r="D6" s="70">
        <v>61067.0</v>
      </c>
      <c r="E6" s="71" t="s">
        <v>162</v>
      </c>
      <c r="F6" s="51"/>
      <c r="G6" s="52"/>
      <c r="H6" s="53"/>
      <c r="I6" s="72"/>
      <c r="J6" s="66"/>
      <c r="K6" s="75">
        <v>33100.0</v>
      </c>
      <c r="L6" s="57">
        <v>33100.0</v>
      </c>
      <c r="M6" s="58">
        <f t="shared" si="1"/>
        <v>0</v>
      </c>
      <c r="N6" s="56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5">
        <v>3.0</v>
      </c>
      <c r="B7" s="68">
        <v>44771.0</v>
      </c>
      <c r="C7" s="69" t="s">
        <v>163</v>
      </c>
      <c r="D7" s="70">
        <v>35245.0</v>
      </c>
      <c r="E7" s="71" t="s">
        <v>83</v>
      </c>
      <c r="F7" s="51"/>
      <c r="G7" s="52"/>
      <c r="H7" s="53"/>
      <c r="I7" s="72">
        <v>300.0</v>
      </c>
      <c r="J7" s="66"/>
      <c r="K7" s="75"/>
      <c r="L7" s="57">
        <v>300.0</v>
      </c>
      <c r="M7" s="58">
        <f t="shared" si="1"/>
        <v>0</v>
      </c>
      <c r="N7" s="56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5"/>
      <c r="B8" s="31"/>
      <c r="C8" s="31"/>
      <c r="D8" s="31"/>
      <c r="E8" s="31"/>
      <c r="F8" s="60"/>
      <c r="G8" s="60"/>
      <c r="H8" s="60"/>
      <c r="I8" s="73">
        <v>300.0</v>
      </c>
      <c r="J8" s="76"/>
      <c r="K8" s="77">
        <f>SUM(K5:K6)</f>
        <v>33142</v>
      </c>
      <c r="L8" s="78"/>
      <c r="M8" s="58"/>
      <c r="N8" s="62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13"/>
      <c r="B9" s="31"/>
      <c r="C9" s="31"/>
      <c r="D9" s="31"/>
      <c r="E9" s="31"/>
      <c r="F9" s="39">
        <f>F8+G8+H8+I8+J8+K8</f>
        <v>33442</v>
      </c>
      <c r="G9" s="2"/>
      <c r="H9" s="2"/>
      <c r="I9" s="2"/>
      <c r="J9" s="3"/>
      <c r="K9" s="63"/>
      <c r="L9" s="59">
        <f>SUM(L5:L8)</f>
        <v>33442</v>
      </c>
      <c r="M9" s="58"/>
      <c r="N9" s="62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</sheetData>
  <mergeCells count="15">
    <mergeCell ref="M2:M4"/>
    <mergeCell ref="N2:N4"/>
    <mergeCell ref="F3:F4"/>
    <mergeCell ref="G3:H3"/>
    <mergeCell ref="F9:J9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4" max="14" width="23.13"/>
  </cols>
  <sheetData>
    <row r="1">
      <c r="A1" s="1" t="s">
        <v>164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5">
        <v>1.0</v>
      </c>
      <c r="B5" s="68">
        <v>44772.0</v>
      </c>
      <c r="C5" s="69" t="s">
        <v>165</v>
      </c>
      <c r="D5" s="70">
        <v>35245.0</v>
      </c>
      <c r="E5" s="71" t="s">
        <v>83</v>
      </c>
      <c r="F5" s="51"/>
      <c r="G5" s="52"/>
      <c r="H5" s="53"/>
      <c r="I5" s="72">
        <v>13000.0</v>
      </c>
      <c r="J5" s="66"/>
      <c r="K5" s="75"/>
      <c r="L5" s="57"/>
      <c r="M5" s="58">
        <f t="shared" ref="M5:M6" si="1">SUM(F5+G5+H5+I5+J5+K5-L5)</f>
        <v>13000</v>
      </c>
      <c r="N5" s="56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5">
        <v>2.0</v>
      </c>
      <c r="B6" s="68">
        <v>44772.0</v>
      </c>
      <c r="C6" s="69" t="s">
        <v>166</v>
      </c>
      <c r="D6" s="70">
        <v>35245.0</v>
      </c>
      <c r="E6" s="71" t="s">
        <v>83</v>
      </c>
      <c r="F6" s="51"/>
      <c r="G6" s="52"/>
      <c r="H6" s="53"/>
      <c r="I6" s="72">
        <v>13700.0</v>
      </c>
      <c r="J6" s="66"/>
      <c r="K6" s="75"/>
      <c r="L6" s="57"/>
      <c r="M6" s="58">
        <f t="shared" si="1"/>
        <v>13700</v>
      </c>
      <c r="N6" s="56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5"/>
      <c r="B7" s="68"/>
      <c r="C7" s="69"/>
      <c r="D7" s="70"/>
      <c r="E7" s="71"/>
      <c r="F7" s="51"/>
      <c r="G7" s="52"/>
      <c r="H7" s="53"/>
      <c r="I7" s="72"/>
      <c r="J7" s="66"/>
      <c r="K7" s="75"/>
      <c r="L7" s="57"/>
      <c r="M7" s="58"/>
      <c r="N7" s="56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5"/>
      <c r="B8" s="31"/>
      <c r="C8" s="31"/>
      <c r="D8" s="31"/>
      <c r="E8" s="31"/>
      <c r="F8" s="60"/>
      <c r="G8" s="60"/>
      <c r="H8" s="60"/>
      <c r="I8" s="73">
        <f>SUM(I5:I6)</f>
        <v>26700</v>
      </c>
      <c r="J8" s="76"/>
      <c r="K8" s="77"/>
      <c r="L8" s="78"/>
      <c r="M8" s="58">
        <f>SUM(M5:M7)</f>
        <v>26700</v>
      </c>
      <c r="N8" s="62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13"/>
      <c r="B9" s="31"/>
      <c r="C9" s="31"/>
      <c r="D9" s="31"/>
      <c r="E9" s="31"/>
      <c r="F9" s="39">
        <f>F8+G8+H8+I8+J8+K8+L8</f>
        <v>26700</v>
      </c>
      <c r="G9" s="2"/>
      <c r="H9" s="2"/>
      <c r="I9" s="2"/>
      <c r="J9" s="3"/>
      <c r="K9" s="63"/>
      <c r="L9" s="59">
        <f>SUM(L5:L8)</f>
        <v>0</v>
      </c>
      <c r="M9" s="58"/>
      <c r="N9" s="62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</sheetData>
  <mergeCells count="15">
    <mergeCell ref="M2:M4"/>
    <mergeCell ref="N2:N4"/>
    <mergeCell ref="F3:F4"/>
    <mergeCell ref="G3:H3"/>
    <mergeCell ref="F9:J9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4" max="14" width="23.13"/>
  </cols>
  <sheetData>
    <row r="1">
      <c r="A1" s="1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5">
        <v>1.0</v>
      </c>
      <c r="B5" s="68">
        <v>44776.0</v>
      </c>
      <c r="C5" s="69" t="s">
        <v>168</v>
      </c>
      <c r="D5" s="70">
        <v>31927.0</v>
      </c>
      <c r="E5" s="71" t="s">
        <v>37</v>
      </c>
      <c r="F5" s="51"/>
      <c r="G5" s="52"/>
      <c r="H5" s="53"/>
      <c r="I5" s="72">
        <v>570.0</v>
      </c>
      <c r="J5" s="66"/>
      <c r="K5" s="75"/>
      <c r="L5" s="57">
        <v>570.0</v>
      </c>
      <c r="M5" s="58">
        <f t="shared" ref="M5:M8" si="1">SUM(M2:M4)</f>
        <v>0</v>
      </c>
      <c r="N5" s="56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5">
        <v>2.0</v>
      </c>
      <c r="B6" s="68">
        <v>44776.0</v>
      </c>
      <c r="C6" s="69" t="s">
        <v>169</v>
      </c>
      <c r="D6" s="70">
        <v>13781.0</v>
      </c>
      <c r="E6" s="71" t="s">
        <v>170</v>
      </c>
      <c r="F6" s="51">
        <v>4100.0</v>
      </c>
      <c r="G6" s="52"/>
      <c r="H6" s="53"/>
      <c r="I6" s="72"/>
      <c r="J6" s="66"/>
      <c r="K6" s="75"/>
      <c r="L6" s="57"/>
      <c r="M6" s="58">
        <f t="shared" si="1"/>
        <v>0</v>
      </c>
      <c r="N6" s="56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5"/>
      <c r="B7" s="68"/>
      <c r="C7" s="69"/>
      <c r="D7" s="70"/>
      <c r="E7" s="71"/>
      <c r="F7" s="51"/>
      <c r="G7" s="52"/>
      <c r="H7" s="53"/>
      <c r="I7" s="72"/>
      <c r="J7" s="66"/>
      <c r="K7" s="75"/>
      <c r="L7" s="57"/>
      <c r="M7" s="58">
        <f t="shared" si="1"/>
        <v>0</v>
      </c>
      <c r="N7" s="56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5"/>
      <c r="B8" s="31"/>
      <c r="C8" s="31"/>
      <c r="D8" s="31"/>
      <c r="E8" s="31"/>
      <c r="F8" s="60">
        <f>SUM(F5:F7)</f>
        <v>4100</v>
      </c>
      <c r="G8" s="60"/>
      <c r="H8" s="60"/>
      <c r="I8" s="73">
        <f>SUM(I5:I6)</f>
        <v>570</v>
      </c>
      <c r="J8" s="76"/>
      <c r="K8" s="77"/>
      <c r="L8" s="78"/>
      <c r="M8" s="58">
        <f t="shared" si="1"/>
        <v>0</v>
      </c>
      <c r="N8" s="62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13"/>
      <c r="B9" s="31"/>
      <c r="C9" s="31"/>
      <c r="D9" s="31"/>
      <c r="E9" s="31"/>
      <c r="F9" s="39">
        <f>F8+G8+H8+I8+J8+K8+L8</f>
        <v>4670</v>
      </c>
      <c r="G9" s="2"/>
      <c r="H9" s="2"/>
      <c r="I9" s="2"/>
      <c r="J9" s="3"/>
      <c r="K9" s="63"/>
      <c r="L9" s="62"/>
      <c r="M9" s="58"/>
      <c r="N9" s="62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</sheetData>
  <mergeCells count="15">
    <mergeCell ref="M2:M4"/>
    <mergeCell ref="N2:N4"/>
    <mergeCell ref="F3:F4"/>
    <mergeCell ref="G3:H3"/>
    <mergeCell ref="F9:J9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