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165" sheetId="1" r:id="rId4"/>
    <sheet state="visible" name="5165" sheetId="2" r:id="rId5"/>
    <sheet state="visible" name="6165" sheetId="3" r:id="rId6"/>
    <sheet state="visible" name="7165" sheetId="4" r:id="rId7"/>
    <sheet state="visible" name="8165" sheetId="5" r:id="rId8"/>
    <sheet state="visible" name="9165" sheetId="6" r:id="rId9"/>
    <sheet state="visible" name="10165" sheetId="7" r:id="rId10"/>
    <sheet state="visible" name="11165" sheetId="8" r:id="rId11"/>
    <sheet state="visible" name="12165" sheetId="9" r:id="rId12"/>
    <sheet state="visible" name="13165" sheetId="10" r:id="rId13"/>
    <sheet state="visible" name="15165" sheetId="11" r:id="rId14"/>
    <sheet state="visible" name="16165" sheetId="12" r:id="rId15"/>
    <sheet state="visible" name="17165" sheetId="13" r:id="rId16"/>
    <sheet state="visible" name="18165" sheetId="14" r:id="rId17"/>
    <sheet state="visible" name="19165" sheetId="15" r:id="rId18"/>
    <sheet state="visible" name="20165" sheetId="16" r:id="rId19"/>
    <sheet state="visible" name="210165" sheetId="17" r:id="rId20"/>
    <sheet state="visible" name="220165" sheetId="18" r:id="rId21"/>
    <sheet state="visible" name="230165" sheetId="19" r:id="rId22"/>
    <sheet state="visible" name="240165" sheetId="20" r:id="rId23"/>
    <sheet state="visible" name="250165" sheetId="21" r:id="rId24"/>
    <sheet state="visible" name="26165" sheetId="22" r:id="rId25"/>
    <sheet state="visible" name="27165" sheetId="23" r:id="rId26"/>
    <sheet state="visible" name="28165" sheetId="24" r:id="rId27"/>
    <sheet state="visible" name="29165" sheetId="25" r:id="rId28"/>
    <sheet state="visible" name="30165" sheetId="26" r:id="rId29"/>
    <sheet state="visible" name="31.01.65" sheetId="27" r:id="rId30"/>
  </sheets>
  <definedNames/>
  <calcPr/>
</workbook>
</file>

<file path=xl/sharedStrings.xml><?xml version="1.0" encoding="utf-8"?>
<sst xmlns="http://schemas.openxmlformats.org/spreadsheetml/2006/main" count="963" uniqueCount="352">
  <si>
    <t xml:space="preserve">E-WALLET 4 JAN 2022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</si>
  <si>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</si>
  <si>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</si>
  <si>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</si>
  <si>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</si>
  <si>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</si>
  <si>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</si>
  <si>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</si>
  <si>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</si>
  <si>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</si>
  <si>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</si>
  <si>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</si>
  <si>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</si>
  <si>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</si>
  <si>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</si>
  <si>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</si>
  <si>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</si>
  <si>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</si>
  <si>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>ETHBKK012201000001</t>
  </si>
  <si>
    <t>นาย สมภพ จินตกานนท์</t>
  </si>
  <si>
    <t>ETHBKK012201000006</t>
  </si>
  <si>
    <t>นาย สมเกียรติ ยงหนู</t>
  </si>
  <si>
    <t>ETHBKK012201000008</t>
  </si>
  <si>
    <t>นางสาว นางสาว พิมพ์มาดา เงางาม</t>
  </si>
  <si>
    <t>ETHBKK012201000009</t>
  </si>
  <si>
    <t>นาง นางกานดา วงศ์เทพนิวัติ</t>
  </si>
  <si>
    <t>ETHBKK012201000010</t>
  </si>
  <si>
    <t>นาย อรุษ วรกุลทวีโชติ</t>
  </si>
  <si>
    <t>ETHBKK012201000011</t>
  </si>
  <si>
    <t>นาง มนัสนันท์ อ่อนศิริ</t>
  </si>
  <si>
    <t>ETHBKK012201000012</t>
  </si>
  <si>
    <t>คืนc4 64604 / 65361</t>
  </si>
  <si>
    <t xml:space="preserve">E-WALLET 5 JAN 2022                                                                                                          </t>
  </si>
  <si>
    <t>ETHBKK012201000013</t>
  </si>
  <si>
    <t>นาง ลีนิน เขียวสี</t>
  </si>
  <si>
    <t>ETHBKK012201000014</t>
  </si>
  <si>
    <t>นาย พัฒน์รดิศ สุพัฒน์วณิชกร</t>
  </si>
  <si>
    <t>ETHBKK012201000015</t>
  </si>
  <si>
    <t>นางสาว ทัศน์วรรณ จันทะ</t>
  </si>
  <si>
    <t>ETHONLIN2201000001</t>
  </si>
  <si>
    <t>รัชตวรรณ เนาวสินธ์ นางสาว</t>
  </si>
  <si>
    <t>ETHONLIN2201000049</t>
  </si>
  <si>
    <t>Chang ChheangYin นาย</t>
  </si>
  <si>
    <t>ETHONLIN2201000052</t>
  </si>
  <si>
    <t>ETHONLIN2201000054</t>
  </si>
  <si>
    <t>KIM CHONGTHEAN นาย</t>
  </si>
  <si>
    <t>ETHONLIN2201000055</t>
  </si>
  <si>
    <t>TE MENGSEO Mr.</t>
  </si>
  <si>
    <t>ETHONLIN2201000057</t>
  </si>
  <si>
    <t>Tit SomSeyha นาย</t>
  </si>
  <si>
    <t>ETHONLIN2201000061</t>
  </si>
  <si>
    <t>SOK LENG นาย</t>
  </si>
  <si>
    <t>ETHONLIN2201000064</t>
  </si>
  <si>
    <t>SOK LANG นาย</t>
  </si>
  <si>
    <t>ETHONLIN2201000065</t>
  </si>
  <si>
    <t>ศศกร อมตวงษ์ นาง</t>
  </si>
  <si>
    <t>ETHONLIN2201000073</t>
  </si>
  <si>
    <t>SOK RA นาย</t>
  </si>
  <si>
    <t>ETHONLIN2201000075</t>
  </si>
  <si>
    <t>HENG SOMNANG นาย</t>
  </si>
  <si>
    <t>ETHONLIN2201000077</t>
  </si>
  <si>
    <t>AN VANNARY นางสาว</t>
  </si>
  <si>
    <t>ETHONLIN2201000078</t>
  </si>
  <si>
    <t>NUB HOV นาย</t>
  </si>
  <si>
    <t>ETHONLIN2201000079</t>
  </si>
  <si>
    <t>NOB CHANSOPHEA นางสาว</t>
  </si>
  <si>
    <t>ETHONLIN2201000084</t>
  </si>
  <si>
    <t>Te Bunngy นาย</t>
  </si>
  <si>
    <t>ETHONLIN2201000085</t>
  </si>
  <si>
    <t>ETHONLIN2201000088</t>
  </si>
  <si>
    <t>ETHONLIN2201000134</t>
  </si>
  <si>
    <t>PROEURM PHEROM Mr.</t>
  </si>
  <si>
    <t>ETHONLIN2201000136</t>
  </si>
  <si>
    <t>Sreng Linna นางสาว</t>
  </si>
  <si>
    <t>ETHONLIN2201000137</t>
  </si>
  <si>
    <t>ETHONLIN2201000139</t>
  </si>
  <si>
    <t>ETHONLIN2201000142</t>
  </si>
  <si>
    <t>ETHONLIN2201000145</t>
  </si>
  <si>
    <t>ETHONLIN2201000146</t>
  </si>
  <si>
    <t>MEAS SOVANNARY นาย</t>
  </si>
  <si>
    <t>ETHONLIN2201000147</t>
  </si>
  <si>
    <t xml:space="preserve">E-WALLET 6   JAN  2022                                                                                                          </t>
  </si>
  <si>
    <t>ETHBKK012201000016</t>
  </si>
  <si>
    <t>นาย THOL KUNDUON</t>
  </si>
  <si>
    <t>ETHONLIN2201000168</t>
  </si>
  <si>
    <t>ETHONLIN2201000169</t>
  </si>
  <si>
    <t>จักรพงศ์ สินธุรักษ์ นาย</t>
  </si>
  <si>
    <t>ETHONLIN2201000170</t>
  </si>
  <si>
    <t>ETHONLIN2201000171</t>
  </si>
  <si>
    <t xml:space="preserve">E-WALLET 7   JAN  2022                                                                                                          </t>
  </si>
  <si>
    <t>ETHONLIN2201000172</t>
  </si>
  <si>
    <t>ETHBKK012201000017</t>
  </si>
  <si>
    <t>นางสาว วิราพร ทองเจือ</t>
  </si>
  <si>
    <t>ETHONLIN2201000173</t>
  </si>
  <si>
    <t>นารินี กมลสุวรรณ นาง</t>
  </si>
  <si>
    <t>ETHONLIN2201000174</t>
  </si>
  <si>
    <t xml:space="preserve">E-WALLET 8   JAN  2022                                                                                                          </t>
  </si>
  <si>
    <t>ETHONLIN2201000193</t>
  </si>
  <si>
    <t>ธนบูลย์ แสงฐิตาพันธุ์ นาย</t>
  </si>
  <si>
    <t>ETHBKK012201000019</t>
  </si>
  <si>
    <t>นางสาว ภัทราณิษฐ์ พืชพันธ์วรเดชา</t>
  </si>
  <si>
    <t>ETHBKK012201000018</t>
  </si>
  <si>
    <t>ร้าน first beautiful</t>
  </si>
  <si>
    <t>ETHONLIN2201000186</t>
  </si>
  <si>
    <t>ETHONLIN2201000185</t>
  </si>
  <si>
    <t>ETHONLIN2201000184</t>
  </si>
  <si>
    <t>ETHONLIN2201000183</t>
  </si>
  <si>
    <t>LOEUM SOKSENG นาย</t>
  </si>
  <si>
    <t xml:space="preserve">E-WALLET 9  JAN  2022                                                                                                          </t>
  </si>
  <si>
    <t>ETHBKK012201000020</t>
  </si>
  <si>
    <t>นาย กัมพล บัวปั้น</t>
  </si>
  <si>
    <t>ETHBKK012201000021</t>
  </si>
  <si>
    <t>นางสาว ฉันทนา แดนราชรัมย์</t>
  </si>
  <si>
    <t>ETHBKK012201000022</t>
  </si>
  <si>
    <t>นาง ปะกอบ เพ็ญเกตุการณ์</t>
  </si>
  <si>
    <t>ETHBKK012201000023</t>
  </si>
  <si>
    <t>นางสาว ปัดชา เกษกุ</t>
  </si>
  <si>
    <t>ETHBKK012201000024</t>
  </si>
  <si>
    <t>นางสาว ภิรญา วุฒิจิรธรรม</t>
  </si>
  <si>
    <t>ETHBKK012201000025</t>
  </si>
  <si>
    <t>นางสาว วรรณี รักไทย</t>
  </si>
  <si>
    <t>ETHBKK012201000026</t>
  </si>
  <si>
    <t>นางสาว ศมานันทน์ วัฒนพงศ์ผาสุข</t>
  </si>
  <si>
    <t>ETHBKK012201000027</t>
  </si>
  <si>
    <t>นางสาว ศิริวรรณ ภิรมย์นาค</t>
  </si>
  <si>
    <t>ETHBKK012201000028</t>
  </si>
  <si>
    <t>สมหมาย เทนคำเนาว์</t>
  </si>
  <si>
    <t>ETHBKK012201000029</t>
  </si>
  <si>
    <t>นาย สุพรรณ เตชัย</t>
  </si>
  <si>
    <t>ETHBKK012201000030</t>
  </si>
  <si>
    <t>นาย อมรภพ พาใบศรี</t>
  </si>
  <si>
    <t>ETHBKK012201000031</t>
  </si>
  <si>
    <t>นางสาว สมพร สุพงศ์พาณิช</t>
  </si>
  <si>
    <t>ETHBKK012201000032</t>
  </si>
  <si>
    <t>นาย มณเฑียร ไตรโยธี</t>
  </si>
  <si>
    <t>ETHBKK012201000033</t>
  </si>
  <si>
    <t>นางสาว นภัทร อินทราพงษ์</t>
  </si>
  <si>
    <t>ETHONLIN2201000215</t>
  </si>
  <si>
    <t>ETHONLIN2201000216</t>
  </si>
  <si>
    <t>ETHONLIN2201000231</t>
  </si>
  <si>
    <t>ETHONLIN2201000232</t>
  </si>
  <si>
    <t>ETHONLIN2201000236</t>
  </si>
  <si>
    <t>ETHONLIN2201000237</t>
  </si>
  <si>
    <t>ETHONLIN2201000241</t>
  </si>
  <si>
    <t>ETHONLIN2201000242</t>
  </si>
  <si>
    <t>ETHONLIN2201000244</t>
  </si>
  <si>
    <t>ETHONLIN2201000248</t>
  </si>
  <si>
    <t xml:space="preserve">E-WALLET  10  JAN  2022                                                                                                          </t>
  </si>
  <si>
    <t>ETHBKK012201000034</t>
  </si>
  <si>
    <t>MR MAN SOVICHARAK</t>
  </si>
  <si>
    <t>ETHONLIN2201000264</t>
  </si>
  <si>
    <t>ETHBKK012201000035</t>
  </si>
  <si>
    <t>นาย ปรัชญา ผลถาวร</t>
  </si>
  <si>
    <t>ETHONLIN2201000267</t>
  </si>
  <si>
    <t>ทิพยาภรณ์ ฆ้องวงษ์ นาง</t>
  </si>
  <si>
    <t>ETHBKK012201000036</t>
  </si>
  <si>
    <t>ETHBKK012201000037</t>
  </si>
  <si>
    <t>นางสาว เยาวมาลย์ ล่องตี้</t>
  </si>
  <si>
    <t xml:space="preserve">E-WALLET  11  JAN  2022                                                                                                          </t>
  </si>
  <si>
    <t>ETHONLIN2201000278</t>
  </si>
  <si>
    <t xml:space="preserve">E-WALLET  12 JAN  2022                                                                                                          </t>
  </si>
  <si>
    <t>ETHONLIN2201000280</t>
  </si>
  <si>
    <t>VAN SREYNEANG นาง</t>
  </si>
  <si>
    <t>ETHONLIN2201000281</t>
  </si>
  <si>
    <t>RUN SOCHEATH นางสาว</t>
  </si>
  <si>
    <t>ETHONLIN2201000282</t>
  </si>
  <si>
    <t>RAN LAKHINA นางสาว</t>
  </si>
  <si>
    <t>ETHBKK012201000039</t>
  </si>
  <si>
    <t>นางสาว ศรุชา นาคทรัพย์</t>
  </si>
  <si>
    <t>คืนค่าc4 65900</t>
  </si>
  <si>
    <t>ETHBKK012201000040</t>
  </si>
  <si>
    <t>คืนค่าc4 64599</t>
  </si>
  <si>
    <t>ETHONLIN2201000283</t>
  </si>
  <si>
    <t>YUNG SUNHAY นาย</t>
  </si>
  <si>
    <t>ETHONLIN2201000284</t>
  </si>
  <si>
    <t>Khy Sokny นางสาว</t>
  </si>
  <si>
    <t xml:space="preserve">E-WALLET  14 JAN  2022                                                                                                          </t>
  </si>
  <si>
    <t>ETHBKK012201000042</t>
  </si>
  <si>
    <t>ETHBKK012201000043</t>
  </si>
  <si>
    <t xml:space="preserve">E-WALLET  15 JAN  2022                                                                                                          </t>
  </si>
  <si>
    <t>1/15/2022</t>
  </si>
  <si>
    <t>ETHBKK012201000044</t>
  </si>
  <si>
    <t>นาย ศราวุฒน์ สินธุวรโรจน์</t>
  </si>
  <si>
    <t>ETHBKK012201000045</t>
  </si>
  <si>
    <t>ETHONLIN2201000340</t>
  </si>
  <si>
    <t>SOK KHIM Miss.</t>
  </si>
  <si>
    <t>ETHONLIN2201000341</t>
  </si>
  <si>
    <t>มงคล ระดับวงษ์ นาย</t>
  </si>
  <si>
    <t>ETHONLIN2201000342</t>
  </si>
  <si>
    <t>THAI SORIN นาย</t>
  </si>
  <si>
    <t>ETHONLIN2201000343</t>
  </si>
  <si>
    <t>ท้าว โทมี สะกูมทอง นาง</t>
  </si>
  <si>
    <t>ETHONLIN2201000344</t>
  </si>
  <si>
    <t>THOEURN SOPHEAREAK นาย</t>
  </si>
  <si>
    <t>ETHONLIN2201000345</t>
  </si>
  <si>
    <t>KHAM THEARITH นาย</t>
  </si>
  <si>
    <t>ETHONLIN2201000347</t>
  </si>
  <si>
    <t>NAY CHITRA นาย</t>
  </si>
  <si>
    <t>ETHONLIN2201000348</t>
  </si>
  <si>
    <t>KHUN NGET นาย</t>
  </si>
  <si>
    <t>ETHONLIN2201000349</t>
  </si>
  <si>
    <t>ETHONLIN2201000350</t>
  </si>
  <si>
    <t>ETHONLIN2201000351</t>
  </si>
  <si>
    <t>ETHONLIN2201000352</t>
  </si>
  <si>
    <t>ETHONLIN2201000353</t>
  </si>
  <si>
    <t>ETHONLIN2201000354</t>
  </si>
  <si>
    <t>ETHONLIN2201000355</t>
  </si>
  <si>
    <t>ETHONLIN2201000356</t>
  </si>
  <si>
    <t xml:space="preserve">E-WALLET  16  JAN  2022                                                                                                          </t>
  </si>
  <si>
    <t>ETHONLIN2201000360</t>
  </si>
  <si>
    <t>ETHONLIN2201000361</t>
  </si>
  <si>
    <t>ETHONLIN2201000363</t>
  </si>
  <si>
    <t>ETHONLIN2201000364</t>
  </si>
  <si>
    <t>ETHONLIN2201000365</t>
  </si>
  <si>
    <t>ETHONLIN2201000366</t>
  </si>
  <si>
    <t xml:space="preserve">E-WALLET  17  JAN  2022                                                                                                          </t>
  </si>
  <si>
    <t>ETHBKK012201000046</t>
  </si>
  <si>
    <t>ETHBKK012201000047</t>
  </si>
  <si>
    <t>นาย AM CHHOEM</t>
  </si>
  <si>
    <t>ETHONLIN2201000368</t>
  </si>
  <si>
    <t>ETHONLIN2201000369</t>
  </si>
  <si>
    <t>ETHONLIN2201000370</t>
  </si>
  <si>
    <t>ETHONLIN2201000371</t>
  </si>
  <si>
    <t>ETHONLIN2201000372</t>
  </si>
  <si>
    <t>NOP MAO นาย</t>
  </si>
  <si>
    <t>ETHONLIN2201000373</t>
  </si>
  <si>
    <t>ETHONLIN2201000374</t>
  </si>
  <si>
    <t>ETHBKK012201000048</t>
  </si>
  <si>
    <t>บริษัท วี.เอ็น.ซี.สกินแคร์ จำกัด ( สำนักงานใหญ่ )</t>
  </si>
  <si>
    <t>ETHBKK012201000049</t>
  </si>
  <si>
    <t>นาย วีรพล โสมณี</t>
  </si>
  <si>
    <t xml:space="preserve">E-WALLET  18  JAN  2022                                                                                                          </t>
  </si>
  <si>
    <t>ETHONLIN2201000375</t>
  </si>
  <si>
    <t>ETHONLIN2201000376</t>
  </si>
  <si>
    <t>ETHONLIN2201000377</t>
  </si>
  <si>
    <t>ETHONLIN2201000378</t>
  </si>
  <si>
    <t>ETHONLIN2201000379</t>
  </si>
  <si>
    <t>ETHBKK012201000050</t>
  </si>
  <si>
    <t>นาย อาทิตย์ รักษาราษฎร์</t>
  </si>
  <si>
    <t xml:space="preserve">E-WALLET  19 JAN  2022                                                                                                          </t>
  </si>
  <si>
    <t>ETHONLIN2201000397</t>
  </si>
  <si>
    <t>SOK SOKHA นาย</t>
  </si>
  <si>
    <t>ETHONLIN2201000398</t>
  </si>
  <si>
    <t>RAN KIMHUY นาย</t>
  </si>
  <si>
    <t>ETHONLIN2201000402</t>
  </si>
  <si>
    <t>ETHONLIN2201000403</t>
  </si>
  <si>
    <t>ETHONLIN2201000405</t>
  </si>
  <si>
    <t>ETHONLIN2201000406</t>
  </si>
  <si>
    <t>ETHONLIN2201000407</t>
  </si>
  <si>
    <t>ETHONLIN2201000408</t>
  </si>
  <si>
    <t xml:space="preserve">E-WALLET  20 JAN  2022                                                                                                          </t>
  </si>
  <si>
    <t>ETHBKK012201000052</t>
  </si>
  <si>
    <t>นาง เบญจมาศ อ้นประเสริฐ</t>
  </si>
  <si>
    <t>ETHONLIN2201000443</t>
  </si>
  <si>
    <t>ETHONLIN2201000444</t>
  </si>
  <si>
    <t>ETHONLIN2201000445</t>
  </si>
  <si>
    <t>ETHONLIN2201000446</t>
  </si>
  <si>
    <t>ETHONLIN2201000447</t>
  </si>
  <si>
    <t>ETHONLIN2201000449</t>
  </si>
  <si>
    <t>MONG SOPHEAP Mrs.</t>
  </si>
  <si>
    <t>ETHONLIN2201000451</t>
  </si>
  <si>
    <t>LOEUM SOLAT Mr.</t>
  </si>
  <si>
    <t>ETHONLIN2201000455</t>
  </si>
  <si>
    <t>ETHONLIN2201000456</t>
  </si>
  <si>
    <t>ETHONLIN2201000457</t>
  </si>
  <si>
    <t xml:space="preserve">E-WALLET  21 JAN  2022                                                                                                          </t>
  </si>
  <si>
    <t>ETHBKK012201000053</t>
  </si>
  <si>
    <t>บริษัท กุลไลฟ์ 24 จำกัด (สำนักงานใหญ่)</t>
  </si>
  <si>
    <t>ETHONLIN2201000459</t>
  </si>
  <si>
    <t>กิตติภูมิ เจริญ นาย</t>
  </si>
  <si>
    <t>ETHONLIN2201000460</t>
  </si>
  <si>
    <t xml:space="preserve">E-WALLET 22 JAN  2022                                                                                                          </t>
  </si>
  <si>
    <t>1/22/2022</t>
  </si>
  <si>
    <t>ETHONLIN2201000475</t>
  </si>
  <si>
    <t>ETHONLIN2201000474</t>
  </si>
  <si>
    <t>ETHONLIN2201000473</t>
  </si>
  <si>
    <t>ETHONLIN2201000472</t>
  </si>
  <si>
    <t>ETHONLIN2201000471</t>
  </si>
  <si>
    <t>ETHONLIN2201000470</t>
  </si>
  <si>
    <t>ETHONLIN2201000469</t>
  </si>
  <si>
    <t>ETHONLIN2201000468</t>
  </si>
  <si>
    <t>ETHONLIN2201000467</t>
  </si>
  <si>
    <t>ETHONLIN2201000466</t>
  </si>
  <si>
    <t>ETHONLIN2201000465</t>
  </si>
  <si>
    <t>ETHONLIN2201000464</t>
  </si>
  <si>
    <t>ETHONLIN2201000463</t>
  </si>
  <si>
    <t>ETHONLIN2201000462</t>
  </si>
  <si>
    <t>ETHONLIN2201000461</t>
  </si>
  <si>
    <t xml:space="preserve">E-WALLET  23 JAN  2022                                                                                                          </t>
  </si>
  <si>
    <t>ETHBKK012201000054</t>
  </si>
  <si>
    <t>นาย สิริศักดิ์ นมพุก</t>
  </si>
  <si>
    <t>ETHBKK012201000055</t>
  </si>
  <si>
    <t>นาย บุญลักษณ์ แสงอุ่น</t>
  </si>
  <si>
    <t xml:space="preserve">E-WALLET 24 JAN  2022                                                                                                          </t>
  </si>
  <si>
    <t>1/24/2022</t>
  </si>
  <si>
    <t>ETHBKK012201000056</t>
  </si>
  <si>
    <t>ETHONLIN2201000535</t>
  </si>
  <si>
    <t>ETHONLIN2201000537</t>
  </si>
  <si>
    <t>CHRON KEO นางสาว</t>
  </si>
  <si>
    <t>ETHONLIN2201000538</t>
  </si>
  <si>
    <t>ETHONLIN2201000540</t>
  </si>
  <si>
    <t>ETHONLIN2201000541</t>
  </si>
  <si>
    <t>KHY SOKNOEUN นาย</t>
  </si>
  <si>
    <t>ETHONLIN2201000542</t>
  </si>
  <si>
    <t>ETHONLIN2201000544</t>
  </si>
  <si>
    <t>ETHONLIN2201000547</t>
  </si>
  <si>
    <t>ยศวีร์ โคตรดี นางสาว</t>
  </si>
  <si>
    <t>ETHONLIN2201000549</t>
  </si>
  <si>
    <t xml:space="preserve">E-WALLET 25 JAN  2022                                                                                                          </t>
  </si>
  <si>
    <t>1/25/2022</t>
  </si>
  <si>
    <t>ETHBKK012201000057</t>
  </si>
  <si>
    <t>นาย KHAI KHY</t>
  </si>
  <si>
    <t>ETHBKK012201000058</t>
  </si>
  <si>
    <t>นางสาว CHHIM CHHING</t>
  </si>
  <si>
    <t>ETHONLIN2201000565</t>
  </si>
  <si>
    <t>ETHONLIN2201000568</t>
  </si>
  <si>
    <t>ETHONLIN2201000569</t>
  </si>
  <si>
    <t xml:space="preserve">E-WALLET 26 JAN  2022                                                                                                          </t>
  </si>
  <si>
    <t>1/26/2022</t>
  </si>
  <si>
    <t>ETHONLIN2201000574</t>
  </si>
  <si>
    <t>RATH PHYRUM นาง</t>
  </si>
  <si>
    <t>ETHONLIN2201000575</t>
  </si>
  <si>
    <t>NGOR PHEARITH นาง</t>
  </si>
  <si>
    <t>ETHONLIN2201000577</t>
  </si>
  <si>
    <t>ETHONLIN2201000578</t>
  </si>
  <si>
    <t>ETHONLIN2201000579</t>
  </si>
  <si>
    <t>ETHONLIN2201000580</t>
  </si>
  <si>
    <t>ETHONLIN2201000582</t>
  </si>
  <si>
    <t>TE BUNCHHAY นาย</t>
  </si>
  <si>
    <t>ETHONLIN2201000583</t>
  </si>
  <si>
    <t xml:space="preserve">E-WALLET 27 JAN  2022                                                                                                          </t>
  </si>
  <si>
    <t>ETHONLIN2201000584</t>
  </si>
  <si>
    <t>ETHONLIN2201000585</t>
  </si>
  <si>
    <t>ETHONLIN2201000586</t>
  </si>
  <si>
    <t>ETHONLIN2201000587</t>
  </si>
  <si>
    <t>ETHONLIN2201000588</t>
  </si>
  <si>
    <t>ETHONLIN2201000589</t>
  </si>
  <si>
    <t>นางสาว ธนัธศ์สอร เสน่ห์ดุษฎี นางสาว</t>
  </si>
  <si>
    <t xml:space="preserve">E-WALLET 28 JAN  2022                                                                                                          </t>
  </si>
  <si>
    <t>ETHBKK012201000059</t>
  </si>
  <si>
    <t xml:space="preserve">E-WALLET 29 JAN  2022                                                                                                          </t>
  </si>
  <si>
    <t xml:space="preserve">E-WALLET 30 JAN  2022                                                                                                          </t>
  </si>
  <si>
    <t>ETHONLIN2201000705</t>
  </si>
  <si>
    <t>ETHONLIN2201000704</t>
  </si>
  <si>
    <t>ETHONLIN2201000703</t>
  </si>
  <si>
    <t xml:space="preserve">E-WALLET 31 JAN  2022                                                                                                          </t>
  </si>
  <si>
    <t>ETHONLIN2201000709</t>
  </si>
  <si>
    <t>ETHONLIN2201000710</t>
  </si>
  <si>
    <t>ETHONLIN2201000711</t>
  </si>
  <si>
    <t>ETHBKK012201000060</t>
  </si>
  <si>
    <t>ETHBKK012201000061</t>
  </si>
  <si>
    <t>บริษัท เอ็น.พี มาร์เก็ตติ้ง แบรนด์ จำกัด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</si>
</sst>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,###_);\(#,###\)"/>
    <numFmt numFmtId="166" formatCode="yyyy-mm-dd"/>
  </numFmts>
  <fonts count="21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6.0"/>
      <color rgb="FF000000"/>
      <name val="Calibri"/>
    </font>
    <font>
      <sz val="14.0"/>
      <color rgb="FF34A853"/>
      <name val="Calibri"/>
    </font>
    <font>
      <sz val="14.0"/>
      <color rgb="FF000000"/>
      <name val="Calibri"/>
    </font>
    <font>
      <sz val="14.0"/>
      <color rgb="FFFF0000"/>
      <name val="Calibri"/>
    </font>
    <font>
      <sz val="14.0"/>
      <color theme="1"/>
      <name val="Arial"/>
    </font>
    <font>
      <b/>
      <sz val="18.0"/>
      <color theme="1"/>
      <name val="Calibri"/>
    </font>
    <font>
      <sz val="14.0"/>
      <color rgb="FF4A86E8"/>
      <name val="Calibri"/>
    </font>
    <font>
      <sz val="14.0"/>
      <color rgb="FFFF00FF"/>
      <name val="Calibri"/>
    </font>
    <font>
      <sz val="14.0"/>
      <color theme="5"/>
      <name val="Calibri"/>
    </font>
    <font>
      <sz val="14.0"/>
      <color rgb="FFEA4335"/>
      <name val="Calibri"/>
    </font>
    <font>
      <sz val="14.0"/>
      <color rgb="FFFF9900"/>
      <name val="Calibri"/>
    </font>
    <font>
      <sz val="14.0"/>
      <color theme="4"/>
      <name val="Calibri"/>
    </font>
    <font>
      <sz val="14.0"/>
      <color rgb="FF4285F4"/>
      <name val="Calibri"/>
    </font>
    <font>
      <sz val="14.0"/>
      <color rgb="FF3E3E3E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3" fontId="4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6" fillId="0" fontId="2" numFmtId="0" xfId="0" applyBorder="1" applyFont="1"/>
    <xf borderId="5" fillId="3" fontId="5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top"/>
    </xf>
    <xf borderId="7" fillId="0" fontId="2" numFmtId="0" xfId="0" applyBorder="1" applyFont="1"/>
    <xf borderId="4" fillId="3" fontId="4" numFmtId="0" xfId="0" applyAlignment="1" applyBorder="1" applyFont="1">
      <alignment horizontal="center" vertical="bottom"/>
    </xf>
    <xf borderId="4" fillId="4" fontId="6" numFmtId="0" xfId="0" applyAlignment="1" applyBorder="1" applyFill="1" applyFont="1">
      <alignment horizontal="center" vertical="bottom"/>
    </xf>
    <xf borderId="4" fillId="0" fontId="7" numFmtId="164" xfId="0" applyAlignment="1" applyBorder="1" applyFont="1" applyNumberFormat="1">
      <alignment horizontal="right" readingOrder="0" shrinkToFit="0" vertical="bottom" wrapText="0"/>
    </xf>
    <xf borderId="4" fillId="0" fontId="7" numFmtId="4" xfId="0" applyAlignment="1" applyBorder="1" applyFont="1" applyNumberFormat="1">
      <alignment horizontal="left" readingOrder="0"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4" fillId="4" fontId="6" numFmtId="38" xfId="0" applyAlignment="1" applyBorder="1" applyFont="1" applyNumberFormat="1">
      <alignment vertical="bottom"/>
    </xf>
    <xf borderId="4" fillId="4" fontId="6" numFmtId="38" xfId="0" applyAlignment="1" applyBorder="1" applyFont="1" applyNumberFormat="1">
      <alignment readingOrder="0" vertical="bottom"/>
    </xf>
    <xf borderId="4" fillId="4" fontId="8" numFmtId="38" xfId="0" applyAlignment="1" applyBorder="1" applyFont="1" applyNumberFormat="1">
      <alignment horizontal="center" vertical="bottom"/>
    </xf>
    <xf borderId="4" fillId="0" fontId="6" numFmtId="38" xfId="0" applyAlignment="1" applyBorder="1" applyFont="1" applyNumberFormat="1">
      <alignment vertical="bottom"/>
    </xf>
    <xf borderId="4" fillId="0" fontId="9" numFmtId="38" xfId="0" applyAlignment="1" applyBorder="1" applyFont="1" applyNumberFormat="1">
      <alignment horizontal="right" readingOrder="0" shrinkToFit="0" vertical="bottom" wrapText="0"/>
    </xf>
    <xf borderId="4" fillId="0" fontId="10" numFmtId="38" xfId="0" applyAlignment="1" applyBorder="1" applyFont="1" applyNumberFormat="1">
      <alignment readingOrder="0" shrinkToFit="0" vertical="bottom" wrapText="0"/>
    </xf>
    <xf borderId="4" fillId="0" fontId="11" numFmtId="38" xfId="0" applyAlignment="1" applyBorder="1" applyFont="1" applyNumberFormat="1">
      <alignment horizontal="center" vertical="bottom"/>
    </xf>
    <xf borderId="0" fillId="4" fontId="3" numFmtId="0" xfId="0" applyAlignment="1" applyFont="1">
      <alignment vertical="bottom"/>
    </xf>
    <xf borderId="4" fillId="4" fontId="8" numFmtId="38" xfId="0" applyAlignment="1" applyBorder="1" applyFont="1" applyNumberFormat="1">
      <alignment horizontal="center" readingOrder="0" vertical="bottom"/>
    </xf>
    <xf borderId="4" fillId="0" fontId="3" numFmtId="38" xfId="0" applyAlignment="1" applyBorder="1" applyFont="1" applyNumberFormat="1">
      <alignment vertical="bottom"/>
    </xf>
    <xf borderId="4" fillId="0" fontId="7" numFmtId="38" xfId="0" applyAlignment="1" applyBorder="1" applyFont="1" applyNumberFormat="1">
      <alignment horizontal="left" readingOrder="0" shrinkToFit="0" vertical="bottom" wrapText="0"/>
    </xf>
    <xf borderId="4" fillId="0" fontId="3" numFmtId="0" xfId="0" applyAlignment="1" applyBorder="1" applyFont="1">
      <alignment vertical="bottom"/>
    </xf>
    <xf borderId="4" fillId="0" fontId="8" numFmtId="165" xfId="0" applyAlignment="1" applyBorder="1" applyFont="1" applyNumberFormat="1">
      <alignment horizontal="center" vertical="bottom"/>
    </xf>
    <xf borderId="4" fillId="0" fontId="6" numFmtId="165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vertical="bottom"/>
    </xf>
    <xf borderId="1" fillId="4" fontId="12" numFmtId="165" xfId="0" applyAlignment="1" applyBorder="1" applyFont="1" applyNumberFormat="1">
      <alignment horizontal="center" vertical="bottom"/>
    </xf>
    <xf borderId="4" fillId="0" fontId="6" numFmtId="38" xfId="0" applyAlignment="1" applyBorder="1" applyFont="1" applyNumberFormat="1">
      <alignment readingOrder="0" vertical="bottom"/>
    </xf>
    <xf borderId="4" fillId="0" fontId="6" numFmtId="165" xfId="0" applyAlignment="1" applyBorder="1" applyFont="1" applyNumberFormat="1">
      <alignment horizontal="center" readingOrder="0" vertical="bottom"/>
    </xf>
    <xf borderId="4" fillId="4" fontId="13" numFmtId="38" xfId="0" applyAlignment="1" applyBorder="1" applyFont="1" applyNumberFormat="1">
      <alignment readingOrder="0" vertical="bottom"/>
    </xf>
    <xf borderId="4" fillId="4" fontId="14" numFmtId="38" xfId="0" applyAlignment="1" applyBorder="1" applyFont="1" applyNumberFormat="1">
      <alignment readingOrder="0" vertical="bottom"/>
    </xf>
    <xf borderId="4" fillId="0" fontId="15" numFmtId="38" xfId="0" applyAlignment="1" applyBorder="1" applyFont="1" applyNumberFormat="1">
      <alignment vertical="bottom"/>
    </xf>
    <xf borderId="4" fillId="4" fontId="14" numFmtId="38" xfId="0" applyAlignment="1" applyBorder="1" applyFont="1" applyNumberFormat="1">
      <alignment vertical="bottom"/>
    </xf>
    <xf borderId="4" fillId="0" fontId="15" numFmtId="38" xfId="0" applyAlignment="1" applyBorder="1" applyFont="1" applyNumberFormat="1">
      <alignment readingOrder="0" vertical="bottom"/>
    </xf>
    <xf borderId="4" fillId="4" fontId="13" numFmtId="38" xfId="0" applyAlignment="1" applyBorder="1" applyFont="1" applyNumberFormat="1">
      <alignment vertical="bottom"/>
    </xf>
    <xf borderId="4" fillId="0" fontId="10" numFmtId="38" xfId="0" applyAlignment="1" applyBorder="1" applyFont="1" applyNumberFormat="1">
      <alignment readingOrder="0" vertical="bottom"/>
    </xf>
    <xf borderId="4" fillId="0" fontId="13" numFmtId="165" xfId="0" applyAlignment="1" applyBorder="1" applyFont="1" applyNumberFormat="1">
      <alignment horizontal="center" vertical="bottom"/>
    </xf>
    <xf borderId="4" fillId="0" fontId="14" numFmtId="165" xfId="0" applyAlignment="1" applyBorder="1" applyFont="1" applyNumberFormat="1">
      <alignment horizontal="center" vertical="bottom"/>
    </xf>
    <xf borderId="4" fillId="0" fontId="10" numFmtId="165" xfId="0" applyAlignment="1" applyBorder="1" applyFont="1" applyNumberFormat="1">
      <alignment horizontal="center" vertical="bottom"/>
    </xf>
    <xf borderId="4" fillId="0" fontId="16" numFmtId="38" xfId="0" applyAlignment="1" applyBorder="1" applyFont="1" applyNumberFormat="1">
      <alignment readingOrder="0" vertical="bottom"/>
    </xf>
    <xf borderId="4" fillId="4" fontId="6" numFmtId="0" xfId="0" applyAlignment="1" applyBorder="1" applyFont="1">
      <alignment horizontal="center" readingOrder="0" vertical="bottom"/>
    </xf>
    <xf borderId="5" fillId="3" fontId="5" numFmtId="0" xfId="0" applyAlignment="1" applyBorder="1" applyFont="1">
      <alignment horizontal="center" vertical="top"/>
    </xf>
    <xf borderId="4" fillId="0" fontId="10" numFmtId="38" xfId="0" applyAlignment="1" applyBorder="1" applyFont="1" applyNumberFormat="1">
      <alignment shrinkToFit="0" vertical="bottom" wrapText="0"/>
    </xf>
    <xf borderId="4" fillId="4" fontId="17" numFmtId="38" xfId="0" applyAlignment="1" applyBorder="1" applyFont="1" applyNumberFormat="1">
      <alignment vertical="bottom"/>
    </xf>
    <xf borderId="4" fillId="4" fontId="18" numFmtId="38" xfId="0" applyAlignment="1" applyBorder="1" applyFont="1" applyNumberFormat="1">
      <alignment vertical="bottom"/>
    </xf>
    <xf borderId="4" fillId="0" fontId="6" numFmtId="38" xfId="0" applyAlignment="1" applyBorder="1" applyFont="1" applyNumberFormat="1">
      <alignment horizontal="right" readingOrder="0" shrinkToFit="0" vertical="bottom" wrapText="0"/>
    </xf>
    <xf borderId="4" fillId="4" fontId="17" numFmtId="38" xfId="0" applyAlignment="1" applyBorder="1" applyFont="1" applyNumberFormat="1">
      <alignment readingOrder="0" vertical="bottom"/>
    </xf>
    <xf borderId="4" fillId="4" fontId="18" numFmtId="38" xfId="0" applyAlignment="1" applyBorder="1" applyFont="1" applyNumberFormat="1">
      <alignment readingOrder="0" vertical="bottom"/>
    </xf>
    <xf borderId="4" fillId="0" fontId="17" numFmtId="165" xfId="0" applyAlignment="1" applyBorder="1" applyFont="1" applyNumberFormat="1">
      <alignment horizontal="center" vertical="bottom"/>
    </xf>
    <xf borderId="4" fillId="0" fontId="18" numFmtId="165" xfId="0" applyAlignment="1" applyBorder="1" applyFont="1" applyNumberFormat="1">
      <alignment horizontal="center" vertical="bottom"/>
    </xf>
    <xf borderId="4" fillId="0" fontId="11" numFmtId="38" xfId="0" applyAlignment="1" applyBorder="1" applyFont="1" applyNumberFormat="1">
      <alignment horizontal="center" readingOrder="0" vertical="bottom"/>
    </xf>
    <xf borderId="4" fillId="0" fontId="7" numFmtId="0" xfId="0" applyAlignment="1" applyBorder="1" applyFont="1">
      <alignment horizontal="right" readingOrder="0" shrinkToFit="0" vertical="bottom" wrapText="0"/>
    </xf>
    <xf borderId="4" fillId="4" fontId="19" numFmtId="38" xfId="0" applyAlignment="1" applyBorder="1" applyFont="1" applyNumberFormat="1">
      <alignment readingOrder="0" vertical="bottom"/>
    </xf>
    <xf borderId="4" fillId="0" fontId="9" numFmtId="0" xfId="0" applyAlignment="1" applyBorder="1" applyFont="1">
      <alignment horizontal="center" readingOrder="0" shrinkToFit="0" vertical="bottom" wrapText="0"/>
    </xf>
    <xf borderId="4" fillId="0" fontId="9" numFmtId="4" xfId="0" applyAlignment="1" applyBorder="1" applyFont="1" applyNumberFormat="1">
      <alignment horizontal="center" readingOrder="0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9" numFmtId="38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horizontal="right" readingOrder="0" shrinkToFit="0" vertical="bottom" wrapText="0"/>
    </xf>
    <xf borderId="4" fillId="0" fontId="9" numFmtId="4" xfId="0" applyAlignment="1" applyBorder="1" applyFont="1" applyNumberFormat="1">
      <alignment horizontal="left" readingOrder="0" shrinkToFit="0" vertical="bottom" wrapText="0"/>
    </xf>
    <xf borderId="4" fillId="0" fontId="9" numFmtId="0" xfId="0" applyAlignment="1" applyBorder="1" applyFont="1">
      <alignment horizontal="left" readingOrder="0" shrinkToFit="0" vertical="bottom" wrapText="0"/>
    </xf>
    <xf borderId="4" fillId="0" fontId="10" numFmtId="165" xfId="0" applyAlignment="1" applyBorder="1" applyFont="1" applyNumberFormat="1">
      <alignment horizontal="center" readingOrder="0" vertical="bottom"/>
    </xf>
    <xf borderId="4" fillId="5" fontId="20" numFmtId="166" xfId="0" applyAlignment="1" applyBorder="1" applyFill="1" applyFont="1" applyNumberFormat="1">
      <alignment horizontal="center" readingOrder="0"/>
    </xf>
    <xf borderId="4" fillId="5" fontId="20" numFmtId="4" xfId="0" applyAlignment="1" applyBorder="1" applyFont="1" applyNumberFormat="1">
      <alignment horizontal="center" readingOrder="0"/>
    </xf>
    <xf borderId="4" fillId="5" fontId="20" numFmtId="0" xfId="0" applyAlignment="1" applyBorder="1" applyFont="1">
      <alignment horizontal="center" readingOrder="0"/>
    </xf>
    <xf borderId="4" fillId="5" fontId="20" numFmtId="0" xfId="0" applyAlignment="1" applyBorder="1" applyFont="1">
      <alignment horizontal="left" readingOrder="0"/>
    </xf>
    <xf borderId="4" fillId="0" fontId="10" numFmtId="38" xfId="0" applyAlignment="1" applyBorder="1" applyFont="1" applyNumberFormat="1">
      <alignment vertical="bottom"/>
    </xf>
    <xf borderId="4" fillId="0" fontId="8" numFmtId="38" xfId="0" applyAlignment="1" applyBorder="1" applyFont="1" applyNumberFormat="1">
      <alignment horizontal="right" readingOrder="0" shrinkToFit="0" vertical="bottom" wrapText="0"/>
    </xf>
    <xf borderId="4" fillId="0" fontId="8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9.13"/>
    <col customWidth="1" min="5" max="5" width="57.13"/>
    <col customWidth="1" min="12" max="12" width="16.88"/>
    <col customWidth="1" min="14" max="14" width="49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44652.0</v>
      </c>
      <c r="C5" s="15" t="s">
        <v>18</v>
      </c>
      <c r="D5" s="16">
        <v>65297.0</v>
      </c>
      <c r="E5" s="16" t="s">
        <v>19</v>
      </c>
      <c r="F5" s="17"/>
      <c r="G5" s="18">
        <v>0.0</v>
      </c>
      <c r="H5" s="18"/>
      <c r="I5" s="19"/>
      <c r="J5" s="17"/>
      <c r="K5" s="20"/>
      <c r="L5" s="21">
        <v>5000.0</v>
      </c>
      <c r="M5" s="22">
        <f t="shared" ref="M5:M12" si="1">SUM(F5+G5+H5+I5+J5+K5-L5)</f>
        <v>-5000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44652.0</v>
      </c>
      <c r="C6" s="15" t="s">
        <v>20</v>
      </c>
      <c r="D6" s="16">
        <v>50070.0</v>
      </c>
      <c r="E6" s="16" t="s">
        <v>21</v>
      </c>
      <c r="F6" s="17"/>
      <c r="G6" s="17"/>
      <c r="H6" s="17"/>
      <c r="I6" s="25">
        <v>2000.0</v>
      </c>
      <c r="J6" s="17"/>
      <c r="K6" s="20"/>
      <c r="L6" s="21">
        <v>2000.0</v>
      </c>
      <c r="M6" s="22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44652.0</v>
      </c>
      <c r="C7" s="15" t="s">
        <v>22</v>
      </c>
      <c r="D7" s="16">
        <v>36555.0</v>
      </c>
      <c r="E7" s="16" t="s">
        <v>23</v>
      </c>
      <c r="F7" s="17"/>
      <c r="G7" s="17"/>
      <c r="H7" s="17"/>
      <c r="I7" s="25">
        <v>7894.0</v>
      </c>
      <c r="J7" s="17"/>
      <c r="K7" s="20"/>
      <c r="L7" s="21">
        <v>7894.0</v>
      </c>
      <c r="M7" s="22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14">
        <v>44652.0</v>
      </c>
      <c r="C8" s="15" t="s">
        <v>24</v>
      </c>
      <c r="D8" s="16">
        <v>62815.0</v>
      </c>
      <c r="E8" s="16" t="s">
        <v>25</v>
      </c>
      <c r="F8" s="17"/>
      <c r="G8" s="17"/>
      <c r="H8" s="17"/>
      <c r="I8" s="25">
        <v>2421.0</v>
      </c>
      <c r="J8" s="17"/>
      <c r="K8" s="20"/>
      <c r="L8" s="21">
        <v>2421.0</v>
      </c>
      <c r="M8" s="22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14">
        <v>44652.0</v>
      </c>
      <c r="C9" s="15" t="s">
        <v>26</v>
      </c>
      <c r="D9" s="16">
        <v>36556.0</v>
      </c>
      <c r="E9" s="16" t="s">
        <v>27</v>
      </c>
      <c r="F9" s="17"/>
      <c r="G9" s="17"/>
      <c r="H9" s="17"/>
      <c r="I9" s="25">
        <v>620.0</v>
      </c>
      <c r="J9" s="17"/>
      <c r="K9" s="20"/>
      <c r="L9" s="21">
        <v>620.0</v>
      </c>
      <c r="M9" s="22">
        <f t="shared" si="1"/>
        <v>0</v>
      </c>
      <c r="N9" s="26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>
        <v>6.0</v>
      </c>
      <c r="B10" s="14">
        <v>44652.0</v>
      </c>
      <c r="C10" s="15" t="s">
        <v>28</v>
      </c>
      <c r="D10" s="16">
        <v>64740.0</v>
      </c>
      <c r="E10" s="16" t="s">
        <v>29</v>
      </c>
      <c r="F10" s="17"/>
      <c r="G10" s="17"/>
      <c r="H10" s="17"/>
      <c r="I10" s="25">
        <v>200.0</v>
      </c>
      <c r="J10" s="17"/>
      <c r="K10" s="20"/>
      <c r="L10" s="21">
        <v>200.0</v>
      </c>
      <c r="M10" s="22">
        <f t="shared" si="1"/>
        <v>0</v>
      </c>
      <c r="N10" s="26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>
        <v>7.0</v>
      </c>
      <c r="B11" s="14">
        <v>44652.0</v>
      </c>
      <c r="C11" s="15" t="s">
        <v>30</v>
      </c>
      <c r="D11" s="16">
        <v>62815.0</v>
      </c>
      <c r="E11" s="16" t="s">
        <v>25</v>
      </c>
      <c r="F11" s="17"/>
      <c r="G11" s="17"/>
      <c r="H11" s="18">
        <v>0.0</v>
      </c>
      <c r="I11" s="19"/>
      <c r="J11" s="17"/>
      <c r="K11" s="20"/>
      <c r="L11" s="21">
        <v>600.0</v>
      </c>
      <c r="M11" s="22">
        <f t="shared" si="1"/>
        <v>-600</v>
      </c>
      <c r="N11" s="27" t="s">
        <v>31</v>
      </c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/>
      <c r="B12" s="28"/>
      <c r="C12" s="28"/>
      <c r="D12" s="28"/>
      <c r="E12" s="28"/>
      <c r="F12" s="29">
        <f t="shared" ref="F12:L12" si="2">SUM(F5:F11)</f>
        <v>0</v>
      </c>
      <c r="G12" s="29">
        <f t="shared" si="2"/>
        <v>0</v>
      </c>
      <c r="H12" s="29">
        <f t="shared" si="2"/>
        <v>0</v>
      </c>
      <c r="I12" s="29">
        <f t="shared" si="2"/>
        <v>13135</v>
      </c>
      <c r="J12" s="29">
        <f t="shared" si="2"/>
        <v>0</v>
      </c>
      <c r="K12" s="29">
        <f t="shared" si="2"/>
        <v>0</v>
      </c>
      <c r="L12" s="30">
        <f t="shared" si="2"/>
        <v>18735</v>
      </c>
      <c r="M12" s="22">
        <f t="shared" si="1"/>
        <v>-5600</v>
      </c>
      <c r="N12" s="31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28"/>
      <c r="B13" s="28"/>
      <c r="C13" s="28"/>
      <c r="D13" s="28"/>
      <c r="E13" s="28"/>
      <c r="F13" s="32">
        <f>SUM(J12+K12+L12+M12+N12+O12)</f>
        <v>13135</v>
      </c>
      <c r="G13" s="2"/>
      <c r="H13" s="2"/>
      <c r="I13" s="2"/>
      <c r="J13" s="3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5">
    <mergeCell ref="M2:M4"/>
    <mergeCell ref="N2:N4"/>
    <mergeCell ref="F3:F4"/>
    <mergeCell ref="G3:H3"/>
    <mergeCell ref="F13:J13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9.13"/>
    <col customWidth="1" min="5" max="5" width="37.5"/>
    <col customWidth="1" min="12" max="12" width="16.88"/>
    <col customWidth="1" min="14" max="14" width="49.25"/>
  </cols>
  <sheetData>
    <row r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44682.0</v>
      </c>
      <c r="C5" s="15" t="s">
        <v>33</v>
      </c>
      <c r="D5" s="16">
        <v>46980.0</v>
      </c>
      <c r="E5" s="16" t="s">
        <v>34</v>
      </c>
      <c r="F5" s="17"/>
      <c r="G5" s="18"/>
      <c r="H5" s="18"/>
      <c r="I5" s="25">
        <v>150.0</v>
      </c>
      <c r="J5" s="17"/>
      <c r="K5" s="20"/>
      <c r="L5" s="21">
        <v>150.0</v>
      </c>
      <c r="M5" s="22">
        <f t="shared" ref="M5:M32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44682.0</v>
      </c>
      <c r="C6" s="15" t="s">
        <v>35</v>
      </c>
      <c r="D6" s="16">
        <v>10002.0</v>
      </c>
      <c r="E6" s="16" t="s">
        <v>36</v>
      </c>
      <c r="F6" s="17"/>
      <c r="G6" s="18">
        <v>1500.0</v>
      </c>
      <c r="H6" s="17"/>
      <c r="I6" s="25"/>
      <c r="J6" s="17"/>
      <c r="K6" s="20"/>
      <c r="L6" s="21">
        <v>1500.0</v>
      </c>
      <c r="M6" s="22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44682.0</v>
      </c>
      <c r="C7" s="15" t="s">
        <v>37</v>
      </c>
      <c r="D7" s="16">
        <v>34958.0</v>
      </c>
      <c r="E7" s="16" t="s">
        <v>38</v>
      </c>
      <c r="F7" s="17"/>
      <c r="G7" s="17"/>
      <c r="H7" s="17"/>
      <c r="I7" s="25">
        <v>290.0</v>
      </c>
      <c r="J7" s="17"/>
      <c r="K7" s="20"/>
      <c r="L7" s="21">
        <v>290.0</v>
      </c>
      <c r="M7" s="22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14">
        <v>44652.0</v>
      </c>
      <c r="C8" s="15" t="s">
        <v>39</v>
      </c>
      <c r="D8" s="16">
        <v>23221.0</v>
      </c>
      <c r="E8" s="16" t="s">
        <v>40</v>
      </c>
      <c r="F8" s="17"/>
      <c r="G8" s="17"/>
      <c r="H8" s="17"/>
      <c r="I8" s="25"/>
      <c r="J8" s="17"/>
      <c r="K8" s="33">
        <v>300.0</v>
      </c>
      <c r="L8" s="21">
        <v>300.0</v>
      </c>
      <c r="M8" s="22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14">
        <v>44652.0</v>
      </c>
      <c r="C9" s="15" t="s">
        <v>41</v>
      </c>
      <c r="D9" s="16">
        <v>57582.0</v>
      </c>
      <c r="E9" s="16" t="s">
        <v>42</v>
      </c>
      <c r="F9" s="17"/>
      <c r="G9" s="17"/>
      <c r="H9" s="17"/>
      <c r="I9" s="25"/>
      <c r="J9" s="17"/>
      <c r="K9" s="33">
        <v>707.0</v>
      </c>
      <c r="L9" s="21">
        <v>707.0</v>
      </c>
      <c r="M9" s="22">
        <f t="shared" si="1"/>
        <v>0</v>
      </c>
      <c r="N9" s="26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>
        <v>6.0</v>
      </c>
      <c r="B10" s="14">
        <v>44652.0</v>
      </c>
      <c r="C10" s="15" t="s">
        <v>43</v>
      </c>
      <c r="D10" s="16">
        <v>57582.0</v>
      </c>
      <c r="E10" s="16" t="s">
        <v>42</v>
      </c>
      <c r="F10" s="17"/>
      <c r="G10" s="17"/>
      <c r="H10" s="17"/>
      <c r="I10" s="25"/>
      <c r="J10" s="17"/>
      <c r="K10" s="33">
        <v>250.0</v>
      </c>
      <c r="L10" s="21">
        <v>250.0</v>
      </c>
      <c r="M10" s="22">
        <f t="shared" si="1"/>
        <v>0</v>
      </c>
      <c r="N10" s="26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>
        <v>7.0</v>
      </c>
      <c r="B11" s="14">
        <v>44652.0</v>
      </c>
      <c r="C11" s="15" t="s">
        <v>44</v>
      </c>
      <c r="D11" s="16">
        <v>66619.0</v>
      </c>
      <c r="E11" s="16" t="s">
        <v>45</v>
      </c>
      <c r="F11" s="17"/>
      <c r="G11" s="17"/>
      <c r="H11" s="18"/>
      <c r="I11" s="19"/>
      <c r="J11" s="17"/>
      <c r="K11" s="33">
        <v>6153.0</v>
      </c>
      <c r="L11" s="21">
        <v>6153.0</v>
      </c>
      <c r="M11" s="22">
        <f t="shared" si="1"/>
        <v>0</v>
      </c>
      <c r="N11" s="27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>
        <v>8.0</v>
      </c>
      <c r="B12" s="14">
        <v>44652.0</v>
      </c>
      <c r="C12" s="15" t="s">
        <v>46</v>
      </c>
      <c r="D12" s="16">
        <v>66622.0</v>
      </c>
      <c r="E12" s="16" t="s">
        <v>47</v>
      </c>
      <c r="F12" s="17"/>
      <c r="G12" s="17"/>
      <c r="H12" s="18"/>
      <c r="I12" s="19"/>
      <c r="J12" s="17"/>
      <c r="K12" s="33">
        <v>6153.0</v>
      </c>
      <c r="L12" s="21">
        <v>6153.0</v>
      </c>
      <c r="M12" s="22">
        <f t="shared" si="1"/>
        <v>0</v>
      </c>
      <c r="N12" s="27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3">
        <v>9.0</v>
      </c>
      <c r="B13" s="14">
        <v>44652.0</v>
      </c>
      <c r="C13" s="15" t="s">
        <v>48</v>
      </c>
      <c r="D13" s="16">
        <v>58229.0</v>
      </c>
      <c r="E13" s="16" t="s">
        <v>49</v>
      </c>
      <c r="F13" s="17"/>
      <c r="G13" s="17"/>
      <c r="H13" s="18"/>
      <c r="I13" s="19"/>
      <c r="J13" s="17"/>
      <c r="K13" s="33">
        <v>1746.0</v>
      </c>
      <c r="L13" s="21">
        <v>1746.0</v>
      </c>
      <c r="M13" s="22">
        <f t="shared" si="1"/>
        <v>0</v>
      </c>
      <c r="N13" s="27"/>
      <c r="O13" s="24"/>
      <c r="P13" s="2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3">
        <v>10.0</v>
      </c>
      <c r="B14" s="14">
        <v>44652.0</v>
      </c>
      <c r="C14" s="15" t="s">
        <v>50</v>
      </c>
      <c r="D14" s="16">
        <v>64022.0</v>
      </c>
      <c r="E14" s="16" t="s">
        <v>51</v>
      </c>
      <c r="F14" s="17"/>
      <c r="G14" s="17"/>
      <c r="H14" s="18"/>
      <c r="I14" s="19"/>
      <c r="J14" s="17"/>
      <c r="K14" s="33">
        <v>260.0</v>
      </c>
      <c r="L14" s="21">
        <v>260.0</v>
      </c>
      <c r="M14" s="22">
        <f t="shared" si="1"/>
        <v>0</v>
      </c>
      <c r="N14" s="27"/>
      <c r="O14" s="24"/>
      <c r="P14" s="2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3">
        <v>11.0</v>
      </c>
      <c r="B15" s="14">
        <v>44652.0</v>
      </c>
      <c r="C15" s="15" t="s">
        <v>52</v>
      </c>
      <c r="D15" s="16">
        <v>64023.0</v>
      </c>
      <c r="E15" s="16" t="s">
        <v>53</v>
      </c>
      <c r="F15" s="17"/>
      <c r="G15" s="17"/>
      <c r="H15" s="18"/>
      <c r="I15" s="19"/>
      <c r="J15" s="17"/>
      <c r="K15" s="33">
        <v>165.0</v>
      </c>
      <c r="L15" s="21">
        <v>165.0</v>
      </c>
      <c r="M15" s="22">
        <f t="shared" si="1"/>
        <v>0</v>
      </c>
      <c r="N15" s="27"/>
      <c r="O15" s="24"/>
      <c r="P15" s="2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3">
        <v>12.0</v>
      </c>
      <c r="B16" s="14">
        <v>44652.0</v>
      </c>
      <c r="C16" s="15" t="s">
        <v>54</v>
      </c>
      <c r="D16" s="16">
        <v>25650.0</v>
      </c>
      <c r="E16" s="16" t="s">
        <v>55</v>
      </c>
      <c r="F16" s="17"/>
      <c r="G16" s="17"/>
      <c r="H16" s="18">
        <v>10000.0</v>
      </c>
      <c r="I16" s="19"/>
      <c r="J16" s="17"/>
      <c r="K16" s="20"/>
      <c r="L16" s="21">
        <v>10000.0</v>
      </c>
      <c r="M16" s="22">
        <f t="shared" si="1"/>
        <v>0</v>
      </c>
      <c r="N16" s="27"/>
      <c r="O16" s="24"/>
      <c r="P16" s="24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3">
        <v>13.0</v>
      </c>
      <c r="B17" s="14">
        <v>44652.0</v>
      </c>
      <c r="C17" s="15" t="s">
        <v>56</v>
      </c>
      <c r="D17" s="16">
        <v>66718.0</v>
      </c>
      <c r="E17" s="16" t="s">
        <v>57</v>
      </c>
      <c r="F17" s="17"/>
      <c r="G17" s="17"/>
      <c r="H17" s="18"/>
      <c r="I17" s="19"/>
      <c r="J17" s="17"/>
      <c r="K17" s="21">
        <v>3529.0</v>
      </c>
      <c r="L17" s="21">
        <v>3529.0</v>
      </c>
      <c r="M17" s="22">
        <f t="shared" si="1"/>
        <v>0</v>
      </c>
      <c r="N17" s="27"/>
      <c r="O17" s="24"/>
      <c r="P17" s="24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3">
        <v>14.0</v>
      </c>
      <c r="B18" s="14">
        <v>44652.0</v>
      </c>
      <c r="C18" s="15" t="s">
        <v>58</v>
      </c>
      <c r="D18" s="16">
        <v>66721.0</v>
      </c>
      <c r="E18" s="16" t="s">
        <v>59</v>
      </c>
      <c r="F18" s="17"/>
      <c r="G18" s="17"/>
      <c r="H18" s="18"/>
      <c r="I18" s="19"/>
      <c r="J18" s="17"/>
      <c r="K18" s="21">
        <v>3529.0</v>
      </c>
      <c r="L18" s="21">
        <v>3529.0</v>
      </c>
      <c r="M18" s="22">
        <f t="shared" si="1"/>
        <v>0</v>
      </c>
      <c r="N18" s="27"/>
      <c r="O18" s="24"/>
      <c r="P18" s="24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3">
        <v>15.0</v>
      </c>
      <c r="B19" s="14">
        <v>44652.0</v>
      </c>
      <c r="C19" s="15" t="s">
        <v>60</v>
      </c>
      <c r="D19" s="16">
        <v>59508.0</v>
      </c>
      <c r="E19" s="16" t="s">
        <v>61</v>
      </c>
      <c r="F19" s="17"/>
      <c r="G19" s="17"/>
      <c r="H19" s="18"/>
      <c r="I19" s="19"/>
      <c r="J19" s="17"/>
      <c r="K19" s="21">
        <v>8147.0</v>
      </c>
      <c r="L19" s="21">
        <v>8147.0</v>
      </c>
      <c r="M19" s="22">
        <f t="shared" si="1"/>
        <v>0</v>
      </c>
      <c r="N19" s="27"/>
      <c r="O19" s="24"/>
      <c r="P19" s="24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3">
        <v>16.0</v>
      </c>
      <c r="B20" s="14">
        <v>44652.0</v>
      </c>
      <c r="C20" s="15" t="s">
        <v>62</v>
      </c>
      <c r="D20" s="16">
        <v>60402.0</v>
      </c>
      <c r="E20" s="16" t="s">
        <v>63</v>
      </c>
      <c r="F20" s="17"/>
      <c r="G20" s="17"/>
      <c r="H20" s="18"/>
      <c r="I20" s="19"/>
      <c r="J20" s="17"/>
      <c r="K20" s="21">
        <v>786.0</v>
      </c>
      <c r="L20" s="21">
        <v>786.0</v>
      </c>
      <c r="M20" s="22">
        <f t="shared" si="1"/>
        <v>0</v>
      </c>
      <c r="N20" s="27"/>
      <c r="O20" s="24"/>
      <c r="P20" s="24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3">
        <v>17.0</v>
      </c>
      <c r="B21" s="14">
        <v>44652.0</v>
      </c>
      <c r="C21" s="15" t="s">
        <v>64</v>
      </c>
      <c r="D21" s="16">
        <v>62164.0</v>
      </c>
      <c r="E21" s="16" t="s">
        <v>65</v>
      </c>
      <c r="F21" s="17"/>
      <c r="G21" s="17"/>
      <c r="H21" s="18"/>
      <c r="I21" s="19"/>
      <c r="J21" s="17"/>
      <c r="K21" s="21">
        <v>51.0</v>
      </c>
      <c r="L21" s="21">
        <v>51.0</v>
      </c>
      <c r="M21" s="22">
        <f t="shared" si="1"/>
        <v>0</v>
      </c>
      <c r="N21" s="27"/>
      <c r="O21" s="24"/>
      <c r="P21" s="24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3">
        <v>18.0</v>
      </c>
      <c r="B22" s="14">
        <v>44652.0</v>
      </c>
      <c r="C22" s="15" t="s">
        <v>66</v>
      </c>
      <c r="D22" s="16">
        <v>56433.0</v>
      </c>
      <c r="E22" s="16" t="s">
        <v>67</v>
      </c>
      <c r="F22" s="17"/>
      <c r="G22" s="17"/>
      <c r="H22" s="18"/>
      <c r="I22" s="19"/>
      <c r="J22" s="17"/>
      <c r="K22" s="21">
        <v>50000.0</v>
      </c>
      <c r="L22" s="21">
        <v>50000.0</v>
      </c>
      <c r="M22" s="22">
        <f t="shared" si="1"/>
        <v>0</v>
      </c>
      <c r="N22" s="27"/>
      <c r="O22" s="24"/>
      <c r="P22" s="24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3">
        <v>19.0</v>
      </c>
      <c r="B23" s="14">
        <v>44652.0</v>
      </c>
      <c r="C23" s="15" t="s">
        <v>68</v>
      </c>
      <c r="D23" s="16">
        <v>56433.0</v>
      </c>
      <c r="E23" s="16" t="s">
        <v>67</v>
      </c>
      <c r="F23" s="17"/>
      <c r="G23" s="17"/>
      <c r="H23" s="18"/>
      <c r="I23" s="19"/>
      <c r="J23" s="17"/>
      <c r="K23" s="21">
        <v>29326.0</v>
      </c>
      <c r="L23" s="21">
        <v>29326.0</v>
      </c>
      <c r="M23" s="22">
        <f t="shared" si="1"/>
        <v>0</v>
      </c>
      <c r="N23" s="27"/>
      <c r="O23" s="24"/>
      <c r="P23" s="24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3">
        <v>20.0</v>
      </c>
      <c r="B24" s="14">
        <v>44652.0</v>
      </c>
      <c r="C24" s="15" t="s">
        <v>69</v>
      </c>
      <c r="D24" s="16">
        <v>23221.0</v>
      </c>
      <c r="E24" s="16" t="s">
        <v>40</v>
      </c>
      <c r="F24" s="17"/>
      <c r="G24" s="17"/>
      <c r="H24" s="18"/>
      <c r="I24" s="19"/>
      <c r="J24" s="17"/>
      <c r="K24" s="21">
        <v>3730.0</v>
      </c>
      <c r="L24" s="21">
        <v>3730.0</v>
      </c>
      <c r="M24" s="22">
        <f t="shared" si="1"/>
        <v>0</v>
      </c>
      <c r="N24" s="27"/>
      <c r="O24" s="24"/>
      <c r="P24" s="24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3">
        <v>21.0</v>
      </c>
      <c r="B25" s="14">
        <v>44682.0</v>
      </c>
      <c r="C25" s="15" t="s">
        <v>70</v>
      </c>
      <c r="D25" s="16">
        <v>62051.0</v>
      </c>
      <c r="E25" s="16" t="s">
        <v>71</v>
      </c>
      <c r="F25" s="17"/>
      <c r="G25" s="17"/>
      <c r="H25" s="18"/>
      <c r="I25" s="19"/>
      <c r="J25" s="17"/>
      <c r="K25" s="21">
        <v>11796.0</v>
      </c>
      <c r="L25" s="21">
        <v>11796.0</v>
      </c>
      <c r="M25" s="22">
        <f t="shared" si="1"/>
        <v>0</v>
      </c>
      <c r="N25" s="27"/>
      <c r="O25" s="24"/>
      <c r="P25" s="24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3">
        <v>22.0</v>
      </c>
      <c r="B26" s="14">
        <v>44682.0</v>
      </c>
      <c r="C26" s="15" t="s">
        <v>72</v>
      </c>
      <c r="D26" s="16">
        <v>56387.0</v>
      </c>
      <c r="E26" s="16" t="s">
        <v>73</v>
      </c>
      <c r="F26" s="17"/>
      <c r="G26" s="17"/>
      <c r="H26" s="18"/>
      <c r="I26" s="19"/>
      <c r="J26" s="17"/>
      <c r="K26" s="21">
        <v>50000.0</v>
      </c>
      <c r="L26" s="21">
        <v>50000.0</v>
      </c>
      <c r="M26" s="22">
        <f t="shared" si="1"/>
        <v>0</v>
      </c>
      <c r="N26" s="27"/>
      <c r="O26" s="24"/>
      <c r="P26" s="24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3">
        <v>23.0</v>
      </c>
      <c r="B27" s="14">
        <v>44682.0</v>
      </c>
      <c r="C27" s="15" t="s">
        <v>74</v>
      </c>
      <c r="D27" s="16">
        <v>56387.0</v>
      </c>
      <c r="E27" s="16" t="s">
        <v>73</v>
      </c>
      <c r="F27" s="17"/>
      <c r="G27" s="17"/>
      <c r="H27" s="18"/>
      <c r="I27" s="19"/>
      <c r="J27" s="17"/>
      <c r="K27" s="21">
        <v>50000.0</v>
      </c>
      <c r="L27" s="21">
        <v>50000.0</v>
      </c>
      <c r="M27" s="22">
        <f t="shared" si="1"/>
        <v>0</v>
      </c>
      <c r="N27" s="27"/>
      <c r="O27" s="24"/>
      <c r="P27" s="24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3">
        <v>24.0</v>
      </c>
      <c r="B28" s="14">
        <v>44682.0</v>
      </c>
      <c r="C28" s="15" t="s">
        <v>75</v>
      </c>
      <c r="D28" s="16">
        <v>56387.0</v>
      </c>
      <c r="E28" s="16" t="s">
        <v>73</v>
      </c>
      <c r="F28" s="17"/>
      <c r="G28" s="17"/>
      <c r="H28" s="18"/>
      <c r="I28" s="19"/>
      <c r="J28" s="17"/>
      <c r="K28" s="21">
        <v>50000.0</v>
      </c>
      <c r="L28" s="21">
        <v>50000.0</v>
      </c>
      <c r="M28" s="22">
        <f t="shared" si="1"/>
        <v>0</v>
      </c>
      <c r="N28" s="27"/>
      <c r="O28" s="24"/>
      <c r="P28" s="24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3">
        <v>25.0</v>
      </c>
      <c r="B29" s="14">
        <v>44682.0</v>
      </c>
      <c r="C29" s="15" t="s">
        <v>76</v>
      </c>
      <c r="D29" s="16">
        <v>56387.0</v>
      </c>
      <c r="E29" s="16" t="s">
        <v>73</v>
      </c>
      <c r="F29" s="17"/>
      <c r="G29" s="17"/>
      <c r="H29" s="18"/>
      <c r="I29" s="19"/>
      <c r="J29" s="17"/>
      <c r="K29" s="21">
        <v>50000.0</v>
      </c>
      <c r="L29" s="21">
        <v>50000.0</v>
      </c>
      <c r="M29" s="22">
        <f t="shared" si="1"/>
        <v>0</v>
      </c>
      <c r="N29" s="27"/>
      <c r="O29" s="24"/>
      <c r="P29" s="24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3">
        <v>26.0</v>
      </c>
      <c r="B30" s="14">
        <v>44682.0</v>
      </c>
      <c r="C30" s="15" t="s">
        <v>77</v>
      </c>
      <c r="D30" s="16">
        <v>56387.0</v>
      </c>
      <c r="E30" s="16" t="s">
        <v>73</v>
      </c>
      <c r="F30" s="17"/>
      <c r="G30" s="17"/>
      <c r="H30" s="18">
        <v>39000.0</v>
      </c>
      <c r="I30" s="19"/>
      <c r="J30" s="17"/>
      <c r="K30" s="20"/>
      <c r="L30" s="21">
        <v>39000.0</v>
      </c>
      <c r="M30" s="22">
        <f t="shared" si="1"/>
        <v>0</v>
      </c>
      <c r="N30" s="27"/>
      <c r="O30" s="24"/>
      <c r="P30" s="24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3">
        <v>27.0</v>
      </c>
      <c r="B31" s="14">
        <v>44682.0</v>
      </c>
      <c r="C31" s="15" t="s">
        <v>78</v>
      </c>
      <c r="D31" s="16">
        <v>63363.0</v>
      </c>
      <c r="E31" s="16" t="s">
        <v>79</v>
      </c>
      <c r="F31" s="17"/>
      <c r="G31" s="17"/>
      <c r="H31" s="18">
        <v>66165.0</v>
      </c>
      <c r="I31" s="19"/>
      <c r="J31" s="17"/>
      <c r="K31" s="20"/>
      <c r="L31" s="21">
        <v>66165.0</v>
      </c>
      <c r="M31" s="22">
        <f t="shared" si="1"/>
        <v>0</v>
      </c>
      <c r="N31" s="27"/>
      <c r="O31" s="24"/>
      <c r="P31" s="24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3">
        <v>28.0</v>
      </c>
      <c r="B32" s="14">
        <v>44682.0</v>
      </c>
      <c r="C32" s="15" t="s">
        <v>80</v>
      </c>
      <c r="D32" s="16">
        <v>63363.0</v>
      </c>
      <c r="E32" s="16" t="s">
        <v>79</v>
      </c>
      <c r="F32" s="17"/>
      <c r="G32" s="17"/>
      <c r="H32" s="18"/>
      <c r="I32" s="19"/>
      <c r="J32" s="17"/>
      <c r="K32" s="21">
        <v>100.0</v>
      </c>
      <c r="L32" s="21">
        <v>100.0</v>
      </c>
      <c r="M32" s="22">
        <f t="shared" si="1"/>
        <v>0</v>
      </c>
      <c r="N32" s="27"/>
      <c r="O32" s="24"/>
      <c r="P32" s="24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3"/>
      <c r="B33" s="28"/>
      <c r="C33" s="28"/>
      <c r="D33" s="28"/>
      <c r="E33" s="28"/>
      <c r="F33" s="29">
        <f t="shared" ref="F33:I33" si="2">SUM(F5:F32)</f>
        <v>0</v>
      </c>
      <c r="G33" s="29">
        <f t="shared" si="2"/>
        <v>1500</v>
      </c>
      <c r="H33" s="29">
        <f t="shared" si="2"/>
        <v>115165</v>
      </c>
      <c r="I33" s="29">
        <f t="shared" si="2"/>
        <v>440</v>
      </c>
      <c r="J33" s="29">
        <f>SUM(J10:J32)</f>
        <v>0</v>
      </c>
      <c r="K33" s="29">
        <f t="shared" ref="K33:M33" si="3">SUM(K5:K32)</f>
        <v>326728</v>
      </c>
      <c r="L33" s="34">
        <f t="shared" si="3"/>
        <v>443833</v>
      </c>
      <c r="M33" s="22">
        <f t="shared" si="3"/>
        <v>0</v>
      </c>
      <c r="N33" s="31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28"/>
      <c r="B34" s="28"/>
      <c r="C34" s="28"/>
      <c r="D34" s="28"/>
      <c r="E34" s="28"/>
      <c r="F34" s="32">
        <f>SUM(F33+G33+H33+I33+J33+K33)</f>
        <v>443833</v>
      </c>
      <c r="G34" s="2"/>
      <c r="H34" s="2"/>
      <c r="I34" s="2"/>
      <c r="J34" s="3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</sheetData>
  <mergeCells count="15">
    <mergeCell ref="M2:M4"/>
    <mergeCell ref="N2:N4"/>
    <mergeCell ref="F3:F4"/>
    <mergeCell ref="G3:H3"/>
    <mergeCell ref="F34:J34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9.13"/>
    <col customWidth="1" min="5" max="5" width="37.5"/>
    <col customWidth="1" min="12" max="12" width="16.88"/>
    <col customWidth="1" min="14" max="14" width="49.25"/>
  </cols>
  <sheetData>
    <row r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44567.0</v>
      </c>
      <c r="C5" s="15" t="s">
        <v>82</v>
      </c>
      <c r="D5" s="16">
        <v>63555.0</v>
      </c>
      <c r="E5" s="16" t="s">
        <v>83</v>
      </c>
      <c r="F5" s="17"/>
      <c r="G5" s="35">
        <v>12400.0</v>
      </c>
      <c r="H5" s="36"/>
      <c r="I5" s="25"/>
      <c r="J5" s="17"/>
      <c r="K5" s="37"/>
      <c r="L5" s="21">
        <v>12400.0</v>
      </c>
      <c r="M5" s="22">
        <f t="shared" ref="M5:M9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44567.0</v>
      </c>
      <c r="C6" s="15" t="s">
        <v>84</v>
      </c>
      <c r="D6" s="16">
        <v>56387.0</v>
      </c>
      <c r="E6" s="16" t="s">
        <v>73</v>
      </c>
      <c r="F6" s="17"/>
      <c r="G6" s="35"/>
      <c r="H6" s="38"/>
      <c r="I6" s="25"/>
      <c r="J6" s="17"/>
      <c r="K6" s="39">
        <v>42000.0</v>
      </c>
      <c r="L6" s="21">
        <v>42000.0</v>
      </c>
      <c r="M6" s="22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44567.0</v>
      </c>
      <c r="C7" s="15" t="s">
        <v>85</v>
      </c>
      <c r="D7" s="16">
        <v>50342.0</v>
      </c>
      <c r="E7" s="16" t="s">
        <v>86</v>
      </c>
      <c r="F7" s="17"/>
      <c r="G7" s="40"/>
      <c r="H7" s="36">
        <v>5500.0</v>
      </c>
      <c r="I7" s="25"/>
      <c r="J7" s="17"/>
      <c r="K7" s="37"/>
      <c r="L7" s="21">
        <v>5500.0</v>
      </c>
      <c r="M7" s="22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14">
        <v>44567.0</v>
      </c>
      <c r="C8" s="15" t="s">
        <v>87</v>
      </c>
      <c r="D8" s="16">
        <v>50342.0</v>
      </c>
      <c r="E8" s="16" t="s">
        <v>86</v>
      </c>
      <c r="F8" s="17"/>
      <c r="G8" s="40"/>
      <c r="H8" s="36">
        <v>2000.0</v>
      </c>
      <c r="I8" s="25"/>
      <c r="J8" s="17"/>
      <c r="K8" s="39"/>
      <c r="L8" s="21">
        <v>2000.0</v>
      </c>
      <c r="M8" s="22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14">
        <v>44567.0</v>
      </c>
      <c r="C9" s="15" t="s">
        <v>88</v>
      </c>
      <c r="D9" s="16">
        <v>50342.0</v>
      </c>
      <c r="E9" s="16" t="s">
        <v>86</v>
      </c>
      <c r="F9" s="17"/>
      <c r="G9" s="40"/>
      <c r="H9" s="36">
        <v>2500.0</v>
      </c>
      <c r="I9" s="25"/>
      <c r="J9" s="17"/>
      <c r="K9" s="41"/>
      <c r="L9" s="21">
        <v>2500.0</v>
      </c>
      <c r="M9" s="22">
        <f t="shared" si="1"/>
        <v>0</v>
      </c>
      <c r="N9" s="26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/>
      <c r="B10" s="28"/>
      <c r="C10" s="28"/>
      <c r="D10" s="28"/>
      <c r="E10" s="28"/>
      <c r="F10" s="29">
        <f t="shared" ref="F10:M10" si="2">SUM(F5:F9)</f>
        <v>0</v>
      </c>
      <c r="G10" s="42">
        <f t="shared" si="2"/>
        <v>12400</v>
      </c>
      <c r="H10" s="43">
        <f t="shared" si="2"/>
        <v>10000</v>
      </c>
      <c r="I10" s="29">
        <f t="shared" si="2"/>
        <v>0</v>
      </c>
      <c r="J10" s="29">
        <f t="shared" si="2"/>
        <v>0</v>
      </c>
      <c r="K10" s="44">
        <f t="shared" si="2"/>
        <v>42000</v>
      </c>
      <c r="L10" s="34">
        <f t="shared" si="2"/>
        <v>64400</v>
      </c>
      <c r="M10" s="22">
        <f t="shared" si="2"/>
        <v>0</v>
      </c>
      <c r="N10" s="31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8"/>
      <c r="B11" s="28"/>
      <c r="C11" s="28"/>
      <c r="D11" s="28"/>
      <c r="E11" s="28"/>
      <c r="F11" s="32">
        <f>SUM(F10+G10+H10+I10+J10+K10)</f>
        <v>64400</v>
      </c>
      <c r="G11" s="2"/>
      <c r="H11" s="2"/>
      <c r="I11" s="2"/>
      <c r="J11" s="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15">
    <mergeCell ref="M2:M4"/>
    <mergeCell ref="N2:N4"/>
    <mergeCell ref="F3:F4"/>
    <mergeCell ref="G3:H3"/>
    <mergeCell ref="F11:J11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9.13"/>
    <col customWidth="1" min="5" max="5" width="37.5"/>
    <col customWidth="1" min="12" max="12" width="16.88"/>
    <col customWidth="1" min="14" max="14" width="49.25"/>
  </cols>
  <sheetData>
    <row r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44568.0</v>
      </c>
      <c r="C5" s="15" t="s">
        <v>90</v>
      </c>
      <c r="D5" s="16">
        <v>23221.0</v>
      </c>
      <c r="E5" s="16" t="s">
        <v>40</v>
      </c>
      <c r="F5" s="17"/>
      <c r="G5" s="35"/>
      <c r="H5" s="36"/>
      <c r="I5" s="25"/>
      <c r="J5" s="17"/>
      <c r="K5" s="45">
        <v>300.0</v>
      </c>
      <c r="L5" s="21">
        <v>300.0</v>
      </c>
      <c r="M5" s="22">
        <f t="shared" ref="M5:M8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44568.0</v>
      </c>
      <c r="C6" s="15" t="s">
        <v>91</v>
      </c>
      <c r="D6" s="16">
        <v>57976.0</v>
      </c>
      <c r="E6" s="16" t="s">
        <v>92</v>
      </c>
      <c r="F6" s="17"/>
      <c r="G6" s="35"/>
      <c r="H6" s="38"/>
      <c r="I6" s="25">
        <v>490.0</v>
      </c>
      <c r="J6" s="17"/>
      <c r="K6" s="39"/>
      <c r="L6" s="21">
        <v>490.0</v>
      </c>
      <c r="M6" s="22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44568.0</v>
      </c>
      <c r="C7" s="15" t="s">
        <v>93</v>
      </c>
      <c r="D7" s="16">
        <v>30894.0</v>
      </c>
      <c r="E7" s="16" t="s">
        <v>94</v>
      </c>
      <c r="F7" s="17"/>
      <c r="G7" s="40"/>
      <c r="H7" s="36">
        <v>7781.0</v>
      </c>
      <c r="I7" s="25"/>
      <c r="J7" s="17"/>
      <c r="K7" s="37"/>
      <c r="L7" s="21">
        <v>7781.0</v>
      </c>
      <c r="M7" s="22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14">
        <v>44568.0</v>
      </c>
      <c r="C8" s="15" t="s">
        <v>95</v>
      </c>
      <c r="D8" s="16">
        <v>25650.0</v>
      </c>
      <c r="E8" s="16" t="s">
        <v>55</v>
      </c>
      <c r="F8" s="17"/>
      <c r="G8" s="40"/>
      <c r="H8" s="36">
        <v>7000.0</v>
      </c>
      <c r="I8" s="25"/>
      <c r="J8" s="17"/>
      <c r="K8" s="39"/>
      <c r="L8" s="21">
        <v>7000.0</v>
      </c>
      <c r="M8" s="22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/>
      <c r="B9" s="28"/>
      <c r="C9" s="28"/>
      <c r="D9" s="28"/>
      <c r="E9" s="28"/>
      <c r="F9" s="29">
        <f t="shared" ref="F9:M9" si="2">SUM(F5:F8)</f>
        <v>0</v>
      </c>
      <c r="G9" s="42">
        <f t="shared" si="2"/>
        <v>0</v>
      </c>
      <c r="H9" s="43">
        <f t="shared" si="2"/>
        <v>14781</v>
      </c>
      <c r="I9" s="29">
        <f t="shared" si="2"/>
        <v>490</v>
      </c>
      <c r="J9" s="29">
        <f t="shared" si="2"/>
        <v>0</v>
      </c>
      <c r="K9" s="44">
        <f t="shared" si="2"/>
        <v>300</v>
      </c>
      <c r="L9" s="34">
        <f t="shared" si="2"/>
        <v>15571</v>
      </c>
      <c r="M9" s="22">
        <f t="shared" si="2"/>
        <v>0</v>
      </c>
      <c r="N9" s="31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28"/>
      <c r="B10" s="28"/>
      <c r="C10" s="28"/>
      <c r="D10" s="28"/>
      <c r="E10" s="28"/>
      <c r="F10" s="32">
        <f>SUM(F9+G9+H9+I9+J9+K9)</f>
        <v>15571</v>
      </c>
      <c r="G10" s="2"/>
      <c r="H10" s="2"/>
      <c r="I10" s="2"/>
      <c r="J10" s="3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9.13"/>
    <col customWidth="1" min="5" max="5" width="38.88"/>
    <col customWidth="1" min="12" max="12" width="16.88"/>
    <col customWidth="1" min="14" max="14" width="49.25"/>
  </cols>
  <sheetData>
    <row r="1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14">
        <v>44774.0</v>
      </c>
      <c r="C5" s="15" t="s">
        <v>97</v>
      </c>
      <c r="D5" s="16">
        <v>21828.0</v>
      </c>
      <c r="E5" s="16" t="s">
        <v>98</v>
      </c>
      <c r="F5" s="17"/>
      <c r="G5" s="35"/>
      <c r="H5" s="36"/>
      <c r="I5" s="25"/>
      <c r="J5" s="17"/>
      <c r="K5" s="45">
        <v>158.0</v>
      </c>
      <c r="L5" s="21">
        <v>158.0</v>
      </c>
      <c r="M5" s="22">
        <v>0.0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14">
        <v>44774.0</v>
      </c>
      <c r="C6" s="15" t="s">
        <v>99</v>
      </c>
      <c r="D6" s="16">
        <v>51309.0</v>
      </c>
      <c r="E6" s="16" t="s">
        <v>100</v>
      </c>
      <c r="F6" s="17"/>
      <c r="G6" s="35"/>
      <c r="H6" s="36"/>
      <c r="I6" s="25">
        <v>870.0</v>
      </c>
      <c r="J6" s="17"/>
      <c r="K6" s="45"/>
      <c r="L6" s="21">
        <v>870.0</v>
      </c>
      <c r="M6" s="22">
        <v>0.0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14">
        <v>44774.0</v>
      </c>
      <c r="C7" s="15" t="s">
        <v>101</v>
      </c>
      <c r="D7" s="16">
        <v>35245.0</v>
      </c>
      <c r="E7" s="16" t="s">
        <v>102</v>
      </c>
      <c r="F7" s="17"/>
      <c r="G7" s="35"/>
      <c r="H7" s="36"/>
      <c r="I7" s="25">
        <v>600.0</v>
      </c>
      <c r="J7" s="17"/>
      <c r="K7" s="45"/>
      <c r="L7" s="21">
        <v>600.0</v>
      </c>
      <c r="M7" s="22">
        <v>0.0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14">
        <v>44774.0</v>
      </c>
      <c r="C8" s="15" t="s">
        <v>103</v>
      </c>
      <c r="D8" s="16">
        <v>56387.0</v>
      </c>
      <c r="E8" s="16" t="s">
        <v>73</v>
      </c>
      <c r="F8" s="17"/>
      <c r="G8" s="35"/>
      <c r="H8" s="36"/>
      <c r="I8" s="25"/>
      <c r="J8" s="17"/>
      <c r="K8" s="45">
        <v>31200.0</v>
      </c>
      <c r="L8" s="21">
        <v>31200.0</v>
      </c>
      <c r="M8" s="22">
        <v>0.0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14">
        <v>44774.0</v>
      </c>
      <c r="C9" s="15" t="s">
        <v>104</v>
      </c>
      <c r="D9" s="16">
        <v>56387.0</v>
      </c>
      <c r="E9" s="16" t="s">
        <v>73</v>
      </c>
      <c r="F9" s="17"/>
      <c r="G9" s="35"/>
      <c r="H9" s="36"/>
      <c r="I9" s="25"/>
      <c r="J9" s="17"/>
      <c r="K9" s="45">
        <v>27000.0</v>
      </c>
      <c r="L9" s="21">
        <v>27000.0</v>
      </c>
      <c r="M9" s="22">
        <v>0.0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14">
        <v>44774.0</v>
      </c>
      <c r="C10" s="15" t="s">
        <v>105</v>
      </c>
      <c r="D10" s="16">
        <v>56387.0</v>
      </c>
      <c r="E10" s="16" t="s">
        <v>73</v>
      </c>
      <c r="F10" s="17"/>
      <c r="G10" s="35"/>
      <c r="H10" s="38"/>
      <c r="I10" s="25"/>
      <c r="J10" s="17"/>
      <c r="K10" s="45">
        <v>27000.0</v>
      </c>
      <c r="L10" s="21">
        <v>27000.0</v>
      </c>
      <c r="M10" s="22">
        <v>0.0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>
        <v>7.0</v>
      </c>
      <c r="B11" s="14">
        <v>44774.0</v>
      </c>
      <c r="C11" s="15" t="s">
        <v>106</v>
      </c>
      <c r="D11" s="16">
        <v>62000.0</v>
      </c>
      <c r="E11" s="16" t="s">
        <v>107</v>
      </c>
      <c r="F11" s="17"/>
      <c r="G11" s="40"/>
      <c r="H11" s="36"/>
      <c r="I11" s="25"/>
      <c r="J11" s="17"/>
      <c r="K11" s="45">
        <v>1390.0</v>
      </c>
      <c r="L11" s="21">
        <v>1390.0</v>
      </c>
      <c r="M11" s="22">
        <v>0.0</v>
      </c>
      <c r="N11" s="23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6"/>
      <c r="B12" s="28"/>
      <c r="C12" s="28"/>
      <c r="D12" s="28"/>
      <c r="E12" s="28"/>
      <c r="F12" s="29">
        <f t="shared" ref="F12:K12" si="1">SUM(F5:F11)</f>
        <v>0</v>
      </c>
      <c r="G12" s="29">
        <f t="shared" si="1"/>
        <v>0</v>
      </c>
      <c r="H12" s="29">
        <f t="shared" si="1"/>
        <v>0</v>
      </c>
      <c r="I12" s="29">
        <f t="shared" si="1"/>
        <v>1470</v>
      </c>
      <c r="J12" s="29">
        <f t="shared" si="1"/>
        <v>0</v>
      </c>
      <c r="K12" s="29">
        <f t="shared" si="1"/>
        <v>86748</v>
      </c>
      <c r="L12" s="29"/>
      <c r="M12" s="22"/>
      <c r="N12" s="31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46"/>
      <c r="B13" s="28"/>
      <c r="C13" s="28"/>
      <c r="D13" s="28"/>
      <c r="E13" s="28"/>
      <c r="F13" s="29">
        <f t="shared" ref="F13:J13" si="2">SUM(F9:F11)</f>
        <v>0</v>
      </c>
      <c r="G13" s="42">
        <f t="shared" si="2"/>
        <v>0</v>
      </c>
      <c r="H13" s="43">
        <f t="shared" si="2"/>
        <v>0</v>
      </c>
      <c r="I13" s="29">
        <f t="shared" si="2"/>
        <v>0</v>
      </c>
      <c r="J13" s="29">
        <f t="shared" si="2"/>
        <v>0</v>
      </c>
      <c r="K13" s="44"/>
      <c r="L13" s="34"/>
      <c r="M13" s="22"/>
      <c r="N13" s="31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A14" s="28"/>
      <c r="B14" s="28"/>
      <c r="C14" s="28"/>
      <c r="D14" s="28"/>
      <c r="E14" s="28"/>
      <c r="F14" s="32">
        <f>F12+G12+H12+I12+J12+K12</f>
        <v>88218</v>
      </c>
      <c r="G14" s="2"/>
      <c r="H14" s="2"/>
      <c r="I14" s="2"/>
      <c r="J14" s="3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</sheetData>
  <mergeCells count="15">
    <mergeCell ref="M2:M4"/>
    <mergeCell ref="N2:N4"/>
    <mergeCell ref="F3:F4"/>
    <mergeCell ref="G3:H3"/>
    <mergeCell ref="F14:J14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9.13"/>
    <col customWidth="1" min="5" max="5" width="38.88"/>
    <col customWidth="1" min="12" max="12" width="16.88"/>
    <col customWidth="1" min="14" max="14" width="49.25"/>
  </cols>
  <sheetData>
    <row r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14">
        <v>44805.0</v>
      </c>
      <c r="C5" s="15" t="s">
        <v>109</v>
      </c>
      <c r="D5" s="16">
        <v>65545.0</v>
      </c>
      <c r="E5" s="16" t="s">
        <v>110</v>
      </c>
      <c r="F5" s="17"/>
      <c r="G5" s="35"/>
      <c r="H5" s="36"/>
      <c r="I5" s="25">
        <v>200.0</v>
      </c>
      <c r="J5" s="17"/>
      <c r="K5" s="41"/>
      <c r="L5" s="21">
        <v>200.0</v>
      </c>
      <c r="M5" s="48">
        <f t="shared" ref="M5:M28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14">
        <v>44805.0</v>
      </c>
      <c r="C6" s="15" t="s">
        <v>111</v>
      </c>
      <c r="D6" s="16">
        <v>65809.0</v>
      </c>
      <c r="E6" s="16" t="s">
        <v>112</v>
      </c>
      <c r="F6" s="17"/>
      <c r="G6" s="35"/>
      <c r="H6" s="36"/>
      <c r="I6" s="25">
        <v>200.0</v>
      </c>
      <c r="J6" s="17"/>
      <c r="K6" s="41"/>
      <c r="L6" s="21">
        <v>200.0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14">
        <v>44805.0</v>
      </c>
      <c r="C7" s="15" t="s">
        <v>113</v>
      </c>
      <c r="D7" s="16">
        <v>55449.0</v>
      </c>
      <c r="E7" s="16" t="s">
        <v>114</v>
      </c>
      <c r="F7" s="17"/>
      <c r="G7" s="35"/>
      <c r="H7" s="36"/>
      <c r="I7" s="25">
        <v>290.0</v>
      </c>
      <c r="J7" s="17"/>
      <c r="K7" s="41"/>
      <c r="L7" s="21">
        <v>290.0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14">
        <v>44805.0</v>
      </c>
      <c r="C8" s="15" t="s">
        <v>115</v>
      </c>
      <c r="D8" s="16">
        <v>47816.0</v>
      </c>
      <c r="E8" s="16" t="s">
        <v>116</v>
      </c>
      <c r="F8" s="17"/>
      <c r="G8" s="35"/>
      <c r="H8" s="36"/>
      <c r="I8" s="25">
        <v>200.0</v>
      </c>
      <c r="J8" s="17"/>
      <c r="K8" s="41"/>
      <c r="L8" s="21">
        <v>200.0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14">
        <v>44805.0</v>
      </c>
      <c r="C9" s="15" t="s">
        <v>117</v>
      </c>
      <c r="D9" s="16">
        <v>65810.0</v>
      </c>
      <c r="E9" s="16" t="s">
        <v>118</v>
      </c>
      <c r="F9" s="17"/>
      <c r="G9" s="35"/>
      <c r="H9" s="36"/>
      <c r="I9" s="25">
        <v>200.0</v>
      </c>
      <c r="J9" s="17"/>
      <c r="K9" s="41"/>
      <c r="L9" s="21">
        <v>200.0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14">
        <v>44805.0</v>
      </c>
      <c r="C10" s="15" t="s">
        <v>119</v>
      </c>
      <c r="D10" s="16">
        <v>65824.0</v>
      </c>
      <c r="E10" s="16" t="s">
        <v>120</v>
      </c>
      <c r="F10" s="17"/>
      <c r="G10" s="35"/>
      <c r="H10" s="38"/>
      <c r="I10" s="25">
        <v>290.0</v>
      </c>
      <c r="J10" s="17"/>
      <c r="K10" s="41"/>
      <c r="L10" s="21">
        <v>290.0</v>
      </c>
      <c r="M10" s="48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>
        <v>7.0</v>
      </c>
      <c r="B11" s="14">
        <v>44805.0</v>
      </c>
      <c r="C11" s="15" t="s">
        <v>121</v>
      </c>
      <c r="D11" s="16">
        <v>39236.0</v>
      </c>
      <c r="E11" s="16" t="s">
        <v>122</v>
      </c>
      <c r="F11" s="17"/>
      <c r="G11" s="40"/>
      <c r="H11" s="36"/>
      <c r="I11" s="25">
        <v>200.0</v>
      </c>
      <c r="J11" s="17"/>
      <c r="K11" s="41"/>
      <c r="L11" s="21">
        <v>200.0</v>
      </c>
      <c r="M11" s="48">
        <f t="shared" si="1"/>
        <v>0</v>
      </c>
      <c r="N11" s="23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6">
        <v>8.0</v>
      </c>
      <c r="B12" s="14">
        <v>44805.0</v>
      </c>
      <c r="C12" s="15" t="s">
        <v>123</v>
      </c>
      <c r="D12" s="16">
        <v>64860.0</v>
      </c>
      <c r="E12" s="16" t="s">
        <v>124</v>
      </c>
      <c r="F12" s="17"/>
      <c r="G12" s="40"/>
      <c r="H12" s="36"/>
      <c r="I12" s="25">
        <v>200.0</v>
      </c>
      <c r="J12" s="17"/>
      <c r="K12" s="41"/>
      <c r="L12" s="21">
        <v>200.0</v>
      </c>
      <c r="M12" s="48">
        <f t="shared" si="1"/>
        <v>0</v>
      </c>
      <c r="N12" s="23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46">
        <v>9.0</v>
      </c>
      <c r="B13" s="14">
        <v>44805.0</v>
      </c>
      <c r="C13" s="15" t="s">
        <v>125</v>
      </c>
      <c r="D13" s="16">
        <v>35358.0</v>
      </c>
      <c r="E13" s="16" t="s">
        <v>126</v>
      </c>
      <c r="F13" s="17"/>
      <c r="G13" s="40"/>
      <c r="H13" s="36"/>
      <c r="I13" s="25">
        <v>290.0</v>
      </c>
      <c r="J13" s="17"/>
      <c r="K13" s="41"/>
      <c r="L13" s="21">
        <v>290.0</v>
      </c>
      <c r="M13" s="48">
        <f t="shared" si="1"/>
        <v>0</v>
      </c>
      <c r="N13" s="23"/>
      <c r="O13" s="24"/>
      <c r="P13" s="2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46">
        <v>10.0</v>
      </c>
      <c r="B14" s="14">
        <v>44805.0</v>
      </c>
      <c r="C14" s="15" t="s">
        <v>127</v>
      </c>
      <c r="D14" s="16">
        <v>57958.0</v>
      </c>
      <c r="E14" s="16" t="s">
        <v>128</v>
      </c>
      <c r="F14" s="17"/>
      <c r="G14" s="40"/>
      <c r="H14" s="36"/>
      <c r="I14" s="25">
        <v>290.0</v>
      </c>
      <c r="J14" s="17"/>
      <c r="K14" s="41"/>
      <c r="L14" s="21">
        <v>290.0</v>
      </c>
      <c r="M14" s="48">
        <f t="shared" si="1"/>
        <v>0</v>
      </c>
      <c r="N14" s="23"/>
      <c r="O14" s="24"/>
      <c r="P14" s="2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46">
        <v>11.0</v>
      </c>
      <c r="B15" s="14">
        <v>44805.0</v>
      </c>
      <c r="C15" s="15" t="s">
        <v>129</v>
      </c>
      <c r="D15" s="16">
        <v>42525.0</v>
      </c>
      <c r="E15" s="16" t="s">
        <v>130</v>
      </c>
      <c r="F15" s="17"/>
      <c r="G15" s="40"/>
      <c r="H15" s="36"/>
      <c r="I15" s="25">
        <v>200.0</v>
      </c>
      <c r="J15" s="17"/>
      <c r="K15" s="41"/>
      <c r="L15" s="21">
        <v>200.0</v>
      </c>
      <c r="M15" s="48">
        <f t="shared" si="1"/>
        <v>0</v>
      </c>
      <c r="N15" s="23"/>
      <c r="O15" s="24"/>
      <c r="P15" s="2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46">
        <v>12.0</v>
      </c>
      <c r="B16" s="14">
        <v>44805.0</v>
      </c>
      <c r="C16" s="15" t="s">
        <v>131</v>
      </c>
      <c r="D16" s="16">
        <v>64461.0</v>
      </c>
      <c r="E16" s="16" t="s">
        <v>132</v>
      </c>
      <c r="F16" s="17"/>
      <c r="G16" s="40"/>
      <c r="H16" s="36"/>
      <c r="I16" s="25">
        <v>200.0</v>
      </c>
      <c r="J16" s="17"/>
      <c r="K16" s="41"/>
      <c r="L16" s="21">
        <v>200.0</v>
      </c>
      <c r="M16" s="48">
        <f t="shared" si="1"/>
        <v>0</v>
      </c>
      <c r="N16" s="23"/>
      <c r="O16" s="24"/>
      <c r="P16" s="24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46">
        <v>13.0</v>
      </c>
      <c r="B17" s="14">
        <v>44805.0</v>
      </c>
      <c r="C17" s="15" t="s">
        <v>133</v>
      </c>
      <c r="D17" s="16">
        <v>57136.0</v>
      </c>
      <c r="E17" s="16" t="s">
        <v>134</v>
      </c>
      <c r="F17" s="17"/>
      <c r="G17" s="40"/>
      <c r="H17" s="36"/>
      <c r="I17" s="25">
        <v>290.0</v>
      </c>
      <c r="J17" s="17"/>
      <c r="K17" s="41"/>
      <c r="L17" s="21">
        <v>290.0</v>
      </c>
      <c r="M17" s="48">
        <f t="shared" si="1"/>
        <v>0</v>
      </c>
      <c r="N17" s="23"/>
      <c r="O17" s="24"/>
      <c r="P17" s="24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46">
        <v>14.0</v>
      </c>
      <c r="B18" s="14">
        <v>44805.0</v>
      </c>
      <c r="C18" s="15" t="s">
        <v>135</v>
      </c>
      <c r="D18" s="16">
        <v>48192.0</v>
      </c>
      <c r="E18" s="16" t="s">
        <v>136</v>
      </c>
      <c r="F18" s="17"/>
      <c r="G18" s="40"/>
      <c r="H18" s="36"/>
      <c r="I18" s="25">
        <v>500.0</v>
      </c>
      <c r="J18" s="17"/>
      <c r="K18" s="41"/>
      <c r="L18" s="21">
        <v>500.0</v>
      </c>
      <c r="M18" s="48">
        <f t="shared" si="1"/>
        <v>0</v>
      </c>
      <c r="N18" s="23"/>
      <c r="O18" s="24"/>
      <c r="P18" s="24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46">
        <v>15.0</v>
      </c>
      <c r="B19" s="14">
        <v>44774.0</v>
      </c>
      <c r="C19" s="15" t="s">
        <v>137</v>
      </c>
      <c r="D19" s="16">
        <v>23221.0</v>
      </c>
      <c r="E19" s="16" t="s">
        <v>40</v>
      </c>
      <c r="F19" s="17"/>
      <c r="G19" s="40"/>
      <c r="H19" s="36"/>
      <c r="I19" s="25"/>
      <c r="J19" s="17"/>
      <c r="K19" s="41">
        <v>4190.0</v>
      </c>
      <c r="L19" s="21">
        <v>4190.0</v>
      </c>
      <c r="M19" s="48">
        <f t="shared" si="1"/>
        <v>0</v>
      </c>
      <c r="N19" s="23"/>
      <c r="O19" s="24"/>
      <c r="P19" s="24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46">
        <v>16.0</v>
      </c>
      <c r="B20" s="14">
        <v>44774.0</v>
      </c>
      <c r="C20" s="15" t="s">
        <v>138</v>
      </c>
      <c r="D20" s="16">
        <v>23221.0</v>
      </c>
      <c r="E20" s="16" t="s">
        <v>40</v>
      </c>
      <c r="F20" s="17"/>
      <c r="G20" s="40"/>
      <c r="H20" s="36"/>
      <c r="I20" s="25"/>
      <c r="J20" s="17"/>
      <c r="K20" s="41">
        <v>900.0</v>
      </c>
      <c r="L20" s="21">
        <v>900.0</v>
      </c>
      <c r="M20" s="48">
        <f t="shared" si="1"/>
        <v>0</v>
      </c>
      <c r="N20" s="23"/>
      <c r="O20" s="24"/>
      <c r="P20" s="24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46">
        <v>2280.0</v>
      </c>
      <c r="B21" s="14">
        <v>44805.0</v>
      </c>
      <c r="C21" s="15" t="s">
        <v>139</v>
      </c>
      <c r="D21" s="16">
        <v>56387.0</v>
      </c>
      <c r="E21" s="16" t="s">
        <v>73</v>
      </c>
      <c r="F21" s="17"/>
      <c r="G21" s="40"/>
      <c r="H21" s="36"/>
      <c r="I21" s="25"/>
      <c r="J21" s="17"/>
      <c r="K21" s="41">
        <v>22800.0</v>
      </c>
      <c r="L21" s="21">
        <v>22800.0</v>
      </c>
      <c r="M21" s="48">
        <f t="shared" si="1"/>
        <v>0</v>
      </c>
      <c r="N21" s="23"/>
      <c r="O21" s="24"/>
      <c r="P21" s="24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46">
        <v>18.0</v>
      </c>
      <c r="B22" s="14">
        <v>44805.0</v>
      </c>
      <c r="C22" s="15" t="s">
        <v>140</v>
      </c>
      <c r="D22" s="16">
        <v>56387.0</v>
      </c>
      <c r="E22" s="16" t="s">
        <v>73</v>
      </c>
      <c r="F22" s="17"/>
      <c r="G22" s="40"/>
      <c r="H22" s="36"/>
      <c r="I22" s="25"/>
      <c r="J22" s="17"/>
      <c r="K22" s="41">
        <v>27000.0</v>
      </c>
      <c r="L22" s="21">
        <v>27000.0</v>
      </c>
      <c r="M22" s="48">
        <f t="shared" si="1"/>
        <v>0</v>
      </c>
      <c r="N22" s="23"/>
      <c r="O22" s="24"/>
      <c r="P22" s="24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46">
        <v>19.0</v>
      </c>
      <c r="B23" s="14">
        <v>44805.0</v>
      </c>
      <c r="C23" s="15" t="s">
        <v>141</v>
      </c>
      <c r="D23" s="16">
        <v>62051.0</v>
      </c>
      <c r="E23" s="16" t="s">
        <v>71</v>
      </c>
      <c r="F23" s="17"/>
      <c r="G23" s="40"/>
      <c r="H23" s="36"/>
      <c r="I23" s="25"/>
      <c r="J23" s="17"/>
      <c r="K23" s="41">
        <v>22693.0</v>
      </c>
      <c r="L23" s="21">
        <v>22693.0</v>
      </c>
      <c r="M23" s="48">
        <f t="shared" si="1"/>
        <v>0</v>
      </c>
      <c r="N23" s="23"/>
      <c r="O23" s="24"/>
      <c r="P23" s="24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46">
        <v>20.0</v>
      </c>
      <c r="B24" s="14">
        <v>44805.0</v>
      </c>
      <c r="C24" s="15" t="s">
        <v>142</v>
      </c>
      <c r="D24" s="16">
        <v>60402.0</v>
      </c>
      <c r="E24" s="16" t="s">
        <v>63</v>
      </c>
      <c r="F24" s="17"/>
      <c r="G24" s="40"/>
      <c r="H24" s="36"/>
      <c r="I24" s="25"/>
      <c r="J24" s="17"/>
      <c r="K24" s="41">
        <v>2474.0</v>
      </c>
      <c r="L24" s="21">
        <v>2474.0</v>
      </c>
      <c r="M24" s="48">
        <f t="shared" si="1"/>
        <v>0</v>
      </c>
      <c r="N24" s="23"/>
      <c r="O24" s="24"/>
      <c r="P24" s="24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46">
        <v>21.0</v>
      </c>
      <c r="B25" s="14">
        <v>44805.0</v>
      </c>
      <c r="C25" s="15" t="s">
        <v>143</v>
      </c>
      <c r="D25" s="16">
        <v>21828.0</v>
      </c>
      <c r="E25" s="16" t="s">
        <v>98</v>
      </c>
      <c r="F25" s="17"/>
      <c r="G25" s="40"/>
      <c r="H25" s="36"/>
      <c r="I25" s="25"/>
      <c r="J25" s="17"/>
      <c r="K25" s="41">
        <v>800.0</v>
      </c>
      <c r="L25" s="21">
        <v>800.0</v>
      </c>
      <c r="M25" s="48">
        <f t="shared" si="1"/>
        <v>0</v>
      </c>
      <c r="N25" s="23"/>
      <c r="O25" s="24"/>
      <c r="P25" s="24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46">
        <v>22.0</v>
      </c>
      <c r="B26" s="14">
        <v>44805.0</v>
      </c>
      <c r="C26" s="15" t="s">
        <v>144</v>
      </c>
      <c r="D26" s="16">
        <v>21828.0</v>
      </c>
      <c r="E26" s="16" t="s">
        <v>98</v>
      </c>
      <c r="F26" s="17"/>
      <c r="G26" s="40"/>
      <c r="H26" s="36"/>
      <c r="I26" s="25"/>
      <c r="J26" s="17"/>
      <c r="K26" s="41">
        <v>625.0</v>
      </c>
      <c r="L26" s="21">
        <v>625.0</v>
      </c>
      <c r="M26" s="48">
        <f t="shared" si="1"/>
        <v>0</v>
      </c>
      <c r="N26" s="23"/>
      <c r="O26" s="24"/>
      <c r="P26" s="24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46">
        <v>23.0</v>
      </c>
      <c r="B27" s="14">
        <v>44805.0</v>
      </c>
      <c r="C27" s="15" t="s">
        <v>145</v>
      </c>
      <c r="D27" s="16">
        <v>56433.0</v>
      </c>
      <c r="E27" s="16" t="s">
        <v>67</v>
      </c>
      <c r="F27" s="17"/>
      <c r="G27" s="40"/>
      <c r="H27" s="36"/>
      <c r="I27" s="25"/>
      <c r="J27" s="17"/>
      <c r="K27" s="41">
        <v>23533.0</v>
      </c>
      <c r="L27" s="21">
        <v>23533.0</v>
      </c>
      <c r="M27" s="48">
        <f t="shared" si="1"/>
        <v>0</v>
      </c>
      <c r="N27" s="23"/>
      <c r="O27" s="24"/>
      <c r="P27" s="24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46">
        <v>24.0</v>
      </c>
      <c r="B28" s="14">
        <v>44805.0</v>
      </c>
      <c r="C28" s="15" t="s">
        <v>146</v>
      </c>
      <c r="D28" s="16">
        <v>21828.0</v>
      </c>
      <c r="E28" s="16" t="s">
        <v>98</v>
      </c>
      <c r="F28" s="17"/>
      <c r="G28" s="40"/>
      <c r="H28" s="36"/>
      <c r="I28" s="25"/>
      <c r="J28" s="17"/>
      <c r="K28" s="41">
        <v>5000.0</v>
      </c>
      <c r="L28" s="21">
        <v>5000.0</v>
      </c>
      <c r="M28" s="48">
        <f t="shared" si="1"/>
        <v>0</v>
      </c>
      <c r="N28" s="23"/>
      <c r="O28" s="24"/>
      <c r="P28" s="24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46"/>
      <c r="B29" s="28"/>
      <c r="C29" s="28"/>
      <c r="D29" s="28"/>
      <c r="E29" s="28"/>
      <c r="F29" s="29">
        <f t="shared" ref="F29:M29" si="2">SUM(F5:F28)</f>
        <v>0</v>
      </c>
      <c r="G29" s="29">
        <f t="shared" si="2"/>
        <v>0</v>
      </c>
      <c r="H29" s="29">
        <f t="shared" si="2"/>
        <v>0</v>
      </c>
      <c r="I29" s="29">
        <f t="shared" si="2"/>
        <v>3550</v>
      </c>
      <c r="J29" s="29">
        <f t="shared" si="2"/>
        <v>0</v>
      </c>
      <c r="K29" s="44">
        <f t="shared" si="2"/>
        <v>110015</v>
      </c>
      <c r="L29" s="29">
        <f t="shared" si="2"/>
        <v>113565</v>
      </c>
      <c r="M29" s="22">
        <f t="shared" si="2"/>
        <v>0</v>
      </c>
      <c r="N29" s="31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>
      <c r="A30" s="28"/>
      <c r="B30" s="28"/>
      <c r="C30" s="28"/>
      <c r="D30" s="28"/>
      <c r="E30" s="28"/>
      <c r="F30" s="32">
        <f>F29+G29+H29+I29+J29+K29</f>
        <v>113565</v>
      </c>
      <c r="G30" s="2"/>
      <c r="H30" s="2"/>
      <c r="I30" s="2"/>
      <c r="J30" s="3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</sheetData>
  <mergeCells count="15">
    <mergeCell ref="M2:M4"/>
    <mergeCell ref="N2:N4"/>
    <mergeCell ref="F3:F4"/>
    <mergeCell ref="G3:H3"/>
    <mergeCell ref="F30:J3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9.13"/>
    <col customWidth="1" min="5" max="5" width="38.88"/>
    <col customWidth="1" min="12" max="12" width="16.88"/>
    <col customWidth="1" min="14" max="14" width="49.25"/>
  </cols>
  <sheetData>
    <row r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14">
        <v>44571.0</v>
      </c>
      <c r="C5" s="15" t="s">
        <v>148</v>
      </c>
      <c r="D5" s="16">
        <v>62155.0</v>
      </c>
      <c r="E5" s="16" t="s">
        <v>149</v>
      </c>
      <c r="F5" s="49"/>
      <c r="G5" s="35"/>
      <c r="H5" s="36"/>
      <c r="I5" s="25">
        <v>1004.0</v>
      </c>
      <c r="J5" s="50"/>
      <c r="K5" s="41"/>
      <c r="L5" s="51">
        <v>1004.0</v>
      </c>
      <c r="M5" s="48">
        <f t="shared" ref="M5:M10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14">
        <v>44571.0</v>
      </c>
      <c r="C6" s="15" t="s">
        <v>150</v>
      </c>
      <c r="D6" s="16">
        <v>56433.0</v>
      </c>
      <c r="E6" s="16" t="s">
        <v>67</v>
      </c>
      <c r="F6" s="49"/>
      <c r="G6" s="35"/>
      <c r="H6" s="36"/>
      <c r="I6" s="25"/>
      <c r="J6" s="50"/>
      <c r="K6" s="41">
        <v>27000.0</v>
      </c>
      <c r="L6" s="51">
        <v>27000.0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14">
        <v>44571.0</v>
      </c>
      <c r="C7" s="15" t="s">
        <v>151</v>
      </c>
      <c r="D7" s="16">
        <v>50717.0</v>
      </c>
      <c r="E7" s="16" t="s">
        <v>152</v>
      </c>
      <c r="F7" s="52">
        <v>190.0</v>
      </c>
      <c r="G7" s="35"/>
      <c r="H7" s="36"/>
      <c r="I7" s="25"/>
      <c r="J7" s="50"/>
      <c r="K7" s="41"/>
      <c r="L7" s="51">
        <v>190.0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14">
        <v>44571.0</v>
      </c>
      <c r="C8" s="15" t="s">
        <v>153</v>
      </c>
      <c r="D8" s="16">
        <v>31927.0</v>
      </c>
      <c r="E8" s="16" t="s">
        <v>154</v>
      </c>
      <c r="F8" s="49"/>
      <c r="G8" s="35"/>
      <c r="H8" s="36">
        <v>4822.0</v>
      </c>
      <c r="I8" s="25"/>
      <c r="J8" s="50"/>
      <c r="K8" s="41"/>
      <c r="L8" s="51">
        <v>4822.0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14">
        <v>44571.0</v>
      </c>
      <c r="C9" s="15" t="s">
        <v>155</v>
      </c>
      <c r="D9" s="16">
        <v>62815.0</v>
      </c>
      <c r="E9" s="16" t="s">
        <v>25</v>
      </c>
      <c r="F9" s="49"/>
      <c r="G9" s="35"/>
      <c r="H9" s="36"/>
      <c r="I9" s="25">
        <v>500.0</v>
      </c>
      <c r="J9" s="50"/>
      <c r="K9" s="41"/>
      <c r="L9" s="51">
        <v>500.0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14">
        <v>44571.0</v>
      </c>
      <c r="C10" s="15" t="s">
        <v>156</v>
      </c>
      <c r="D10" s="16">
        <v>66347.0</v>
      </c>
      <c r="E10" s="16" t="s">
        <v>157</v>
      </c>
      <c r="F10" s="49"/>
      <c r="G10" s="35"/>
      <c r="H10" s="38"/>
      <c r="I10" s="25"/>
      <c r="J10" s="53">
        <v>100.0</v>
      </c>
      <c r="K10" s="41"/>
      <c r="L10" s="51">
        <v>100.0</v>
      </c>
      <c r="M10" s="48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/>
      <c r="B11" s="28"/>
      <c r="C11" s="28"/>
      <c r="D11" s="28"/>
      <c r="E11" s="28"/>
      <c r="F11" s="54">
        <f t="shared" ref="F11:M11" si="2">SUM(F5:F10)</f>
        <v>190</v>
      </c>
      <c r="G11" s="29">
        <f t="shared" si="2"/>
        <v>0</v>
      </c>
      <c r="H11" s="43">
        <f t="shared" si="2"/>
        <v>4822</v>
      </c>
      <c r="I11" s="29">
        <f t="shared" si="2"/>
        <v>1504</v>
      </c>
      <c r="J11" s="55">
        <f t="shared" si="2"/>
        <v>100</v>
      </c>
      <c r="K11" s="44">
        <f t="shared" si="2"/>
        <v>27000</v>
      </c>
      <c r="L11" s="30">
        <f t="shared" si="2"/>
        <v>33616</v>
      </c>
      <c r="M11" s="22">
        <f t="shared" si="2"/>
        <v>0</v>
      </c>
      <c r="N11" s="31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28"/>
      <c r="B12" s="28"/>
      <c r="C12" s="28"/>
      <c r="D12" s="28"/>
      <c r="E12" s="28"/>
      <c r="F12" s="32">
        <f>F11+G11+H11+I11+J11+K11</f>
        <v>33616</v>
      </c>
      <c r="G12" s="2"/>
      <c r="H12" s="2"/>
      <c r="I12" s="2"/>
      <c r="J12" s="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9.13"/>
    <col customWidth="1" min="5" max="5" width="38.88"/>
    <col customWidth="1" min="12" max="12" width="16.88"/>
    <col customWidth="1" min="14" max="14" width="49.25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14">
        <v>44572.0</v>
      </c>
      <c r="C5" s="15" t="s">
        <v>159</v>
      </c>
      <c r="D5" s="16">
        <v>62000.0</v>
      </c>
      <c r="E5" s="16" t="s">
        <v>107</v>
      </c>
      <c r="F5" s="49"/>
      <c r="G5" s="35"/>
      <c r="H5" s="36"/>
      <c r="I5" s="25"/>
      <c r="J5" s="50"/>
      <c r="K5" s="41">
        <v>934.0</v>
      </c>
      <c r="L5" s="51">
        <v>934.0</v>
      </c>
      <c r="M5" s="48">
        <f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/>
      <c r="B6" s="28"/>
      <c r="C6" s="28"/>
      <c r="D6" s="28"/>
      <c r="E6" s="28"/>
      <c r="F6" s="54">
        <f t="shared" ref="F6:M6" si="1">SUM(F5)</f>
        <v>0</v>
      </c>
      <c r="G6" s="29">
        <f t="shared" si="1"/>
        <v>0</v>
      </c>
      <c r="H6" s="43">
        <f t="shared" si="1"/>
        <v>0</v>
      </c>
      <c r="I6" s="29">
        <f t="shared" si="1"/>
        <v>0</v>
      </c>
      <c r="J6" s="55">
        <f t="shared" si="1"/>
        <v>0</v>
      </c>
      <c r="K6" s="44">
        <f t="shared" si="1"/>
        <v>934</v>
      </c>
      <c r="L6" s="30">
        <f t="shared" si="1"/>
        <v>934</v>
      </c>
      <c r="M6" s="22">
        <f t="shared" si="1"/>
        <v>0</v>
      </c>
      <c r="N6" s="31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>
      <c r="A7" s="28"/>
      <c r="B7" s="28"/>
      <c r="C7" s="28"/>
      <c r="D7" s="28"/>
      <c r="E7" s="28"/>
      <c r="F7" s="32">
        <f>F6+G6+H6+I6+J6+K6</f>
        <v>934</v>
      </c>
      <c r="G7" s="2"/>
      <c r="H7" s="2"/>
      <c r="I7" s="2"/>
      <c r="J7" s="3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9.13"/>
    <col customWidth="1" min="5" max="5" width="38.88"/>
    <col customWidth="1" min="12" max="12" width="16.88"/>
    <col customWidth="1" min="14" max="14" width="49.25"/>
  </cols>
  <sheetData>
    <row r="1">
      <c r="A1" s="1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14">
        <v>44573.0</v>
      </c>
      <c r="C5" s="15" t="s">
        <v>161</v>
      </c>
      <c r="D5" s="16">
        <v>64142.0</v>
      </c>
      <c r="E5" s="16" t="s">
        <v>162</v>
      </c>
      <c r="F5" s="49"/>
      <c r="G5" s="35"/>
      <c r="H5" s="36"/>
      <c r="I5" s="25"/>
      <c r="J5" s="50"/>
      <c r="K5" s="41">
        <v>4685.0</v>
      </c>
      <c r="L5" s="51">
        <v>4685.0</v>
      </c>
      <c r="M5" s="48">
        <f t="shared" ref="M5:M11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14">
        <v>44573.0</v>
      </c>
      <c r="C6" s="15" t="s">
        <v>163</v>
      </c>
      <c r="D6" s="16">
        <v>64559.0</v>
      </c>
      <c r="E6" s="16" t="s">
        <v>164</v>
      </c>
      <c r="F6" s="49"/>
      <c r="G6" s="35"/>
      <c r="H6" s="36"/>
      <c r="I6" s="25"/>
      <c r="J6" s="50"/>
      <c r="K6" s="41">
        <v>5974.0</v>
      </c>
      <c r="L6" s="51">
        <v>5974.0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14">
        <v>44573.0</v>
      </c>
      <c r="C7" s="15" t="s">
        <v>165</v>
      </c>
      <c r="D7" s="16">
        <v>66103.0</v>
      </c>
      <c r="E7" s="16" t="s">
        <v>166</v>
      </c>
      <c r="F7" s="52"/>
      <c r="G7" s="35"/>
      <c r="H7" s="36"/>
      <c r="I7" s="25"/>
      <c r="J7" s="50"/>
      <c r="K7" s="41">
        <v>10901.0</v>
      </c>
      <c r="L7" s="51">
        <v>10901.0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14">
        <v>44573.0</v>
      </c>
      <c r="C8" s="15" t="s">
        <v>167</v>
      </c>
      <c r="D8" s="16">
        <v>65900.0</v>
      </c>
      <c r="E8" s="16" t="s">
        <v>168</v>
      </c>
      <c r="F8" s="49"/>
      <c r="G8" s="35"/>
      <c r="H8" s="36"/>
      <c r="I8" s="25"/>
      <c r="J8" s="50"/>
      <c r="K8" s="41">
        <v>0.0</v>
      </c>
      <c r="L8" s="51">
        <v>300.0</v>
      </c>
      <c r="M8" s="48">
        <f t="shared" si="1"/>
        <v>-300</v>
      </c>
      <c r="N8" s="56" t="s">
        <v>169</v>
      </c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14">
        <v>44573.0</v>
      </c>
      <c r="C9" s="15" t="s">
        <v>170</v>
      </c>
      <c r="D9" s="16">
        <v>62815.0</v>
      </c>
      <c r="E9" s="16" t="s">
        <v>25</v>
      </c>
      <c r="F9" s="49"/>
      <c r="G9" s="35"/>
      <c r="H9" s="36"/>
      <c r="I9" s="25"/>
      <c r="J9" s="50"/>
      <c r="K9" s="41">
        <v>0.0</v>
      </c>
      <c r="L9" s="51">
        <v>300.0</v>
      </c>
      <c r="M9" s="48">
        <f t="shared" si="1"/>
        <v>-300</v>
      </c>
      <c r="N9" s="56" t="s">
        <v>171</v>
      </c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14">
        <v>44573.0</v>
      </c>
      <c r="C10" s="15" t="s">
        <v>172</v>
      </c>
      <c r="D10" s="16">
        <v>63540.0</v>
      </c>
      <c r="E10" s="16" t="s">
        <v>173</v>
      </c>
      <c r="F10" s="49"/>
      <c r="G10" s="35"/>
      <c r="H10" s="38"/>
      <c r="I10" s="25"/>
      <c r="J10" s="53"/>
      <c r="K10" s="41">
        <v>45951.0</v>
      </c>
      <c r="L10" s="51">
        <v>45951.0</v>
      </c>
      <c r="M10" s="48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>
        <v>7.0</v>
      </c>
      <c r="B11" s="14">
        <v>44573.0</v>
      </c>
      <c r="C11" s="15" t="s">
        <v>174</v>
      </c>
      <c r="D11" s="16">
        <v>57723.0</v>
      </c>
      <c r="E11" s="16" t="s">
        <v>175</v>
      </c>
      <c r="F11" s="49"/>
      <c r="G11" s="35"/>
      <c r="H11" s="38"/>
      <c r="I11" s="25"/>
      <c r="J11" s="53"/>
      <c r="K11" s="41">
        <v>6788.0</v>
      </c>
      <c r="L11" s="51">
        <v>6788.0</v>
      </c>
      <c r="M11" s="48">
        <f t="shared" si="1"/>
        <v>0</v>
      </c>
      <c r="N11" s="23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6"/>
      <c r="B12" s="28"/>
      <c r="C12" s="28"/>
      <c r="D12" s="28"/>
      <c r="E12" s="28"/>
      <c r="F12" s="54">
        <f t="shared" ref="F12:J12" si="2">SUM(F5:F10)</f>
        <v>0</v>
      </c>
      <c r="G12" s="29">
        <f t="shared" si="2"/>
        <v>0</v>
      </c>
      <c r="H12" s="43">
        <f t="shared" si="2"/>
        <v>0</v>
      </c>
      <c r="I12" s="29">
        <f t="shared" si="2"/>
        <v>0</v>
      </c>
      <c r="J12" s="55">
        <f t="shared" si="2"/>
        <v>0</v>
      </c>
      <c r="K12" s="44">
        <f t="shared" ref="K12:L12" si="3">SUM(K5:K11)</f>
        <v>74299</v>
      </c>
      <c r="L12" s="30">
        <f t="shared" si="3"/>
        <v>74899</v>
      </c>
      <c r="M12" s="22">
        <f>SUM(M5:M10)</f>
        <v>-600</v>
      </c>
      <c r="N12" s="31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28"/>
      <c r="B13" s="28"/>
      <c r="C13" s="28"/>
      <c r="D13" s="28"/>
      <c r="E13" s="28"/>
      <c r="F13" s="32">
        <f>F12+G12+H12+I12+J12+K12</f>
        <v>74299</v>
      </c>
      <c r="G13" s="2"/>
      <c r="H13" s="2"/>
      <c r="I13" s="2"/>
      <c r="J13" s="3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5">
    <mergeCell ref="M2:M4"/>
    <mergeCell ref="N2:N4"/>
    <mergeCell ref="F3:F4"/>
    <mergeCell ref="G3:H3"/>
    <mergeCell ref="F13:J13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9.13"/>
    <col customWidth="1" min="5" max="5" width="38.88"/>
    <col customWidth="1" min="12" max="12" width="16.88"/>
    <col customWidth="1" min="14" max="14" width="49.25"/>
  </cols>
  <sheetData>
    <row r="1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14">
        <v>44575.0</v>
      </c>
      <c r="C5" s="15" t="s">
        <v>177</v>
      </c>
      <c r="D5" s="16">
        <v>64740.0</v>
      </c>
      <c r="E5" s="16" t="s">
        <v>29</v>
      </c>
      <c r="F5" s="49"/>
      <c r="G5" s="35"/>
      <c r="H5" s="36"/>
      <c r="I5" s="25">
        <v>600.0</v>
      </c>
      <c r="J5" s="50"/>
      <c r="K5" s="41"/>
      <c r="L5" s="51">
        <v>600.0</v>
      </c>
      <c r="M5" s="48">
        <f t="shared" ref="M5:M6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14">
        <v>44575.0</v>
      </c>
      <c r="C6" s="15" t="s">
        <v>178</v>
      </c>
      <c r="D6" s="16">
        <v>64740.0</v>
      </c>
      <c r="E6" s="16" t="s">
        <v>29</v>
      </c>
      <c r="F6" s="49"/>
      <c r="G6" s="35"/>
      <c r="H6" s="36"/>
      <c r="I6" s="25">
        <v>250.0</v>
      </c>
      <c r="J6" s="50"/>
      <c r="K6" s="41"/>
      <c r="L6" s="51">
        <v>250.0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/>
      <c r="B7" s="28"/>
      <c r="C7" s="28"/>
      <c r="D7" s="28"/>
      <c r="E7" s="28"/>
      <c r="F7" s="54">
        <f t="shared" ref="F7:M7" si="2">SUM(F5:F6)</f>
        <v>0</v>
      </c>
      <c r="G7" s="29">
        <f t="shared" si="2"/>
        <v>0</v>
      </c>
      <c r="H7" s="43">
        <f t="shared" si="2"/>
        <v>0</v>
      </c>
      <c r="I7" s="29">
        <f t="shared" si="2"/>
        <v>850</v>
      </c>
      <c r="J7" s="55">
        <f t="shared" si="2"/>
        <v>0</v>
      </c>
      <c r="K7" s="44">
        <f t="shared" si="2"/>
        <v>0</v>
      </c>
      <c r="L7" s="30">
        <f t="shared" si="2"/>
        <v>850</v>
      </c>
      <c r="M7" s="22">
        <f t="shared" si="2"/>
        <v>0</v>
      </c>
      <c r="N7" s="31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28"/>
      <c r="B8" s="28"/>
      <c r="C8" s="28"/>
      <c r="D8" s="28"/>
      <c r="E8" s="28"/>
      <c r="F8" s="32">
        <f>F7+G7+H7+I7+J7+K7</f>
        <v>850</v>
      </c>
      <c r="G8" s="2"/>
      <c r="H8" s="2"/>
      <c r="I8" s="2"/>
      <c r="J8" s="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9.13"/>
    <col customWidth="1" min="5" max="5" width="38.88"/>
    <col customWidth="1" min="12" max="12" width="16.88"/>
    <col customWidth="1" min="14" max="14" width="49.25"/>
  </cols>
  <sheetData>
    <row r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57" t="s">
        <v>180</v>
      </c>
      <c r="C5" s="15" t="s">
        <v>181</v>
      </c>
      <c r="D5" s="16">
        <v>49194.0</v>
      </c>
      <c r="E5" s="16" t="s">
        <v>182</v>
      </c>
      <c r="F5" s="49"/>
      <c r="G5" s="35"/>
      <c r="H5" s="36"/>
      <c r="I5" s="25">
        <v>3375.0</v>
      </c>
      <c r="J5" s="50"/>
      <c r="K5" s="41"/>
      <c r="L5" s="51">
        <v>3375.0</v>
      </c>
      <c r="M5" s="48">
        <f t="shared" ref="M5:M22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57" t="s">
        <v>180</v>
      </c>
      <c r="C6" s="15" t="s">
        <v>183</v>
      </c>
      <c r="D6" s="16">
        <v>49194.0</v>
      </c>
      <c r="E6" s="16" t="s">
        <v>182</v>
      </c>
      <c r="F6" s="49"/>
      <c r="G6" s="35"/>
      <c r="H6" s="36"/>
      <c r="I6" s="25">
        <v>15000.0</v>
      </c>
      <c r="J6" s="50"/>
      <c r="K6" s="41"/>
      <c r="L6" s="51">
        <v>15000.0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57" t="s">
        <v>180</v>
      </c>
      <c r="C7" s="15" t="s">
        <v>184</v>
      </c>
      <c r="D7" s="16">
        <v>59833.0</v>
      </c>
      <c r="E7" s="16" t="s">
        <v>185</v>
      </c>
      <c r="F7" s="49"/>
      <c r="G7" s="35"/>
      <c r="H7" s="36"/>
      <c r="I7" s="25"/>
      <c r="J7" s="50"/>
      <c r="K7" s="41">
        <v>22041.0</v>
      </c>
      <c r="L7" s="51">
        <v>22041.0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57" t="s">
        <v>180</v>
      </c>
      <c r="C8" s="15" t="s">
        <v>186</v>
      </c>
      <c r="D8" s="16">
        <v>66921.0</v>
      </c>
      <c r="E8" s="16" t="s">
        <v>187</v>
      </c>
      <c r="F8" s="49"/>
      <c r="G8" s="35"/>
      <c r="H8" s="36"/>
      <c r="I8" s="25"/>
      <c r="J8" s="50"/>
      <c r="K8" s="41">
        <v>25590.0</v>
      </c>
      <c r="L8" s="51">
        <v>25590.0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57" t="s">
        <v>180</v>
      </c>
      <c r="C9" s="15" t="s">
        <v>188</v>
      </c>
      <c r="D9" s="16">
        <v>65500.0</v>
      </c>
      <c r="E9" s="16" t="s">
        <v>189</v>
      </c>
      <c r="F9" s="49"/>
      <c r="G9" s="35"/>
      <c r="H9" s="36"/>
      <c r="I9" s="25"/>
      <c r="J9" s="50"/>
      <c r="K9" s="41">
        <v>661.0</v>
      </c>
      <c r="L9" s="51">
        <v>661.0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57" t="s">
        <v>180</v>
      </c>
      <c r="C10" s="15" t="s">
        <v>190</v>
      </c>
      <c r="D10" s="16">
        <v>65355.0</v>
      </c>
      <c r="E10" s="16" t="s">
        <v>191</v>
      </c>
      <c r="F10" s="49"/>
      <c r="G10" s="35"/>
      <c r="H10" s="36"/>
      <c r="I10" s="25"/>
      <c r="J10" s="50"/>
      <c r="K10" s="41">
        <v>23502.0</v>
      </c>
      <c r="L10" s="51">
        <v>23502.0</v>
      </c>
      <c r="M10" s="48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>
        <v>7.0</v>
      </c>
      <c r="B11" s="57" t="s">
        <v>180</v>
      </c>
      <c r="C11" s="15" t="s">
        <v>192</v>
      </c>
      <c r="D11" s="16">
        <v>60125.0</v>
      </c>
      <c r="E11" s="16" t="s">
        <v>193</v>
      </c>
      <c r="F11" s="49"/>
      <c r="G11" s="35"/>
      <c r="H11" s="36"/>
      <c r="I11" s="25"/>
      <c r="J11" s="50"/>
      <c r="K11" s="41">
        <v>25706.0</v>
      </c>
      <c r="L11" s="51">
        <v>25706.0</v>
      </c>
      <c r="M11" s="48">
        <f t="shared" si="1"/>
        <v>0</v>
      </c>
      <c r="N11" s="23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6">
        <v>8.0</v>
      </c>
      <c r="B12" s="57" t="s">
        <v>180</v>
      </c>
      <c r="C12" s="15" t="s">
        <v>194</v>
      </c>
      <c r="D12" s="16">
        <v>60831.0</v>
      </c>
      <c r="E12" s="16" t="s">
        <v>195</v>
      </c>
      <c r="F12" s="49"/>
      <c r="G12" s="35"/>
      <c r="H12" s="36"/>
      <c r="I12" s="25"/>
      <c r="J12" s="50"/>
      <c r="K12" s="41">
        <v>23377.0</v>
      </c>
      <c r="L12" s="51">
        <v>23377.0</v>
      </c>
      <c r="M12" s="48">
        <f t="shared" si="1"/>
        <v>0</v>
      </c>
      <c r="N12" s="23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46">
        <v>9.0</v>
      </c>
      <c r="B13" s="57" t="s">
        <v>180</v>
      </c>
      <c r="C13" s="15" t="s">
        <v>196</v>
      </c>
      <c r="D13" s="16">
        <v>64811.0</v>
      </c>
      <c r="E13" s="16" t="s">
        <v>197</v>
      </c>
      <c r="F13" s="49"/>
      <c r="G13" s="35"/>
      <c r="H13" s="36"/>
      <c r="I13" s="25"/>
      <c r="J13" s="50"/>
      <c r="K13" s="41">
        <v>1004.0</v>
      </c>
      <c r="L13" s="51">
        <v>1004.0</v>
      </c>
      <c r="M13" s="48">
        <f t="shared" si="1"/>
        <v>0</v>
      </c>
      <c r="N13" s="23"/>
      <c r="O13" s="24"/>
      <c r="P13" s="2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46">
        <v>10.0</v>
      </c>
      <c r="B14" s="57" t="s">
        <v>180</v>
      </c>
      <c r="C14" s="15" t="s">
        <v>198</v>
      </c>
      <c r="D14" s="16">
        <v>60045.0</v>
      </c>
      <c r="E14" s="16" t="s">
        <v>199</v>
      </c>
      <c r="F14" s="49"/>
      <c r="G14" s="35"/>
      <c r="H14" s="36"/>
      <c r="I14" s="25"/>
      <c r="J14" s="50"/>
      <c r="K14" s="41">
        <v>20388.0</v>
      </c>
      <c r="L14" s="51">
        <v>20388.0</v>
      </c>
      <c r="M14" s="48">
        <f t="shared" si="1"/>
        <v>0</v>
      </c>
      <c r="N14" s="23"/>
      <c r="O14" s="24"/>
      <c r="P14" s="2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46">
        <v>11.0</v>
      </c>
      <c r="B15" s="57" t="s">
        <v>180</v>
      </c>
      <c r="C15" s="15" t="s">
        <v>200</v>
      </c>
      <c r="D15" s="16">
        <v>57723.0</v>
      </c>
      <c r="E15" s="16" t="s">
        <v>175</v>
      </c>
      <c r="F15" s="49"/>
      <c r="G15" s="35"/>
      <c r="H15" s="36"/>
      <c r="I15" s="25"/>
      <c r="J15" s="50"/>
      <c r="K15" s="41">
        <v>14798.0</v>
      </c>
      <c r="L15" s="51">
        <v>14795.0</v>
      </c>
      <c r="M15" s="48">
        <f t="shared" si="1"/>
        <v>3</v>
      </c>
      <c r="N15" s="23"/>
      <c r="O15" s="24"/>
      <c r="P15" s="2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46">
        <v>12.0</v>
      </c>
      <c r="B16" s="57" t="s">
        <v>180</v>
      </c>
      <c r="C16" s="15" t="s">
        <v>201</v>
      </c>
      <c r="D16" s="16">
        <v>57723.0</v>
      </c>
      <c r="E16" s="16" t="s">
        <v>175</v>
      </c>
      <c r="F16" s="49"/>
      <c r="G16" s="35"/>
      <c r="H16" s="36"/>
      <c r="I16" s="25"/>
      <c r="J16" s="50"/>
      <c r="K16" s="41">
        <v>27000.0</v>
      </c>
      <c r="L16" s="51">
        <v>27000.0</v>
      </c>
      <c r="M16" s="48">
        <f t="shared" si="1"/>
        <v>0</v>
      </c>
      <c r="N16" s="23"/>
      <c r="O16" s="24"/>
      <c r="P16" s="24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46">
        <v>13.0</v>
      </c>
      <c r="B17" s="57" t="s">
        <v>180</v>
      </c>
      <c r="C17" s="15" t="s">
        <v>202</v>
      </c>
      <c r="D17" s="16">
        <v>57723.0</v>
      </c>
      <c r="E17" s="16" t="s">
        <v>175</v>
      </c>
      <c r="F17" s="49"/>
      <c r="G17" s="35"/>
      <c r="H17" s="36"/>
      <c r="I17" s="25"/>
      <c r="J17" s="50"/>
      <c r="K17" s="41">
        <v>27000.0</v>
      </c>
      <c r="L17" s="51">
        <v>27000.0</v>
      </c>
      <c r="M17" s="48">
        <f t="shared" si="1"/>
        <v>0</v>
      </c>
      <c r="N17" s="23"/>
      <c r="O17" s="24"/>
      <c r="P17" s="24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46">
        <v>14.0</v>
      </c>
      <c r="B18" s="57" t="s">
        <v>180</v>
      </c>
      <c r="C18" s="15" t="s">
        <v>203</v>
      </c>
      <c r="D18" s="16">
        <v>59508.0</v>
      </c>
      <c r="E18" s="16" t="s">
        <v>61</v>
      </c>
      <c r="F18" s="49"/>
      <c r="G18" s="35"/>
      <c r="H18" s="36"/>
      <c r="I18" s="25"/>
      <c r="J18" s="50"/>
      <c r="K18" s="41">
        <v>25771.0</v>
      </c>
      <c r="L18" s="51">
        <v>25771.0</v>
      </c>
      <c r="M18" s="48">
        <f t="shared" si="1"/>
        <v>0</v>
      </c>
      <c r="N18" s="23"/>
      <c r="O18" s="24"/>
      <c r="P18" s="24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46">
        <v>15.0</v>
      </c>
      <c r="B19" s="57" t="s">
        <v>180</v>
      </c>
      <c r="C19" s="15" t="s">
        <v>204</v>
      </c>
      <c r="D19" s="16">
        <v>59508.0</v>
      </c>
      <c r="E19" s="16" t="s">
        <v>61</v>
      </c>
      <c r="F19" s="49"/>
      <c r="G19" s="35"/>
      <c r="H19" s="36"/>
      <c r="I19" s="25"/>
      <c r="J19" s="50"/>
      <c r="K19" s="41">
        <v>27000.0</v>
      </c>
      <c r="L19" s="51">
        <v>27000.0</v>
      </c>
      <c r="M19" s="48">
        <f t="shared" si="1"/>
        <v>0</v>
      </c>
      <c r="N19" s="23"/>
      <c r="O19" s="24"/>
      <c r="P19" s="24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46">
        <v>16.0</v>
      </c>
      <c r="B20" s="57" t="s">
        <v>180</v>
      </c>
      <c r="C20" s="15" t="s">
        <v>205</v>
      </c>
      <c r="D20" s="16">
        <v>56387.0</v>
      </c>
      <c r="E20" s="16" t="s">
        <v>73</v>
      </c>
      <c r="F20" s="49"/>
      <c r="G20" s="35"/>
      <c r="H20" s="36"/>
      <c r="I20" s="25"/>
      <c r="J20" s="50"/>
      <c r="K20" s="41">
        <v>50000.0</v>
      </c>
      <c r="L20" s="51">
        <v>50000.0</v>
      </c>
      <c r="M20" s="48">
        <f t="shared" si="1"/>
        <v>0</v>
      </c>
      <c r="N20" s="23"/>
      <c r="O20" s="24"/>
      <c r="P20" s="24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46">
        <v>17.0</v>
      </c>
      <c r="B21" s="57" t="s">
        <v>180</v>
      </c>
      <c r="C21" s="15" t="s">
        <v>206</v>
      </c>
      <c r="D21" s="16">
        <v>56387.0</v>
      </c>
      <c r="E21" s="16" t="s">
        <v>73</v>
      </c>
      <c r="F21" s="49"/>
      <c r="G21" s="35"/>
      <c r="H21" s="36"/>
      <c r="I21" s="25"/>
      <c r="J21" s="50"/>
      <c r="K21" s="41">
        <v>4000.0</v>
      </c>
      <c r="L21" s="51">
        <v>4000.0</v>
      </c>
      <c r="M21" s="48">
        <f t="shared" si="1"/>
        <v>0</v>
      </c>
      <c r="N21" s="23"/>
      <c r="O21" s="24"/>
      <c r="P21" s="24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46">
        <v>18.0</v>
      </c>
      <c r="B22" s="57" t="s">
        <v>180</v>
      </c>
      <c r="C22" s="15" t="s">
        <v>207</v>
      </c>
      <c r="D22" s="16">
        <v>62164.0</v>
      </c>
      <c r="E22" s="16" t="s">
        <v>65</v>
      </c>
      <c r="F22" s="49"/>
      <c r="G22" s="35"/>
      <c r="H22" s="36"/>
      <c r="I22" s="25"/>
      <c r="J22" s="50"/>
      <c r="K22" s="41">
        <v>9147.0</v>
      </c>
      <c r="L22" s="51">
        <v>9147.0</v>
      </c>
      <c r="M22" s="48">
        <f t="shared" si="1"/>
        <v>0</v>
      </c>
      <c r="N22" s="23"/>
      <c r="O22" s="24"/>
      <c r="P22" s="24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46"/>
      <c r="B23" s="28"/>
      <c r="C23" s="28"/>
      <c r="D23" s="28"/>
      <c r="E23" s="28"/>
      <c r="F23" s="54">
        <f t="shared" ref="F23:K23" si="2">SUM(F5:F22)</f>
        <v>0</v>
      </c>
      <c r="G23" s="54">
        <f t="shared" si="2"/>
        <v>0</v>
      </c>
      <c r="H23" s="54">
        <f t="shared" si="2"/>
        <v>0</v>
      </c>
      <c r="I23" s="54">
        <f t="shared" si="2"/>
        <v>18375</v>
      </c>
      <c r="J23" s="54">
        <f t="shared" si="2"/>
        <v>0</v>
      </c>
      <c r="K23" s="54">
        <f t="shared" si="2"/>
        <v>326985</v>
      </c>
      <c r="L23" s="54"/>
      <c r="M23" s="22">
        <f>SUM(M5:M6)</f>
        <v>0</v>
      </c>
      <c r="N23" s="31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>
      <c r="A24" s="28"/>
      <c r="B24" s="28"/>
      <c r="C24" s="28"/>
      <c r="D24" s="28"/>
      <c r="E24" s="28"/>
      <c r="F24" s="32">
        <f>I23+K23</f>
        <v>345360</v>
      </c>
      <c r="G24" s="2"/>
      <c r="H24" s="2"/>
      <c r="I24" s="2"/>
      <c r="J24" s="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</sheetData>
  <mergeCells count="15">
    <mergeCell ref="M2:M4"/>
    <mergeCell ref="N2:N4"/>
    <mergeCell ref="F3:F4"/>
    <mergeCell ref="G3:H3"/>
    <mergeCell ref="F24:J24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9.13"/>
    <col customWidth="1" min="5" max="5" width="38.88"/>
    <col customWidth="1" min="12" max="12" width="16.88"/>
    <col customWidth="1" min="14" max="14" width="49.25"/>
  </cols>
  <sheetData>
    <row r="1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14">
        <v>44577.0</v>
      </c>
      <c r="C5" s="15" t="s">
        <v>209</v>
      </c>
      <c r="D5" s="16">
        <v>57723.0</v>
      </c>
      <c r="E5" s="16" t="s">
        <v>175</v>
      </c>
      <c r="F5" s="49"/>
      <c r="G5" s="35"/>
      <c r="H5" s="36"/>
      <c r="I5" s="25"/>
      <c r="J5" s="50"/>
      <c r="K5" s="41">
        <v>26000.0</v>
      </c>
      <c r="L5" s="51">
        <v>26000.0</v>
      </c>
      <c r="M5" s="48">
        <f t="shared" ref="M5:M10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14">
        <v>44577.0</v>
      </c>
      <c r="C6" s="15" t="s">
        <v>210</v>
      </c>
      <c r="D6" s="16">
        <v>57723.0</v>
      </c>
      <c r="E6" s="16" t="s">
        <v>175</v>
      </c>
      <c r="F6" s="49"/>
      <c r="G6" s="35"/>
      <c r="H6" s="36"/>
      <c r="I6" s="25"/>
      <c r="J6" s="50"/>
      <c r="K6" s="41">
        <v>2452.0</v>
      </c>
      <c r="L6" s="51">
        <v>2452.0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14">
        <v>44577.0</v>
      </c>
      <c r="C7" s="15" t="s">
        <v>211</v>
      </c>
      <c r="D7" s="16">
        <v>62000.0</v>
      </c>
      <c r="E7" s="16" t="s">
        <v>107</v>
      </c>
      <c r="F7" s="52"/>
      <c r="G7" s="35"/>
      <c r="H7" s="36"/>
      <c r="I7" s="25"/>
      <c r="J7" s="50"/>
      <c r="K7" s="41">
        <v>80.0</v>
      </c>
      <c r="L7" s="51">
        <v>80.0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14">
        <v>44577.0</v>
      </c>
      <c r="C8" s="15" t="s">
        <v>212</v>
      </c>
      <c r="D8" s="16">
        <v>62000.0</v>
      </c>
      <c r="E8" s="16" t="s">
        <v>107</v>
      </c>
      <c r="F8" s="49"/>
      <c r="G8" s="35"/>
      <c r="H8" s="36"/>
      <c r="I8" s="25"/>
      <c r="J8" s="50"/>
      <c r="K8" s="41">
        <v>793.0</v>
      </c>
      <c r="L8" s="51">
        <v>793.0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14">
        <v>44577.0</v>
      </c>
      <c r="C9" s="15" t="s">
        <v>213</v>
      </c>
      <c r="D9" s="16">
        <v>63363.0</v>
      </c>
      <c r="E9" s="16" t="s">
        <v>79</v>
      </c>
      <c r="F9" s="49"/>
      <c r="G9" s="35"/>
      <c r="H9" s="36"/>
      <c r="I9" s="25"/>
      <c r="J9" s="50"/>
      <c r="K9" s="41">
        <v>1000.0</v>
      </c>
      <c r="L9" s="51">
        <v>1000.0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14">
        <v>44577.0</v>
      </c>
      <c r="C10" s="15" t="s">
        <v>214</v>
      </c>
      <c r="D10" s="16">
        <v>57723.0</v>
      </c>
      <c r="E10" s="16" t="s">
        <v>175</v>
      </c>
      <c r="F10" s="49"/>
      <c r="G10" s="35"/>
      <c r="H10" s="38"/>
      <c r="I10" s="25"/>
      <c r="J10" s="53"/>
      <c r="K10" s="41">
        <v>3000.0</v>
      </c>
      <c r="L10" s="51">
        <v>3000.0</v>
      </c>
      <c r="M10" s="48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/>
      <c r="B11" s="28"/>
      <c r="C11" s="28"/>
      <c r="D11" s="28"/>
      <c r="E11" s="28"/>
      <c r="F11" s="54">
        <f t="shared" ref="F11:M11" si="2">SUM(F5:F10)</f>
        <v>0</v>
      </c>
      <c r="G11" s="29">
        <f t="shared" si="2"/>
        <v>0</v>
      </c>
      <c r="H11" s="43">
        <f t="shared" si="2"/>
        <v>0</v>
      </c>
      <c r="I11" s="29">
        <f t="shared" si="2"/>
        <v>0</v>
      </c>
      <c r="J11" s="55">
        <f t="shared" si="2"/>
        <v>0</v>
      </c>
      <c r="K11" s="44">
        <f t="shared" si="2"/>
        <v>33325</v>
      </c>
      <c r="L11" s="30">
        <f t="shared" si="2"/>
        <v>33325</v>
      </c>
      <c r="M11" s="22">
        <f t="shared" si="2"/>
        <v>0</v>
      </c>
      <c r="N11" s="31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28"/>
      <c r="B12" s="28"/>
      <c r="C12" s="28"/>
      <c r="D12" s="28"/>
      <c r="E12" s="28"/>
      <c r="F12" s="32">
        <f>F11+G11+H11+I11+J11+K11</f>
        <v>33325</v>
      </c>
      <c r="G12" s="2"/>
      <c r="H12" s="2"/>
      <c r="I12" s="2"/>
      <c r="J12" s="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215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14">
        <v>44578.0</v>
      </c>
      <c r="C5" s="15" t="s">
        <v>216</v>
      </c>
      <c r="D5" s="16">
        <v>49194.0</v>
      </c>
      <c r="E5" s="16" t="s">
        <v>182</v>
      </c>
      <c r="F5" s="49"/>
      <c r="G5" s="35"/>
      <c r="H5" s="36"/>
      <c r="I5" s="25">
        <v>4600.0</v>
      </c>
      <c r="J5" s="50"/>
      <c r="K5" s="41"/>
      <c r="L5" s="51">
        <v>4600.0</v>
      </c>
      <c r="M5" s="48">
        <f t="shared" ref="M5:M16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14">
        <v>44578.0</v>
      </c>
      <c r="C6" s="15" t="s">
        <v>217</v>
      </c>
      <c r="D6" s="16">
        <v>59076.0</v>
      </c>
      <c r="E6" s="16" t="s">
        <v>218</v>
      </c>
      <c r="F6" s="49"/>
      <c r="G6" s="35"/>
      <c r="H6" s="36"/>
      <c r="I6" s="25">
        <v>21747.0</v>
      </c>
      <c r="J6" s="50"/>
      <c r="K6" s="41"/>
      <c r="L6" s="51">
        <v>21747.0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14">
        <v>44578.0</v>
      </c>
      <c r="C7" s="15" t="s">
        <v>219</v>
      </c>
      <c r="D7" s="16">
        <v>63363.0</v>
      </c>
      <c r="E7" s="16" t="s">
        <v>79</v>
      </c>
      <c r="F7" s="52"/>
      <c r="G7" s="35"/>
      <c r="H7" s="36"/>
      <c r="I7" s="25"/>
      <c r="J7" s="50"/>
      <c r="K7" s="41">
        <v>50000.0</v>
      </c>
      <c r="L7" s="51">
        <v>50000.0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14">
        <v>44578.0</v>
      </c>
      <c r="C8" s="15" t="s">
        <v>220</v>
      </c>
      <c r="D8" s="16">
        <v>63363.0</v>
      </c>
      <c r="E8" s="16" t="s">
        <v>79</v>
      </c>
      <c r="F8" s="49"/>
      <c r="G8" s="35"/>
      <c r="H8" s="36"/>
      <c r="I8" s="25"/>
      <c r="J8" s="50"/>
      <c r="K8" s="41">
        <v>5548.0</v>
      </c>
      <c r="L8" s="51">
        <v>5548.0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14">
        <v>44578.0</v>
      </c>
      <c r="C9" s="15" t="s">
        <v>221</v>
      </c>
      <c r="D9" s="16">
        <v>63363.0</v>
      </c>
      <c r="E9" s="16" t="s">
        <v>79</v>
      </c>
      <c r="F9" s="49"/>
      <c r="G9" s="35"/>
      <c r="H9" s="36"/>
      <c r="I9" s="25"/>
      <c r="J9" s="50"/>
      <c r="K9" s="41">
        <v>50000.0</v>
      </c>
      <c r="L9" s="51">
        <v>50000.0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14">
        <v>44578.0</v>
      </c>
      <c r="C10" s="15" t="s">
        <v>222</v>
      </c>
      <c r="D10" s="16">
        <v>62164.0</v>
      </c>
      <c r="E10" s="16" t="s">
        <v>65</v>
      </c>
      <c r="F10" s="49"/>
      <c r="G10" s="35"/>
      <c r="H10" s="38"/>
      <c r="I10" s="25"/>
      <c r="J10" s="53"/>
      <c r="K10" s="41">
        <v>10000.0</v>
      </c>
      <c r="L10" s="51">
        <v>10000.0</v>
      </c>
      <c r="M10" s="48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>
        <v>7.0</v>
      </c>
      <c r="B11" s="14">
        <v>44578.0</v>
      </c>
      <c r="C11" s="15" t="s">
        <v>223</v>
      </c>
      <c r="D11" s="16">
        <v>65388.0</v>
      </c>
      <c r="E11" s="16" t="s">
        <v>224</v>
      </c>
      <c r="F11" s="49"/>
      <c r="G11" s="35"/>
      <c r="H11" s="38"/>
      <c r="I11" s="25"/>
      <c r="J11" s="53"/>
      <c r="K11" s="41">
        <v>18108.0</v>
      </c>
      <c r="L11" s="51">
        <v>18108.0</v>
      </c>
      <c r="M11" s="48">
        <f t="shared" si="1"/>
        <v>0</v>
      </c>
      <c r="N11" s="23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6">
        <v>8.0</v>
      </c>
      <c r="B12" s="14">
        <v>44578.0</v>
      </c>
      <c r="C12" s="15" t="s">
        <v>225</v>
      </c>
      <c r="D12" s="16">
        <v>56387.0</v>
      </c>
      <c r="E12" s="16" t="s">
        <v>73</v>
      </c>
      <c r="F12" s="49"/>
      <c r="G12" s="35"/>
      <c r="H12" s="38"/>
      <c r="I12" s="25"/>
      <c r="J12" s="53"/>
      <c r="K12" s="41">
        <v>50000.0</v>
      </c>
      <c r="L12" s="51">
        <v>50000.0</v>
      </c>
      <c r="M12" s="48">
        <f t="shared" si="1"/>
        <v>0</v>
      </c>
      <c r="N12" s="23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46">
        <v>9.0</v>
      </c>
      <c r="B13" s="14">
        <v>44578.0</v>
      </c>
      <c r="C13" s="15" t="s">
        <v>226</v>
      </c>
      <c r="D13" s="16">
        <v>56387.0</v>
      </c>
      <c r="E13" s="16" t="s">
        <v>73</v>
      </c>
      <c r="F13" s="49"/>
      <c r="G13" s="35"/>
      <c r="H13" s="38"/>
      <c r="I13" s="25"/>
      <c r="J13" s="53"/>
      <c r="K13" s="41">
        <v>30000.0</v>
      </c>
      <c r="L13" s="51">
        <v>30000.0</v>
      </c>
      <c r="M13" s="48">
        <f t="shared" si="1"/>
        <v>0</v>
      </c>
      <c r="N13" s="23"/>
      <c r="O13" s="24"/>
      <c r="P13" s="2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46">
        <v>10.0</v>
      </c>
      <c r="B14" s="14">
        <v>44578.0</v>
      </c>
      <c r="C14" s="15" t="s">
        <v>227</v>
      </c>
      <c r="D14" s="16">
        <v>50593.0</v>
      </c>
      <c r="E14" s="16" t="s">
        <v>228</v>
      </c>
      <c r="F14" s="49"/>
      <c r="G14" s="35"/>
      <c r="H14" s="38"/>
      <c r="I14" s="25">
        <v>100.0</v>
      </c>
      <c r="J14" s="53"/>
      <c r="K14" s="41"/>
      <c r="L14" s="51">
        <v>100.0</v>
      </c>
      <c r="M14" s="48">
        <f t="shared" si="1"/>
        <v>0</v>
      </c>
      <c r="N14" s="23"/>
      <c r="O14" s="24"/>
      <c r="P14" s="2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46">
        <v>11.0</v>
      </c>
      <c r="B15" s="14">
        <v>44578.0</v>
      </c>
      <c r="C15" s="15" t="s">
        <v>229</v>
      </c>
      <c r="D15" s="16">
        <v>37117.0</v>
      </c>
      <c r="E15" s="16" t="s">
        <v>230</v>
      </c>
      <c r="F15" s="49"/>
      <c r="G15" s="35"/>
      <c r="H15" s="38"/>
      <c r="I15" s="25">
        <v>150.0</v>
      </c>
      <c r="J15" s="53"/>
      <c r="K15" s="41"/>
      <c r="L15" s="51">
        <v>150.0</v>
      </c>
      <c r="M15" s="48">
        <f t="shared" si="1"/>
        <v>0</v>
      </c>
      <c r="N15" s="23"/>
      <c r="O15" s="24"/>
      <c r="P15" s="2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46"/>
      <c r="B16" s="28"/>
      <c r="C16" s="28"/>
      <c r="D16" s="28"/>
      <c r="E16" s="28"/>
      <c r="F16" s="54">
        <f t="shared" ref="F16:L16" si="2">SUM(F5:F10)</f>
        <v>0</v>
      </c>
      <c r="G16" s="29">
        <f t="shared" si="2"/>
        <v>0</v>
      </c>
      <c r="H16" s="43">
        <f t="shared" si="2"/>
        <v>0</v>
      </c>
      <c r="I16" s="29">
        <f t="shared" si="2"/>
        <v>26347</v>
      </c>
      <c r="J16" s="55">
        <f t="shared" si="2"/>
        <v>0</v>
      </c>
      <c r="K16" s="44">
        <f t="shared" si="2"/>
        <v>115548</v>
      </c>
      <c r="L16" s="30">
        <f t="shared" si="2"/>
        <v>141895</v>
      </c>
      <c r="M16" s="48">
        <f t="shared" si="1"/>
        <v>0</v>
      </c>
      <c r="N16" s="31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>
      <c r="A17" s="28"/>
      <c r="B17" s="28"/>
      <c r="C17" s="28"/>
      <c r="D17" s="28"/>
      <c r="E17" s="28"/>
      <c r="F17" s="32">
        <f>F16+G16+H16+I16+J16+K16</f>
        <v>141895</v>
      </c>
      <c r="G17" s="2"/>
      <c r="H17" s="2"/>
      <c r="I17" s="2"/>
      <c r="J17" s="3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</sheetData>
  <mergeCells count="15">
    <mergeCell ref="M2:M4"/>
    <mergeCell ref="N2:N4"/>
    <mergeCell ref="F3:F4"/>
    <mergeCell ref="G3:H3"/>
    <mergeCell ref="F17:J1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14">
        <v>44579.0</v>
      </c>
      <c r="C5" s="15" t="s">
        <v>232</v>
      </c>
      <c r="D5" s="16">
        <v>21828.0</v>
      </c>
      <c r="E5" s="16" t="s">
        <v>98</v>
      </c>
      <c r="F5" s="49"/>
      <c r="G5" s="35"/>
      <c r="H5" s="36"/>
      <c r="I5" s="25"/>
      <c r="J5" s="50"/>
      <c r="K5" s="41">
        <v>2650.0</v>
      </c>
      <c r="L5" s="51">
        <v>2650.0</v>
      </c>
      <c r="M5" s="48">
        <f t="shared" ref="M5:M11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14">
        <v>44579.0</v>
      </c>
      <c r="C6" s="15" t="s">
        <v>233</v>
      </c>
      <c r="D6" s="16">
        <v>56387.0</v>
      </c>
      <c r="E6" s="16" t="s">
        <v>73</v>
      </c>
      <c r="F6" s="49"/>
      <c r="G6" s="35"/>
      <c r="H6" s="36"/>
      <c r="I6" s="25"/>
      <c r="J6" s="50"/>
      <c r="K6" s="41">
        <v>50000.0</v>
      </c>
      <c r="L6" s="51">
        <v>50000.0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14">
        <v>44579.0</v>
      </c>
      <c r="C7" s="15" t="s">
        <v>234</v>
      </c>
      <c r="D7" s="16">
        <v>56387.0</v>
      </c>
      <c r="E7" s="16" t="s">
        <v>73</v>
      </c>
      <c r="F7" s="52"/>
      <c r="G7" s="35"/>
      <c r="H7" s="36"/>
      <c r="I7" s="25"/>
      <c r="J7" s="50"/>
      <c r="K7" s="41">
        <v>31000.0</v>
      </c>
      <c r="L7" s="51">
        <v>31000.0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14">
        <v>44579.0</v>
      </c>
      <c r="C8" s="15" t="s">
        <v>235</v>
      </c>
      <c r="D8" s="16">
        <v>56387.0</v>
      </c>
      <c r="E8" s="16" t="s">
        <v>73</v>
      </c>
      <c r="F8" s="49"/>
      <c r="G8" s="35"/>
      <c r="H8" s="36"/>
      <c r="I8" s="25"/>
      <c r="J8" s="50"/>
      <c r="K8" s="41">
        <v>50000.0</v>
      </c>
      <c r="L8" s="51">
        <v>50000.0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14">
        <v>44579.0</v>
      </c>
      <c r="C9" s="15" t="s">
        <v>236</v>
      </c>
      <c r="D9" s="16">
        <v>56387.0</v>
      </c>
      <c r="E9" s="16" t="s">
        <v>73</v>
      </c>
      <c r="F9" s="49"/>
      <c r="G9" s="35"/>
      <c r="H9" s="36"/>
      <c r="I9" s="25"/>
      <c r="J9" s="50"/>
      <c r="K9" s="41">
        <v>31000.0</v>
      </c>
      <c r="L9" s="51">
        <v>31000.0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14">
        <v>44579.0</v>
      </c>
      <c r="C10" s="15" t="s">
        <v>237</v>
      </c>
      <c r="D10" s="16">
        <v>43955.0</v>
      </c>
      <c r="E10" s="16" t="s">
        <v>238</v>
      </c>
      <c r="F10" s="49"/>
      <c r="G10" s="35"/>
      <c r="H10" s="38"/>
      <c r="I10" s="25">
        <v>150.0</v>
      </c>
      <c r="J10" s="53"/>
      <c r="K10" s="41"/>
      <c r="L10" s="51">
        <v>150.0</v>
      </c>
      <c r="M10" s="48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/>
      <c r="B11" s="28"/>
      <c r="C11" s="28"/>
      <c r="D11" s="28"/>
      <c r="E11" s="28"/>
      <c r="F11" s="54">
        <f t="shared" ref="F11:L11" si="2">SUM(F5:F10)</f>
        <v>0</v>
      </c>
      <c r="G11" s="29">
        <f t="shared" si="2"/>
        <v>0</v>
      </c>
      <c r="H11" s="43">
        <f t="shared" si="2"/>
        <v>0</v>
      </c>
      <c r="I11" s="29">
        <f t="shared" si="2"/>
        <v>150</v>
      </c>
      <c r="J11" s="55">
        <f t="shared" si="2"/>
        <v>0</v>
      </c>
      <c r="K11" s="44">
        <f t="shared" si="2"/>
        <v>164650</v>
      </c>
      <c r="L11" s="30">
        <f t="shared" si="2"/>
        <v>164800</v>
      </c>
      <c r="M11" s="48">
        <f t="shared" si="1"/>
        <v>0</v>
      </c>
      <c r="N11" s="31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28"/>
      <c r="B12" s="28"/>
      <c r="C12" s="28"/>
      <c r="D12" s="28"/>
      <c r="E12" s="28"/>
      <c r="F12" s="32">
        <f>F11+G11+H11+I11+J11+K11</f>
        <v>164800</v>
      </c>
      <c r="G12" s="2"/>
      <c r="H12" s="2"/>
      <c r="I12" s="2"/>
      <c r="J12" s="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14">
        <v>44580.0</v>
      </c>
      <c r="C5" s="15" t="s">
        <v>240</v>
      </c>
      <c r="D5" s="16">
        <v>65913.0</v>
      </c>
      <c r="E5" s="16" t="s">
        <v>241</v>
      </c>
      <c r="F5" s="49"/>
      <c r="G5" s="35"/>
      <c r="H5" s="36"/>
      <c r="I5" s="25"/>
      <c r="J5" s="50"/>
      <c r="K5" s="41">
        <v>18951.0</v>
      </c>
      <c r="L5" s="51">
        <v>18951.0</v>
      </c>
      <c r="M5" s="48">
        <f t="shared" ref="M5:M13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14">
        <v>44580.0</v>
      </c>
      <c r="C6" s="15" t="s">
        <v>242</v>
      </c>
      <c r="D6" s="16">
        <v>66164.0</v>
      </c>
      <c r="E6" s="16" t="s">
        <v>243</v>
      </c>
      <c r="F6" s="49"/>
      <c r="G6" s="35"/>
      <c r="H6" s="36"/>
      <c r="I6" s="25"/>
      <c r="J6" s="50"/>
      <c r="K6" s="41">
        <v>18326.0</v>
      </c>
      <c r="L6" s="51">
        <v>18326.0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14">
        <v>44580.0</v>
      </c>
      <c r="C7" s="15" t="s">
        <v>244</v>
      </c>
      <c r="D7" s="16">
        <v>56387.0</v>
      </c>
      <c r="E7" s="16" t="s">
        <v>73</v>
      </c>
      <c r="F7" s="52"/>
      <c r="G7" s="35"/>
      <c r="H7" s="36"/>
      <c r="I7" s="25"/>
      <c r="J7" s="50"/>
      <c r="K7" s="41">
        <v>40000.0</v>
      </c>
      <c r="L7" s="51">
        <v>40000.0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14">
        <v>44580.0</v>
      </c>
      <c r="C8" s="15" t="s">
        <v>245</v>
      </c>
      <c r="D8" s="16">
        <v>56387.0</v>
      </c>
      <c r="E8" s="16" t="s">
        <v>73</v>
      </c>
      <c r="F8" s="49"/>
      <c r="G8" s="35"/>
      <c r="H8" s="36"/>
      <c r="I8" s="25"/>
      <c r="J8" s="50"/>
      <c r="K8" s="41">
        <v>27000.0</v>
      </c>
      <c r="L8" s="51">
        <v>27000.0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14">
        <v>44580.0</v>
      </c>
      <c r="C9" s="15" t="s">
        <v>246</v>
      </c>
      <c r="D9" s="16">
        <v>56387.0</v>
      </c>
      <c r="E9" s="16" t="s">
        <v>73</v>
      </c>
      <c r="F9" s="49"/>
      <c r="G9" s="35"/>
      <c r="H9" s="36"/>
      <c r="I9" s="25"/>
      <c r="J9" s="50"/>
      <c r="K9" s="41">
        <v>48400.0</v>
      </c>
      <c r="L9" s="51">
        <v>48400.0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14">
        <v>44580.0</v>
      </c>
      <c r="C10" s="15" t="s">
        <v>247</v>
      </c>
      <c r="D10" s="16">
        <v>56387.0</v>
      </c>
      <c r="E10" s="16" t="s">
        <v>73</v>
      </c>
      <c r="F10" s="49"/>
      <c r="G10" s="35"/>
      <c r="H10" s="38"/>
      <c r="I10" s="25"/>
      <c r="J10" s="53"/>
      <c r="K10" s="41">
        <v>1450.0</v>
      </c>
      <c r="L10" s="51">
        <v>1450.0</v>
      </c>
      <c r="M10" s="48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>
        <v>7.0</v>
      </c>
      <c r="B11" s="14">
        <v>44580.0</v>
      </c>
      <c r="C11" s="15" t="s">
        <v>248</v>
      </c>
      <c r="D11" s="16">
        <v>56387.0</v>
      </c>
      <c r="E11" s="16" t="s">
        <v>73</v>
      </c>
      <c r="F11" s="49"/>
      <c r="G11" s="35"/>
      <c r="H11" s="38"/>
      <c r="I11" s="25"/>
      <c r="J11" s="53"/>
      <c r="K11" s="41">
        <v>50000.0</v>
      </c>
      <c r="L11" s="51">
        <v>50000.0</v>
      </c>
      <c r="M11" s="48">
        <f t="shared" si="1"/>
        <v>0</v>
      </c>
      <c r="N11" s="23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6">
        <v>8.0</v>
      </c>
      <c r="B12" s="14">
        <v>44580.0</v>
      </c>
      <c r="C12" s="15" t="s">
        <v>249</v>
      </c>
      <c r="D12" s="16">
        <v>56387.0</v>
      </c>
      <c r="E12" s="16" t="s">
        <v>73</v>
      </c>
      <c r="F12" s="49"/>
      <c r="G12" s="35"/>
      <c r="H12" s="38"/>
      <c r="I12" s="25"/>
      <c r="J12" s="53"/>
      <c r="K12" s="41">
        <v>4000.0</v>
      </c>
      <c r="L12" s="51">
        <v>4000.0</v>
      </c>
      <c r="M12" s="48">
        <f t="shared" si="1"/>
        <v>0</v>
      </c>
      <c r="N12" s="23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46"/>
      <c r="B13" s="28"/>
      <c r="C13" s="28"/>
      <c r="D13" s="28"/>
      <c r="E13" s="28"/>
      <c r="F13" s="54">
        <f t="shared" ref="F13:L13" si="2">SUM(F5:F10)</f>
        <v>0</v>
      </c>
      <c r="G13" s="29">
        <f t="shared" si="2"/>
        <v>0</v>
      </c>
      <c r="H13" s="43">
        <f t="shared" si="2"/>
        <v>0</v>
      </c>
      <c r="I13" s="29">
        <f t="shared" si="2"/>
        <v>0</v>
      </c>
      <c r="J13" s="55">
        <f t="shared" si="2"/>
        <v>0</v>
      </c>
      <c r="K13" s="44">
        <f t="shared" si="2"/>
        <v>154127</v>
      </c>
      <c r="L13" s="30">
        <f t="shared" si="2"/>
        <v>154127</v>
      </c>
      <c r="M13" s="48">
        <f t="shared" si="1"/>
        <v>0</v>
      </c>
      <c r="N13" s="31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A14" s="28"/>
      <c r="B14" s="28"/>
      <c r="C14" s="28"/>
      <c r="D14" s="28"/>
      <c r="E14" s="28"/>
      <c r="F14" s="32">
        <f>F13+G13+H13+I13+J13+K13</f>
        <v>154127</v>
      </c>
      <c r="G14" s="2"/>
      <c r="H14" s="2"/>
      <c r="I14" s="2"/>
      <c r="J14" s="3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</sheetData>
  <mergeCells count="15">
    <mergeCell ref="M2:M4"/>
    <mergeCell ref="N2:N4"/>
    <mergeCell ref="F3:F4"/>
    <mergeCell ref="G3:H3"/>
    <mergeCell ref="F14:J14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14">
        <v>44581.0</v>
      </c>
      <c r="C5" s="15" t="s">
        <v>251</v>
      </c>
      <c r="D5" s="16">
        <v>65268.0</v>
      </c>
      <c r="E5" s="16" t="s">
        <v>252</v>
      </c>
      <c r="F5" s="49"/>
      <c r="G5" s="35"/>
      <c r="H5" s="36"/>
      <c r="I5" s="25"/>
      <c r="J5" s="58">
        <v>0.0</v>
      </c>
      <c r="K5" s="41"/>
      <c r="L5" s="51">
        <v>300.0</v>
      </c>
      <c r="M5" s="48">
        <f t="shared" ref="M5:M15" si="1">SUM(F5+G5+H5+I5+J5+K5-L5)</f>
        <v>-300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14">
        <v>44581.0</v>
      </c>
      <c r="C6" s="15" t="s">
        <v>253</v>
      </c>
      <c r="D6" s="16">
        <v>23221.0</v>
      </c>
      <c r="E6" s="16" t="s">
        <v>40</v>
      </c>
      <c r="F6" s="49"/>
      <c r="G6" s="35"/>
      <c r="H6" s="36"/>
      <c r="I6" s="25"/>
      <c r="J6" s="50"/>
      <c r="K6" s="41">
        <v>198.0</v>
      </c>
      <c r="L6" s="51">
        <v>198.0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14">
        <v>44581.0</v>
      </c>
      <c r="C7" s="15" t="s">
        <v>254</v>
      </c>
      <c r="D7" s="16">
        <v>59508.0</v>
      </c>
      <c r="E7" s="16" t="s">
        <v>61</v>
      </c>
      <c r="F7" s="52"/>
      <c r="G7" s="35"/>
      <c r="H7" s="36"/>
      <c r="I7" s="25"/>
      <c r="J7" s="50"/>
      <c r="K7" s="41">
        <v>21042.0</v>
      </c>
      <c r="L7" s="51">
        <v>21042.0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14">
        <v>44581.0</v>
      </c>
      <c r="C8" s="15" t="s">
        <v>255</v>
      </c>
      <c r="D8" s="16">
        <v>56387.0</v>
      </c>
      <c r="E8" s="16" t="s">
        <v>73</v>
      </c>
      <c r="F8" s="49"/>
      <c r="G8" s="35"/>
      <c r="H8" s="36"/>
      <c r="I8" s="25"/>
      <c r="J8" s="50"/>
      <c r="K8" s="41">
        <v>50000.0</v>
      </c>
      <c r="L8" s="51">
        <v>50000.0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14">
        <v>44581.0</v>
      </c>
      <c r="C9" s="15" t="s">
        <v>256</v>
      </c>
      <c r="D9" s="16">
        <v>56387.0</v>
      </c>
      <c r="E9" s="16" t="s">
        <v>73</v>
      </c>
      <c r="F9" s="49"/>
      <c r="G9" s="35"/>
      <c r="H9" s="36"/>
      <c r="I9" s="25"/>
      <c r="J9" s="50"/>
      <c r="K9" s="41">
        <v>4000.0</v>
      </c>
      <c r="L9" s="51">
        <v>4000.0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14">
        <v>44581.0</v>
      </c>
      <c r="C10" s="15" t="s">
        <v>257</v>
      </c>
      <c r="D10" s="16">
        <v>56387.0</v>
      </c>
      <c r="E10" s="16" t="s">
        <v>73</v>
      </c>
      <c r="F10" s="49"/>
      <c r="G10" s="35"/>
      <c r="H10" s="38"/>
      <c r="I10" s="25"/>
      <c r="J10" s="53"/>
      <c r="K10" s="41">
        <v>27000.0</v>
      </c>
      <c r="L10" s="51">
        <v>27000.0</v>
      </c>
      <c r="M10" s="48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>
        <v>7.0</v>
      </c>
      <c r="B11" s="14">
        <v>44581.0</v>
      </c>
      <c r="C11" s="15" t="s">
        <v>258</v>
      </c>
      <c r="D11" s="16">
        <v>66488.0</v>
      </c>
      <c r="E11" s="16" t="s">
        <v>259</v>
      </c>
      <c r="F11" s="49"/>
      <c r="G11" s="35"/>
      <c r="H11" s="38"/>
      <c r="I11" s="25"/>
      <c r="J11" s="53"/>
      <c r="K11" s="41">
        <v>90.0</v>
      </c>
      <c r="L11" s="51">
        <v>90.0</v>
      </c>
      <c r="M11" s="48">
        <f t="shared" si="1"/>
        <v>0</v>
      </c>
      <c r="N11" s="23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6">
        <v>8.0</v>
      </c>
      <c r="B12" s="14">
        <v>44581.0</v>
      </c>
      <c r="C12" s="15" t="s">
        <v>260</v>
      </c>
      <c r="D12" s="16">
        <v>62000.0</v>
      </c>
      <c r="E12" s="16" t="s">
        <v>261</v>
      </c>
      <c r="F12" s="49"/>
      <c r="G12" s="35"/>
      <c r="H12" s="38"/>
      <c r="I12" s="25"/>
      <c r="J12" s="53"/>
      <c r="K12" s="41">
        <v>180.0</v>
      </c>
      <c r="L12" s="51">
        <v>180.0</v>
      </c>
      <c r="M12" s="48">
        <f t="shared" si="1"/>
        <v>0</v>
      </c>
      <c r="N12" s="23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46">
        <v>9.0</v>
      </c>
      <c r="B13" s="14">
        <v>44581.0</v>
      </c>
      <c r="C13" s="15" t="s">
        <v>262</v>
      </c>
      <c r="D13" s="16">
        <v>21828.0</v>
      </c>
      <c r="E13" s="16" t="s">
        <v>98</v>
      </c>
      <c r="F13" s="49"/>
      <c r="G13" s="35"/>
      <c r="H13" s="38"/>
      <c r="I13" s="25"/>
      <c r="J13" s="53"/>
      <c r="K13" s="41">
        <v>2010.0</v>
      </c>
      <c r="L13" s="51">
        <v>2010.0</v>
      </c>
      <c r="M13" s="48">
        <f t="shared" si="1"/>
        <v>0</v>
      </c>
      <c r="N13" s="23"/>
      <c r="O13" s="24"/>
      <c r="P13" s="2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46">
        <v>10.0</v>
      </c>
      <c r="B14" s="14">
        <v>44581.0</v>
      </c>
      <c r="C14" s="15" t="s">
        <v>263</v>
      </c>
      <c r="D14" s="16">
        <v>23221.0</v>
      </c>
      <c r="E14" s="16" t="s">
        <v>40</v>
      </c>
      <c r="F14" s="49"/>
      <c r="G14" s="35"/>
      <c r="H14" s="38"/>
      <c r="I14" s="25"/>
      <c r="J14" s="53"/>
      <c r="K14" s="41">
        <v>2000.0</v>
      </c>
      <c r="L14" s="51">
        <v>2000.0</v>
      </c>
      <c r="M14" s="48">
        <f t="shared" si="1"/>
        <v>0</v>
      </c>
      <c r="N14" s="23"/>
      <c r="O14" s="24"/>
      <c r="P14" s="2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46">
        <v>11.0</v>
      </c>
      <c r="B15" s="14">
        <v>44581.0</v>
      </c>
      <c r="C15" s="15" t="s">
        <v>264</v>
      </c>
      <c r="D15" s="16">
        <v>23221.0</v>
      </c>
      <c r="E15" s="16" t="s">
        <v>40</v>
      </c>
      <c r="F15" s="49"/>
      <c r="G15" s="35"/>
      <c r="H15" s="38"/>
      <c r="I15" s="25"/>
      <c r="J15" s="53"/>
      <c r="K15" s="41">
        <v>207.0</v>
      </c>
      <c r="L15" s="51">
        <v>207.0</v>
      </c>
      <c r="M15" s="48">
        <f t="shared" si="1"/>
        <v>0</v>
      </c>
      <c r="N15" s="23"/>
      <c r="O15" s="24"/>
      <c r="P15" s="2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46"/>
      <c r="B16" s="28"/>
      <c r="C16" s="28"/>
      <c r="D16" s="28"/>
      <c r="E16" s="28"/>
      <c r="F16" s="54">
        <f t="shared" ref="F16:J16" si="2">SUM(F5:F10)</f>
        <v>0</v>
      </c>
      <c r="G16" s="29">
        <f t="shared" si="2"/>
        <v>0</v>
      </c>
      <c r="H16" s="43">
        <f t="shared" si="2"/>
        <v>0</v>
      </c>
      <c r="I16" s="29">
        <f t="shared" si="2"/>
        <v>0</v>
      </c>
      <c r="J16" s="55">
        <f t="shared" si="2"/>
        <v>0</v>
      </c>
      <c r="K16" s="44">
        <f t="shared" ref="K16:M16" si="3">SUM(K5:K15)</f>
        <v>106727</v>
      </c>
      <c r="L16" s="30">
        <f t="shared" si="3"/>
        <v>107027</v>
      </c>
      <c r="M16" s="48">
        <f t="shared" si="3"/>
        <v>-300</v>
      </c>
      <c r="N16" s="31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>
      <c r="A17" s="28"/>
      <c r="B17" s="28"/>
      <c r="C17" s="28"/>
      <c r="D17" s="28"/>
      <c r="E17" s="28"/>
      <c r="F17" s="32">
        <f>F16+G16+H16+I16+J16+K16</f>
        <v>106727</v>
      </c>
      <c r="G17" s="2"/>
      <c r="H17" s="2"/>
      <c r="I17" s="2"/>
      <c r="J17" s="3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</sheetData>
  <mergeCells count="15">
    <mergeCell ref="M2:M4"/>
    <mergeCell ref="N2:N4"/>
    <mergeCell ref="F3:F4"/>
    <mergeCell ref="G3:H3"/>
    <mergeCell ref="F17:J1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14">
        <v>44582.0</v>
      </c>
      <c r="C5" s="15" t="s">
        <v>266</v>
      </c>
      <c r="D5" s="16">
        <v>10701.0</v>
      </c>
      <c r="E5" s="16" t="s">
        <v>267</v>
      </c>
      <c r="F5" s="49"/>
      <c r="G5" s="35"/>
      <c r="H5" s="36"/>
      <c r="I5" s="25">
        <v>600.0</v>
      </c>
      <c r="J5" s="58"/>
      <c r="K5" s="41"/>
      <c r="L5" s="51">
        <v>600.0</v>
      </c>
      <c r="M5" s="48">
        <f t="shared" ref="M5:M7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14">
        <v>44581.0</v>
      </c>
      <c r="C6" s="15" t="s">
        <v>268</v>
      </c>
      <c r="D6" s="16">
        <v>53083.0</v>
      </c>
      <c r="E6" s="16" t="s">
        <v>269</v>
      </c>
      <c r="F6" s="49"/>
      <c r="G6" s="35"/>
      <c r="H6" s="36"/>
      <c r="I6" s="25"/>
      <c r="J6" s="58"/>
      <c r="K6" s="41">
        <v>5000.0</v>
      </c>
      <c r="L6" s="51">
        <v>5000.0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14">
        <v>44581.0</v>
      </c>
      <c r="C7" s="15" t="s">
        <v>270</v>
      </c>
      <c r="D7" s="16">
        <v>53083.0</v>
      </c>
      <c r="E7" s="16" t="s">
        <v>269</v>
      </c>
      <c r="F7" s="49"/>
      <c r="G7" s="35"/>
      <c r="H7" s="36"/>
      <c r="I7" s="25"/>
      <c r="J7" s="50"/>
      <c r="K7" s="41">
        <v>150.0</v>
      </c>
      <c r="L7" s="51">
        <v>150.0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/>
      <c r="B8" s="28"/>
      <c r="C8" s="28"/>
      <c r="D8" s="28"/>
      <c r="E8" s="28"/>
      <c r="F8" s="54">
        <f t="shared" ref="F8:H8" si="2">SUM(F6:F7)</f>
        <v>0</v>
      </c>
      <c r="G8" s="29">
        <f t="shared" si="2"/>
        <v>0</v>
      </c>
      <c r="H8" s="43">
        <f t="shared" si="2"/>
        <v>0</v>
      </c>
      <c r="I8" s="29">
        <f>SUM(I5:I7)</f>
        <v>600</v>
      </c>
      <c r="J8" s="55">
        <f>SUM(J6:J7)</f>
        <v>0</v>
      </c>
      <c r="K8" s="44">
        <f>SUM(K5:K7)</f>
        <v>5150</v>
      </c>
      <c r="L8" s="30">
        <f t="shared" ref="L8:M8" si="3">SUM(L6:L7)</f>
        <v>5150</v>
      </c>
      <c r="M8" s="48">
        <f t="shared" si="3"/>
        <v>0</v>
      </c>
      <c r="N8" s="31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28"/>
      <c r="B9" s="28"/>
      <c r="C9" s="28"/>
      <c r="D9" s="28"/>
      <c r="E9" s="28"/>
      <c r="F9" s="32">
        <f>SUM(F8+G8+H8+I8+J8+K8)</f>
        <v>5750</v>
      </c>
      <c r="G9" s="2"/>
      <c r="H9" s="2"/>
      <c r="I9" s="2"/>
      <c r="J9" s="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271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59" t="s">
        <v>272</v>
      </c>
      <c r="C5" s="60" t="s">
        <v>273</v>
      </c>
      <c r="D5" s="59">
        <v>56387.0</v>
      </c>
      <c r="E5" s="61" t="s">
        <v>73</v>
      </c>
      <c r="F5" s="49"/>
      <c r="G5" s="35"/>
      <c r="H5" s="36"/>
      <c r="I5" s="25"/>
      <c r="J5" s="58"/>
      <c r="K5" s="41">
        <v>1450.0</v>
      </c>
      <c r="L5" s="62">
        <v>1450.0</v>
      </c>
      <c r="M5" s="48">
        <f t="shared" ref="M5:M19" si="1">F5+G5+H5+I5+J5+K5-L5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59" t="s">
        <v>272</v>
      </c>
      <c r="C6" s="60" t="s">
        <v>274</v>
      </c>
      <c r="D6" s="59">
        <v>56387.0</v>
      </c>
      <c r="E6" s="61" t="s">
        <v>73</v>
      </c>
      <c r="F6" s="49"/>
      <c r="G6" s="35"/>
      <c r="H6" s="36"/>
      <c r="I6" s="25"/>
      <c r="J6" s="58"/>
      <c r="K6" s="41">
        <v>39400.0</v>
      </c>
      <c r="L6" s="62">
        <v>39400.0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59" t="s">
        <v>272</v>
      </c>
      <c r="C7" s="60" t="s">
        <v>275</v>
      </c>
      <c r="D7" s="59">
        <v>56387.0</v>
      </c>
      <c r="E7" s="61" t="s">
        <v>73</v>
      </c>
      <c r="F7" s="49"/>
      <c r="G7" s="35"/>
      <c r="H7" s="36"/>
      <c r="I7" s="25"/>
      <c r="J7" s="58"/>
      <c r="K7" s="41">
        <v>50000.0</v>
      </c>
      <c r="L7" s="62">
        <v>50000.0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59" t="s">
        <v>272</v>
      </c>
      <c r="C8" s="60" t="s">
        <v>276</v>
      </c>
      <c r="D8" s="59">
        <v>56387.0</v>
      </c>
      <c r="E8" s="61" t="s">
        <v>73</v>
      </c>
      <c r="F8" s="49"/>
      <c r="G8" s="35"/>
      <c r="H8" s="36"/>
      <c r="I8" s="25"/>
      <c r="J8" s="58"/>
      <c r="K8" s="41">
        <v>3610.0</v>
      </c>
      <c r="L8" s="62">
        <v>3610.0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59" t="s">
        <v>272</v>
      </c>
      <c r="C9" s="60" t="s">
        <v>277</v>
      </c>
      <c r="D9" s="59">
        <v>56387.0</v>
      </c>
      <c r="E9" s="61" t="s">
        <v>73</v>
      </c>
      <c r="F9" s="49"/>
      <c r="G9" s="35"/>
      <c r="H9" s="36"/>
      <c r="I9" s="25"/>
      <c r="J9" s="58"/>
      <c r="K9" s="41">
        <v>50000.0</v>
      </c>
      <c r="L9" s="62">
        <v>50000.0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59" t="s">
        <v>272</v>
      </c>
      <c r="C10" s="60" t="s">
        <v>278</v>
      </c>
      <c r="D10" s="59">
        <v>60045.0</v>
      </c>
      <c r="E10" s="61" t="s">
        <v>199</v>
      </c>
      <c r="F10" s="49"/>
      <c r="G10" s="35"/>
      <c r="H10" s="36"/>
      <c r="I10" s="25"/>
      <c r="J10" s="58"/>
      <c r="K10" s="41">
        <v>20388.0</v>
      </c>
      <c r="L10" s="62">
        <v>20388.0</v>
      </c>
      <c r="M10" s="48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>
        <v>7.0</v>
      </c>
      <c r="B11" s="59" t="s">
        <v>272</v>
      </c>
      <c r="C11" s="60" t="s">
        <v>279</v>
      </c>
      <c r="D11" s="59">
        <v>57723.0</v>
      </c>
      <c r="E11" s="61" t="s">
        <v>175</v>
      </c>
      <c r="F11" s="49"/>
      <c r="G11" s="35"/>
      <c r="H11" s="36"/>
      <c r="I11" s="25"/>
      <c r="J11" s="58"/>
      <c r="K11" s="41">
        <v>45000.0</v>
      </c>
      <c r="L11" s="62">
        <v>45000.0</v>
      </c>
      <c r="M11" s="48">
        <f t="shared" si="1"/>
        <v>0</v>
      </c>
      <c r="N11" s="23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6">
        <v>8.0</v>
      </c>
      <c r="B12" s="59" t="s">
        <v>272</v>
      </c>
      <c r="C12" s="60" t="s">
        <v>280</v>
      </c>
      <c r="D12" s="59">
        <v>62164.0</v>
      </c>
      <c r="E12" s="61" t="s">
        <v>65</v>
      </c>
      <c r="F12" s="49"/>
      <c r="G12" s="35"/>
      <c r="H12" s="36"/>
      <c r="I12" s="25"/>
      <c r="J12" s="58"/>
      <c r="K12" s="41">
        <v>51.0</v>
      </c>
      <c r="L12" s="62">
        <v>51.0</v>
      </c>
      <c r="M12" s="48">
        <f t="shared" si="1"/>
        <v>0</v>
      </c>
      <c r="N12" s="23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46">
        <v>9.0</v>
      </c>
      <c r="B13" s="59" t="s">
        <v>272</v>
      </c>
      <c r="C13" s="60" t="s">
        <v>281</v>
      </c>
      <c r="D13" s="59">
        <v>62164.0</v>
      </c>
      <c r="E13" s="61" t="s">
        <v>65</v>
      </c>
      <c r="F13" s="49"/>
      <c r="G13" s="35"/>
      <c r="H13" s="36"/>
      <c r="I13" s="25"/>
      <c r="J13" s="58"/>
      <c r="K13" s="41">
        <v>26500.0</v>
      </c>
      <c r="L13" s="62">
        <v>26500.0</v>
      </c>
      <c r="M13" s="48">
        <f t="shared" si="1"/>
        <v>0</v>
      </c>
      <c r="N13" s="23"/>
      <c r="O13" s="24"/>
      <c r="P13" s="2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46">
        <v>10.0</v>
      </c>
      <c r="B14" s="59" t="s">
        <v>272</v>
      </c>
      <c r="C14" s="60" t="s">
        <v>282</v>
      </c>
      <c r="D14" s="59">
        <v>65355.0</v>
      </c>
      <c r="E14" s="61" t="s">
        <v>191</v>
      </c>
      <c r="F14" s="49"/>
      <c r="G14" s="35"/>
      <c r="H14" s="36"/>
      <c r="I14" s="25"/>
      <c r="J14" s="58"/>
      <c r="K14" s="41">
        <v>21181.0</v>
      </c>
      <c r="L14" s="62">
        <v>21181.0</v>
      </c>
      <c r="M14" s="48">
        <f t="shared" si="1"/>
        <v>0</v>
      </c>
      <c r="N14" s="23"/>
      <c r="O14" s="24"/>
      <c r="P14" s="2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46">
        <v>11.0</v>
      </c>
      <c r="B15" s="59" t="s">
        <v>272</v>
      </c>
      <c r="C15" s="60" t="s">
        <v>283</v>
      </c>
      <c r="D15" s="59">
        <v>60125.0</v>
      </c>
      <c r="E15" s="61" t="s">
        <v>193</v>
      </c>
      <c r="F15" s="49"/>
      <c r="G15" s="35"/>
      <c r="H15" s="36"/>
      <c r="I15" s="25"/>
      <c r="J15" s="58"/>
      <c r="K15" s="41">
        <v>1821.0</v>
      </c>
      <c r="L15" s="62">
        <v>1821.0</v>
      </c>
      <c r="M15" s="48">
        <f t="shared" si="1"/>
        <v>0</v>
      </c>
      <c r="N15" s="23"/>
      <c r="O15" s="24"/>
      <c r="P15" s="2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46">
        <v>12.0</v>
      </c>
      <c r="B16" s="59" t="s">
        <v>272</v>
      </c>
      <c r="C16" s="60" t="s">
        <v>284</v>
      </c>
      <c r="D16" s="59">
        <v>66921.0</v>
      </c>
      <c r="E16" s="61" t="s">
        <v>187</v>
      </c>
      <c r="F16" s="49"/>
      <c r="G16" s="35"/>
      <c r="H16" s="36"/>
      <c r="I16" s="25"/>
      <c r="J16" s="58"/>
      <c r="K16" s="41">
        <v>21534.0</v>
      </c>
      <c r="L16" s="62">
        <v>21534.0</v>
      </c>
      <c r="M16" s="48">
        <f t="shared" si="1"/>
        <v>0</v>
      </c>
      <c r="N16" s="23"/>
      <c r="O16" s="24"/>
      <c r="P16" s="24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46">
        <v>13.0</v>
      </c>
      <c r="B17" s="59" t="s">
        <v>272</v>
      </c>
      <c r="C17" s="60" t="s">
        <v>285</v>
      </c>
      <c r="D17" s="59">
        <v>59833.0</v>
      </c>
      <c r="E17" s="61" t="s">
        <v>185</v>
      </c>
      <c r="F17" s="49"/>
      <c r="G17" s="35"/>
      <c r="H17" s="36"/>
      <c r="I17" s="25"/>
      <c r="J17" s="58"/>
      <c r="K17" s="41">
        <v>20804.0</v>
      </c>
      <c r="L17" s="62">
        <v>20804.0</v>
      </c>
      <c r="M17" s="48">
        <f t="shared" si="1"/>
        <v>0</v>
      </c>
      <c r="N17" s="23"/>
      <c r="O17" s="24"/>
      <c r="P17" s="24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46">
        <v>14.0</v>
      </c>
      <c r="B18" s="59" t="s">
        <v>272</v>
      </c>
      <c r="C18" s="60" t="s">
        <v>286</v>
      </c>
      <c r="D18" s="59">
        <v>23221.0</v>
      </c>
      <c r="E18" s="61" t="s">
        <v>40</v>
      </c>
      <c r="F18" s="49"/>
      <c r="G18" s="35"/>
      <c r="H18" s="36"/>
      <c r="I18" s="25"/>
      <c r="J18" s="58"/>
      <c r="K18" s="41">
        <v>5500.0</v>
      </c>
      <c r="L18" s="62">
        <v>5500.0</v>
      </c>
      <c r="M18" s="48">
        <f t="shared" si="1"/>
        <v>0</v>
      </c>
      <c r="N18" s="23"/>
      <c r="O18" s="24"/>
      <c r="P18" s="24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46">
        <v>15.0</v>
      </c>
      <c r="B19" s="59" t="s">
        <v>272</v>
      </c>
      <c r="C19" s="60" t="s">
        <v>287</v>
      </c>
      <c r="D19" s="59">
        <v>23221.0</v>
      </c>
      <c r="E19" s="61" t="s">
        <v>40</v>
      </c>
      <c r="F19" s="49"/>
      <c r="G19" s="35"/>
      <c r="H19" s="36"/>
      <c r="I19" s="25"/>
      <c r="J19" s="50"/>
      <c r="K19" s="41">
        <v>2000.0</v>
      </c>
      <c r="L19" s="62">
        <v>2000.0</v>
      </c>
      <c r="M19" s="48">
        <f t="shared" si="1"/>
        <v>0</v>
      </c>
      <c r="N19" s="23"/>
      <c r="O19" s="24"/>
      <c r="P19" s="24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46"/>
      <c r="B20" s="28"/>
      <c r="C20" s="28"/>
      <c r="D20" s="28"/>
      <c r="E20" s="28"/>
      <c r="F20" s="54">
        <f t="shared" ref="F20:H20" si="2">SUM(F18:F19)</f>
        <v>0</v>
      </c>
      <c r="G20" s="29">
        <f t="shared" si="2"/>
        <v>0</v>
      </c>
      <c r="H20" s="43">
        <f t="shared" si="2"/>
        <v>0</v>
      </c>
      <c r="I20" s="29">
        <f>SUM(I17:I19)</f>
        <v>0</v>
      </c>
      <c r="J20" s="55">
        <f>SUM(J18:J19)</f>
        <v>0</v>
      </c>
      <c r="K20" s="44">
        <f t="shared" ref="K20:L20" si="3">SUM(K5:K19)</f>
        <v>309239</v>
      </c>
      <c r="L20" s="30">
        <f t="shared" si="3"/>
        <v>309239</v>
      </c>
      <c r="M20" s="48">
        <f>SUM(M18:M19)</f>
        <v>0</v>
      </c>
      <c r="N20" s="31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>
      <c r="A21" s="28"/>
      <c r="B21" s="28"/>
      <c r="C21" s="28"/>
      <c r="D21" s="28"/>
      <c r="E21" s="28"/>
      <c r="F21" s="32">
        <f>SUM(F20+G20+H20+I20+J20+K20)</f>
        <v>309239</v>
      </c>
      <c r="G21" s="2"/>
      <c r="H21" s="2"/>
      <c r="I21" s="2"/>
      <c r="J21" s="3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</sheetData>
  <mergeCells count="15">
    <mergeCell ref="M2:M4"/>
    <mergeCell ref="N2:N4"/>
    <mergeCell ref="F3:F4"/>
    <mergeCell ref="G3:H3"/>
    <mergeCell ref="F21:J21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288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14">
        <v>44584.0</v>
      </c>
      <c r="C5" s="15" t="s">
        <v>289</v>
      </c>
      <c r="D5" s="16">
        <v>48973.0</v>
      </c>
      <c r="E5" s="16" t="s">
        <v>290</v>
      </c>
      <c r="F5" s="49"/>
      <c r="G5" s="35"/>
      <c r="H5" s="36"/>
      <c r="I5" s="25">
        <v>300.0</v>
      </c>
      <c r="J5" s="58"/>
      <c r="K5" s="41"/>
      <c r="L5" s="51">
        <v>300.0</v>
      </c>
      <c r="M5" s="48">
        <f t="shared" ref="M5:M6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14">
        <v>44584.0</v>
      </c>
      <c r="C6" s="15" t="s">
        <v>291</v>
      </c>
      <c r="D6" s="16">
        <v>59452.0</v>
      </c>
      <c r="E6" s="16" t="s">
        <v>292</v>
      </c>
      <c r="F6" s="49"/>
      <c r="G6" s="35"/>
      <c r="H6" s="36"/>
      <c r="I6" s="25">
        <v>150.0</v>
      </c>
      <c r="J6" s="58"/>
      <c r="K6" s="41"/>
      <c r="L6" s="51">
        <v>150.0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/>
      <c r="B7" s="28"/>
      <c r="C7" s="28"/>
      <c r="D7" s="28"/>
      <c r="E7" s="28"/>
      <c r="F7" s="54">
        <f t="shared" ref="F7:H7" si="2">SUM(F6)</f>
        <v>0</v>
      </c>
      <c r="G7" s="29">
        <f t="shared" si="2"/>
        <v>0</v>
      </c>
      <c r="H7" s="43">
        <f t="shared" si="2"/>
        <v>0</v>
      </c>
      <c r="I7" s="29">
        <f>SUM(I5:I6)</f>
        <v>450</v>
      </c>
      <c r="J7" s="55">
        <f>SUM(J6)</f>
        <v>0</v>
      </c>
      <c r="K7" s="44">
        <f t="shared" ref="K7:L7" si="3">SUM(K5:K6)</f>
        <v>0</v>
      </c>
      <c r="L7" s="30">
        <f t="shared" si="3"/>
        <v>450</v>
      </c>
      <c r="M7" s="48">
        <f>SUM(M6)</f>
        <v>0</v>
      </c>
      <c r="N7" s="31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28"/>
      <c r="B8" s="28"/>
      <c r="C8" s="28"/>
      <c r="D8" s="28"/>
      <c r="E8" s="28"/>
      <c r="F8" s="32">
        <f>SUM(F7+G7+H7+I7+J7+K7)</f>
        <v>450</v>
      </c>
      <c r="G8" s="2"/>
      <c r="H8" s="2"/>
      <c r="I8" s="2"/>
      <c r="J8" s="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59" t="s">
        <v>294</v>
      </c>
      <c r="C5" s="60" t="s">
        <v>295</v>
      </c>
      <c r="D5" s="59">
        <v>50070.0</v>
      </c>
      <c r="E5" s="61" t="s">
        <v>21</v>
      </c>
      <c r="F5" s="49"/>
      <c r="G5" s="35"/>
      <c r="H5" s="36"/>
      <c r="I5" s="25">
        <v>0.0</v>
      </c>
      <c r="J5" s="58"/>
      <c r="K5" s="41"/>
      <c r="L5" s="62">
        <v>300.0</v>
      </c>
      <c r="M5" s="48">
        <f t="shared" ref="M5:M14" si="1">F5+G5+H5+I5+J5+K5-L5</f>
        <v>-300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59" t="s">
        <v>294</v>
      </c>
      <c r="C6" s="60" t="s">
        <v>296</v>
      </c>
      <c r="D6" s="59">
        <v>62164.0</v>
      </c>
      <c r="E6" s="61" t="s">
        <v>65</v>
      </c>
      <c r="F6" s="49"/>
      <c r="G6" s="35"/>
      <c r="H6" s="36"/>
      <c r="I6" s="25"/>
      <c r="J6" s="58"/>
      <c r="K6" s="41">
        <v>16912.0</v>
      </c>
      <c r="L6" s="62">
        <v>16912.0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59" t="s">
        <v>294</v>
      </c>
      <c r="C7" s="60" t="s">
        <v>297</v>
      </c>
      <c r="D7" s="59">
        <v>58498.0</v>
      </c>
      <c r="E7" s="61" t="s">
        <v>298</v>
      </c>
      <c r="F7" s="49"/>
      <c r="G7" s="35"/>
      <c r="H7" s="36"/>
      <c r="I7" s="25"/>
      <c r="J7" s="58"/>
      <c r="K7" s="41">
        <v>24.0</v>
      </c>
      <c r="L7" s="62">
        <v>24.0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59" t="s">
        <v>294</v>
      </c>
      <c r="C8" s="60" t="s">
        <v>299</v>
      </c>
      <c r="D8" s="59">
        <v>59508.0</v>
      </c>
      <c r="E8" s="61" t="s">
        <v>61</v>
      </c>
      <c r="F8" s="49"/>
      <c r="G8" s="35"/>
      <c r="H8" s="36"/>
      <c r="I8" s="25"/>
      <c r="J8" s="58"/>
      <c r="K8" s="41">
        <v>21475.0</v>
      </c>
      <c r="L8" s="62">
        <v>21475.0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59" t="s">
        <v>294</v>
      </c>
      <c r="C9" s="60" t="s">
        <v>300</v>
      </c>
      <c r="D9" s="59">
        <v>56433.0</v>
      </c>
      <c r="E9" s="61" t="s">
        <v>67</v>
      </c>
      <c r="F9" s="49"/>
      <c r="G9" s="35"/>
      <c r="H9" s="36"/>
      <c r="I9" s="25"/>
      <c r="J9" s="58"/>
      <c r="K9" s="41">
        <v>1193.0</v>
      </c>
      <c r="L9" s="62">
        <v>1193.0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59" t="s">
        <v>294</v>
      </c>
      <c r="C10" s="60" t="s">
        <v>301</v>
      </c>
      <c r="D10" s="59">
        <v>61472.0</v>
      </c>
      <c r="E10" s="61" t="s">
        <v>302</v>
      </c>
      <c r="F10" s="49"/>
      <c r="G10" s="35"/>
      <c r="H10" s="36"/>
      <c r="I10" s="25"/>
      <c r="J10" s="58"/>
      <c r="K10" s="41">
        <v>6612.0</v>
      </c>
      <c r="L10" s="62">
        <v>6612.0</v>
      </c>
      <c r="M10" s="48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>
        <v>7.0</v>
      </c>
      <c r="B11" s="59" t="s">
        <v>294</v>
      </c>
      <c r="C11" s="60" t="s">
        <v>303</v>
      </c>
      <c r="D11" s="59">
        <v>61472.0</v>
      </c>
      <c r="E11" s="61" t="s">
        <v>302</v>
      </c>
      <c r="F11" s="49"/>
      <c r="G11" s="35"/>
      <c r="H11" s="36"/>
      <c r="I11" s="25"/>
      <c r="J11" s="58"/>
      <c r="K11" s="41">
        <v>134.0</v>
      </c>
      <c r="L11" s="62">
        <v>134.0</v>
      </c>
      <c r="M11" s="48">
        <f t="shared" si="1"/>
        <v>0</v>
      </c>
      <c r="N11" s="23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6">
        <v>8.0</v>
      </c>
      <c r="B12" s="59" t="s">
        <v>294</v>
      </c>
      <c r="C12" s="60" t="s">
        <v>304</v>
      </c>
      <c r="D12" s="59">
        <v>57582.0</v>
      </c>
      <c r="E12" s="61" t="s">
        <v>42</v>
      </c>
      <c r="F12" s="49"/>
      <c r="G12" s="35"/>
      <c r="H12" s="36"/>
      <c r="I12" s="25"/>
      <c r="J12" s="58"/>
      <c r="K12" s="41">
        <v>1210.0</v>
      </c>
      <c r="L12" s="62">
        <v>1210.0</v>
      </c>
      <c r="M12" s="48">
        <f t="shared" si="1"/>
        <v>0</v>
      </c>
      <c r="N12" s="23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46">
        <v>9.0</v>
      </c>
      <c r="B13" s="59" t="s">
        <v>294</v>
      </c>
      <c r="C13" s="60" t="s">
        <v>305</v>
      </c>
      <c r="D13" s="59">
        <v>50739.0</v>
      </c>
      <c r="E13" s="61" t="s">
        <v>306</v>
      </c>
      <c r="F13" s="49"/>
      <c r="G13" s="35"/>
      <c r="H13" s="36"/>
      <c r="I13" s="25"/>
      <c r="J13" s="58"/>
      <c r="K13" s="41">
        <v>1000.0</v>
      </c>
      <c r="L13" s="62">
        <v>1000.0</v>
      </c>
      <c r="M13" s="48">
        <f t="shared" si="1"/>
        <v>0</v>
      </c>
      <c r="N13" s="23"/>
      <c r="O13" s="24"/>
      <c r="P13" s="2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46">
        <v>10.0</v>
      </c>
      <c r="B14" s="59" t="s">
        <v>294</v>
      </c>
      <c r="C14" s="60" t="s">
        <v>307</v>
      </c>
      <c r="D14" s="59">
        <v>21828.0</v>
      </c>
      <c r="E14" s="61" t="s">
        <v>98</v>
      </c>
      <c r="F14" s="49"/>
      <c r="G14" s="35"/>
      <c r="H14" s="36"/>
      <c r="I14" s="25"/>
      <c r="J14" s="58"/>
      <c r="K14" s="41">
        <v>400.0</v>
      </c>
      <c r="L14" s="62">
        <v>400.0</v>
      </c>
      <c r="M14" s="48">
        <f t="shared" si="1"/>
        <v>0</v>
      </c>
      <c r="N14" s="23"/>
      <c r="O14" s="24"/>
      <c r="P14" s="2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46"/>
      <c r="B15" s="28"/>
      <c r="C15" s="28"/>
      <c r="D15" s="28"/>
      <c r="E15" s="28"/>
      <c r="F15" s="54">
        <f>SUM(F3:F14)</f>
        <v>0</v>
      </c>
      <c r="G15" s="29">
        <f t="shared" ref="G15:M15" si="2">SUM(G5:G14)</f>
        <v>0</v>
      </c>
      <c r="H15" s="43">
        <f t="shared" si="2"/>
        <v>0</v>
      </c>
      <c r="I15" s="29">
        <f t="shared" si="2"/>
        <v>0</v>
      </c>
      <c r="J15" s="55">
        <f t="shared" si="2"/>
        <v>0</v>
      </c>
      <c r="K15" s="44">
        <f t="shared" si="2"/>
        <v>48960</v>
      </c>
      <c r="L15" s="30">
        <f t="shared" si="2"/>
        <v>49260</v>
      </c>
      <c r="M15" s="48">
        <f t="shared" si="2"/>
        <v>-300</v>
      </c>
      <c r="N15" s="31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>
      <c r="A16" s="28"/>
      <c r="B16" s="28"/>
      <c r="C16" s="28"/>
      <c r="D16" s="28"/>
      <c r="E16" s="28"/>
      <c r="F16" s="32">
        <f>SUM(F15+G15+H15+I15+J15+K15)</f>
        <v>48960</v>
      </c>
      <c r="G16" s="2"/>
      <c r="H16" s="2"/>
      <c r="I16" s="2"/>
      <c r="J16" s="3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</sheetData>
  <mergeCells count="15">
    <mergeCell ref="M2:M4"/>
    <mergeCell ref="N2:N4"/>
    <mergeCell ref="F3:F4"/>
    <mergeCell ref="G3:H3"/>
    <mergeCell ref="F16:J16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308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59" t="s">
        <v>309</v>
      </c>
      <c r="C5" s="60" t="s">
        <v>310</v>
      </c>
      <c r="D5" s="59">
        <v>67264.0</v>
      </c>
      <c r="E5" s="61" t="s">
        <v>311</v>
      </c>
      <c r="F5" s="49"/>
      <c r="G5" s="35"/>
      <c r="H5" s="36"/>
      <c r="I5" s="25">
        <v>18951.0</v>
      </c>
      <c r="J5" s="58"/>
      <c r="K5" s="41"/>
      <c r="L5" s="62">
        <v>18951.0</v>
      </c>
      <c r="M5" s="48">
        <f t="shared" ref="M5:M9" si="1">F5+G5+H5+I5+J5+K5-L5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59" t="s">
        <v>309</v>
      </c>
      <c r="C6" s="60" t="s">
        <v>312</v>
      </c>
      <c r="D6" s="59">
        <v>63820.0</v>
      </c>
      <c r="E6" s="61" t="s">
        <v>313</v>
      </c>
      <c r="F6" s="49"/>
      <c r="G6" s="35"/>
      <c r="H6" s="36"/>
      <c r="I6" s="25">
        <v>16515.0</v>
      </c>
      <c r="J6" s="58"/>
      <c r="K6" s="41"/>
      <c r="L6" s="62">
        <v>16515.0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59" t="s">
        <v>309</v>
      </c>
      <c r="C7" s="60" t="s">
        <v>314</v>
      </c>
      <c r="D7" s="59">
        <v>30894.0</v>
      </c>
      <c r="E7" s="61" t="s">
        <v>94</v>
      </c>
      <c r="F7" s="49"/>
      <c r="G7" s="35"/>
      <c r="H7" s="36">
        <v>9500.0</v>
      </c>
      <c r="I7" s="25"/>
      <c r="J7" s="58"/>
      <c r="K7" s="41"/>
      <c r="L7" s="62">
        <v>9500.0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59" t="s">
        <v>309</v>
      </c>
      <c r="C8" s="60" t="s">
        <v>315</v>
      </c>
      <c r="D8" s="59">
        <v>25650.0</v>
      </c>
      <c r="E8" s="61" t="s">
        <v>55</v>
      </c>
      <c r="F8" s="49"/>
      <c r="G8" s="35"/>
      <c r="H8" s="36">
        <v>4800.0</v>
      </c>
      <c r="I8" s="25"/>
      <c r="J8" s="58"/>
      <c r="K8" s="41"/>
      <c r="L8" s="62">
        <v>4800.0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59" t="s">
        <v>309</v>
      </c>
      <c r="C9" s="60" t="s">
        <v>316</v>
      </c>
      <c r="D9" s="59">
        <v>25650.0</v>
      </c>
      <c r="E9" s="61" t="s">
        <v>55</v>
      </c>
      <c r="F9" s="49"/>
      <c r="G9" s="35"/>
      <c r="H9" s="36">
        <v>50.0</v>
      </c>
      <c r="I9" s="25"/>
      <c r="J9" s="58"/>
      <c r="K9" s="41"/>
      <c r="L9" s="62">
        <v>50.0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/>
      <c r="B10" s="28"/>
      <c r="C10" s="28"/>
      <c r="D10" s="28"/>
      <c r="E10" s="28"/>
      <c r="F10" s="54">
        <f>SUM(F3:F9)</f>
        <v>0</v>
      </c>
      <c r="G10" s="29">
        <f t="shared" ref="G10:M10" si="2">SUM(G5:G9)</f>
        <v>0</v>
      </c>
      <c r="H10" s="43">
        <f t="shared" si="2"/>
        <v>14350</v>
      </c>
      <c r="I10" s="29">
        <f t="shared" si="2"/>
        <v>35466</v>
      </c>
      <c r="J10" s="55">
        <f t="shared" si="2"/>
        <v>0</v>
      </c>
      <c r="K10" s="44">
        <f t="shared" si="2"/>
        <v>0</v>
      </c>
      <c r="L10" s="34">
        <f t="shared" si="2"/>
        <v>49816</v>
      </c>
      <c r="M10" s="48">
        <f t="shared" si="2"/>
        <v>0</v>
      </c>
      <c r="N10" s="31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8"/>
      <c r="B11" s="28"/>
      <c r="C11" s="28"/>
      <c r="D11" s="28"/>
      <c r="E11" s="28"/>
      <c r="F11" s="32">
        <f>SUM(F10+G10+H10+I10+J10+K10)</f>
        <v>49816</v>
      </c>
      <c r="G11" s="2"/>
      <c r="H11" s="2"/>
      <c r="I11" s="2"/>
      <c r="J11" s="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15">
    <mergeCell ref="M2:M4"/>
    <mergeCell ref="N2:N4"/>
    <mergeCell ref="F3:F4"/>
    <mergeCell ref="G3:H3"/>
    <mergeCell ref="F11:J11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63" t="s">
        <v>318</v>
      </c>
      <c r="C5" s="64" t="s">
        <v>319</v>
      </c>
      <c r="D5" s="65">
        <v>63933.0</v>
      </c>
      <c r="E5" s="65" t="s">
        <v>320</v>
      </c>
      <c r="F5" s="49"/>
      <c r="G5" s="35"/>
      <c r="H5" s="36"/>
      <c r="I5" s="25"/>
      <c r="J5" s="58"/>
      <c r="K5" s="41">
        <v>34818.0</v>
      </c>
      <c r="L5" s="62">
        <v>34818.0</v>
      </c>
      <c r="M5" s="48">
        <f t="shared" ref="M5:M12" si="1">F5+G5+H5+I5+J5+K5-L5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63" t="s">
        <v>318</v>
      </c>
      <c r="C6" s="64" t="s">
        <v>321</v>
      </c>
      <c r="D6" s="65">
        <v>63873.0</v>
      </c>
      <c r="E6" s="65" t="s">
        <v>322</v>
      </c>
      <c r="F6" s="49"/>
      <c r="G6" s="35"/>
      <c r="H6" s="36"/>
      <c r="I6" s="25"/>
      <c r="J6" s="58"/>
      <c r="K6" s="41">
        <v>101.0</v>
      </c>
      <c r="L6" s="62">
        <v>101.0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63" t="s">
        <v>318</v>
      </c>
      <c r="C7" s="64" t="s">
        <v>323</v>
      </c>
      <c r="D7" s="65">
        <v>62000.0</v>
      </c>
      <c r="E7" s="65" t="s">
        <v>261</v>
      </c>
      <c r="F7" s="49"/>
      <c r="G7" s="35"/>
      <c r="H7" s="36"/>
      <c r="I7" s="25"/>
      <c r="J7" s="58"/>
      <c r="K7" s="41">
        <v>18188.0</v>
      </c>
      <c r="L7" s="62">
        <v>18188.0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63" t="s">
        <v>318</v>
      </c>
      <c r="C8" s="64" t="s">
        <v>324</v>
      </c>
      <c r="D8" s="65">
        <v>62000.0</v>
      </c>
      <c r="E8" s="65" t="s">
        <v>261</v>
      </c>
      <c r="F8" s="49"/>
      <c r="G8" s="35"/>
      <c r="H8" s="36"/>
      <c r="I8" s="25"/>
      <c r="J8" s="58"/>
      <c r="K8" s="41">
        <v>600.0</v>
      </c>
      <c r="L8" s="62">
        <v>600.0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63" t="s">
        <v>318</v>
      </c>
      <c r="C9" s="64" t="s">
        <v>325</v>
      </c>
      <c r="D9" s="65">
        <v>65388.0</v>
      </c>
      <c r="E9" s="65" t="s">
        <v>224</v>
      </c>
      <c r="F9" s="49"/>
      <c r="G9" s="35"/>
      <c r="H9" s="36"/>
      <c r="I9" s="25"/>
      <c r="J9" s="58"/>
      <c r="K9" s="41">
        <v>18108.0</v>
      </c>
      <c r="L9" s="62">
        <v>18108.0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63" t="s">
        <v>318</v>
      </c>
      <c r="C10" s="64" t="s">
        <v>326</v>
      </c>
      <c r="D10" s="65">
        <v>56387.0</v>
      </c>
      <c r="E10" s="65" t="s">
        <v>73</v>
      </c>
      <c r="F10" s="49"/>
      <c r="G10" s="35"/>
      <c r="H10" s="36"/>
      <c r="I10" s="25"/>
      <c r="J10" s="58"/>
      <c r="K10" s="41">
        <v>28500.0</v>
      </c>
      <c r="L10" s="62">
        <v>28500.0</v>
      </c>
      <c r="M10" s="48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>
        <v>7.0</v>
      </c>
      <c r="B11" s="63" t="s">
        <v>318</v>
      </c>
      <c r="C11" s="64" t="s">
        <v>327</v>
      </c>
      <c r="D11" s="65">
        <v>66618.0</v>
      </c>
      <c r="E11" s="65" t="s">
        <v>328</v>
      </c>
      <c r="F11" s="49"/>
      <c r="G11" s="35"/>
      <c r="H11" s="36"/>
      <c r="I11" s="25"/>
      <c r="J11" s="58"/>
      <c r="K11" s="41">
        <v>10014.0</v>
      </c>
      <c r="L11" s="62">
        <v>10014.0</v>
      </c>
      <c r="M11" s="48">
        <f t="shared" si="1"/>
        <v>0</v>
      </c>
      <c r="N11" s="23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6">
        <v>8.0</v>
      </c>
      <c r="B12" s="63" t="s">
        <v>318</v>
      </c>
      <c r="C12" s="64" t="s">
        <v>329</v>
      </c>
      <c r="D12" s="65">
        <v>56387.0</v>
      </c>
      <c r="E12" s="65" t="s">
        <v>73</v>
      </c>
      <c r="F12" s="49"/>
      <c r="G12" s="35"/>
      <c r="H12" s="36"/>
      <c r="I12" s="25"/>
      <c r="J12" s="58"/>
      <c r="K12" s="41">
        <v>37500.0</v>
      </c>
      <c r="L12" s="62">
        <v>37500.0</v>
      </c>
      <c r="M12" s="48">
        <f t="shared" si="1"/>
        <v>0</v>
      </c>
      <c r="N12" s="23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46"/>
      <c r="B13" s="28"/>
      <c r="C13" s="28"/>
      <c r="D13" s="28"/>
      <c r="E13" s="28"/>
      <c r="F13" s="54">
        <f>SUM(F3:F9)</f>
        <v>0</v>
      </c>
      <c r="G13" s="29">
        <f t="shared" ref="G13:J13" si="2">SUM(G5:G9)</f>
        <v>0</v>
      </c>
      <c r="H13" s="43">
        <f t="shared" si="2"/>
        <v>0</v>
      </c>
      <c r="I13" s="29">
        <f t="shared" si="2"/>
        <v>0</v>
      </c>
      <c r="J13" s="55">
        <f t="shared" si="2"/>
        <v>0</v>
      </c>
      <c r="K13" s="66">
        <v>147829.0</v>
      </c>
      <c r="L13" s="34">
        <f t="shared" ref="L13:M13" si="3">SUM(L5:L12)</f>
        <v>147829</v>
      </c>
      <c r="M13" s="48">
        <f t="shared" si="3"/>
        <v>0</v>
      </c>
      <c r="N13" s="31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A14" s="28"/>
      <c r="B14" s="28"/>
      <c r="C14" s="28"/>
      <c r="D14" s="28"/>
      <c r="E14" s="28"/>
      <c r="F14" s="32">
        <f>SUM(F13+G13+H13+I13+J13+K13)</f>
        <v>147829</v>
      </c>
      <c r="G14" s="2"/>
      <c r="H14" s="2"/>
      <c r="I14" s="2"/>
      <c r="J14" s="3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</sheetData>
  <mergeCells count="15">
    <mergeCell ref="M2:M4"/>
    <mergeCell ref="N2:N4"/>
    <mergeCell ref="F3:F4"/>
    <mergeCell ref="G3:H3"/>
    <mergeCell ref="F14:J14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330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67">
        <v>44588.0</v>
      </c>
      <c r="C5" s="68" t="s">
        <v>331</v>
      </c>
      <c r="D5" s="69">
        <v>56387.0</v>
      </c>
      <c r="E5" s="70" t="s">
        <v>73</v>
      </c>
      <c r="F5" s="49"/>
      <c r="G5" s="35"/>
      <c r="H5" s="36"/>
      <c r="I5" s="25"/>
      <c r="J5" s="58"/>
      <c r="K5" s="71">
        <v>50000.0</v>
      </c>
      <c r="L5" s="62">
        <v>50000.0</v>
      </c>
      <c r="M5" s="48">
        <f t="shared" ref="M5:M10" si="1">F5+G5+H5+I5+J5+K5-L5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67">
        <v>44588.0</v>
      </c>
      <c r="C6" s="68" t="s">
        <v>332</v>
      </c>
      <c r="D6" s="69">
        <v>56387.0</v>
      </c>
      <c r="E6" s="70" t="s">
        <v>73</v>
      </c>
      <c r="F6" s="49"/>
      <c r="G6" s="35"/>
      <c r="H6" s="36"/>
      <c r="I6" s="25"/>
      <c r="J6" s="58"/>
      <c r="K6" s="71">
        <v>20000.0</v>
      </c>
      <c r="L6" s="62">
        <v>20000.0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67">
        <v>44588.0</v>
      </c>
      <c r="C7" s="68" t="s">
        <v>333</v>
      </c>
      <c r="D7" s="69">
        <v>56387.0</v>
      </c>
      <c r="E7" s="70" t="s">
        <v>73</v>
      </c>
      <c r="F7" s="49"/>
      <c r="G7" s="35"/>
      <c r="H7" s="36"/>
      <c r="I7" s="25"/>
      <c r="J7" s="58"/>
      <c r="K7" s="71">
        <v>50000.0</v>
      </c>
      <c r="L7" s="62">
        <v>50000.0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67">
        <v>44588.0</v>
      </c>
      <c r="C8" s="68" t="s">
        <v>334</v>
      </c>
      <c r="D8" s="69">
        <v>56387.0</v>
      </c>
      <c r="E8" s="70" t="s">
        <v>73</v>
      </c>
      <c r="F8" s="49"/>
      <c r="G8" s="35"/>
      <c r="H8" s="36"/>
      <c r="I8" s="25"/>
      <c r="J8" s="58"/>
      <c r="K8" s="71">
        <v>20000.0</v>
      </c>
      <c r="L8" s="62">
        <v>20000.0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67">
        <v>44588.0</v>
      </c>
      <c r="C9" s="68" t="s">
        <v>335</v>
      </c>
      <c r="D9" s="69">
        <v>56387.0</v>
      </c>
      <c r="E9" s="70" t="s">
        <v>73</v>
      </c>
      <c r="F9" s="49"/>
      <c r="G9" s="35"/>
      <c r="H9" s="36"/>
      <c r="I9" s="25"/>
      <c r="J9" s="58"/>
      <c r="K9" s="41">
        <v>200.0</v>
      </c>
      <c r="L9" s="62">
        <v>200.0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>
        <v>6.0</v>
      </c>
      <c r="B10" s="67">
        <v>44588.0</v>
      </c>
      <c r="C10" s="68" t="s">
        <v>336</v>
      </c>
      <c r="D10" s="69">
        <v>56143.0</v>
      </c>
      <c r="E10" s="70" t="s">
        <v>337</v>
      </c>
      <c r="F10" s="49"/>
      <c r="G10" s="35"/>
      <c r="H10" s="36">
        <v>3700.0</v>
      </c>
      <c r="I10" s="25"/>
      <c r="J10" s="58"/>
      <c r="K10" s="41"/>
      <c r="L10" s="62">
        <v>3700.0</v>
      </c>
      <c r="M10" s="48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6"/>
      <c r="B11" s="28"/>
      <c r="C11" s="28"/>
      <c r="D11" s="28"/>
      <c r="E11" s="28"/>
      <c r="F11" s="54">
        <f>SUM(F3:F9)</f>
        <v>0</v>
      </c>
      <c r="G11" s="29">
        <f>SUM(G5:G9)</f>
        <v>0</v>
      </c>
      <c r="H11" s="43">
        <f>SUM(H5:H10)</f>
        <v>3700</v>
      </c>
      <c r="I11" s="29">
        <f t="shared" ref="I11:J11" si="2">SUM(I5:I9)</f>
        <v>0</v>
      </c>
      <c r="J11" s="55">
        <f t="shared" si="2"/>
        <v>0</v>
      </c>
      <c r="K11" s="66">
        <f t="shared" ref="K11:M11" si="3">SUM(K5:K10)</f>
        <v>140200</v>
      </c>
      <c r="L11" s="34">
        <f t="shared" si="3"/>
        <v>143900</v>
      </c>
      <c r="M11" s="48">
        <f t="shared" si="3"/>
        <v>0</v>
      </c>
      <c r="N11" s="31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28"/>
      <c r="B12" s="28"/>
      <c r="C12" s="28"/>
      <c r="D12" s="28"/>
      <c r="E12" s="28"/>
      <c r="F12" s="32">
        <f>SUM(F11+G11+H11+I11+J11+K11)</f>
        <v>143900</v>
      </c>
      <c r="G12" s="2"/>
      <c r="H12" s="2"/>
      <c r="I12" s="2"/>
      <c r="J12" s="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67">
        <v>44589.0</v>
      </c>
      <c r="C5" s="68" t="s">
        <v>339</v>
      </c>
      <c r="D5" s="69">
        <v>49194.0</v>
      </c>
      <c r="E5" s="70" t="s">
        <v>182</v>
      </c>
      <c r="F5" s="49"/>
      <c r="G5" s="35"/>
      <c r="H5" s="36"/>
      <c r="I5" s="25">
        <v>23500.0</v>
      </c>
      <c r="J5" s="58"/>
      <c r="K5" s="71"/>
      <c r="L5" s="62">
        <v>23500.0</v>
      </c>
      <c r="M5" s="48">
        <f>F5+G5+H5+I5+J5+K5-L5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/>
      <c r="B6" s="28"/>
      <c r="C6" s="28"/>
      <c r="D6" s="28"/>
      <c r="E6" s="28"/>
      <c r="F6" s="54">
        <f>SUM(F3:F5)</f>
        <v>0</v>
      </c>
      <c r="G6" s="29">
        <f t="shared" ref="G6:M6" si="1">SUM(G5)</f>
        <v>0</v>
      </c>
      <c r="H6" s="43">
        <f t="shared" si="1"/>
        <v>0</v>
      </c>
      <c r="I6" s="29">
        <f t="shared" si="1"/>
        <v>23500</v>
      </c>
      <c r="J6" s="55">
        <f t="shared" si="1"/>
        <v>0</v>
      </c>
      <c r="K6" s="66">
        <f t="shared" si="1"/>
        <v>0</v>
      </c>
      <c r="L6" s="34">
        <f t="shared" si="1"/>
        <v>23500</v>
      </c>
      <c r="M6" s="48">
        <f t="shared" si="1"/>
        <v>0</v>
      </c>
      <c r="N6" s="31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>
      <c r="A7" s="28"/>
      <c r="B7" s="28"/>
      <c r="C7" s="28"/>
      <c r="D7" s="28"/>
      <c r="E7" s="28"/>
      <c r="F7" s="32">
        <f>SUM(F6+G6+H6+I6+J6+K6)</f>
        <v>23500</v>
      </c>
      <c r="G7" s="2"/>
      <c r="H7" s="2"/>
      <c r="I7" s="2"/>
      <c r="J7" s="3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67">
        <v>44589.0</v>
      </c>
      <c r="C5" s="68"/>
      <c r="D5" s="69"/>
      <c r="E5" s="70"/>
      <c r="F5" s="49"/>
      <c r="G5" s="35"/>
      <c r="H5" s="36"/>
      <c r="I5" s="25"/>
      <c r="J5" s="58"/>
      <c r="K5" s="71"/>
      <c r="L5" s="62"/>
      <c r="M5" s="48">
        <f>F5+G5+H5+I5+J5+K5-L5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/>
      <c r="B6" s="28"/>
      <c r="C6" s="28"/>
      <c r="D6" s="28"/>
      <c r="E6" s="28"/>
      <c r="F6" s="54">
        <f>SUM(F3:F5)</f>
        <v>0</v>
      </c>
      <c r="G6" s="29">
        <f t="shared" ref="G6:M6" si="1">SUM(G5)</f>
        <v>0</v>
      </c>
      <c r="H6" s="43">
        <f t="shared" si="1"/>
        <v>0</v>
      </c>
      <c r="I6" s="29">
        <f t="shared" si="1"/>
        <v>0</v>
      </c>
      <c r="J6" s="55">
        <f t="shared" si="1"/>
        <v>0</v>
      </c>
      <c r="K6" s="66">
        <f t="shared" si="1"/>
        <v>0</v>
      </c>
      <c r="L6" s="34">
        <f t="shared" si="1"/>
        <v>0</v>
      </c>
      <c r="M6" s="48">
        <f t="shared" si="1"/>
        <v>0</v>
      </c>
      <c r="N6" s="31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>
      <c r="A7" s="28"/>
      <c r="B7" s="28"/>
      <c r="C7" s="28"/>
      <c r="D7" s="28"/>
      <c r="E7" s="28"/>
      <c r="F7" s="32">
        <f>SUM(F6+G6+H6+I6+J6+K6)</f>
        <v>0</v>
      </c>
      <c r="G7" s="2"/>
      <c r="H7" s="2"/>
      <c r="I7" s="2"/>
      <c r="J7" s="3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341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67">
        <v>44591.0</v>
      </c>
      <c r="C5" s="68" t="s">
        <v>342</v>
      </c>
      <c r="D5" s="69">
        <v>56387.0</v>
      </c>
      <c r="E5" s="70" t="s">
        <v>73</v>
      </c>
      <c r="F5" s="49"/>
      <c r="G5" s="35"/>
      <c r="H5" s="36"/>
      <c r="I5" s="25"/>
      <c r="J5" s="58"/>
      <c r="K5" s="62">
        <v>50000.0</v>
      </c>
      <c r="L5" s="62">
        <v>50000.0</v>
      </c>
      <c r="M5" s="48"/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67">
        <v>44591.0</v>
      </c>
      <c r="C6" s="68" t="s">
        <v>343</v>
      </c>
      <c r="D6" s="69">
        <v>56387.0</v>
      </c>
      <c r="E6" s="70" t="s">
        <v>73</v>
      </c>
      <c r="F6" s="49"/>
      <c r="G6" s="35"/>
      <c r="H6" s="36"/>
      <c r="I6" s="25"/>
      <c r="J6" s="58"/>
      <c r="K6" s="62">
        <v>25000.0</v>
      </c>
      <c r="L6" s="62">
        <v>25000.0</v>
      </c>
      <c r="M6" s="48"/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67">
        <v>44591.0</v>
      </c>
      <c r="C7" s="68" t="s">
        <v>344</v>
      </c>
      <c r="D7" s="69">
        <v>56387.0</v>
      </c>
      <c r="E7" s="70" t="s">
        <v>73</v>
      </c>
      <c r="F7" s="49"/>
      <c r="G7" s="35"/>
      <c r="H7" s="36"/>
      <c r="I7" s="25"/>
      <c r="J7" s="58"/>
      <c r="K7" s="62">
        <v>27000.0</v>
      </c>
      <c r="L7" s="62">
        <v>27000.0</v>
      </c>
      <c r="M7" s="48"/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/>
      <c r="B8" s="28"/>
      <c r="C8" s="28"/>
      <c r="D8" s="28"/>
      <c r="E8" s="28"/>
      <c r="F8" s="66"/>
      <c r="G8" s="66"/>
      <c r="H8" s="66"/>
      <c r="I8" s="66"/>
      <c r="J8" s="66"/>
      <c r="K8" s="66"/>
      <c r="L8" s="34">
        <f>SUM(L5:L7)</f>
        <v>102000</v>
      </c>
      <c r="M8" s="48"/>
      <c r="N8" s="31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28"/>
      <c r="B9" s="28"/>
      <c r="C9" s="28"/>
      <c r="D9" s="28"/>
      <c r="E9" s="28"/>
      <c r="F9" s="32">
        <f>L8</f>
        <v>102000</v>
      </c>
      <c r="G9" s="2"/>
      <c r="H9" s="2"/>
      <c r="I9" s="2"/>
      <c r="J9" s="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9.13"/>
    <col customWidth="1" min="5" max="5" width="54.0"/>
    <col customWidth="1" min="12" max="12" width="16.88"/>
    <col customWidth="1" min="14" max="14" width="49.25"/>
  </cols>
  <sheetData>
    <row r="1">
      <c r="A1" s="1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47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6">
        <v>1.0</v>
      </c>
      <c r="B5" s="67">
        <v>44592.0</v>
      </c>
      <c r="C5" s="68" t="s">
        <v>346</v>
      </c>
      <c r="D5" s="69">
        <v>56387.0</v>
      </c>
      <c r="E5" s="70" t="s">
        <v>73</v>
      </c>
      <c r="F5" s="49"/>
      <c r="G5" s="35"/>
      <c r="H5" s="36"/>
      <c r="I5" s="25"/>
      <c r="J5" s="58"/>
      <c r="K5" s="62">
        <v>50000.0</v>
      </c>
      <c r="L5" s="62">
        <v>50000.0</v>
      </c>
      <c r="M5" s="48">
        <f t="shared" ref="M5:M10" si="1">F5+G5+H5+I5+J5+K5-L5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>
        <v>2.0</v>
      </c>
      <c r="B6" s="67">
        <v>44592.0</v>
      </c>
      <c r="C6" s="68" t="s">
        <v>347</v>
      </c>
      <c r="D6" s="69">
        <v>56387.0</v>
      </c>
      <c r="E6" s="70" t="s">
        <v>73</v>
      </c>
      <c r="F6" s="49"/>
      <c r="G6" s="35"/>
      <c r="H6" s="36"/>
      <c r="I6" s="25"/>
      <c r="J6" s="58"/>
      <c r="K6" s="62">
        <v>50000.0</v>
      </c>
      <c r="L6" s="62">
        <v>50000.0</v>
      </c>
      <c r="M6" s="48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6">
        <v>3.0</v>
      </c>
      <c r="B7" s="67">
        <v>44592.0</v>
      </c>
      <c r="C7" s="68" t="s">
        <v>348</v>
      </c>
      <c r="D7" s="69">
        <v>56387.0</v>
      </c>
      <c r="E7" s="70" t="s">
        <v>73</v>
      </c>
      <c r="F7" s="49"/>
      <c r="G7" s="35"/>
      <c r="H7" s="36"/>
      <c r="I7" s="25"/>
      <c r="J7" s="58"/>
      <c r="K7" s="62">
        <v>14000.0</v>
      </c>
      <c r="L7" s="62">
        <v>14000.0</v>
      </c>
      <c r="M7" s="48">
        <f t="shared" si="1"/>
        <v>0</v>
      </c>
      <c r="N7" s="2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6">
        <v>4.0</v>
      </c>
      <c r="B8" s="67">
        <v>44592.0</v>
      </c>
      <c r="C8" s="68" t="s">
        <v>349</v>
      </c>
      <c r="D8" s="69">
        <v>35245.0</v>
      </c>
      <c r="E8" s="70" t="s">
        <v>102</v>
      </c>
      <c r="F8" s="49"/>
      <c r="G8" s="35"/>
      <c r="H8" s="36"/>
      <c r="I8" s="72">
        <v>2160.0</v>
      </c>
      <c r="J8" s="58"/>
      <c r="K8" s="62"/>
      <c r="L8" s="62">
        <v>2160.0</v>
      </c>
      <c r="M8" s="48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6">
        <v>5.0</v>
      </c>
      <c r="B9" s="67">
        <v>44592.0</v>
      </c>
      <c r="C9" s="68" t="s">
        <v>350</v>
      </c>
      <c r="D9" s="69">
        <v>21384.0</v>
      </c>
      <c r="E9" s="70" t="s">
        <v>351</v>
      </c>
      <c r="F9" s="49"/>
      <c r="G9" s="35"/>
      <c r="H9" s="36"/>
      <c r="I9" s="72">
        <v>2000.0</v>
      </c>
      <c r="J9" s="58"/>
      <c r="K9" s="62"/>
      <c r="L9" s="62">
        <v>2000.0</v>
      </c>
      <c r="M9" s="48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6"/>
      <c r="B10" s="28"/>
      <c r="C10" s="28"/>
      <c r="D10" s="28"/>
      <c r="E10" s="28"/>
      <c r="F10" s="66">
        <f t="shared" ref="F10:H10" si="2">SUM(F5:F7)</f>
        <v>0</v>
      </c>
      <c r="G10" s="66">
        <f t="shared" si="2"/>
        <v>0</v>
      </c>
      <c r="H10" s="66">
        <f t="shared" si="2"/>
        <v>0</v>
      </c>
      <c r="I10" s="73">
        <f>SUM(I5:I9)</f>
        <v>4160</v>
      </c>
      <c r="J10" s="66">
        <f>SUM(J5:J7)</f>
        <v>0</v>
      </c>
      <c r="K10" s="66">
        <f t="shared" ref="K10:L10" si="3">SUM(K5:K9)</f>
        <v>114000</v>
      </c>
      <c r="L10" s="34">
        <f t="shared" si="3"/>
        <v>118160</v>
      </c>
      <c r="M10" s="48">
        <f t="shared" si="1"/>
        <v>0</v>
      </c>
      <c r="N10" s="31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8"/>
      <c r="B11" s="28"/>
      <c r="C11" s="28"/>
      <c r="D11" s="28"/>
      <c r="E11" s="28"/>
      <c r="F11" s="32">
        <f>SUM(F10+G10+H10+I10+J10+K10)</f>
        <v>118160</v>
      </c>
      <c r="G11" s="2"/>
      <c r="H11" s="2"/>
      <c r="I11" s="2"/>
      <c r="J11" s="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15">
    <mergeCell ref="M2:M4"/>
    <mergeCell ref="N2:N4"/>
    <mergeCell ref="F3:F4"/>
    <mergeCell ref="G3:H3"/>
    <mergeCell ref="F11:J11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