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L:\BUT\SD\Promo 2023\lcorompt\Projets_Java\Projet_money_drop\"/>
    </mc:Choice>
  </mc:AlternateContent>
  <xr:revisionPtr revIDLastSave="0" documentId="8_{436163E6-8244-4BEB-9B90-FEAA5EA0AD9B}" xr6:coauthVersionLast="47" xr6:coauthVersionMax="47" xr10:uidLastSave="{00000000-0000-0000-0000-000000000000}"/>
  <bookViews>
    <workbookView xWindow="-120" yWindow="-120" windowWidth="29040" windowHeight="15720" activeTab="2" xr2:uid="{568C94E4-E3F7-4EB4-8281-4914A18C47B4}"/>
  </bookViews>
  <sheets>
    <sheet name="À propos" sheetId="6" r:id="rId1"/>
    <sheet name="Jalons" sheetId="1" r:id="rId2"/>
    <sheet name="Tâches" sheetId="7" r:id="rId3"/>
    <sheet name="Diagramme de Gantt" sheetId="3" r:id="rId4"/>
    <sheet name="Données dynamiques masquées" sheetId="2" state="hidden" r:id="rId5"/>
  </sheets>
  <definedNames>
    <definedName name="Date_Début">IFERROR(IF(MIN(Tâches[Date de début])="",TODAY(),MIN(Tâches[Date de début])),"")</definedName>
    <definedName name="Date_Fin">IFERROR(IF(MAX(Tâches[Date de fin])="",TODAY(),MAX(MAX(Tâches[Date de fin]),MAX(Jalons[Date]))),"")</definedName>
    <definedName name="DateRange">{15,30,45,60,75,90,105,120}</definedName>
    <definedName name="Suivre_Aujourdhui">Jalons!$D$2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5" i="7" l="1"/>
  <c r="F24" i="7"/>
  <c r="F23" i="7"/>
  <c r="F22" i="7"/>
  <c r="F21" i="7"/>
  <c r="F20" i="7"/>
  <c r="F19" i="7"/>
  <c r="F18" i="7"/>
  <c r="C17" i="7"/>
  <c r="C16" i="7"/>
  <c r="C15" i="7"/>
  <c r="C14" i="7"/>
  <c r="C13" i="7"/>
  <c r="C12" i="7"/>
  <c r="C11" i="7"/>
  <c r="C10" i="7"/>
  <c r="D11" i="1"/>
  <c r="G24" i="2"/>
  <c r="G25" i="2"/>
  <c r="G26" i="2"/>
  <c r="G27" i="2"/>
  <c r="G28" i="2"/>
  <c r="G29" i="2"/>
  <c r="G30" i="2"/>
  <c r="G31" i="2"/>
  <c r="G32" i="2"/>
  <c r="D8" i="1"/>
  <c r="D10" i="1"/>
  <c r="D9" i="1"/>
  <c r="D7" i="1"/>
  <c r="D12" i="7" l="1"/>
  <c r="F12" i="7" s="1"/>
  <c r="D17" i="7"/>
  <c r="F17" i="7" s="1"/>
  <c r="D16" i="7"/>
  <c r="F16" i="7" s="1"/>
  <c r="D15" i="7"/>
  <c r="F15" i="7" s="1"/>
  <c r="D14" i="7"/>
  <c r="F14" i="7" s="1"/>
  <c r="D13" i="7"/>
  <c r="F13" i="7" s="1"/>
  <c r="D11" i="7"/>
  <c r="F7" i="7" l="1"/>
  <c r="F8" i="7"/>
  <c r="F9" i="7"/>
  <c r="F10" i="7"/>
  <c r="F11" i="7"/>
  <c r="I25" i="2" l="1"/>
  <c r="I28" i="2"/>
  <c r="I31" i="2"/>
  <c r="I30" i="2"/>
  <c r="I26" i="2"/>
  <c r="I24" i="2"/>
  <c r="I29" i="2"/>
  <c r="I27" i="2"/>
  <c r="I32" i="2"/>
  <c r="D6" i="1" l="1"/>
  <c r="F6" i="7"/>
  <c r="B11" i="2"/>
  <c r="B12" i="2" l="1"/>
  <c r="H26" i="2" l="1"/>
  <c r="B17" i="2"/>
  <c r="H31" i="2"/>
  <c r="B19" i="2"/>
  <c r="B18" i="2"/>
  <c r="D18" i="2" s="1" a="1"/>
  <c r="D18" i="2" s="1"/>
  <c r="H29" i="2"/>
  <c r="B16" i="2"/>
  <c r="C16" i="2" s="1"/>
  <c r="H32" i="2"/>
  <c r="B21" i="2"/>
  <c r="C21" i="2" s="1"/>
  <c r="B15" i="2"/>
  <c r="B20" i="2"/>
  <c r="D20" i="2" s="1" a="1"/>
  <c r="D20" i="2" s="1"/>
  <c r="H24" i="2"/>
  <c r="G23" i="2"/>
  <c r="H23" i="2" s="1"/>
  <c r="G20" i="2"/>
  <c r="I20" i="2" s="1"/>
  <c r="H25" i="2"/>
  <c r="G19" i="2"/>
  <c r="I19" i="2" s="1"/>
  <c r="H27" i="2"/>
  <c r="H28" i="2"/>
  <c r="H30" i="2"/>
  <c r="G22" i="2"/>
  <c r="H22" i="2" s="1"/>
  <c r="G21" i="2"/>
  <c r="H21" i="2" s="1"/>
  <c r="G18" i="2"/>
  <c r="I22" i="2" l="1"/>
  <c r="C18" i="2"/>
  <c r="H19" i="2"/>
  <c r="D17" i="2" a="1"/>
  <c r="D17" i="2" s="1"/>
  <c r="E17" i="2"/>
  <c r="C17" i="2"/>
  <c r="E16" i="2"/>
  <c r="D16" i="2" a="1"/>
  <c r="D16" i="2" s="1"/>
  <c r="E18" i="2"/>
  <c r="C15" i="2"/>
  <c r="D15" i="2" a="1"/>
  <c r="D15" i="2" s="1"/>
  <c r="E15" i="2"/>
  <c r="I23" i="2"/>
  <c r="C20" i="2"/>
  <c r="E20" i="2"/>
  <c r="E21" i="2"/>
  <c r="H18" i="2"/>
  <c r="I18" i="2"/>
  <c r="H20" i="2"/>
  <c r="D21" i="2" a="1"/>
  <c r="D21" i="2" s="1"/>
  <c r="E19" i="2"/>
  <c r="C19" i="2"/>
  <c r="D19" i="2" a="1"/>
  <c r="D19" i="2" s="1"/>
  <c r="I21" i="2"/>
  <c r="C4" i="2" l="1"/>
  <c r="C5" i="2"/>
  <c r="B4" i="2"/>
  <c r="B2" i="2"/>
  <c r="B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<sst xmlns="http://schemas.openxmlformats.org/spreadsheetml/2006/main" count="91" uniqueCount="83">
  <si>
    <t>À propos de ce classeur</t>
  </si>
  <si>
    <t xml:space="preserve">Entrez les informations de jalons et de tâches dans les feuilles de calcul Jalons et Tâches.  Pour tracer les jalons de la chronologie, entrez 0 dans la colonne N°, puis modifiez la position de l’étiquette afin qu’elle figure « en dessous » pour éviter tout chevauchement d’étiquettes.
La colonne Position dans le tableau de jalons a pour effet que les jalons du diagramme des tâches sont tracés sur une même ligne ou sur des lignes empilées. Pour les tracer sur une même ligne, entrez le même numéro pour chaque jalon dans cette colonne. Pour les tracer sur des lignes différentes, entrez des numéros différents. Avec les exemples de données, tous les jalons sont tracés le long de la position de ligne 2.
</t>
  </si>
  <si>
    <t>Instructions pour les lecteurs d’écran</t>
  </si>
  <si>
    <t xml:space="preserve">
Ce classeur contient cinq feuilles de calcul :
À propos
Jalons
Tâches
Diagramme de Gantt
Données de graphique dynamiques (Masqué)
Les instructions relatives à chaque feuille de calcul figurent dans la colonne A qui commence à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Le texte masqué n’est pas imprimé.
Pour supprimer ces instructions d’une feuille de calcul, supprimez simplement la colonne A.
</t>
  </si>
  <si>
    <t>Données de graphique dynamiques (Masqué)</t>
  </si>
  <si>
    <t xml:space="preserve">
Ne supprimez ou ne modifiez pas le contenu de la feuille de calcul Masqué. Cette opération peut compromettre l’intégrité du diagramme de Gantt.
Des données peuvent apparaître vides, ou des dates sembler incorrectes. En aucun cas, ne renseignez, n’éditez, ne supprimez ou ne modifiez de quelque façon que ce soit ces données, car cela pourrait avoir pour effet de remplacer des formules et d’altérer la fonctionnalité de traçage du diagramme.
Le tableau de jalons dynamiques permet de tracer 15 jalons. Pour tracer plus de 15 jalons, étendez simplement le tableau afin d’adapter celui-ci au nombre de jalons souhaité. N’oubliez pas que vous ne pouvez ajouter les données de jalons réels que dans la feuille de calcul Données du diagramme.
</t>
  </si>
  <si>
    <t>Conseils</t>
  </si>
  <si>
    <t xml:space="preserve">
Par défaut, les jalons sont tracés sur la ligne 1 du diagramme de Gantt en utilisant la colonne Position de la feuille de calcul Données du diagramme, à partir de la cellule C5. Pour tracer les jalons sur des lignes différentes, modifiez simplement le numéro. 
</t>
  </si>
  <si>
    <t xml:space="preserve">Le paramètre par défaut consiste à mettre en surbrillance la date du jour dans le diagramme de Gantt. Pour ne plus mettre en surbrillance la date d’Aujourd’hui, sélectionnez « non » dans la cellule D2 de la feuille de calcul Données du diagramme.
</t>
  </si>
  <si>
    <t xml:space="preserve">La chronologie de dates du diagramme de Gantt est tracée avec un intervalle de 5 dates entre les dates affichées. Pour changer cela, sélectionnez la chronologie dans la feuille de calcul Diagramme de Gantt, puis sélectionnez Format de l’axe. Modifiez l’Unité principale de 5 en 1 ou 10, par exemple. 
</t>
  </si>
  <si>
    <t>Ceci est la dernière instruction de cette feuille de calcul.</t>
  </si>
  <si>
    <t>Créez un diagramme de Gantt Suivi de date dans cette feuille de calcul.
Le titre de cette feuille de calcul figure dans la cellule B1. 
Des informations sur l’utilisation de cette feuille de calcul, notamment des instructions pour les lecteurs d’écran, figurent dans la feuille de calcul À propos de.
Continuez à parcourir la colonne A pour des instructions supplémentaires.</t>
  </si>
  <si>
    <t>Sélectionnez l’option Oui dans la cellule D2 si vous voulez mettre en évidence la date du jour dans la feuille de calcul du diagramme de Gantt. 
Sélectionnez l’option Non dans la cellule D2 si vous ne voulez pas mettre en évidence la date du jour dans la feuille de calcul du diagramme de Gantt.
Dans la cellule D2, tapez ALT+Flèche bas pour accéder aux options.</t>
  </si>
  <si>
    <t>L’en-tête Jalons pour le tableau de jalons figure dans la cellule B3.
L’en-tête Tâches pour le tableau de tâches figure dans la cellule G3.</t>
  </si>
  <si>
    <t>Les informations sur les colonnes du tableau de jalons figurent sur cette ligne, dans les cellules B4 à E4.
Les informations sur les colonnes dans le tableau de tâches figurent sur cette ligne, dans les cellules G4 à J4.</t>
  </si>
  <si>
    <t>Les en-têtes du tableau de jalons figurent dans les cellules B5 à E5. Les en-têtes de tableau de tâches figurent dans les cellules G5 à J5.
Les exemples de données de jalons figurent dans les cellules B6 à E11. 
Les exemples de données de tâches figurent dans les cellules G6 à J17.
L’instruction suivante figure dans la cellule A21.</t>
  </si>
  <si>
    <t>Pour ajouter des jalons, insérez une ligne au-dessus de celle-ci.
Notez que, par défaut, les jalons pour le graphique sont au nombre de 15. L’ajout de jalons requiert une modification de la feuille de calcul masquée. Pour plus d’informations, voir la cellule A9 de la feuille de calcul À propos.
L’instruction suivante figure dans la cellule A26.</t>
  </si>
  <si>
    <t>Une note figure dans la cellule G26.
Ceci est la dernière instruction de cette feuille de calcul.</t>
  </si>
  <si>
    <t>Diagramme de Gantt de suivi de date</t>
  </si>
  <si>
    <t>Effectuer le suivi de la date d’aujourd’hui ?</t>
  </si>
  <si>
    <t>Jalons</t>
  </si>
  <si>
    <t>Cette colonne doit être ordonnée de façon séquentielle.</t>
  </si>
  <si>
    <t>N°</t>
  </si>
  <si>
    <t>Pour ajouter des jalons, insérez une ligne au-dessus de celle-ci.</t>
  </si>
  <si>
    <t>La colonne Position trace les jalons dans le diagramme des tâches.</t>
  </si>
  <si>
    <t>Position</t>
  </si>
  <si>
    <t>Oui</t>
  </si>
  <si>
    <t>Entrez la date d’un jalon dans cette colonne.</t>
  </si>
  <si>
    <t>Date</t>
  </si>
  <si>
    <t>Entrez une description du jalon dans cette colonne. Ces descriptions apparaissent dans le diagramme.</t>
  </si>
  <si>
    <t>Jalon</t>
  </si>
  <si>
    <t>Jalon 1</t>
  </si>
  <si>
    <t>Jalon 2</t>
  </si>
  <si>
    <t>Jalon 3</t>
  </si>
  <si>
    <t>Jalon 4</t>
  </si>
  <si>
    <t>Jalon 5</t>
  </si>
  <si>
    <t>Jalon 6</t>
  </si>
  <si>
    <t>Créez un diagramme de Gantt Suivi de date dans cette feuille de calcul.
Le titre de cette feuille de calcul figure dans la cellule B1. 
Des informations sur l’utilisation de cette feuille de calcul, notamment des instructions pour les lecteurs d’écran, figurent dans la feuille de calcul À propos de.
Continuez à parcourir la colonne A pour lire des instructions supplémentaires.</t>
  </si>
  <si>
    <t>Tâches</t>
  </si>
  <si>
    <t>Pour ajouter des tâches, insérez une ligne au-dessus de celle-ci.</t>
  </si>
  <si>
    <t>Entrez la date de début de chaque tâche ci-dessous. Pour obtenir des résultats optimaux, triez cette colonne dans un ordre croissant.</t>
  </si>
  <si>
    <t>Date de début</t>
  </si>
  <si>
    <t>Entrez la date de fin de chaque tâche ou activité ci-dessous, dans cette colonne.</t>
  </si>
  <si>
    <t>Date de fin</t>
  </si>
  <si>
    <t>Entrez les tâches ou activités dans cette colonne.</t>
  </si>
  <si>
    <t>Tâche</t>
  </si>
  <si>
    <t>Activité 1</t>
  </si>
  <si>
    <t>Activité 2</t>
  </si>
  <si>
    <t>Activité 3</t>
  </si>
  <si>
    <t>Activité 4</t>
  </si>
  <si>
    <t>Activité 5</t>
  </si>
  <si>
    <t>Activité 6</t>
  </si>
  <si>
    <t>Activité 7</t>
  </si>
  <si>
    <t>Activité 8</t>
  </si>
  <si>
    <t>Activité 9</t>
  </si>
  <si>
    <t>Activité 10</t>
  </si>
  <si>
    <t>Activité 11</t>
  </si>
  <si>
    <t>Activité 12</t>
  </si>
  <si>
    <t>Colonne calculée automatiquement utilisée pour tracer la durée de chaque tâche. Ne la supprimez ou modifiez pas.</t>
  </si>
  <si>
    <t>Durée en jours</t>
  </si>
  <si>
    <t>Le diagramme de Gantt affichant Aujourd’hui, des jalons et des tâches dans une plage de dates, figure dans cette feuille de calcul. 
Une barre de défilement figure sur la ligne 1, dans les cellules B1 à R1, qui incrémente la plage de dates affichant des jalons futurs.
Le diagramme est tracé à l’intérieur de la zone couverte par les cellules B2 à R3.
Ceci est la dernière instruction de cette feuille de calcul.</t>
  </si>
  <si>
    <t>Le titre de cette feuille de calcul figure dans la cellule B1.</t>
  </si>
  <si>
    <t>Le titre du tableau figure dans les cellules B2 et C2.</t>
  </si>
  <si>
    <t>L’en-tête du tableau figure dans les cellules B3 et C3. Ces coordonnées créent la surbrillance de Aujourd’hui dans le diagramme.
La première colonne marque le jour, et la deuxième indique de tracer la ligne qui met en surbrillance Aujourd’hui.
La date de la première colonne peut changer de façon à ce que la plage de dates du diagramme reste lisible à mesure que les dates progressent. Toutefois, une coordonnée y égale à 0 indique qu’aucune ligne n’est tracée.
Ne modifiez ou ne supprimez pas ce contenu, car cela pourrait interrompre le traçage du diagramme. Pour ne plus mettre en surbrillance la date d’Aujourd’hui, sélectionnez « non » dans la cellule D2 de la feuille de calcul Données du diagramme.
L’instruction suivante figure dans la cellule A7.</t>
  </si>
  <si>
    <t>L’en-tête du tableau figure dans la cellule B7.
L’incrément de défilement dans la cellule B8 représente les données tracées qui apparaissent dans le diagramme de Gantt à un moment donné. 
Le défilement à l’aide de la barre de défilement en haut du diagramme dans la ligne 1 de la feuille de calcul Diagramme de Gantt a pour effet d’incrémenter ce nombre.
Le traçage du diagramme fonctionne de façon optimale avec des incréments uniques.
L’instruction suivante figure dans la cellule A10.</t>
  </si>
  <si>
    <t xml:space="preserve">L’en-tête du tableau figure dans les cellules B10 et D10.
La Plage de graphique permet de sélectionner la plage appropriée de tâches et jalons. Ne modifiez pas ces champs.
Le nombre ageoff conserve le graphique lisible en augmentant l’âge des tâches de la plage, seules celles qui s’inscrivent dans celle-ci étant tracées.  Ne modifiez pas ce nombre.
L’instruction suivante figure dans la cellule A14.
</t>
  </si>
  <si>
    <t>L’en-tête du tableau pour les données dynamiques de jalon figure dans les cellules B14 à E14. Une note figure dans la cellule F14.
Ce tableau est utilisé pour créer le graphique dans la feuille de calcul Diagramme de Gantt, en traçant 7 jalons à la fois.
Les données tracées dans ce diagramme sont générées automatiquement en fonction du contenu du tableau ci-dessus. 
Ne modifiez ou ne supprimez pas ce tableau ou son contenu.
L’instruction suivante figure dans la cellule A17.</t>
  </si>
  <si>
    <t>Les cellules G15 à I15 contiennent les en-têtes de tableau pour les données dynamiques de jalon. 
Dans ce tableau, des données peuvent apparaître vides, ou des dates sembler incorrectes. En aucun cas, ne renseignez, n’éditez, ne supprimez ou ne modifiez de quelque façon que ce soit ces données, car cela pourrait avoir pour effet de remplacer des formules et d’altérer la fonctionnalité de traçage du diagramme.
Le tableau permet de tracer 15 jalons. Pour tracer plus de 15 jalons, étendez simplement le tableau afin d’adapter celui-ci au nombre de jalons souhaité. N’oubliez pas que vous ne pouvez ajouter des jalons que dans la feuille de calcul Données du diagramme. N’ajoutez pas de contenu à ce tableau.
Une note figure dans la cellule J15.
L’instruction suivante figure dans la cellule A32.</t>
  </si>
  <si>
    <t>Une note figure dans la cellule J32.
Ceci est la dernière instruction de cette feuille de calcul.</t>
  </si>
  <si>
    <t>Données de graphique dynamiques. Ne modifiez pas ou ne supprimez pas cette feuille de calcul !</t>
  </si>
  <si>
    <t>coordonnée x de mise en surbrillance d’aujourd’hui</t>
  </si>
  <si>
    <t>incrément de défilement</t>
  </si>
  <si>
    <t>Plage pour le traçage du diagramme</t>
  </si>
  <si>
    <t>surbrillance</t>
  </si>
  <si>
    <t>coordonnée y</t>
  </si>
  <si>
    <t>ageoff</t>
  </si>
  <si>
    <t>Durée de la tâche en jours</t>
  </si>
  <si>
    <t>position</t>
  </si>
  <si>
    <t>&lt;--Ce tableau génère le diagramme de Gantt, en traçant 7 jalons à la fois.</t>
  </si>
  <si>
    <t>Traçage des jalons</t>
  </si>
  <si>
    <t>Ligne de base</t>
  </si>
  <si>
    <t>&lt;--Ce tableau crée les marqueurs de jalon dans le diagramme de Gantt, en traçant uniquement les jalons qui s’inscrivent dans la plage de dates affichée, à raison 15 jalons maximum.</t>
  </si>
  <si>
    <t xml:space="preserve">&lt;--Pour tracer plus de 15 jalons, étendez simplement ce tableau, puis tapez de nouvelles entrées dans le tableau de jalons de la feuille de calcul Données du diagramme.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</si>
</sst>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8" x14ac:knownFonts="1">
    <font>
      <sz val="11"/>
      <color theme="1"/>
      <name val="Calibri"/>
      <family val="2"/>
      <scheme val="minor"/>
    </font>
    <font>
      <b/>
      <sz val="14"/>
      <color theme="5" tint="-0.24994659260841701"/>
      <name val="Calibri Light"/>
      <family val="2"/>
      <scheme val="major"/>
    </font>
    <font>
      <sz val="11"/>
      <color theme="0"/>
      <name val="Calibri"/>
      <family val="2"/>
      <scheme val="minor"/>
    </font>
    <font>
      <b/>
      <sz val="12"/>
      <color theme="5" tint="-0.24994659260841701"/>
      <name val="Calibri"/>
      <family val="2"/>
      <scheme val="minor"/>
    </font>
    <font>
      <b/>
      <sz val="11"/>
      <color theme="3"/>
      <name val="Calibri"/>
      <family val="2"/>
      <scheme val="minor"/>
    </font>
    <font>
      <b/>
      <sz val="20"/>
      <color theme="5" tint="-0.499984740745262"/>
      <name val="Calibri Light"/>
      <family val="2"/>
      <scheme val="major"/>
    </font>
    <font>
      <i/>
      <sz val="10"/>
      <color theme="3"/>
      <name val="Calibri"/>
      <family val="2"/>
      <scheme val="minor"/>
    </font>
    <fon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1"/>
        <bgColor indexed="64"/>
      </patternFill>
    </fill>
  </fills>
  <borders count="1">
    <border>
      <left/>
      <right/>
      <top/>
      <bottom/>
      <diagonal/>
    </border>
  </borders>
  <cellStyleXfs count="8">
    <xf numFmtId="0" fontId="0" fillId="0" borderId="0"/>
    <xf numFmtId="0" fontId="1" fillId="0" borderId="0" applyNumberFormat="0" applyFill="0" applyProtection="0"/>
    <xf numFmtId="0" fontId="3" fillId="0" borderId="0" applyNumberFormat="0" applyFill="0" applyProtection="0">
      <alignment horizontal="right" vertical="center" indent="1"/>
    </xf>
    <xf numFmtId="0" fontId="5" fillId="0" borderId="0" applyNumberFormat="0" applyFill="0" applyProtection="0">
      <alignment vertical="center"/>
    </xf>
    <xf numFmtId="0" fontId="4" fillId="0" borderId="0" applyNumberFormat="0" applyFill="0" applyProtection="0"/>
    <xf numFmtId="0" fontId="6" fillId="0" borderId="0" applyNumberFormat="0" applyFill="0" applyBorder="0" applyProtection="0">
      <alignment wrapText="1"/>
    </xf>
    <xf numFmtId="14" fontId="7" fillId="0" borderId="0" applyFill="0" applyBorder="0">
      <alignment horizontal="center"/>
    </xf>
    <xf numFmtId="37" fontId="7" fillId="0" borderId="0" applyFont="0" applyFill="0" applyBorder="0" applyProtection="0">
      <alignment horizontal="center"/>
    </xf>
  </cellStyleXfs>
  <cellXfs count="25">
    <xf numFmtId="0" fontId="0" fillId="0" borderId="0" xfId="0"/>
    <xf numFmtId="0" fontId="0" fillId="0" borderId="0" xfId="0" applyAlignment="1">
      <alignment wrapText="1"/>
    </xf>
    <xf numFmtId="14" fontId="0" fillId="0" borderId="0" xfId="0" applyNumberFormat="1"/>
    <xf numFmtId="0" fontId="0" fillId="0" borderId="0" xfId="0" applyAlignment="1">
      <alignment horizontal="right"/>
    </xf>
    <xf numFmtId="0" fontId="0" fillId="2" borderId="0" xfId="0" applyFill="1"/>
    <xf numFmtId="0" fontId="1" fillId="0" borderId="0" xfId="1"/>
    <xf numFmtId="0" fontId="0" fillId="0" borderId="0" xfId="0" applyAlignment="1">
      <alignment horizontal="center"/>
    </xf>
    <xf numFmtId="0" fontId="2" fillId="0" borderId="0" xfId="0" applyFont="1"/>
    <xf numFmtId="0" fontId="5" fillId="0" borderId="0" xfId="3">
      <alignment vertical="center"/>
    </xf>
    <xf numFmtId="0" fontId="0" fillId="3" borderId="0" xfId="0" applyFill="1"/>
    <xf numFmtId="0" fontId="6" fillId="0" borderId="0" xfId="5">
      <alignment wrapText="1"/>
    </xf>
    <xf numFmtId="37" fontId="0" fillId="0" borderId="0" xfId="7" applyFont="1">
      <alignment horizontal="center"/>
    </xf>
    <xf numFmtId="0" fontId="0" fillId="4" borderId="0" xfId="0" applyFill="1"/>
    <xf numFmtId="0" fontId="3" fillId="0" borderId="0" xfId="2" applyAlignment="1">
      <alignment vertical="center"/>
    </xf>
    <xf numFmtId="0" fontId="3" fillId="0" borderId="0" xfId="2" applyAlignment="1">
      <alignment horizontal="left" vertical="center" indent="1"/>
    </xf>
    <xf numFmtId="164" fontId="0" fillId="0" borderId="0" xfId="0" applyNumberFormat="1" applyAlignment="1">
      <alignment wrapText="1"/>
    </xf>
    <xf numFmtId="164" fontId="0" fillId="0" borderId="0" xfId="0" applyNumberFormat="1"/>
    <xf numFmtId="0" fontId="1" fillId="0" borderId="0" xfId="1" applyAlignment="1">
      <alignment horizontal="left" indent="2"/>
    </xf>
    <xf numFmtId="0" fontId="0" fillId="0" borderId="0" xfId="0" applyAlignment="1">
      <alignment horizontal="left" wrapText="1" indent="2"/>
    </xf>
    <xf numFmtId="0" fontId="4" fillId="0" borderId="0" xfId="4" applyAlignment="1">
      <alignment horizontal="left" indent="2"/>
    </xf>
    <xf numFmtId="0" fontId="4" fillId="0" borderId="0" xfId="4" applyFill="1" applyAlignment="1">
      <alignment horizontal="left" indent="2"/>
    </xf>
    <xf numFmtId="0" fontId="0" fillId="0" borderId="0" xfId="0" applyAlignment="1">
      <alignment horizontal="left" indent="2"/>
    </xf>
    <xf numFmtId="14" fontId="7" fillId="0" borderId="0" xfId="6" applyNumberFormat="1">
      <alignment horizontal="center"/>
    </xf>
    <xf numFmtId="14" fontId="7" fillId="0" borderId="0" xfId="6" applyNumberFormat="1" applyFill="1" applyBorder="1">
      <alignment horizontal="center"/>
    </xf>
    <xf numFmtId="14" fontId="0" fillId="0" borderId="0" xfId="6" applyNumberFormat="1" applyFont="1" applyFill="1" applyBorder="1">
      <alignment horizontal="center"/>
    </xf>
  </cellXfs>
  <cellStyles count="8">
    <cellStyle name="Date" xfId="6" xr:uid="{6EB70F65-3733-4804-9FF5-428A9E5C4ABE}"/>
    <cellStyle name="Milliers [0]" xfId="7" builtinId="6" customBuiltin="1"/>
    <cellStyle name="Normal" xfId="0" builtinId="0"/>
    <cellStyle name="Texte explicatif" xfId="5" builtinId="53" customBuiltin="1"/>
    <cellStyle name="Titre" xfId="3" builtinId="15" customBuiltin="1"/>
    <cellStyle name="Titre 1" xfId="1" builtinId="16" customBuiltin="1"/>
    <cellStyle name="Titre 2" xfId="2" builtinId="17" customBuiltin="1"/>
    <cellStyle name="Titre 3" xfId="4" builtinId="18" customBuiltin="1"/>
  </cellStyles>
  <dxfs count="34">
    <dxf>
      <numFmt numFmtId="19" formatCode="dd/mm/yyyy"/>
    </dxf>
    <dxf>
      <numFmt numFmtId="19" formatCode="dd/mm/yyyy"/>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fill>
        <patternFill patternType="none">
          <fgColor indexed="64"/>
          <bgColor indexed="65"/>
        </patternFill>
      </fill>
    </dxf>
    <dxf>
      <numFmt numFmtId="19" formatCode="dd/mm/yyyy"/>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dxf>
    <dxf>
      <numFmt numFmtId="19" formatCode="dd/mm/yyyy"/>
    </dxf>
    <dxf>
      <numFmt numFmtId="0" formatCode="General"/>
    </dxf>
    <dxf>
      <numFmt numFmtId="0" formatCode="General"/>
    </dxf>
    <dxf>
      <numFmt numFmtId="19" formatCode="dd/mm/yyyy"/>
    </dxf>
    <dxf>
      <numFmt numFmtId="0" formatCode="General"/>
      <alignment horizontal="general" vertical="bottom" textRotation="0" wrapText="1" indent="0" justifyLastLine="0" shrinkToFit="0" readingOrder="0"/>
    </dxf>
    <dxf>
      <fill>
        <patternFill>
          <bgColor theme="7" tint="0.79998168889431442"/>
        </patternFill>
      </fill>
    </dxf>
    <dxf>
      <numFmt numFmtId="0" formatCode="General"/>
      <alignment horizontal="center" vertical="bottom" textRotation="0" wrapText="0" indent="0" justifyLastLine="0" shrinkToFit="0" readingOrder="0"/>
    </dxf>
    <dxf>
      <numFmt numFmtId="165" formatCode="#,##0_);\(#,##0\)"/>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protection locked="1" hidden="0"/>
    </dxf>
    <dxf>
      <numFmt numFmtId="19" formatCode="dd/mm/yyyy"/>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protection locked="1" hidden="0"/>
    </dxf>
    <dxf>
      <numFmt numFmtId="19" formatCode="dd/mm/yyyy"/>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protection locked="1" hidden="0"/>
    </dxf>
    <dxf>
      <numFmt numFmtId="19" formatCode="dd/mm/yyyy"/>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ill>
        <patternFill patternType="solid">
          <fgColor theme="5" tint="0.79998168889431442"/>
          <bgColor theme="5" tint="0.79998168889431442"/>
        </patternFill>
      </fill>
    </dxf>
    <dxf>
      <font>
        <color theme="5" tint="-0.499984740745262"/>
      </font>
      <fill>
        <patternFill patternType="solid">
          <fgColor theme="5" tint="0.79995117038483843"/>
          <bgColor theme="0" tint="-4.9989318521683403E-2"/>
        </patternFill>
      </fill>
    </dxf>
    <dxf>
      <fill>
        <patternFill>
          <bgColor theme="0" tint="-4.9989318521683403E-2"/>
        </patternFill>
      </fill>
    </dxf>
    <dxf>
      <font>
        <b/>
        <color theme="5" tint="-0.249977111117893"/>
      </font>
      <border>
        <bottom style="thin">
          <color theme="5" tint="-0.24994659260841701"/>
        </bottom>
      </border>
    </dxf>
    <dxf>
      <font>
        <color theme="5" tint="-0.499984740745262"/>
      </font>
      <border>
        <top style="thin">
          <color theme="5" tint="-0.24994659260841701"/>
        </top>
        <bottom style="thin">
          <color theme="5" tint="-0.24994659260841701"/>
        </bottom>
      </border>
    </dxf>
  </dxfs>
  <tableStyles count="1" defaultPivotStyle="PivotStyleLight16">
    <tableStyle name="Diagramme de Gantt de suivi des dates" pivot="0" count="5" xr9:uid="{FE5A7A51-290B-4843-B986-5E08FCB37B0E}">
      <tableStyleElement type="wholeTable" dxfId="33"/>
      <tableStyleElement type="headerRow" dxfId="32"/>
      <tableStyleElement type="firstColumn" dxfId="31"/>
      <tableStyleElement type="firstRowStripe" dxfId="30"/>
      <tableStyleElement type="firstColumn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noFill/>
              <a:ln w="9525">
                <a:noFill/>
              </a:ln>
              <a:effectLst/>
            </c:spPr>
          </c:marker>
          <c:dLbls>
            <c:dLbl>
              <c:idx val="0"/>
              <c:tx>
                <c:rich>
                  <a:bodyPr/>
                  <a:lstStyle/>
                  <a:p>
                    <a:fld id="{9A381ADD-BE53-4EA5-A717-CF968E3CCF81}"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CCF3-4D6B-A363-E3E4CAC6EE6E}"/>
                </c:ext>
              </c:extLst>
            </c:dLbl>
            <c:dLbl>
              <c:idx val="1"/>
              <c:tx>
                <c:rich>
                  <a:bodyPr/>
                  <a:lstStyle/>
                  <a:p>
                    <a:fld id="{2870A832-30A3-4896-A13A-2887EBFB6394}"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CF3-4D6B-A363-E3E4CAC6EE6E}"/>
                </c:ext>
              </c:extLst>
            </c:dLbl>
            <c:dLbl>
              <c:idx val="2"/>
              <c:tx>
                <c:rich>
                  <a:bodyPr/>
                  <a:lstStyle/>
                  <a:p>
                    <a:fld id="{00B8D08F-1B8E-473A-966A-639BD05BE0CF}"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CF3-4D6B-A363-E3E4CAC6EE6E}"/>
                </c:ext>
              </c:extLst>
            </c:dLbl>
            <c:dLbl>
              <c:idx val="3"/>
              <c:tx>
                <c:rich>
                  <a:bodyPr/>
                  <a:lstStyle/>
                  <a:p>
                    <a:fld id="{2EB9251C-CAC3-4383-8263-EE8A42897427}"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CF3-4D6B-A363-E3E4CAC6EE6E}"/>
                </c:ext>
              </c:extLst>
            </c:dLbl>
            <c:dLbl>
              <c:idx val="4"/>
              <c:tx>
                <c:rich>
                  <a:bodyPr/>
                  <a:lstStyle/>
                  <a:p>
                    <a:fld id="{0A1243B9-9CEC-4433-8E1C-59AA32733B8D}"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CF3-4D6B-A363-E3E4CAC6EE6E}"/>
                </c:ext>
              </c:extLst>
            </c:dLbl>
            <c:dLbl>
              <c:idx val="5"/>
              <c:tx>
                <c:rich>
                  <a:bodyPr/>
                  <a:lstStyle/>
                  <a:p>
                    <a:fld id="{7CC3DB0B-2309-420C-8BA4-281DEB3B68F5}"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CF3-4D6B-A363-E3E4CAC6EE6E}"/>
                </c:ext>
              </c:extLst>
            </c:dLbl>
            <c:dLbl>
              <c:idx val="6"/>
              <c:tx>
                <c:rich>
                  <a:bodyPr/>
                  <a:lstStyle/>
                  <a:p>
                    <a:fld id="{16223EAD-0850-4269-A8C6-47B3B457D432}"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CF3-4D6B-A363-E3E4CAC6EE6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2">
                        <a:lumMod val="60000"/>
                        <a:lumOff val="40000"/>
                      </a:schemeClr>
                    </a:solidFill>
                    <a:latin typeface="+mn-lt"/>
                    <a:ea typeface="+mn-ea"/>
                    <a:cs typeface="+mn-cs"/>
                  </a:defRPr>
                </a:pPr>
                <a:endParaRPr lang="fr-FR"/>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x"/>
            <c:errBarType val="plus"/>
            <c:errValType val="cust"/>
            <c:noEndCap val="1"/>
            <c:plus>
              <c:numRef>
                <c:f>'Données dynamiques masquées'!$D$15:$D$21</c:f>
                <c:numCache>
                  <c:formatCode>General</c:formatCode>
                  <c:ptCount val="7"/>
                  <c:pt idx="0">
                    <c:v>1</c:v>
                  </c:pt>
                  <c:pt idx="1">
                    <c:v>1</c:v>
                  </c:pt>
                  <c:pt idx="2">
                    <c:v>1</c:v>
                  </c:pt>
                  <c:pt idx="3">
                    <c:v>1</c:v>
                  </c:pt>
                  <c:pt idx="4">
                    <c:v>-45670</c:v>
                  </c:pt>
                  <c:pt idx="5">
                    <c:v>4</c:v>
                  </c:pt>
                  <c:pt idx="6">
                    <c:v>1</c:v>
                  </c:pt>
                </c:numCache>
              </c:numRef>
            </c:plus>
            <c:minus>
              <c:numLit>
                <c:formatCode>General</c:formatCode>
                <c:ptCount val="1"/>
                <c:pt idx="0">
                  <c:v>1</c:v>
                </c:pt>
              </c:numLit>
            </c:minus>
            <c:spPr>
              <a:noFill/>
              <a:ln w="101600" cap="flat" cmpd="sng" algn="ctr">
                <a:solidFill>
                  <a:schemeClr val="accent2">
                    <a:lumMod val="60000"/>
                    <a:lumOff val="40000"/>
                  </a:schemeClr>
                </a:solidFill>
                <a:round/>
              </a:ln>
              <a:effectLst/>
            </c:spPr>
          </c:errBars>
          <c:xVal>
            <c:numRef>
              <c:f>'Données dynamiques masquées'!$C$15:$C$21</c:f>
              <c:numCache>
                <c:formatCode>m/d/yyyy</c:formatCode>
                <c:ptCount val="7"/>
                <c:pt idx="0">
                  <c:v>45663</c:v>
                </c:pt>
                <c:pt idx="1">
                  <c:v>45664</c:v>
                </c:pt>
                <c:pt idx="2">
                  <c:v>45670</c:v>
                </c:pt>
                <c:pt idx="3">
                  <c:v>45663</c:v>
                </c:pt>
                <c:pt idx="4">
                  <c:v>45671</c:v>
                </c:pt>
                <c:pt idx="5">
                  <c:v>45675</c:v>
                </c:pt>
                <c:pt idx="6">
                  <c:v>45678</c:v>
                </c:pt>
              </c:numCache>
            </c:numRef>
          </c:xVal>
          <c:yVal>
            <c:numRef>
              <c:f>'Données dynamiques masquées'!$E$15:$E$21</c:f>
              <c:numCache>
                <c:formatCode>General</c:formatCode>
                <c:ptCount val="7"/>
                <c:pt idx="0">
                  <c:v>8</c:v>
                </c:pt>
                <c:pt idx="1">
                  <c:v>7</c:v>
                </c:pt>
                <c:pt idx="2">
                  <c:v>6</c:v>
                </c:pt>
                <c:pt idx="3">
                  <c:v>5</c:v>
                </c:pt>
                <c:pt idx="4">
                  <c:v>4</c:v>
                </c:pt>
                <c:pt idx="5">
                  <c:v>3</c:v>
                </c:pt>
                <c:pt idx="6">
                  <c:v>2</c:v>
                </c:pt>
              </c:numCache>
            </c:numRef>
          </c:yVal>
          <c:smooth val="0"/>
          <c:extLst>
            <c:ext xmlns:c15="http://schemas.microsoft.com/office/drawing/2012/chart" uri="{02D57815-91ED-43cb-92C2-25804820EDAC}">
              <c15:datalabelsRange>
                <c15:f>'Données dynamiques masquées'!$B$15:$B$21</c15:f>
                <c15:dlblRangeCache>
                  <c:ptCount val="7"/>
                  <c:pt idx="0">
                    <c:v>Activité 1</c:v>
                  </c:pt>
                  <c:pt idx="1">
                    <c:v>Activité 2</c:v>
                  </c:pt>
                  <c:pt idx="2">
                    <c:v>Activité 3</c:v>
                  </c:pt>
                  <c:pt idx="3">
                    <c:v>Activité 4</c:v>
                  </c:pt>
                  <c:pt idx="4">
                    <c:v>Activité 5</c:v>
                  </c:pt>
                  <c:pt idx="5">
                    <c:v>Activité 6</c:v>
                  </c:pt>
                  <c:pt idx="6">
                    <c:v>Activité 7</c:v>
                  </c:pt>
                </c15:dlblRangeCache>
              </c15:datalabelsRange>
            </c:ext>
            <c:ext xmlns:c16="http://schemas.microsoft.com/office/drawing/2014/chart" uri="{C3380CC4-5D6E-409C-BE32-E72D297353CC}">
              <c16:uniqueId val="{0000000A-CCF3-4D6B-A363-E3E4CAC6EE6E}"/>
            </c:ext>
          </c:extLst>
        </c:ser>
        <c:ser>
          <c:idx val="1"/>
          <c:order val="1"/>
          <c:tx>
            <c:strRef>
              <c:f>'Données dynamiques masquées'!$B$2</c:f>
              <c:strCache>
                <c:ptCount val="1"/>
                <c:pt idx="0">
                  <c:v>Aujourd’hui</c:v>
                </c:pt>
              </c:strCache>
            </c:strRef>
          </c:tx>
          <c:spPr>
            <a:ln w="25400" cap="rnd">
              <a:noFill/>
              <a:round/>
            </a:ln>
            <a:effectLst/>
          </c:spPr>
          <c:marker>
            <c:symbol val="circle"/>
            <c:size val="5"/>
            <c:spPr>
              <a:noFill/>
              <a:ln w="9525">
                <a:noFill/>
              </a:ln>
              <a:effectLst/>
            </c:spPr>
          </c:marker>
          <c:dLbls>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bg2"/>
                        </a:solidFill>
                        <a:latin typeface="+mn-lt"/>
                        <a:ea typeface="+mn-ea"/>
                        <a:cs typeface="+mn-cs"/>
                      </a:defRPr>
                    </a:pPr>
                    <a:fld id="{16A83511-ACF1-40AC-910C-D7E904D6642E}" type="CELLRANGE">
                      <a:rPr lang="en-US"/>
                      <a:pPr>
                        <a:defRPr sz="1100">
                          <a:solidFill>
                            <a:schemeClr val="bg2"/>
                          </a:solidFill>
                        </a:defRPr>
                      </a:pPr>
                      <a:t>[PLAGECELL]</a:t>
                    </a:fld>
                    <a:endParaRPr lang="fr-FR"/>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2"/>
                      </a:solidFill>
                      <a:latin typeface="+mn-lt"/>
                      <a:ea typeface="+mn-ea"/>
                      <a:cs typeface="+mn-cs"/>
                    </a:defRPr>
                  </a:pPr>
                  <a:endParaRPr lang="fr-FR"/>
                </a:p>
              </c:tx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CCF3-4D6B-A363-E3E4CAC6EE6E}"/>
                </c:ext>
              </c:extLst>
            </c:dLbl>
            <c:dLbl>
              <c:idx val="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CCF3-4D6B-A363-E3E4CAC6EE6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y"/>
            <c:errBarType val="minus"/>
            <c:errValType val="percentage"/>
            <c:noEndCap val="0"/>
            <c:val val="100"/>
            <c:spPr>
              <a:noFill/>
              <a:ln w="25400" cap="flat" cmpd="sng" algn="ctr">
                <a:solidFill>
                  <a:schemeClr val="bg2"/>
                </a:solidFill>
                <a:prstDash val="solid"/>
                <a:miter lim="800000"/>
              </a:ln>
              <a:effectLst/>
            </c:spPr>
          </c:errBars>
          <c:xVal>
            <c:numRef>
              <c:f>'Données dynamiques masquées'!$B$4:$B$5</c:f>
              <c:numCache>
                <c:formatCode>m/d/yyyy</c:formatCode>
                <c:ptCount val="2"/>
                <c:pt idx="0">
                  <c:v>45663</c:v>
                </c:pt>
                <c:pt idx="1">
                  <c:v>45663</c:v>
                </c:pt>
              </c:numCache>
            </c:numRef>
          </c:xVal>
          <c:yVal>
            <c:numRef>
              <c:f>'Données dynamiques masquées'!$C$4:$C$5</c:f>
              <c:numCache>
                <c:formatCode>General</c:formatCode>
                <c:ptCount val="2"/>
                <c:pt idx="0">
                  <c:v>9</c:v>
                </c:pt>
                <c:pt idx="1">
                  <c:v>9</c:v>
                </c:pt>
              </c:numCache>
            </c:numRef>
          </c:yVal>
          <c:smooth val="0"/>
          <c:extLst>
            <c:ext xmlns:c15="http://schemas.microsoft.com/office/drawing/2012/chart" uri="{02D57815-91ED-43cb-92C2-25804820EDAC}">
              <c15:datalabelsRange>
                <c15:f>'Données dynamiques masquées'!$B$2</c15:f>
                <c15:dlblRangeCache>
                  <c:ptCount val="1"/>
                  <c:pt idx="0">
                    <c:v>Aujourd’hui</c:v>
                  </c:pt>
                </c15:dlblRangeCache>
              </c15:datalabelsRange>
            </c:ext>
            <c:ext xmlns:c16="http://schemas.microsoft.com/office/drawing/2014/chart" uri="{C3380CC4-5D6E-409C-BE32-E72D297353CC}">
              <c16:uniqueId val="{00000011-CCF3-4D6B-A363-E3E4CAC6EE6E}"/>
            </c:ext>
          </c:extLst>
        </c:ser>
        <c:ser>
          <c:idx val="2"/>
          <c:order val="2"/>
          <c:spPr>
            <a:ln w="25400" cap="rnd">
              <a:noFill/>
              <a:round/>
            </a:ln>
            <a:effectLst/>
          </c:spPr>
          <c:marker>
            <c:symbol val="circle"/>
            <c:size val="5"/>
            <c:spPr>
              <a:solidFill>
                <a:schemeClr val="accent6"/>
              </a:solidFill>
              <a:ln w="9525" cap="rnd">
                <a:noFill/>
              </a:ln>
              <a:effectLst/>
            </c:spPr>
          </c:marker>
          <c:dLbls>
            <c:dLbl>
              <c:idx val="0"/>
              <c:tx>
                <c:rich>
                  <a:bodyPr/>
                  <a:lstStyle/>
                  <a:p>
                    <a:fld id="{28EA2364-F317-423D-9F4A-A9112721F91A}"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CF3-4D6B-A363-E3E4CAC6EE6E}"/>
                </c:ext>
              </c:extLst>
            </c:dLbl>
            <c:dLbl>
              <c:idx val="1"/>
              <c:tx>
                <c:rich>
                  <a:bodyPr/>
                  <a:lstStyle/>
                  <a:p>
                    <a:fld id="{BB3BA0FE-BBD9-462C-9069-F670F861306C}"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CF3-4D6B-A363-E3E4CAC6EE6E}"/>
                </c:ext>
              </c:extLst>
            </c:dLbl>
            <c:dLbl>
              <c:idx val="2"/>
              <c:tx>
                <c:rich>
                  <a:bodyPr/>
                  <a:lstStyle/>
                  <a:p>
                    <a:fld id="{7BB4A456-FA04-427F-B5F3-C79903D02E0B}"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CF3-4D6B-A363-E3E4CAC6EE6E}"/>
                </c:ext>
              </c:extLst>
            </c:dLbl>
            <c:dLbl>
              <c:idx val="3"/>
              <c:tx>
                <c:rich>
                  <a:bodyPr/>
                  <a:lstStyle/>
                  <a:p>
                    <a:fld id="{B0ECF07F-AFD0-4D4E-9CCD-B0D456DB0A8A}"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CF3-4D6B-A363-E3E4CAC6EE6E}"/>
                </c:ext>
              </c:extLst>
            </c:dLbl>
            <c:dLbl>
              <c:idx val="4"/>
              <c:tx>
                <c:rich>
                  <a:bodyPr/>
                  <a:lstStyle/>
                  <a:p>
                    <a:fld id="{BF4A4ECF-1CA3-413B-9784-D442032DFAC8}"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CF3-4D6B-A363-E3E4CAC6EE6E}"/>
                </c:ext>
              </c:extLst>
            </c:dLbl>
            <c:dLbl>
              <c:idx val="5"/>
              <c:tx>
                <c:rich>
                  <a:bodyPr/>
                  <a:lstStyle/>
                  <a:p>
                    <a:fld id="{524B30F9-7487-4F3B-A361-193948AA43AF}"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CF3-4D6B-A363-E3E4CAC6EE6E}"/>
                </c:ext>
              </c:extLst>
            </c:dLbl>
            <c:dLbl>
              <c:idx val="6"/>
              <c:tx>
                <c:rich>
                  <a:bodyPr/>
                  <a:lstStyle/>
                  <a:p>
                    <a:fld id="{9A90FFFB-32D8-46FC-8EC1-8DBBD52E2F9C}"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CF3-4D6B-A363-E3E4CAC6EE6E}"/>
                </c:ext>
              </c:extLst>
            </c:dLbl>
            <c:dLbl>
              <c:idx val="7"/>
              <c:tx>
                <c:rich>
                  <a:bodyPr/>
                  <a:lstStyle/>
                  <a:p>
                    <a:fld id="{B6988690-B895-4BBD-AB72-1950A2B768D5}"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CCF3-4D6B-A363-E3E4CAC6EE6E}"/>
                </c:ext>
              </c:extLst>
            </c:dLbl>
            <c:dLbl>
              <c:idx val="8"/>
              <c:tx>
                <c:rich>
                  <a:bodyPr/>
                  <a:lstStyle/>
                  <a:p>
                    <a:fld id="{E933848D-12F0-4E85-9495-FC53332CB1C8}"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516-4FC6-AE94-903701FF51CF}"/>
                </c:ext>
              </c:extLst>
            </c:dLbl>
            <c:dLbl>
              <c:idx val="9"/>
              <c:tx>
                <c:rich>
                  <a:bodyPr/>
                  <a:lstStyle/>
                  <a:p>
                    <a:fld id="{0FDCDD30-2790-4A8A-93BD-30509354D4D4}"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516-4FC6-AE94-903701FF51CF}"/>
                </c:ext>
              </c:extLst>
            </c:dLbl>
            <c:dLbl>
              <c:idx val="10"/>
              <c:tx>
                <c:rich>
                  <a:bodyPr/>
                  <a:lstStyle/>
                  <a:p>
                    <a:fld id="{8B41ACA2-4E99-48C7-96C2-5D85143DC329}"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516-4FC6-AE94-903701FF51CF}"/>
                </c:ext>
              </c:extLst>
            </c:dLbl>
            <c:dLbl>
              <c:idx val="11"/>
              <c:tx>
                <c:rich>
                  <a:bodyPr/>
                  <a:lstStyle/>
                  <a:p>
                    <a:fld id="{0FC8F4C6-D523-45FB-BF1B-43182D413105}"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516-4FC6-AE94-903701FF51CF}"/>
                </c:ext>
              </c:extLst>
            </c:dLbl>
            <c:dLbl>
              <c:idx val="12"/>
              <c:tx>
                <c:rich>
                  <a:bodyPr/>
                  <a:lstStyle/>
                  <a:p>
                    <a:fld id="{4DDA13AD-FE39-4D8C-A878-6A050033EED7}"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516-4FC6-AE94-903701FF51CF}"/>
                </c:ext>
              </c:extLst>
            </c:dLbl>
            <c:dLbl>
              <c:idx val="13"/>
              <c:tx>
                <c:rich>
                  <a:bodyPr/>
                  <a:lstStyle/>
                  <a:p>
                    <a:fld id="{27F0E0FC-1E33-43E8-9C8C-9724E3296C53}"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516-4FC6-AE94-903701FF51CF}"/>
                </c:ext>
              </c:extLst>
            </c:dLbl>
            <c:dLbl>
              <c:idx val="14"/>
              <c:tx>
                <c:rich>
                  <a:bodyPr/>
                  <a:lstStyle/>
                  <a:p>
                    <a:fld id="{6FF4A48B-81B1-46E5-9426-FBCE4E421238}"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516-4FC6-AE94-903701FF51CF}"/>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A516-4FC6-AE94-903701FF51CF}"/>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solidFill>
                    <a:latin typeface="+mn-lt"/>
                    <a:ea typeface="+mn-ea"/>
                    <a:cs typeface="+mn-cs"/>
                  </a:defRPr>
                </a:pPr>
                <a:endParaRPr lang="fr-FR"/>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'Données dynamiques masquées'!$H$18:$H$32</c:f>
              <c:numCache>
                <c:formatCode>m/d/yyyy</c:formatCode>
                <c:ptCount val="15"/>
                <c:pt idx="0">
                  <c:v>45673</c:v>
                </c:pt>
                <c:pt idx="1">
                  <c:v>45678</c:v>
                </c:pt>
                <c:pt idx="2">
                  <c:v>45678</c:v>
                </c:pt>
                <c:pt idx="3">
                  <c:v>45678</c:v>
                </c:pt>
                <c:pt idx="4">
                  <c:v>45678</c:v>
                </c:pt>
                <c:pt idx="5">
                  <c:v>45678</c:v>
                </c:pt>
                <c:pt idx="6">
                  <c:v>45678</c:v>
                </c:pt>
                <c:pt idx="7">
                  <c:v>45678</c:v>
                </c:pt>
                <c:pt idx="8">
                  <c:v>45678</c:v>
                </c:pt>
                <c:pt idx="9">
                  <c:v>45678</c:v>
                </c:pt>
                <c:pt idx="10">
                  <c:v>45678</c:v>
                </c:pt>
                <c:pt idx="11">
                  <c:v>45678</c:v>
                </c:pt>
                <c:pt idx="12">
                  <c:v>45678</c:v>
                </c:pt>
                <c:pt idx="13">
                  <c:v>45678</c:v>
                </c:pt>
                <c:pt idx="14">
                  <c:v>45678</c:v>
                </c:pt>
              </c:numCache>
            </c:numRef>
          </c:xVal>
          <c:yVal>
            <c:numRef>
              <c:f>'Données dynamiques masquées'!$I$18:$I$33</c:f>
              <c:numCache>
                <c:formatCode>General</c:formatCode>
                <c:ptCount val="16"/>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5="http://schemas.microsoft.com/office/drawing/2012/chart" uri="{02D57815-91ED-43cb-92C2-25804820EDAC}">
              <c15:datalabelsRange>
                <c15:f>'Données dynamiques masquées'!$G$18:$G$33</c15:f>
                <c15:dlblRangeCache>
                  <c:ptCount val="16"/>
                  <c:pt idx="0">
                    <c:v>Jalon 1</c:v>
                  </c:pt>
                </c15:dlblRangeCache>
              </c15:datalabelsRange>
            </c:ext>
            <c:ext xmlns:c16="http://schemas.microsoft.com/office/drawing/2014/chart" uri="{C3380CC4-5D6E-409C-BE32-E72D297353CC}">
              <c16:uniqueId val="{00000017-CCF3-4D6B-A363-E3E4CAC6EE6E}"/>
            </c:ext>
          </c:extLst>
        </c:ser>
        <c:dLbls>
          <c:dLblPos val="t"/>
          <c:showLegendKey val="0"/>
          <c:showVal val="1"/>
          <c:showCatName val="0"/>
          <c:showSerName val="0"/>
          <c:showPercent val="0"/>
          <c:showBubbleSize val="0"/>
        </c:dLbls>
        <c:axId val="604342632"/>
        <c:axId val="604342960"/>
      </c:scatterChart>
      <c:valAx>
        <c:axId val="604342632"/>
        <c:scaling>
          <c:orientation val="minMax"/>
        </c:scaling>
        <c:delete val="0"/>
        <c:axPos val="b"/>
        <c:majorGridlines>
          <c:spPr>
            <a:ln w="9525" cap="flat" cmpd="sng" algn="ctr">
              <a:solidFill>
                <a:schemeClr val="tx2"/>
              </a:solidFill>
              <a:round/>
            </a:ln>
            <a:effectLst/>
          </c:spPr>
        </c:majorGridlines>
        <c:numFmt formatCode="m/d/yyyy" sourceLinked="1"/>
        <c:majorTickMark val="none"/>
        <c:minorTickMark val="none"/>
        <c:tickLblPos val="nextTo"/>
        <c:spPr>
          <a:noFill/>
          <a:ln w="101600" cap="flat" cmpd="sng" algn="ctr">
            <a:solidFill>
              <a:schemeClr val="accent6"/>
            </a:solidFill>
            <a:round/>
          </a:ln>
          <a:effectLst/>
        </c:spPr>
        <c:txPr>
          <a:bodyPr rot="-1800000" spcFirstLastPara="1" vertOverflow="ellipsis" wrap="square" anchor="ctr" anchorCtr="1"/>
          <a:lstStyle/>
          <a:p>
            <a:pPr>
              <a:defRPr sz="1100" b="0" i="0" u="none" strike="noStrike" kern="1200" baseline="0">
                <a:solidFill>
                  <a:schemeClr val="accent6"/>
                </a:solidFill>
                <a:latin typeface="+mn-lt"/>
                <a:ea typeface="+mn-ea"/>
                <a:cs typeface="+mn-cs"/>
              </a:defRPr>
            </a:pPr>
            <a:endParaRPr lang="fr-FR"/>
          </a:p>
        </c:txPr>
        <c:crossAx val="604342960"/>
        <c:crosses val="autoZero"/>
        <c:crossBetween val="midCat"/>
        <c:majorUnit val="5"/>
      </c:valAx>
      <c:valAx>
        <c:axId val="604342960"/>
        <c:scaling>
          <c:orientation val="minMax"/>
        </c:scaling>
        <c:delete val="1"/>
        <c:axPos val="l"/>
        <c:numFmt formatCode="General" sourceLinked="1"/>
        <c:majorTickMark val="none"/>
        <c:minorTickMark val="none"/>
        <c:tickLblPos val="none"/>
        <c:crossAx val="604342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fr-FR"/>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195262</xdr:colOff>
      <xdr:row>0</xdr:row>
      <xdr:rowOff>295276</xdr:rowOff>
    </xdr:from>
    <xdr:to>
      <xdr:col>17</xdr:col>
      <xdr:colOff>609599</xdr:colOff>
      <xdr:row>2</xdr:row>
      <xdr:rowOff>2019300</xdr:rowOff>
    </xdr:to>
    <xdr:graphicFrame macro="">
      <xdr:nvGraphicFramePr>
        <xdr:cNvPr id="5" name="Graphique 4" descr="Un diagramme de Gantt représentant 8 tâches et jalons à la fois, avec un marqueur en surbrillance suivant la date actuelle. Une barre de défilement au-dessus du graphique permet de parcourir toutes les tâches et tous les jalons de la feuille de calcul Données du graphique.">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B1C454-C288-45B2-94F8-38A514974D6C}" name="Jalons" displayName="Jalons" ref="B5:E20">
  <autoFilter ref="B5:E20" xr:uid="{E06B7BB2-84B0-4701-96A3-1920CD80CF06}">
    <filterColumn colId="0" hiddenButton="1"/>
    <filterColumn colId="1" hiddenButton="1"/>
    <filterColumn colId="2" hiddenButton="1"/>
    <filterColumn colId="3" hiddenButton="1"/>
  </autoFilter>
  <sortState xmlns:xlrd2="http://schemas.microsoft.com/office/spreadsheetml/2017/richdata2" ref="B6:E16">
    <sortCondition ref="D6:D16"/>
  </sortState>
  <tableColumns count="4">
    <tableColumn id="5" xr3:uid="{114C9E6F-5647-4D28-B915-EB9BAEB0DA0B}" name="N°" totalsRowLabel="Total" dataDxfId="28" totalsRowDxfId="27"/>
    <tableColumn id="3" xr3:uid="{2EB2227F-D85F-4004-8BC5-DEE0E8CC2A93}" name="Position" dataDxfId="26" totalsRowDxfId="25"/>
    <tableColumn id="1" xr3:uid="{6E180707-6E70-48F0-B1D1-03AC999F6B82}" name="Date" dataDxfId="24" totalsRowDxfId="23" dataCellStyle="Date"/>
    <tableColumn id="2" xr3:uid="{53D70D33-C6AC-47A5-B1DA-19C54C29A9FB}" name="Jalon" totalsRowFunction="count"/>
  </tableColumns>
  <tableStyleInfo name="Diagramme de Gantt de suivi des dates" showFirstColumn="1" showLastColumn="0" showRowStripes="1" showColumnStripes="0"/>
  <extLst>
    <ext xmlns:x14="http://schemas.microsoft.com/office/spreadsheetml/2009/9/main" uri="{504A1905-F514-4f6f-8877-14C23A59335A}">
      <x14:table altTextSummary="Ce tableau contient les jalons à tracer dans le graphique du diagramme de Gantt. Pour tracer les jalons le long de la chronologie plutôt que dans le graphique, entrez 0 dans la colonne 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CCC90-6A03-4F39-A9BB-582A9958C0EF}" name="Tâches" displayName="Tâches" ref="B5:F25">
  <autoFilter ref="B5:F25" xr:uid="{22AFF5BD-21AE-4912-A8C2-DAA508F7F469}"/>
  <sortState xmlns:xlrd2="http://schemas.microsoft.com/office/spreadsheetml/2017/richdata2" ref="B6:E25">
    <sortCondition ref="C5:C25"/>
  </sortState>
  <tableColumns count="5">
    <tableColumn id="4" xr3:uid="{8D50EF12-D72C-4368-8326-03E797ADB3CB}" name="N°" totalsRowLabel="Total" dataDxfId="22" totalsRowDxfId="21"/>
    <tableColumn id="1" xr3:uid="{6CD36057-C64E-48FF-8662-5FD7B4F32BF9}" name="Date de début" dataDxfId="20" totalsRowDxfId="19" dataCellStyle="Date"/>
    <tableColumn id="2" xr3:uid="{96A5962B-4C06-442F-8E89-23604EF5C723}" name="Date de fin" dataDxfId="18" totalsRowDxfId="17" dataCellStyle="Date"/>
    <tableColumn id="3" xr3:uid="{16FB4742-B3F6-42FC-9A10-1D5DD112F2D1}" name="Tâche"/>
    <tableColumn id="5" xr3:uid="{D768AAFA-90E4-428E-833F-D632C9128159}" name="Durée en jours" totalsRowFunction="count" dataDxfId="16" totalsRowDxfId="15">
      <calculatedColumnFormula>IFERROR(IF(LEN(Tâches[[#This Row],[Date de début]])=0,"",(INT(Tâches[[#This Row],[Date de fin]])-INT(Tâches[[#This Row],[Date de début]]))-(INT(Tâches[[#This Row],[Date de début]])-INT(Tâches[[#This Row],[Date de début]]))+1),"")</calculatedColumnFormula>
    </tableColumn>
  </tableColumns>
  <tableStyleInfo name="Diagramme de Gantt de suivi des dates"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532DFFE-02B7-4471-8985-080BC03A219D}" name="DynamicTaskData" displayName="DynamicTaskData" ref="B14:E21" totalsRowShown="0">
  <autoFilter ref="B14:E21" xr:uid="{45ED1FBB-4F4C-4AC7-936B-6EAE70254C65}">
    <filterColumn colId="0" hiddenButton="1"/>
    <filterColumn colId="1" hiddenButton="1"/>
    <filterColumn colId="2" hiddenButton="1"/>
    <filterColumn colId="3" hiddenButton="1"/>
  </autoFilter>
  <tableColumns count="4">
    <tableColumn id="1" xr3:uid="{74A625E2-A69E-4395-831A-7686CCC538CA}" name="Tâches" dataDxfId="13">
      <calculatedColumnFormula>IFERROR(IF(LEN(OFFSET(Tâches!$C6,ScrollingIncrement[incrément de défilement],0,1,1))=0,"",IF(OR(OFFSET(Tâches!$D6,ScrollingIncrement[incrément de défilement],0,1,1)&lt;=$B$12,OFFSET(Tâches!$C6,ScrollingIncrement[incrément de défilement],0,1,1)&gt;=($B$11-$D$11)),INDEX(Tâches[],OFFSET(Tâches!$B6,ScrollingIncrement[incrément de défilement],0,1,1),4),"")),"")</calculatedColumnFormula>
    </tableColumn>
    <tableColumn id="2" xr3:uid="{67A68433-98C6-4D8B-B13E-5A174B091BFD}" name="Date de début" dataDxfId="12" dataCellStyle="Date">
      <calculatedColumnFormula>IFERROR(IF(LEN(DynamicTaskData[[#This Row],[Tâches]])=0,$B$11,INDEX(Tâches[],OFFSET(Tâches!$B6,ScrollingIncrement[incrément de défilement],0,1,1),2)),"")</calculatedColumnFormula>
    </tableColumn>
    <tableColumn id="3" xr3:uid="{F8FBD7F0-C854-4F78-A244-B23F2FFF6E70}" name="Durée de la tâche en jours" dataDxfId="11">
      <calculatedColumnFormula array="1">IFERROR(IF(LEN(DynamicTaskData[[#This Row],[Tâches]])=0,0,IF(AND(Tâches!$C6&lt;=$B$12,Tâches!$D6&gt;=$B$12),ABS(OFFSET(Tâches!$C6,ScrollingIncrement[incrément de défilement],0,1,1)-$B$12)+1,OFFSET(Tâches!$F6,ScrollingIncrement[incrément de défilement],0,1,1))),"")</calculatedColumnFormula>
    </tableColumn>
    <tableColumn id="4" xr3:uid="{5A2DA5AB-D865-4B01-B889-2961800BAEFD}" name="position" dataDxfId="10">
      <calculatedColumnFormula>IFERROR(IF(LEN(DynamicTaskData[[#This Row],[Tâches]])=0,"",ROW($A1)),"")</calculatedColumnFormula>
    </tableColumn>
  </tableColumns>
  <tableStyleInfo name="Diagramme de Gantt de suivi des dates" showFirstColumn="1" showLastColumn="0" showRowStripes="1" showColumnStripes="0"/>
  <extLst>
    <ext xmlns:x14="http://schemas.microsoft.com/office/spreadsheetml/2009/9/main" uri="{504A1905-F514-4f6f-8877-14C23A59335A}">
      <x14:table altTextSummary="Ce tableau contient les entrées du diagramme de Gantt. Ce tableau sera automatiquement mis à jour en fonction des entrées du tableau Scratch ci-dessu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0441B7F-CD77-4D69-8E7E-DBBDDD14279F}" name="TodayHighlight" displayName="PointSaillantAujourdhui" ref="B3:C5">
  <autoFilter ref="B3:C5" xr:uid="{C74C9E73-4A4C-4834-9227-5225090C02B4}"/>
  <tableColumns count="2">
    <tableColumn id="1" xr3:uid="{C38F7B9B-A971-4488-8015-29B0727A34E7}" name="coordonnée x de mise en surbrillance d’aujourd’hui" totalsRowLabel="Total" dataDxfId="9">
      <calculatedColumnFormula>IFERROR(IF(TODAY()&lt;MIN(DynamicTaskData[Date de début]),MIN($B$11,MIN(DynamicTaskData[Date de début])),TODAY()),TODAY())</calculatedColumnFormula>
    </tableColumn>
    <tableColumn id="2" xr3:uid="{0976B376-4D30-4099-AE10-A329AAD22F6E}" name="coordonnée y" totalsRowFunction="sum" dataDxfId="8">
      <calculatedColumnFormula>IFERROR(IF(Suivre_Aujourdhui="Oui",IF(TODAY()&lt;MIN(DynamicTaskData[Date de début]),0,9),0),0)</calculatedColumnFormula>
    </tableColumn>
  </tableColumns>
  <tableStyleInfo name="Diagramme de Gantt de suivi des dates" showFirstColumn="1" showLastColumn="0" showRowStripes="1" showColumnStripes="0"/>
  <extLst>
    <ext xmlns:x14="http://schemas.microsoft.com/office/spreadsheetml/2009/9/main" uri="{504A1905-F514-4f6f-8877-14C23A59335A}">
      <x14:table altTextSummary="Ce tableau crée une ligne dans le diagramme de Gantt qui indique la date du jour par rapport à la chronologi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FCDDBD-CD08-4F0C-8197-655C2C936E7C}" name="DonnéesJalonDynamiques" displayName="DonnéesJalonDynamiques" ref="G17:I32" totalsRowShown="0">
  <autoFilter ref="G17:I32" xr:uid="{36CE19C9-41B5-47A8-AAA1-A3D6AC913D8B}">
    <filterColumn colId="0" hiddenButton="1"/>
    <filterColumn colId="1" hiddenButton="1"/>
    <filterColumn colId="2" hiddenButton="1"/>
  </autoFilter>
  <tableColumns count="3">
    <tableColumn id="1" xr3:uid="{B32D10F3-8C97-4D87-8F09-C4C9DB7410B5}" name="Jalons" dataDxfId="7">
      <calculatedColumnFormula>IFERROR(IF(LEN(Jalons!D6)=0,"",IF(AND(Jalons!D6&lt;=$B$12,Jalons!D6&gt;=$B$11-$D$11),Jalons!E6,"")),"")</calculatedColumnFormula>
    </tableColumn>
    <tableColumn id="4" xr3:uid="{08699A2C-FE9E-454E-85A5-61493B3B2502}" name="Date" dataDxfId="6" dataCellStyle="Date">
      <calculatedColumnFormula>IFERROR(IF(LEN(DonnéesJalonDynamiques[[#This Row],[Jalons]])=0,$B$12,Jalons!$D6),2)</calculatedColumnFormula>
    </tableColumn>
    <tableColumn id="5" xr3:uid="{FF95A456-DC6C-4DEF-A422-1A60C8530445}" name="Ligne de base" dataDxfId="5">
      <calculatedColumnFormula>IFERROR(IF(LEN(DonnéesJalonDynamiques[[#This Row],[Jalons]])=0,"",Jalons!$C6),"")</calculatedColumnFormula>
    </tableColumn>
  </tableColumns>
  <tableStyleInfo name="Diagramme de Gantt de suivi des dates"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206301-033F-458C-8270-AB1B58CF736C}" name="IncrémentDéfilement" displayName="ScrollingIncrement" ref="B7:B8" totalsRowShown="0" headerRowDxfId="4" dataDxfId="3">
  <autoFilter ref="B7:B8" xr:uid="{EF98147B-BF9A-4D76-A56A-BD910CB7D4BE}">
    <filterColumn colId="0" hiddenButton="1"/>
  </autoFilter>
  <tableColumns count="1">
    <tableColumn id="1" xr3:uid="{F9A5A7B8-7EE1-4D44-B78F-710AFC7920AA}" name="incrément de défilement" dataDxfId="2"/>
  </tableColumns>
  <tableStyleInfo name="Diagramme de Gantt de suivi des dates" showFirstColumn="1" showLastColumn="0" showRowStripes="1" showColumnStripes="0"/>
  <extLst>
    <ext xmlns:x14="http://schemas.microsoft.com/office/spreadsheetml/2009/9/main" uri="{504A1905-F514-4f6f-8877-14C23A59335A}">
      <x14:table altTextSummary="Ce tableau contient l'incrément de défilement de la barre de défilement dans la feuille de calcul Données du graphique. Le nombre représente la page défilante représentée visuellement dans le graphique et capturée dans cette feuille de calcul pour mettre à jour automatiquement les données."/>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A05E03-B076-4E71-A71C-74071F60185C}" name="chartingRange" displayName="PlageTracé" ref="B10:B12" totalsRowShown="0" dataDxfId="1">
  <autoFilter ref="B10:B12" xr:uid="{DDE82E12-4FE9-46D1-8EAA-6B89FFED0A50}"/>
  <tableColumns count="1">
    <tableColumn id="1" xr3:uid="{1D49A440-6CFE-4E17-92DB-D396A59981B6}" name="Plage pour le traçage du diagramme" dataDxfId="0">
      <calculatedColumnFormula>IFERROR(IF(LEN(#REF!)=0,Date_Fin+15,MIN(#REF!)+15),TODAY())</calculatedColumnFormula>
    </tableColumn>
  </tableColumns>
  <tableStyleInfo name="Diagramme de Gantt de suivi des dates"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23DB67-B8D9-46C5-923A-01532D552F07}" name="Ageoff" displayName="Ageoff" ref="D10:D11" totalsRowShown="0">
  <autoFilter ref="D10:D11" xr:uid="{A497F6DC-1163-4C3D-B959-8F6736298A72}"/>
  <tableColumns count="1">
    <tableColumn id="1" xr3:uid="{D9C67577-58B7-4BF1-9128-CF610F096B3F}" name="ageoff"/>
  </tableColumns>
  <tableStyleInfo name="Diagramme de Gantt de suivi des dates" showFirstColumn="1"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5.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9CFDD-EC4B-4303-9E14-A49D2BBA1837}">
  <sheetPr>
    <pageSetUpPr fitToPage="1"/>
  </sheetPr>
  <dimension ref="A1:A11"/>
  <sheetViews>
    <sheetView showGridLines="0" workbookViewId="0"/>
  </sheetViews>
  <sheetFormatPr baseColWidth="10" defaultColWidth="9.140625" defaultRowHeight="15" x14ac:dyDescent="0.25"/>
  <cols>
    <col min="1" max="1" width="80.42578125" style="21" customWidth="1"/>
  </cols>
  <sheetData>
    <row r="1" spans="1:1" ht="50.1" customHeight="1" x14ac:dyDescent="0.3">
      <c r="A1" s="17" t="s">
        <v>0</v>
      </c>
    </row>
    <row r="2" spans="1:1" ht="180" x14ac:dyDescent="0.25">
      <c r="A2" s="18" t="s">
        <v>1</v>
      </c>
    </row>
    <row r="3" spans="1:1" x14ac:dyDescent="0.25">
      <c r="A3" s="19" t="s">
        <v>2</v>
      </c>
    </row>
    <row r="4" spans="1:1" ht="285" x14ac:dyDescent="0.25">
      <c r="A4" s="18" t="s">
        <v>3</v>
      </c>
    </row>
    <row r="5" spans="1:1" x14ac:dyDescent="0.25">
      <c r="A5" s="19" t="s">
        <v>4</v>
      </c>
    </row>
    <row r="6" spans="1:1" ht="210" x14ac:dyDescent="0.25">
      <c r="A6" s="18" t="s">
        <v>5</v>
      </c>
    </row>
    <row r="7" spans="1:1" x14ac:dyDescent="0.25">
      <c r="A7" s="20" t="s">
        <v>6</v>
      </c>
    </row>
    <row r="8" spans="1:1" ht="75" x14ac:dyDescent="0.25">
      <c r="A8" s="18" t="s">
        <v>7</v>
      </c>
    </row>
    <row r="9" spans="1:1" ht="62.25" customHeight="1" x14ac:dyDescent="0.25">
      <c r="A9" s="18" t="s">
        <v>8</v>
      </c>
    </row>
    <row r="10" spans="1:1" ht="75" x14ac:dyDescent="0.25">
      <c r="A10" s="18" t="s">
        <v>9</v>
      </c>
    </row>
    <row r="11" spans="1:1" x14ac:dyDescent="0.25">
      <c r="A11" s="18" t="s">
        <v>10</v>
      </c>
    </row>
  </sheetData>
  <printOptions horizontalCentered="1"/>
  <pageMargins left="0.7" right="0.7" top="0.75" bottom="0.75" header="0.3" footer="0.3"/>
  <pageSetup paperSize="9" fitToHeight="0" orientation="portrait" horizontalDpi="1200" verticalDpi="1200" r:id="rId1"/>
  <headerFooter differentFirst="1">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FF321-794A-47AE-98B5-6FA25ADFEE58}">
  <sheetPr>
    <pageSetUpPr fitToPage="1"/>
  </sheetPr>
  <dimension ref="A1:E26"/>
  <sheetViews>
    <sheetView showGridLines="0" workbookViewId="0"/>
  </sheetViews>
  <sheetFormatPr baseColWidth="10" defaultColWidth="9.140625" defaultRowHeight="15" x14ac:dyDescent="0.25"/>
  <cols>
    <col min="1" max="1" width="2.7109375" style="16" customWidth="1"/>
    <col min="2" max="2" width="20.85546875" customWidth="1"/>
    <col min="3" max="3" width="23.28515625" customWidth="1"/>
    <col min="4" max="4" width="19.42578125" customWidth="1"/>
    <col min="5" max="5" width="32.5703125" customWidth="1"/>
  </cols>
  <sheetData>
    <row r="1" spans="1:5" ht="50.1" customHeight="1" x14ac:dyDescent="0.25">
      <c r="A1" s="15" t="s">
        <v>11</v>
      </c>
      <c r="B1" s="8" t="s">
        <v>18</v>
      </c>
    </row>
    <row r="2" spans="1:5" ht="15.75" x14ac:dyDescent="0.25">
      <c r="A2" s="16" t="s">
        <v>12</v>
      </c>
      <c r="B2" s="14" t="s">
        <v>19</v>
      </c>
      <c r="D2" s="9" t="s">
        <v>26</v>
      </c>
    </row>
    <row r="3" spans="1:5" ht="35.1" customHeight="1" x14ac:dyDescent="0.3">
      <c r="A3" s="15" t="s">
        <v>13</v>
      </c>
      <c r="B3" s="5" t="s">
        <v>20</v>
      </c>
      <c r="C3" s="13"/>
    </row>
    <row r="4" spans="1:5" ht="39" x14ac:dyDescent="0.25">
      <c r="A4" s="15" t="s">
        <v>14</v>
      </c>
      <c r="B4" s="10" t="s">
        <v>21</v>
      </c>
      <c r="C4" s="10" t="s">
        <v>24</v>
      </c>
      <c r="D4" s="10" t="s">
        <v>27</v>
      </c>
      <c r="E4" s="10" t="s">
        <v>29</v>
      </c>
    </row>
    <row r="5" spans="1:5" x14ac:dyDescent="0.25">
      <c r="A5" s="15" t="s">
        <v>15</v>
      </c>
      <c r="B5" t="s">
        <v>22</v>
      </c>
      <c r="C5" t="s">
        <v>25</v>
      </c>
      <c r="D5" t="s">
        <v>28</v>
      </c>
      <c r="E5" t="s">
        <v>30</v>
      </c>
    </row>
    <row r="6" spans="1:5" x14ac:dyDescent="0.25">
      <c r="A6" s="15"/>
      <c r="B6" s="6">
        <v>1</v>
      </c>
      <c r="C6" s="6">
        <v>1</v>
      </c>
      <c r="D6" s="23">
        <f ca="1">Date_Début+10</f>
        <v>45673</v>
      </c>
      <c r="E6" t="s">
        <v>31</v>
      </c>
    </row>
    <row r="7" spans="1:5" x14ac:dyDescent="0.25">
      <c r="B7" s="6">
        <v>2</v>
      </c>
      <c r="C7" s="6">
        <v>1</v>
      </c>
      <c r="D7" s="23">
        <f ca="1">TODAY()+25</f>
        <v>45688</v>
      </c>
      <c r="E7" t="s">
        <v>32</v>
      </c>
    </row>
    <row r="8" spans="1:5" x14ac:dyDescent="0.25">
      <c r="B8" s="6">
        <v>3</v>
      </c>
      <c r="C8" s="6">
        <v>1</v>
      </c>
      <c r="D8" s="23">
        <f ca="1">TODAY()+35</f>
        <v>45698</v>
      </c>
      <c r="E8" t="s">
        <v>33</v>
      </c>
    </row>
    <row r="9" spans="1:5" x14ac:dyDescent="0.25">
      <c r="B9" s="6">
        <v>4</v>
      </c>
      <c r="C9" s="6">
        <v>1</v>
      </c>
      <c r="D9" s="23">
        <f ca="1">TODAY()+45</f>
        <v>45708</v>
      </c>
      <c r="E9" t="s">
        <v>34</v>
      </c>
    </row>
    <row r="10" spans="1:5" x14ac:dyDescent="0.25">
      <c r="B10" s="6">
        <v>5</v>
      </c>
      <c r="C10" s="6">
        <v>1</v>
      </c>
      <c r="D10" s="23">
        <f ca="1">TODAY()+60</f>
        <v>45723</v>
      </c>
      <c r="E10" t="s">
        <v>35</v>
      </c>
    </row>
    <row r="11" spans="1:5" x14ac:dyDescent="0.25">
      <c r="B11" s="6">
        <v>6</v>
      </c>
      <c r="C11" s="6">
        <v>1</v>
      </c>
      <c r="D11" s="23">
        <f ca="1">TODAY()+70</f>
        <v>45733</v>
      </c>
      <c r="E11" t="s">
        <v>36</v>
      </c>
    </row>
    <row r="12" spans="1:5" x14ac:dyDescent="0.25">
      <c r="B12" s="6"/>
      <c r="C12" s="6"/>
      <c r="D12" s="23"/>
    </row>
    <row r="13" spans="1:5" x14ac:dyDescent="0.25">
      <c r="B13" s="6"/>
      <c r="C13" s="6"/>
      <c r="D13" s="23"/>
    </row>
    <row r="14" spans="1:5" x14ac:dyDescent="0.25">
      <c r="B14" s="6"/>
      <c r="C14" s="6"/>
      <c r="D14" s="23"/>
    </row>
    <row r="15" spans="1:5" x14ac:dyDescent="0.25">
      <c r="B15" s="6"/>
      <c r="C15" s="6"/>
      <c r="D15" s="23"/>
    </row>
    <row r="16" spans="1:5" x14ac:dyDescent="0.25">
      <c r="B16" s="6"/>
      <c r="C16" s="6"/>
      <c r="D16" s="23"/>
    </row>
    <row r="17" spans="1:5" x14ac:dyDescent="0.25">
      <c r="B17" s="6"/>
      <c r="C17" s="6"/>
      <c r="D17" s="23"/>
    </row>
    <row r="18" spans="1:5" x14ac:dyDescent="0.25">
      <c r="B18" s="6"/>
      <c r="C18" s="6"/>
      <c r="D18" s="23"/>
    </row>
    <row r="19" spans="1:5" x14ac:dyDescent="0.25">
      <c r="B19" s="6"/>
      <c r="C19" s="6"/>
      <c r="D19" s="23"/>
    </row>
    <row r="20" spans="1:5" x14ac:dyDescent="0.25">
      <c r="B20" s="6"/>
      <c r="C20" s="6"/>
      <c r="D20" s="23"/>
    </row>
    <row r="21" spans="1:5" x14ac:dyDescent="0.25">
      <c r="A21" s="16" t="s">
        <v>16</v>
      </c>
      <c r="B21" s="4" t="s">
        <v>23</v>
      </c>
      <c r="C21" s="4"/>
      <c r="D21" s="4"/>
      <c r="E21" s="4"/>
    </row>
    <row r="26" spans="1:5" x14ac:dyDescent="0.25">
      <c r="A26" s="16" t="s">
        <v>17</v>
      </c>
    </row>
  </sheetData>
  <dataValidations count="1">
    <dataValidation type="list" allowBlank="1" showInputMessage="1" sqref="D2" xr:uid="{5AF61348-CAED-40CF-A570-1ABFD106084D}">
      <formula1>"Oui,Non"</formula1>
    </dataValidation>
  </dataValidations>
  <printOptions horizontalCentered="1"/>
  <pageMargins left="0.7" right="0.7" top="0.75" bottom="0.75" header="0.3" footer="0.3"/>
  <pageSetup paperSize="9" fitToHeight="0" orientation="portrait" horizontalDpi="1200" verticalDpi="1200"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62719-669B-4852-9663-9F93459216C4}">
  <sheetPr>
    <pageSetUpPr fitToPage="1"/>
  </sheetPr>
  <dimension ref="A1:F26"/>
  <sheetViews>
    <sheetView showGridLines="0" tabSelected="1" workbookViewId="0">
      <selection activeCell="D11" sqref="D11"/>
    </sheetView>
  </sheetViews>
  <sheetFormatPr baseColWidth="10" defaultColWidth="9.140625" defaultRowHeight="15" x14ac:dyDescent="0.25"/>
  <cols>
    <col min="1" max="1" width="2.7109375" customWidth="1"/>
    <col min="2" max="2" width="14" customWidth="1"/>
    <col min="3" max="3" width="17" customWidth="1"/>
    <col min="4" max="4" width="14.7109375" customWidth="1"/>
    <col min="5" max="5" width="30.7109375" customWidth="1"/>
    <col min="6" max="6" width="19.28515625" hidden="1" customWidth="1"/>
  </cols>
  <sheetData>
    <row r="1" spans="1:6" ht="50.1" customHeight="1" x14ac:dyDescent="0.25">
      <c r="A1" s="15" t="s">
        <v>37</v>
      </c>
      <c r="B1" s="8" t="s">
        <v>18</v>
      </c>
    </row>
    <row r="3" spans="1:6" ht="35.1" customHeight="1" x14ac:dyDescent="0.3">
      <c r="A3" s="15" t="s">
        <v>13</v>
      </c>
      <c r="B3" s="5" t="s">
        <v>38</v>
      </c>
    </row>
    <row r="4" spans="1:6" ht="102.75" x14ac:dyDescent="0.25">
      <c r="B4" s="10" t="s">
        <v>21</v>
      </c>
      <c r="C4" s="10" t="s">
        <v>40</v>
      </c>
      <c r="D4" s="10" t="s">
        <v>42</v>
      </c>
      <c r="E4" s="10" t="s">
        <v>44</v>
      </c>
      <c r="F4" s="10" t="s">
        <v>58</v>
      </c>
    </row>
    <row r="5" spans="1:6" x14ac:dyDescent="0.25">
      <c r="B5" t="s">
        <v>22</v>
      </c>
      <c r="C5" t="s">
        <v>41</v>
      </c>
      <c r="D5" t="s">
        <v>43</v>
      </c>
      <c r="E5" t="s">
        <v>45</v>
      </c>
      <c r="F5" t="s">
        <v>59</v>
      </c>
    </row>
    <row r="6" spans="1:6" x14ac:dyDescent="0.25">
      <c r="B6" s="6">
        <v>1</v>
      </c>
      <c r="C6" s="23">
        <v>45663</v>
      </c>
      <c r="D6" s="23">
        <v>45663</v>
      </c>
      <c r="E6" s="1" t="s">
        <v>46</v>
      </c>
      <c r="F6" s="11">
        <f>IFERROR(IF(LEN(Tâches[[#This Row],[Date de début]])=0,"",(INT(Tâches[[#This Row],[Date de fin]])-INT(Tâches[[#This Row],[Date de début]]))-(INT(Tâches[[#This Row],[Date de début]])-INT(Tâches[[#This Row],[Date de début]]))+1),"")</f>
        <v>1</v>
      </c>
    </row>
    <row r="7" spans="1:6" x14ac:dyDescent="0.25">
      <c r="B7" s="6">
        <v>2</v>
      </c>
      <c r="C7" s="23">
        <v>45664</v>
      </c>
      <c r="D7" s="23">
        <v>45664</v>
      </c>
      <c r="E7" s="1" t="s">
        <v>47</v>
      </c>
      <c r="F7" s="11">
        <f>IFERROR(IF(LEN(Tâches[[#This Row],[Date de début]])=0,"",(INT(Tâches[[#This Row],[Date de fin]])-INT(Tâches[[#This Row],[Date de début]]))-(INT(Tâches[[#This Row],[Date de début]])-INT(Tâches[[#This Row],[Date de début]]))+1),"")</f>
        <v>1</v>
      </c>
    </row>
    <row r="8" spans="1:6" x14ac:dyDescent="0.25">
      <c r="B8" s="6">
        <v>3</v>
      </c>
      <c r="C8" s="23">
        <v>45670</v>
      </c>
      <c r="D8" s="23">
        <v>45670</v>
      </c>
      <c r="E8" s="1" t="s">
        <v>48</v>
      </c>
      <c r="F8" s="11">
        <f>IFERROR(IF(LEN(Tâches[[#This Row],[Date de début]])=0,"",(INT(Tâches[[#This Row],[Date de fin]])-INT(Tâches[[#This Row],[Date de début]]))-(INT(Tâches[[#This Row],[Date de début]])-INT(Tâches[[#This Row],[Date de début]]))+1),"")</f>
        <v>1</v>
      </c>
    </row>
    <row r="9" spans="1:6" x14ac:dyDescent="0.25">
      <c r="B9" s="6">
        <v>4</v>
      </c>
      <c r="C9" s="24">
        <v>45663</v>
      </c>
      <c r="D9" s="23">
        <v>45663</v>
      </c>
      <c r="E9" s="1" t="s">
        <v>49</v>
      </c>
      <c r="F9" s="11">
        <f>IFERROR(IF(LEN(Tâches[[#This Row],[Date de début]])=0,"",(INT(Tâches[[#This Row],[Date de fin]])-INT(Tâches[[#This Row],[Date de début]]))-(INT(Tâches[[#This Row],[Date de début]])-INT(Tâches[[#This Row],[Date de début]]))+1),"")</f>
        <v>1</v>
      </c>
    </row>
    <row r="10" spans="1:6" x14ac:dyDescent="0.25">
      <c r="B10" s="6">
        <v>5</v>
      </c>
      <c r="C10" s="23">
        <f ca="1">TODAY()+8</f>
        <v>45671</v>
      </c>
      <c r="D10" s="23"/>
      <c r="E10" s="1" t="s">
        <v>50</v>
      </c>
      <c r="F10" s="11">
        <f ca="1">IFERROR(IF(LEN(Tâches[[#This Row],[Date de début]])=0,"",(INT(Tâches[[#This Row],[Date de fin]])-INT(Tâches[[#This Row],[Date de début]]))-(INT(Tâches[[#This Row],[Date de début]])-INT(Tâches[[#This Row],[Date de début]]))+1),"")</f>
        <v>-45670</v>
      </c>
    </row>
    <row r="11" spans="1:6" x14ac:dyDescent="0.25">
      <c r="B11" s="6">
        <v>6</v>
      </c>
      <c r="C11" s="23">
        <f ca="1">TODAY()+12</f>
        <v>45675</v>
      </c>
      <c r="D11" s="23">
        <f ca="1">Tâches[[#This Row],[Date de début]]+30</f>
        <v>45705</v>
      </c>
      <c r="E11" s="1" t="s">
        <v>51</v>
      </c>
      <c r="F11" s="11">
        <f ca="1">IFERROR(IF(LEN(Tâches[[#This Row],[Date de début]])=0,"",(INT(Tâches[[#This Row],[Date de fin]])-INT(Tâches[[#This Row],[Date de début]]))-(INT(Tâches[[#This Row],[Date de début]])-INT(Tâches[[#This Row],[Date de début]]))+1),"")</f>
        <v>31</v>
      </c>
    </row>
    <row r="12" spans="1:6" x14ac:dyDescent="0.25">
      <c r="B12" s="6">
        <v>7</v>
      </c>
      <c r="C12" s="23">
        <f ca="1">TODAY()+15</f>
        <v>45678</v>
      </c>
      <c r="D12" s="23">
        <f ca="1">Tâches[[#This Row],[Date de début]]+15</f>
        <v>45693</v>
      </c>
      <c r="E12" s="1" t="s">
        <v>52</v>
      </c>
      <c r="F12" s="11">
        <f ca="1">IFERROR(IF(LEN(Tâches[[#This Row],[Date de début]])=0,"",(INT(Tâches[[#This Row],[Date de fin]])-INT(Tâches[[#This Row],[Date de début]]))-(INT(Tâches[[#This Row],[Date de début]])-INT(Tâches[[#This Row],[Date de début]]))+1),"")</f>
        <v>16</v>
      </c>
    </row>
    <row r="13" spans="1:6" x14ac:dyDescent="0.25">
      <c r="B13" s="6">
        <v>8</v>
      </c>
      <c r="C13" s="23">
        <f ca="1">TODAY()+25</f>
        <v>45688</v>
      </c>
      <c r="D13" s="23">
        <f ca="1">Tâches[[#This Row],[Date de début]]+5</f>
        <v>45693</v>
      </c>
      <c r="E13" s="1" t="s">
        <v>53</v>
      </c>
      <c r="F13" s="11">
        <f ca="1">IFERROR(IF(LEN(Tâches[[#This Row],[Date de début]])=0,"",(INT(Tâches[[#This Row],[Date de fin]])-INT(Tâches[[#This Row],[Date de début]]))-(INT(Tâches[[#This Row],[Date de début]])-INT(Tâches[[#This Row],[Date de début]]))+1),"")</f>
        <v>6</v>
      </c>
    </row>
    <row r="14" spans="1:6" x14ac:dyDescent="0.25">
      <c r="B14" s="6">
        <v>9</v>
      </c>
      <c r="C14" s="23">
        <f ca="1">TODAY()+34</f>
        <v>45697</v>
      </c>
      <c r="D14" s="23">
        <f ca="1">Tâches[[#This Row],[Date de début]]+2</f>
        <v>45699</v>
      </c>
      <c r="E14" s="1" t="s">
        <v>54</v>
      </c>
      <c r="F14" s="11">
        <f ca="1">IFERROR(IF(LEN(Tâches[[#This Row],[Date de début]])=0,"",(INT(Tâches[[#This Row],[Date de fin]])-INT(Tâches[[#This Row],[Date de début]]))-(INT(Tâches[[#This Row],[Date de début]])-INT(Tâches[[#This Row],[Date de début]]))+1),"")</f>
        <v>3</v>
      </c>
    </row>
    <row r="15" spans="1:6" x14ac:dyDescent="0.25">
      <c r="B15" s="6">
        <v>10</v>
      </c>
      <c r="C15" s="23">
        <f ca="1">TODAY()+40</f>
        <v>45703</v>
      </c>
      <c r="D15" s="23">
        <f ca="1">Tâches[[#This Row],[Date de début]]+30</f>
        <v>45733</v>
      </c>
      <c r="E15" s="1" t="s">
        <v>55</v>
      </c>
      <c r="F15" s="11">
        <f ca="1">IFERROR(IF(LEN(Tâches[[#This Row],[Date de début]])=0,"",(INT(Tâches[[#This Row],[Date de fin]])-INT(Tâches[[#This Row],[Date de début]]))-(INT(Tâches[[#This Row],[Date de début]])-INT(Tâches[[#This Row],[Date de début]]))+1),"")</f>
        <v>31</v>
      </c>
    </row>
    <row r="16" spans="1:6" x14ac:dyDescent="0.25">
      <c r="B16" s="6">
        <v>11</v>
      </c>
      <c r="C16" s="23">
        <f ca="1">TODAY()+42</f>
        <v>45705</v>
      </c>
      <c r="D16" s="23">
        <f ca="1">Tâches[[#This Row],[Date de début]]+23</f>
        <v>45728</v>
      </c>
      <c r="E16" s="1" t="s">
        <v>56</v>
      </c>
      <c r="F16" s="11">
        <f ca="1">IFERROR(IF(LEN(Tâches[[#This Row],[Date de début]])=0,"",(INT(Tâches[[#This Row],[Date de fin]])-INT(Tâches[[#This Row],[Date de début]]))-(INT(Tâches[[#This Row],[Date de début]])-INT(Tâches[[#This Row],[Date de début]]))+1),"")</f>
        <v>24</v>
      </c>
    </row>
    <row r="17" spans="2:6" x14ac:dyDescent="0.25">
      <c r="B17" s="6">
        <v>12</v>
      </c>
      <c r="C17" s="23">
        <f ca="1">TODAY()+50</f>
        <v>45713</v>
      </c>
      <c r="D17" s="23">
        <f ca="1">Tâches[[#This Row],[Date de début]]+5</f>
        <v>45718</v>
      </c>
      <c r="E17" s="1" t="s">
        <v>57</v>
      </c>
      <c r="F17" s="11">
        <f ca="1">IFERROR(IF(LEN(Tâches[[#This Row],[Date de début]])=0,"",(INT(Tâches[[#This Row],[Date de fin]])-INT(Tâches[[#This Row],[Date de début]]))-(INT(Tâches[[#This Row],[Date de début]])-INT(Tâches[[#This Row],[Date de début]]))+1),"")</f>
        <v>6</v>
      </c>
    </row>
    <row r="18" spans="2:6" x14ac:dyDescent="0.25">
      <c r="B18" s="6"/>
      <c r="C18" s="23"/>
      <c r="D18" s="23"/>
      <c r="E18" s="1"/>
      <c r="F18" s="11" t="str">
        <f>IFERROR(IF(LEN(Tâches[[#This Row],[Date de début]])=0,"",(INT(Tâches[[#This Row],[Date de fin]])-INT(Tâches[[#This Row],[Date de début]]))-(INT(Tâches[[#This Row],[Date de début]])-INT(Tâches[[#This Row],[Date de début]]))+1),"")</f>
        <v/>
      </c>
    </row>
    <row r="19" spans="2:6" x14ac:dyDescent="0.25">
      <c r="B19" s="6"/>
      <c r="C19" s="23"/>
      <c r="D19" s="23"/>
      <c r="E19" s="1"/>
      <c r="F19" s="11" t="str">
        <f>IFERROR(IF(LEN(Tâches[[#This Row],[Date de début]])=0,"",(INT(Tâches[[#This Row],[Date de fin]])-INT(Tâches[[#This Row],[Date de début]]))-(INT(Tâches[[#This Row],[Date de début]])-INT(Tâches[[#This Row],[Date de début]]))+1),"")</f>
        <v/>
      </c>
    </row>
    <row r="20" spans="2:6" x14ac:dyDescent="0.25">
      <c r="B20" s="6"/>
      <c r="C20" s="23"/>
      <c r="D20" s="23"/>
      <c r="E20" s="1"/>
      <c r="F20" s="11" t="str">
        <f>IFERROR(IF(LEN(Tâches[[#This Row],[Date de début]])=0,"",(INT(Tâches[[#This Row],[Date de fin]])-INT(Tâches[[#This Row],[Date de début]]))-(INT(Tâches[[#This Row],[Date de début]])-INT(Tâches[[#This Row],[Date de début]]))+1),"")</f>
        <v/>
      </c>
    </row>
    <row r="21" spans="2:6" x14ac:dyDescent="0.25">
      <c r="B21" s="6"/>
      <c r="C21" s="23"/>
      <c r="D21" s="23"/>
      <c r="E21" s="1"/>
      <c r="F21" s="11" t="str">
        <f>IFERROR(IF(LEN(Tâches[[#This Row],[Date de début]])=0,"",(INT(Tâches[[#This Row],[Date de fin]])-INT(Tâches[[#This Row],[Date de début]]))-(INT(Tâches[[#This Row],[Date de début]])-INT(Tâches[[#This Row],[Date de début]]))+1),"")</f>
        <v/>
      </c>
    </row>
    <row r="22" spans="2:6" x14ac:dyDescent="0.25">
      <c r="B22" s="6"/>
      <c r="C22" s="23"/>
      <c r="D22" s="23"/>
      <c r="E22" s="1"/>
      <c r="F22" s="11" t="str">
        <f>IFERROR(IF(LEN(Tâches[[#This Row],[Date de début]])=0,"",(INT(Tâches[[#This Row],[Date de fin]])-INT(Tâches[[#This Row],[Date de début]]))-(INT(Tâches[[#This Row],[Date de début]])-INT(Tâches[[#This Row],[Date de début]]))+1),"")</f>
        <v/>
      </c>
    </row>
    <row r="23" spans="2:6" x14ac:dyDescent="0.25">
      <c r="B23" s="6"/>
      <c r="C23" s="23"/>
      <c r="D23" s="23"/>
      <c r="E23" s="1"/>
      <c r="F23" s="11" t="str">
        <f>IFERROR(IF(LEN(Tâches[[#This Row],[Date de début]])=0,"",(INT(Tâches[[#This Row],[Date de fin]])-INT(Tâches[[#This Row],[Date de début]]))-(INT(Tâches[[#This Row],[Date de début]])-INT(Tâches[[#This Row],[Date de début]]))+1),"")</f>
        <v/>
      </c>
    </row>
    <row r="24" spans="2:6" x14ac:dyDescent="0.25">
      <c r="B24" s="6"/>
      <c r="C24" s="23"/>
      <c r="D24" s="23"/>
      <c r="E24" s="1"/>
      <c r="F24" s="11" t="str">
        <f>IFERROR(IF(LEN(Tâches[[#This Row],[Date de début]])=0,"",(INT(Tâches[[#This Row],[Date de fin]])-INT(Tâches[[#This Row],[Date de début]]))-(INT(Tâches[[#This Row],[Date de début]])-INT(Tâches[[#This Row],[Date de début]]))+1),"")</f>
        <v/>
      </c>
    </row>
    <row r="25" spans="2:6" x14ac:dyDescent="0.25">
      <c r="B25" s="6"/>
      <c r="C25" s="23"/>
      <c r="D25" s="23"/>
      <c r="E25" s="1"/>
      <c r="F25" s="11" t="str">
        <f>IFERROR(IF(LEN(Tâches[[#This Row],[Date de début]])=0,"",(INT(Tâches[[#This Row],[Date de fin]])-INT(Tâches[[#This Row],[Date de début]]))-(INT(Tâches[[#This Row],[Date de début]])-INT(Tâches[[#This Row],[Date de début]]))+1),"")</f>
        <v/>
      </c>
    </row>
    <row r="26" spans="2:6" x14ac:dyDescent="0.25">
      <c r="B26" s="4" t="s">
        <v>39</v>
      </c>
      <c r="C26" s="4"/>
      <c r="D26" s="4"/>
      <c r="E26" s="4"/>
    </row>
  </sheetData>
  <printOptions horizontalCentered="1"/>
  <pageMargins left="0.7" right="0.7" top="0.75" bottom="0.75" header="0.3" footer="0.3"/>
  <pageSetup paperSize="9" fitToHeight="0" orientation="portrait" r:id="rId1"/>
  <headerFooter differentFirst="1">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31209-2B08-4392-B497-DB73B87283ED}">
  <sheetPr>
    <pageSetUpPr fitToPage="1"/>
  </sheetPr>
  <dimension ref="A1:R3"/>
  <sheetViews>
    <sheetView showGridLines="0" workbookViewId="0"/>
  </sheetViews>
  <sheetFormatPr baseColWidth="10" defaultColWidth="9.140625" defaultRowHeight="15" x14ac:dyDescent="0.25"/>
  <cols>
    <col min="1" max="1" width="2.7109375" style="16" customWidth="1"/>
    <col min="2" max="2" width="10.28515625" customWidth="1"/>
    <col min="3" max="14" width="6.7109375" customWidth="1"/>
    <col min="15" max="15" width="4.28515625" customWidth="1"/>
  </cols>
  <sheetData>
    <row r="1" spans="1:18" ht="27" customHeight="1" x14ac:dyDescent="0.25">
      <c r="A1" s="15" t="s">
        <v>60</v>
      </c>
      <c r="B1" s="12"/>
      <c r="C1" s="12"/>
      <c r="D1" s="12"/>
      <c r="E1" s="12"/>
      <c r="F1" s="12"/>
      <c r="G1" s="12"/>
      <c r="H1" s="12"/>
      <c r="I1" s="12"/>
      <c r="J1" s="12"/>
      <c r="K1" s="12"/>
      <c r="L1" s="12"/>
      <c r="M1" s="12"/>
      <c r="N1" s="12"/>
      <c r="O1" s="12"/>
      <c r="P1" s="12"/>
      <c r="Q1" s="12"/>
      <c r="R1" s="12"/>
    </row>
    <row r="2" spans="1:18" ht="255.75" customHeight="1" x14ac:dyDescent="0.25"/>
    <row r="3" spans="1:18" ht="162.4" customHeight="1" x14ac:dyDescent="0.25"/>
  </sheetData>
  <conditionalFormatting sqref="C2:O2">
    <cfRule type="expression" dxfId="14" priority="4">
      <formula>#REF!&lt;=TODAY()+7</formula>
    </cfRule>
  </conditionalFormatting>
  <printOptions horizontalCentered="1"/>
  <pageMargins left="0.7" right="0.7" top="0.75" bottom="0.75" header="0.3" footer="0.3"/>
  <pageSetup paperSize="9" scale="68" fitToHeight="0" orientation="portrait" horizontalDpi="1200" verticalDpi="1200" r:id="rId1"/>
  <headerFooter differentFirst="1">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04F8-A182-4E46-AA8E-61DC7E255DF6}">
  <sheetPr>
    <pageSetUpPr fitToPage="1"/>
  </sheetPr>
  <dimension ref="A1:J32"/>
  <sheetViews>
    <sheetView showGridLines="0" workbookViewId="0"/>
  </sheetViews>
  <sheetFormatPr baseColWidth="10" defaultColWidth="9.140625" defaultRowHeight="15" x14ac:dyDescent="0.25"/>
  <cols>
    <col min="1" max="1" width="2.7109375" style="7" customWidth="1"/>
    <col min="2" max="2" width="50.7109375" customWidth="1"/>
    <col min="3" max="3" width="17.28515625" customWidth="1"/>
    <col min="4" max="4" width="21.5703125" customWidth="1"/>
    <col min="5" max="5" width="15.7109375" customWidth="1"/>
    <col min="6" max="6" width="13" customWidth="1"/>
    <col min="7" max="7" width="50.7109375" customWidth="1"/>
    <col min="8" max="8" width="15.42578125" customWidth="1"/>
    <col min="9" max="9" width="28" customWidth="1"/>
  </cols>
  <sheetData>
    <row r="1" spans="1:7" ht="50.1" customHeight="1" x14ac:dyDescent="0.3">
      <c r="A1" s="7" t="s">
        <v>61</v>
      </c>
      <c r="B1" s="5" t="s">
        <v>69</v>
      </c>
    </row>
    <row r="2" spans="1:7" x14ac:dyDescent="0.25">
      <c r="A2" s="7" t="s">
        <v>62</v>
      </c>
      <c r="B2" s="3" t="str">
        <f ca="1">IF(TODAY()&gt;=MIN(DynamicTaskData[Date de début]),"Aujourd’hui","")</f>
        <v>Aujourd’hui</v>
      </c>
      <c r="C2" t="s">
        <v>73</v>
      </c>
    </row>
    <row r="3" spans="1:7" x14ac:dyDescent="0.25">
      <c r="A3" s="7" t="s">
        <v>63</v>
      </c>
      <c r="B3" t="s">
        <v>70</v>
      </c>
      <c r="C3" t="s">
        <v>74</v>
      </c>
    </row>
    <row r="4" spans="1:7" x14ac:dyDescent="0.25">
      <c r="B4" s="2">
        <f ca="1">IFERROR(IF(TODAY()&lt;MIN(DynamicTaskData[Date de début]),MIN($B$11,MIN(DynamicTaskData[Date de début])),TODAY()),TODAY())</f>
        <v>45663</v>
      </c>
      <c r="C4">
        <f ca="1">IFERROR(IF(Suivre_Aujourdhui="Oui",IF(TODAY()&lt;MIN(DynamicTaskData[Date de début]),0,9),0),0)</f>
        <v>9</v>
      </c>
    </row>
    <row r="5" spans="1:7" x14ac:dyDescent="0.25">
      <c r="B5" s="2">
        <f ca="1">IFERROR(IF(TODAY()&lt;MIN(DynamicTaskData[Date de début]),MIN($B$11,MIN(DynamicTaskData[Date de début])),TODAY()),TODAY())</f>
        <v>45663</v>
      </c>
      <c r="C5">
        <f ca="1">IFERROR(IF(Suivre_Aujourdhui="Oui",IF(TODAY()&lt;MIN(DynamicTaskData[Date de début]),0,9),0),0)</f>
        <v>9</v>
      </c>
    </row>
    <row r="7" spans="1:7" x14ac:dyDescent="0.25">
      <c r="A7" s="7" t="s">
        <v>64</v>
      </c>
      <c r="B7" s="3" t="s">
        <v>71</v>
      </c>
    </row>
    <row r="8" spans="1:7" x14ac:dyDescent="0.25">
      <c r="B8" s="3">
        <v>0</v>
      </c>
    </row>
    <row r="9" spans="1:7" x14ac:dyDescent="0.25">
      <c r="B9" s="3"/>
    </row>
    <row r="10" spans="1:7" x14ac:dyDescent="0.25">
      <c r="A10" s="7" t="s">
        <v>65</v>
      </c>
      <c r="B10" t="s">
        <v>72</v>
      </c>
      <c r="D10" t="s">
        <v>75</v>
      </c>
    </row>
    <row r="11" spans="1:7" x14ac:dyDescent="0.25">
      <c r="B11" s="2">
        <f ca="1">IFERROR(IF(ScrollingIncrement[incrément de défilement]=0,Date_Début,IF(ScrollingIncrement[incrément de défilement]*15&lt;Date_Fin,ScrollingIncrement[incrément de défilement]*15,Date_Fin-1)),"")</f>
        <v>45663</v>
      </c>
      <c r="D11">
        <v>45</v>
      </c>
    </row>
    <row r="12" spans="1:7" x14ac:dyDescent="0.25">
      <c r="B12" s="2">
        <f ca="1">IFERROR(IF($B$11+15&lt;Date_Fin,$B$11+15,Date_Fin),"")</f>
        <v>45678</v>
      </c>
    </row>
    <row r="14" spans="1:7" x14ac:dyDescent="0.25">
      <c r="A14" s="7" t="s">
        <v>66</v>
      </c>
      <c r="B14" t="s">
        <v>38</v>
      </c>
      <c r="C14" t="s">
        <v>41</v>
      </c>
      <c r="D14" t="s">
        <v>76</v>
      </c>
      <c r="E14" t="s">
        <v>77</v>
      </c>
      <c r="F14" t="s">
        <v>78</v>
      </c>
    </row>
    <row r="15" spans="1:7" x14ac:dyDescent="0.25">
      <c r="B15" s="1" t="str">
        <f ca="1">IFERROR(IF(LEN(OFFSET(Tâches!$C6,ScrollingIncrement[incrément de défilement],0,1,1))=0,"",IF(OR(OFFSET(Tâches!$D6,ScrollingIncrement[incrément de défilement],0,1,1)&lt;=$B$12,OFFSET(Tâches!$C6,ScrollingIncrement[incrément de défilement],0,1,1)&gt;=($B$11-$D$11)),INDEX(Tâches[],OFFSET(Tâches!$B6,ScrollingIncrement[incrément de défilement],0,1,1),4),"")),"")</f>
        <v>Activité 1</v>
      </c>
      <c r="C15" s="22">
        <f ca="1">IFERROR(IF(LEN(DynamicTaskData[[#This Row],[Tâches]])=0,$B$11,INDEX(Tâches[],OFFSET(Tâches!$B6,ScrollingIncrement[incrément de défilement],0,1,1),2)),"")</f>
        <v>45663</v>
      </c>
      <c r="D15" cm="1">
        <f t="array" aca="1" ref="D15" ca="1">IFERROR(IF(LEN(DynamicTaskData[[#This Row],[Tâches]])=0,0,IF(AND(Tâches!$C6&lt;=$B$12,Tâches!$D6&gt;=$B$12),ABS(OFFSET(Tâches!$C6,ScrollingIncrement[incrément de défilement],0,1,1)-$B$12)+1,OFFSET(Tâches!$F6,ScrollingIncrement[incrément de défilement],0,1,1))),"")</f>
        <v>1</v>
      </c>
      <c r="E15">
        <f ca="1">IFERROR(IF(LEN(DynamicTaskData[[#This Row],[Tâches]])=0,"",8),"")</f>
        <v>8</v>
      </c>
    </row>
    <row r="16" spans="1:7" x14ac:dyDescent="0.25">
      <c r="B16" s="1" t="str">
        <f ca="1">IFERROR(IF(LEN(OFFSET(Tâches!$C7,ScrollingIncrement[incrément de défilement],0,1,1))=0,"",IF(OR(OFFSET(Tâches!$D7,ScrollingIncrement[incrément de défilement],0,1,1)&lt;=$B$12,OFFSET(Tâches!$C7,ScrollingIncrement[incrément de défilement],0,1,1)&gt;=($B$11-$D$11)),INDEX(Tâches[],OFFSET(Tâches!$B7,ScrollingIncrement[incrément de défilement],0,1,1),4),"")),"")</f>
        <v>Activité 2</v>
      </c>
      <c r="C16" s="22">
        <f ca="1">IFERROR(IF(LEN(DynamicTaskData[[#This Row],[Tâches]])=0,$B$11,INDEX(Tâches[],OFFSET(Tâches!$B7,ScrollingIncrement[incrément de défilement],0,1,1),2)),"")</f>
        <v>45664</v>
      </c>
      <c r="D16" cm="1">
        <f t="array" aca="1" ref="D16" ca="1">IFERROR(IF(LEN(DynamicTaskData[[#This Row],[Tâches]])=0,0,IF(AND(Tâches!$C7&lt;=$B$12,Tâches!$D7&gt;=$B$12),ABS(OFFSET(Tâches!$C7,ScrollingIncrement[incrément de défilement],0,1,1)-$B$12)+1,OFFSET(Tâches!$F7,ScrollingIncrement[incrément de défilement],0,1,1))),"")</f>
        <v>1</v>
      </c>
      <c r="E16">
        <f ca="1">IFERROR(IF(LEN(DynamicTaskData[[#This Row],[Tâches]])=0,"",7),"")</f>
        <v>7</v>
      </c>
      <c r="G16" t="s">
        <v>79</v>
      </c>
    </row>
    <row r="17" spans="1:10" x14ac:dyDescent="0.25">
      <c r="A17" s="7" t="s">
        <v>67</v>
      </c>
      <c r="B17" s="1" t="str">
        <f ca="1">IFERROR(IF(LEN(OFFSET(Tâches!$C8,ScrollingIncrement[incrément de défilement],0,1,1))=0,"",IF(OR(OFFSET(Tâches!$D8,ScrollingIncrement[incrément de défilement],0,1,1)&lt;=$B$12,OFFSET(Tâches!$C8,ScrollingIncrement[incrément de défilement],0,1,1)&gt;=($B$11-$D$11)),INDEX(Tâches[],OFFSET(Tâches!$B8,ScrollingIncrement[incrément de défilement],0,1,1),4),"")),"")</f>
        <v>Activité 3</v>
      </c>
      <c r="C17" s="22">
        <f ca="1">IFERROR(IF(LEN(DynamicTaskData[[#This Row],[Tâches]])=0,$B$11,INDEX(Tâches[],OFFSET(Tâches!$B8,ScrollingIncrement[incrément de défilement],0,1,1),2)),"")</f>
        <v>45670</v>
      </c>
      <c r="D17" cm="1">
        <f t="array" aca="1" ref="D17" ca="1">IFERROR(IF(LEN(DynamicTaskData[[#This Row],[Tâches]])=0,0,IF(AND(Tâches!$C8&lt;=$B$12,Tâches!$D8&gt;=$B$12),ABS(OFFSET(Tâches!$C8,ScrollingIncrement[incrément de défilement],0,1,1)-$B$12)+1,OFFSET(Tâches!$F8,ScrollingIncrement[incrément de défilement],0,1,1))),"")</f>
        <v>1</v>
      </c>
      <c r="E17">
        <f ca="1">IFERROR(IF(LEN(DynamicTaskData[[#This Row],[Tâches]])=0,"",6),"")</f>
        <v>6</v>
      </c>
      <c r="G17" t="s">
        <v>20</v>
      </c>
      <c r="H17" t="s">
        <v>28</v>
      </c>
      <c r="I17" t="s">
        <v>80</v>
      </c>
      <c r="J17" t="s">
        <v>81</v>
      </c>
    </row>
    <row r="18" spans="1:10" x14ac:dyDescent="0.25">
      <c r="B18" s="1" t="str">
        <f ca="1">IFERROR(IF(LEN(OFFSET(Tâches!$C9,ScrollingIncrement[incrément de défilement],0,1,1))=0,"",IF(OR(OFFSET(Tâches!$D9,ScrollingIncrement[incrément de défilement],0,1,1)&lt;=$B$12,OFFSET(Tâches!$C9,ScrollingIncrement[incrément de défilement],0,1,1)&gt;=($B$11-$D$11)),INDEX(Tâches[],OFFSET(Tâches!$B9,ScrollingIncrement[incrément de défilement],0,1,1),4),"")),"")</f>
        <v>Activité 4</v>
      </c>
      <c r="C18" s="22">
        <f ca="1">IFERROR(IF(LEN(DynamicTaskData[[#This Row],[Tâches]])=0,$B$11,INDEX(Tâches[],OFFSET(Tâches!$B9,ScrollingIncrement[incrément de défilement],0,1,1),2)),"")</f>
        <v>45663</v>
      </c>
      <c r="D18" cm="1">
        <f t="array" aca="1" ref="D18" ca="1">IFERROR(IF(LEN(DynamicTaskData[[#This Row],[Tâches]])=0,0,IF(AND(Tâches!$C9&lt;=$B$12,Tâches!$D9&gt;=$B$12),ABS(OFFSET(Tâches!$C9,ScrollingIncrement[incrément de défilement],0,1,1)-$B$12)+1,OFFSET(Tâches!$F9,ScrollingIncrement[incrément de défilement],0,1,1))),"")</f>
        <v>1</v>
      </c>
      <c r="E18">
        <f ca="1">IFERROR(IF(LEN(DynamicTaskData[[#This Row],[Tâches]])=0,"",5),"")</f>
        <v>5</v>
      </c>
      <c r="G18" s="1" t="str">
        <f ca="1">IFERROR(IF(LEN(Jalons!D6)=0,"",IF(AND(Jalons!D6&lt;=$B$12,Jalons!D6&gt;=$B$11-$D$11),Jalons!E6,"")),"")</f>
        <v>Jalon 1</v>
      </c>
      <c r="H18" s="23">
        <f ca="1">IFERROR(IF(LEN(DonnéesJalonDynamiques[[#This Row],[Jalons]])=0,$B$12,Jalons!$D6),2)</f>
        <v>45673</v>
      </c>
      <c r="I18">
        <f ca="1">IFERROR(IF(LEN(DonnéesJalonDynamiques[[#This Row],[Jalons]])=0,"",Jalons!$C6),"")</f>
        <v>1</v>
      </c>
    </row>
    <row r="19" spans="1:10" x14ac:dyDescent="0.25">
      <c r="B19" s="1" t="str">
        <f ca="1">IFERROR(IF(LEN(OFFSET(Tâches!$C10,ScrollingIncrement[incrément de défilement],0,1,1))=0,"",IF(OR(OFFSET(Tâches!$D10,ScrollingIncrement[incrément de défilement],0,1,1)&lt;=$B$12,OFFSET(Tâches!$C10,ScrollingIncrement[incrément de défilement],0,1,1)&gt;=($B$11-$D$11)),INDEX(Tâches[],OFFSET(Tâches!$B10,ScrollingIncrement[incrément de défilement],0,1,1),4),"")),"")</f>
        <v>Activité 5</v>
      </c>
      <c r="C19" s="22">
        <f ca="1">IFERROR(IF(LEN(DynamicTaskData[[#This Row],[Tâches]])=0,$B$11,INDEX(Tâches[],OFFSET(Tâches!$B10,ScrollingIncrement[incrément de défilement],0,1,1),2)),"")</f>
        <v>45671</v>
      </c>
      <c r="D19" cm="1">
        <f t="array" aca="1" ref="D19" ca="1">IFERROR(IF(LEN(DynamicTaskData[[#This Row],[Tâches]])=0,0,IF(AND(Tâches!$C10&lt;=$B$12,Tâches!$D10&gt;=$B$12),ABS(OFFSET(Tâches!$C10,ScrollingIncrement[incrément de défilement],0,1,1)-$B$12)+1,OFFSET(Tâches!$F10,ScrollingIncrement[incrément de défilement],0,1,1))),"")</f>
        <v>-45670</v>
      </c>
      <c r="E19">
        <f ca="1">IFERROR(IF(LEN(DynamicTaskData[[#This Row],[Tâches]])=0,"",4),"")</f>
        <v>4</v>
      </c>
      <c r="G19" s="1" t="str">
        <f ca="1">IFERROR(IF(LEN(Jalons!D7)=0,"",IF(AND(Jalons!D7&lt;=$B$12,Jalons!D7&gt;=$B$11-$D$11),Jalons!E7,"")),"")</f>
        <v/>
      </c>
      <c r="H19" s="23">
        <f ca="1">IFERROR(IF(LEN(DonnéesJalonDynamiques[[#This Row],[Jalons]])=0,$B$12,Jalons!$D7),2)</f>
        <v>45678</v>
      </c>
      <c r="I19" t="str">
        <f ca="1">IFERROR(IF(LEN(DonnéesJalonDynamiques[[#This Row],[Jalons]])=0,"",Jalons!$C7),"")</f>
        <v/>
      </c>
    </row>
    <row r="20" spans="1:10" x14ac:dyDescent="0.25">
      <c r="B20" s="1" t="str">
        <f ca="1">IFERROR(IF(LEN(OFFSET(Tâches!$C11,ScrollingIncrement[incrément de défilement],0,1,1))=0,"",IF(OR(OFFSET(Tâches!$D11,ScrollingIncrement[incrément de défilement],0,1,1)&lt;=$B$12,OFFSET(Tâches!$C11,ScrollingIncrement[incrément de défilement],0,1,1)&gt;=($B$11-$D$11)),INDEX(Tâches[],OFFSET(Tâches!$B11,ScrollingIncrement[incrément de défilement],0,1,1),4),"")),"")</f>
        <v>Activité 6</v>
      </c>
      <c r="C20" s="22">
        <f ca="1">IFERROR(IF(LEN(DynamicTaskData[[#This Row],[Tâches]])=0,$B$11,INDEX(Tâches[],OFFSET(Tâches!$B11,ScrollingIncrement[incrément de défilement],0,1,1),2)),"")</f>
        <v>45675</v>
      </c>
      <c r="D20" cm="1">
        <f t="array" aca="1" ref="D20" ca="1">IFERROR(IF(LEN(DynamicTaskData[[#This Row],[Tâches]])=0,0,IF(AND(Tâches!$C11&lt;=$B$12,Tâches!$D11&gt;=$B$12),ABS(OFFSET(Tâches!$C11,ScrollingIncrement[incrément de défilement],0,1,1)-$B$12)+1,OFFSET(Tâches!$F11,ScrollingIncrement[incrément de défilement],0,1,1))),"")</f>
        <v>4</v>
      </c>
      <c r="E20">
        <f ca="1">IFERROR(IF(LEN(DynamicTaskData[[#This Row],[Tâches]])=0,"",3),"")</f>
        <v>3</v>
      </c>
      <c r="G20" s="1" t="str">
        <f ca="1">IFERROR(IF(LEN(Jalons!D8)=0,"",IF(AND(Jalons!D8&lt;=$B$12,Jalons!D8&gt;=$B$11-$D$11),Jalons!E8,"")),"")</f>
        <v/>
      </c>
      <c r="H20" s="23">
        <f ca="1">IFERROR(IF(LEN(DonnéesJalonDynamiques[[#This Row],[Jalons]])=0,$B$12,Jalons!$D8),2)</f>
        <v>45678</v>
      </c>
      <c r="I20" t="str">
        <f ca="1">IFERROR(IF(LEN(DonnéesJalonDynamiques[[#This Row],[Jalons]])=0,"",Jalons!$C8),"")</f>
        <v/>
      </c>
    </row>
    <row r="21" spans="1:10" x14ac:dyDescent="0.25">
      <c r="B21" s="1" t="str">
        <f ca="1">IFERROR(IF(LEN(OFFSET(Tâches!$C12,ScrollingIncrement[incrément de défilement],0,1,1))=0,"",IF(OR(OFFSET(Tâches!$D12,ScrollingIncrement[incrément de défilement],0,1,1)&lt;=$B$12,OFFSET(Tâches!$C12,ScrollingIncrement[incrément de défilement],0,1,1)&gt;=($B$11-$D$11)),INDEX(Tâches[],OFFSET(Tâches!$B12,ScrollingIncrement[incrément de défilement],0,1,1),4),"")),"")</f>
        <v>Activité 7</v>
      </c>
      <c r="C21" s="22">
        <f ca="1">IFERROR(IF(LEN(DynamicTaskData[[#This Row],[Tâches]])=0,$B$11,INDEX(Tâches[],OFFSET(Tâches!$B12,ScrollingIncrement[incrément de défilement],0,1,1),2)),"")</f>
        <v>45678</v>
      </c>
      <c r="D21" cm="1">
        <f t="array" aca="1" ref="D21" ca="1">IFERROR(IF(LEN(DynamicTaskData[[#This Row],[Tâches]])=0,0,IF(AND(Tâches!$C12&lt;=$B$12,Tâches!$D12&gt;=$B$12),ABS(OFFSET(Tâches!$C12,ScrollingIncrement[incrément de défilement],0,1,1)-$B$12)+1,OFFSET(Tâches!$F12,ScrollingIncrement[incrément de défilement],0,1,1))),"")</f>
        <v>1</v>
      </c>
      <c r="E21">
        <f ca="1">IFERROR(IF(LEN(DynamicTaskData[[#This Row],[Tâches]])=0,"",2),"")</f>
        <v>2</v>
      </c>
      <c r="G21" s="1" t="str">
        <f ca="1">IFERROR(IF(LEN(Jalons!D9)=0,"",IF(AND(Jalons!D9&lt;=$B$12,Jalons!D9&gt;=$B$11-$D$11),Jalons!E9,"")),"")</f>
        <v/>
      </c>
      <c r="H21" s="23">
        <f ca="1">IFERROR(IF(LEN(DonnéesJalonDynamiques[[#This Row],[Jalons]])=0,$B$12,Jalons!$D9),2)</f>
        <v>45678</v>
      </c>
      <c r="I21" t="str">
        <f ca="1">IFERROR(IF(LEN(DonnéesJalonDynamiques[[#This Row],[Jalons]])=0,"",Jalons!$C9),"")</f>
        <v/>
      </c>
    </row>
    <row r="22" spans="1:10" x14ac:dyDescent="0.25">
      <c r="G22" s="1" t="str">
        <f ca="1">IFERROR(IF(LEN(Jalons!D10)=0,"",IF(AND(Jalons!D10&lt;=$B$12,Jalons!D10&gt;=$B$11-$D$11),Jalons!E10,"")),"")</f>
        <v/>
      </c>
      <c r="H22" s="23">
        <f ca="1">IFERROR(IF(LEN(DonnéesJalonDynamiques[[#This Row],[Jalons]])=0,$B$12,Jalons!$D10),2)</f>
        <v>45678</v>
      </c>
      <c r="I22" t="str">
        <f ca="1">IFERROR(IF(LEN(DonnéesJalonDynamiques[[#This Row],[Jalons]])=0,"",Jalons!$C10),"")</f>
        <v/>
      </c>
    </row>
    <row r="23" spans="1:10" x14ac:dyDescent="0.25">
      <c r="G23" s="1" t="str">
        <f ca="1">IFERROR(IF(LEN(Jalons!D11)=0,"",IF(AND(Jalons!D11&lt;=$B$12,Jalons!D11&gt;=$B$11-$D$11),Jalons!E11,"")),"")</f>
        <v/>
      </c>
      <c r="H23" s="23">
        <f ca="1">IFERROR(IF(LEN(DonnéesJalonDynamiques[[#This Row],[Jalons]])=0,$B$12,Jalons!$D11),2)</f>
        <v>45678</v>
      </c>
      <c r="I23" t="str">
        <f ca="1">IFERROR(IF(LEN(DonnéesJalonDynamiques[[#This Row],[Jalons]])=0,"",Jalons!$C11),"")</f>
        <v/>
      </c>
    </row>
    <row r="24" spans="1:10" x14ac:dyDescent="0.25">
      <c r="G24" s="1" t="str">
        <f>IFERROR(IF(LEN(Jalons!D12)=0,"",IF(AND(Jalons!D12&lt;=$B$12,Jalons!D12&gt;=$B$11-$D$11),Jalons!E12,"")),"")</f>
        <v/>
      </c>
      <c r="H24" s="23">
        <f ca="1">IFERROR(IF(LEN(DonnéesJalonDynamiques[[#This Row],[Jalons]])=0,$B$12,Jalons!$D12),2)</f>
        <v>45678</v>
      </c>
      <c r="I24" t="str">
        <f>IFERROR(IF(LEN(DonnéesJalonDynamiques[[#This Row],[Jalons]])=0,"",Jalons!$C12),"")</f>
        <v/>
      </c>
    </row>
    <row r="25" spans="1:10" x14ac:dyDescent="0.25">
      <c r="G25" s="1" t="str">
        <f>IFERROR(IF(LEN(Jalons!D13)=0,"",IF(AND(Jalons!D13&lt;=$B$12,Jalons!D13&gt;=$B$11-$D$11),Jalons!E13,"")),"")</f>
        <v/>
      </c>
      <c r="H25" s="23">
        <f ca="1">IFERROR(IF(LEN(DonnéesJalonDynamiques[[#This Row],[Jalons]])=0,$B$12,Jalons!$D13),2)</f>
        <v>45678</v>
      </c>
      <c r="I25" t="str">
        <f>IFERROR(IF(LEN(DonnéesJalonDynamiques[[#This Row],[Jalons]])=0,"",Jalons!$C13),"")</f>
        <v/>
      </c>
    </row>
    <row r="26" spans="1:10" x14ac:dyDescent="0.25">
      <c r="G26" s="1" t="str">
        <f>IFERROR(IF(LEN(Jalons!D14)=0,"",IF(AND(Jalons!D14&lt;=$B$12,Jalons!D14&gt;=$B$11-$D$11),Jalons!E14,"")),"")</f>
        <v/>
      </c>
      <c r="H26" s="23">
        <f ca="1">IFERROR(IF(LEN(DonnéesJalonDynamiques[[#This Row],[Jalons]])=0,$B$12,Jalons!$D14),2)</f>
        <v>45678</v>
      </c>
      <c r="I26" t="str">
        <f>IFERROR(IF(LEN(DonnéesJalonDynamiques[[#This Row],[Jalons]])=0,"",Jalons!$C14),"")</f>
        <v/>
      </c>
    </row>
    <row r="27" spans="1:10" x14ac:dyDescent="0.25">
      <c r="G27" s="1" t="str">
        <f>IFERROR(IF(LEN(Jalons!D15)=0,"",IF(AND(Jalons!D15&lt;=$B$12,Jalons!D15&gt;=$B$11-$D$11),Jalons!E15,"")),"")</f>
        <v/>
      </c>
      <c r="H27" s="23">
        <f ca="1">IFERROR(IF(LEN(DonnéesJalonDynamiques[[#This Row],[Jalons]])=0,$B$12,Jalons!$D15),2)</f>
        <v>45678</v>
      </c>
      <c r="I27" t="str">
        <f>IFERROR(IF(LEN(DonnéesJalonDynamiques[[#This Row],[Jalons]])=0,"",Jalons!$C15),"")</f>
        <v/>
      </c>
    </row>
    <row r="28" spans="1:10" x14ac:dyDescent="0.25">
      <c r="G28" s="1" t="str">
        <f>IFERROR(IF(LEN(Jalons!D16)=0,"",IF(AND(Jalons!D16&lt;=$B$12,Jalons!D16&gt;=$B$11-$D$11),Jalons!E16,"")),"")</f>
        <v/>
      </c>
      <c r="H28" s="23">
        <f ca="1">IFERROR(IF(LEN(DonnéesJalonDynamiques[[#This Row],[Jalons]])=0,$B$12,Jalons!$D16),2)</f>
        <v>45678</v>
      </c>
      <c r="I28" t="str">
        <f>IFERROR(IF(LEN(DonnéesJalonDynamiques[[#This Row],[Jalons]])=0,"",Jalons!$C16),"")</f>
        <v/>
      </c>
    </row>
    <row r="29" spans="1:10" x14ac:dyDescent="0.25">
      <c r="G29" s="1" t="str">
        <f>IFERROR(IF(LEN(Jalons!D17)=0,"",IF(AND(Jalons!D17&lt;=$B$12,Jalons!D17&gt;=$B$11-$D$11),Jalons!E17,"")),"")</f>
        <v/>
      </c>
      <c r="H29" s="23">
        <f ca="1">IFERROR(IF(LEN(DonnéesJalonDynamiques[[#This Row],[Jalons]])=0,$B$12,Jalons!$D17),2)</f>
        <v>45678</v>
      </c>
      <c r="I29" t="str">
        <f>IFERROR(IF(LEN(DonnéesJalonDynamiques[[#This Row],[Jalons]])=0,"",Jalons!$C17),"")</f>
        <v/>
      </c>
    </row>
    <row r="30" spans="1:10" x14ac:dyDescent="0.25">
      <c r="G30" s="1" t="str">
        <f>IFERROR(IF(LEN(Jalons!D18)=0,"",IF(AND(Jalons!D18&lt;=$B$12,Jalons!D18&gt;=$B$11-$D$11),Jalons!E18,"")),"")</f>
        <v/>
      </c>
      <c r="H30" s="23">
        <f ca="1">IFERROR(IF(LEN(DonnéesJalonDynamiques[[#This Row],[Jalons]])=0,$B$12,Jalons!$D18),2)</f>
        <v>45678</v>
      </c>
      <c r="I30" t="str">
        <f>IFERROR(IF(LEN(DonnéesJalonDynamiques[[#This Row],[Jalons]])=0,"",Jalons!$C18),"")</f>
        <v/>
      </c>
    </row>
    <row r="31" spans="1:10" x14ac:dyDescent="0.25">
      <c r="G31" s="1" t="str">
        <f>IFERROR(IF(LEN(Jalons!D19)=0,"",IF(AND(Jalons!D19&lt;=$B$12,Jalons!D19&gt;=$B$11-$D$11),Jalons!E19,"")),"")</f>
        <v/>
      </c>
      <c r="H31" s="23">
        <f ca="1">IFERROR(IF(LEN(DonnéesJalonDynamiques[[#This Row],[Jalons]])=0,$B$12,Jalons!$D19),2)</f>
        <v>45678</v>
      </c>
      <c r="I31" t="str">
        <f>IFERROR(IF(LEN(DonnéesJalonDynamiques[[#This Row],[Jalons]])=0,"",Jalons!$C19),"")</f>
        <v/>
      </c>
    </row>
    <row r="32" spans="1:10" x14ac:dyDescent="0.25">
      <c r="A32" s="7" t="s">
        <v>68</v>
      </c>
      <c r="G32" s="1" t="str">
        <f>IFERROR(IF(LEN(Jalons!D20)=0,"",IF(AND(Jalons!D20&lt;=$B$12,Jalons!D20&gt;=$B$11-$D$11),Jalons!E20,"")),"")</f>
        <v/>
      </c>
      <c r="H32" s="23">
        <f ca="1">IFERROR(IF(LEN(DonnéesJalonDynamiques[[#This Row],[Jalons]])=0,$B$12,Jalons!$D20),2)</f>
        <v>45678</v>
      </c>
      <c r="I32" t="str">
        <f>IFERROR(IF(LEN(DonnéesJalonDynamiques[[#This Row],[Jalons]])=0,"",Jalons!$C20),"")</f>
        <v/>
      </c>
      <c r="J32" t="s">
        <v>82</v>
      </c>
    </row>
  </sheetData>
  <printOptions horizontalCentered="1"/>
  <pageMargins left="0.7" right="0.7" top="0.75" bottom="0.75" header="0.3" footer="0.3"/>
  <pageSetup paperSize="9" scale="25" fitToHeight="0" orientation="portrait" horizontalDpi="1200" verticalDpi="1200" r:id="rId1"/>
  <headerFooter differentFirst="1">
    <oddFooter>Page &amp;P of &amp;N</oddFooter>
  </headerFooter>
  <ignoredErrors>
    <ignoredError sqref="B11:B12 E15:E21" calculatedColumn="1"/>
  </ignoredErrors>
  <tableParts count="6">
    <tablePart r:id="rId2"/>
    <tablePart r:id="rId3"/>
    <tablePart r:id="rId4"/>
    <tablePart r:id="rId5"/>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409AAC-1DBD-40ED-8B52-D43EC16B40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8C2C39-6C63-4DAC-A581-642896D508D6}">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FDF417C6-B3F7-4801-B644-8A675B87291C}">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TM56185482</Template>
  <Application>Microsoft Excel</Application>
  <DocSecurity>0</DocSecurity>
  <ScaleCrop>false</ScaleCrop>
  <HeadingPairs>
    <vt:vector size="4" baseType="variant">
      <vt:variant>
        <vt:lpstr>Feuilles de calcul</vt:lpstr>
      </vt:variant>
      <vt:variant>
        <vt:i4>5</vt:i4>
      </vt:variant>
      <vt:variant>
        <vt:lpstr>Plages nommées</vt:lpstr>
      </vt:variant>
      <vt:variant>
        <vt:i4>1</vt:i4>
      </vt:variant>
    </vt:vector>
  </HeadingPairs>
  <TitlesOfParts>
    <vt:vector size="6" baseType="lpstr">
      <vt:lpstr>À propos</vt:lpstr>
      <vt:lpstr>Jalons</vt:lpstr>
      <vt:lpstr>Tâches</vt:lpstr>
      <vt:lpstr>Diagramme de Gantt</vt:lpstr>
      <vt:lpstr>Données dynamiques masquées</vt:lpstr>
      <vt:lpstr>Suivre_Aujourdhui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Lucas COROMPT</dc:creator>
  <cp:keywords/>
  <dc:description/>
  <cp:lastModifiedBy>Lucas COROMPT</cp:lastModifiedBy>
  <dcterms:created xsi:type="dcterms:W3CDTF">2024-01-10T06:43:06Z</dcterms:created>
  <dcterms:modified xsi:type="dcterms:W3CDTF">2025-01-06T10:47:58Z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