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9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11.xml" ContentType="application/vnd.openxmlformats-officedocument.drawing+xml"/>
  <Override PartName="/xl/charts/chartEx1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12.xml" ContentType="application/vnd.openxmlformats-officedocument.drawing+xml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ish0\Downloads\"/>
    </mc:Choice>
  </mc:AlternateContent>
  <xr:revisionPtr revIDLastSave="0" documentId="13_ncr:1_{16724F2C-E61D-48F8-89FA-26ACE0441BFD}" xr6:coauthVersionLast="47" xr6:coauthVersionMax="47" xr10:uidLastSave="{00000000-0000-0000-0000-000000000000}"/>
  <bookViews>
    <workbookView xWindow="-120" yWindow="-120" windowWidth="20730" windowHeight="11310" tabRatio="911" firstSheet="4" activeTab="10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" sheetId="13" r:id="rId7"/>
    <sheet name="Bubble Charts" sheetId="43" r:id="rId8"/>
    <sheet name="Box &amp; Whisker Charts" sheetId="22" r:id="rId9"/>
    <sheet name="Tree Maps &amp; Sunburst Charts" sheetId="19" r:id="rId10"/>
    <sheet name="Waterfall &amp; Funnel Charts" sheetId="20" r:id="rId11"/>
    <sheet name="Radar Charts" sheetId="23" r:id="rId12"/>
    <sheet name="Stock Charts" sheetId="21" r:id="rId13"/>
    <sheet name="Heat Maps" sheetId="37" r:id="rId14"/>
    <sheet name="Surface Charts" sheetId="24" r:id="rId15"/>
    <sheet name="Power Map" sheetId="29" r:id="rId16"/>
    <sheet name="Combo Charts" sheetId="36" r:id="rId17"/>
    <sheet name="Sparklines" sheetId="41" r:id="rId18"/>
    <sheet name="Image Overlay Charts" sheetId="4" r:id="rId19"/>
    <sheet name="Binary Date Ranges" sheetId="35" r:id="rId20"/>
    <sheet name="Automatic Chart Updates" sheetId="26" r:id="rId21"/>
    <sheet name="Scroll &amp; Zoom Charts" sheetId="7" r:id="rId22"/>
    <sheet name="Animating Changes Over Time" sheetId="33" r:id="rId23"/>
    <sheet name="Dynamic Dashboard" sheetId="1" r:id="rId24"/>
    <sheet name="Value-Based Formatting" sheetId="30" r:id="rId25"/>
    <sheet name="Dynamic Series Selection" sheetId="32" r:id="rId26"/>
    <sheet name="Custom Pacing Chart" sheetId="27" r:id="rId27"/>
    <sheet name="Gauge Chart" sheetId="28" r:id="rId28"/>
    <sheet name="Array Percentage Grid" sheetId="34" r:id="rId29"/>
  </sheets>
  <definedNames>
    <definedName name="_xlnm._FilterDatabase" localSheetId="7" hidden="1">'Bubble Charts'!$A$1:$M$1</definedName>
    <definedName name="_xlnm._FilterDatabase" localSheetId="3" hidden="1">'Line Charts'!$A$1:$C$1</definedName>
    <definedName name="_xlnm._FilterDatabase" localSheetId="15" hidden="1">'Power Map'!$A$1:$B$1</definedName>
    <definedName name="_xlnm._FilterDatabase" localSheetId="6" hidden="1">'Scatter Plots'!$A$1:$M$1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'Box &amp; Whisker Charts'!$C$2:$C$48</definedName>
    <definedName name="_xlchart.v1.11" hidden="1">'Tree Maps &amp; Sunburst Charts'!$A$2:$C$14</definedName>
    <definedName name="_xlchart.v1.12" hidden="1">'Tree Maps &amp; Sunburst Charts'!$D$1</definedName>
    <definedName name="_xlchart.v1.13" hidden="1">'Tree Maps &amp; Sunburst Charts'!$D$2:$D$14</definedName>
    <definedName name="_xlchart.v1.14" hidden="1">'Tree Maps &amp; Sunburst Charts'!$A$18:$E$27</definedName>
    <definedName name="_xlchart.v1.15" hidden="1">'Tree Maps &amp; Sunburst Charts'!$F$17</definedName>
    <definedName name="_xlchart.v1.16" hidden="1">'Tree Maps &amp; Sunburst Charts'!$F$18:$F$27</definedName>
    <definedName name="_xlchart.v1.17" hidden="1">'Waterfall &amp; Funnel Charts'!$A$1:$A$13</definedName>
    <definedName name="_xlchart.v1.18" hidden="1">'Waterfall &amp; Funnel Charts'!$B$1:$B$13</definedName>
    <definedName name="_xlchart.v1.2" hidden="1">'Histogram &amp; Pareto Charts'!$C$2:$C$1035</definedName>
    <definedName name="_xlchart.v1.3" hidden="1">'Histogram &amp; Pareto Charts'!$B$1</definedName>
    <definedName name="_xlchart.v1.4" hidden="1">'Histogram &amp; Pareto Charts'!$B$2:$B$1035</definedName>
    <definedName name="_xlchart.v1.5" hidden="1">'Histogram &amp; Pareto Charts'!$D$2:$D$1035</definedName>
    <definedName name="_xlchart.v1.6" hidden="1">'Histogram &amp; Pareto Charts'!$C$2:$C$1035</definedName>
    <definedName name="_xlchart.v1.7" hidden="1">'Histogram &amp; Pareto Charts'!$D$2:$D$1035</definedName>
    <definedName name="_xlchart.v1.8" hidden="1">'Box &amp; Whisker Charts'!$A$2:$B$48</definedName>
    <definedName name="_xlchart.v1.9" hidden="1">'Box &amp; Whisker Charts'!$C$1</definedName>
    <definedName name="_xlchart.v2.19" hidden="1">'Waterfall &amp; Funnel Charts'!$A$23:$A$28</definedName>
    <definedName name="_xlchart.v2.20" hidden="1">'Waterfall &amp; Funnel Charts'!$B$22</definedName>
    <definedName name="_xlchart.v2.21" hidden="1">'Waterfall &amp; Funnel Charts'!$B$23:$B$28</definedName>
    <definedName name="_xlchart.v2.22" hidden="1">'Waterfall &amp; Funnel Charts'!$C$22</definedName>
    <definedName name="_xlchart.v2.23" hidden="1">'Waterfall &amp; Funnel Charts'!$C$23:$C$28</definedName>
    <definedName name="_xlchart.v2.24" hidden="1">'Waterfall &amp; Funnel Charts'!$A$23:$A$28</definedName>
    <definedName name="_xlchart.v2.25" hidden="1">'Waterfall &amp; Funnel Charts'!$C$22</definedName>
    <definedName name="_xlchart.v2.26" hidden="1">'Waterfall &amp; Funnel Charts'!$C$23:$C$28</definedName>
    <definedName name="arr_x" localSheetId="28">MOD(ROW('Array Percentage Grid'!$1:$100)-1,10)</definedName>
    <definedName name="arr_xx" localSheetId="28">IF(ROW('Array Percentage Grid'!$1:$100)-1&lt;INT('Array Percentage Grid'!$B$2*100),1,0)*'Array Percentage Grid'!arr_x</definedName>
    <definedName name="arr_y" localSheetId="28">INT((ROW('Array Percentage Grid'!$1:$100)-1)/10)</definedName>
    <definedName name="arr_yy" localSheetId="28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Dashboard'!$Z$14,'Dynamic Dashboard'!$S$4:$AF$4,0)-1,6,1)</definedName>
    <definedName name="Metric2">OFFSET('Dynamic Dashboard'!$S$5,0,MATCH('Dynamic Dashboard'!$AD$14,'Dynamic Dashboard'!$S$4:$AF$4,0)-1,6,1)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">OFFSET('Automatic Chart Updates'!$B$2,0,0,COUNTA('Automatic Chart Updates'!$B:$B)-1,1)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8" l="1"/>
  <c r="E3" i="28" s="1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2" i="27"/>
  <c r="C37" i="32"/>
  <c r="D37" i="32"/>
  <c r="E37" i="32"/>
  <c r="F37" i="32"/>
  <c r="G37" i="32"/>
  <c r="H37" i="32"/>
  <c r="I37" i="32"/>
  <c r="J37" i="32"/>
  <c r="K37" i="32"/>
  <c r="L37" i="32"/>
  <c r="M37" i="32"/>
  <c r="B37" i="32"/>
  <c r="C36" i="32"/>
  <c r="D36" i="32"/>
  <c r="E36" i="32"/>
  <c r="F36" i="32"/>
  <c r="G36" i="32"/>
  <c r="H36" i="32"/>
  <c r="I36" i="32"/>
  <c r="J36" i="32"/>
  <c r="K36" i="32"/>
  <c r="L36" i="32"/>
  <c r="M36" i="32"/>
  <c r="B36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3" i="32"/>
  <c r="D33" i="32"/>
  <c r="E33" i="32"/>
  <c r="F33" i="32"/>
  <c r="G33" i="32"/>
  <c r="H33" i="32"/>
  <c r="I33" i="32"/>
  <c r="J33" i="32"/>
  <c r="K33" i="32"/>
  <c r="L33" i="32"/>
  <c r="M33" i="32"/>
  <c r="C32" i="32"/>
  <c r="D32" i="32"/>
  <c r="E32" i="32"/>
  <c r="F32" i="32"/>
  <c r="G32" i="32"/>
  <c r="H32" i="32"/>
  <c r="I32" i="32"/>
  <c r="J32" i="32"/>
  <c r="K32" i="32"/>
  <c r="L32" i="32"/>
  <c r="M32" i="32"/>
  <c r="B33" i="32"/>
  <c r="B32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30" i="32"/>
  <c r="D30" i="32"/>
  <c r="E30" i="32"/>
  <c r="F30" i="32"/>
  <c r="G30" i="32"/>
  <c r="H30" i="32"/>
  <c r="I30" i="32"/>
  <c r="J30" i="32"/>
  <c r="K30" i="32"/>
  <c r="L30" i="32"/>
  <c r="M30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A41" i="1"/>
  <c r="AA42" i="1"/>
  <c r="AA43" i="1"/>
  <c r="AA44" i="1"/>
  <c r="AA45" i="1"/>
  <c r="AA40" i="1"/>
  <c r="Z41" i="1"/>
  <c r="Z42" i="1"/>
  <c r="Z43" i="1"/>
  <c r="Z44" i="1"/>
  <c r="Z45" i="1"/>
  <c r="Z40" i="1"/>
  <c r="AE6" i="1"/>
  <c r="AE7" i="1"/>
  <c r="AE8" i="1"/>
  <c r="AE9" i="1"/>
  <c r="AE10" i="1"/>
  <c r="AE5" i="1"/>
  <c r="AD6" i="1"/>
  <c r="AD7" i="1"/>
  <c r="AD8" i="1"/>
  <c r="AD9" i="1"/>
  <c r="AD10" i="1"/>
  <c r="AD5" i="1"/>
  <c r="AB6" i="1"/>
  <c r="AB7" i="1"/>
  <c r="AB8" i="1"/>
  <c r="AB9" i="1"/>
  <c r="AB10" i="1"/>
  <c r="AB5" i="1"/>
  <c r="AA6" i="1"/>
  <c r="AA7" i="1"/>
  <c r="AA8" i="1"/>
  <c r="AA9" i="1"/>
  <c r="AA10" i="1"/>
  <c r="AA5" i="1"/>
  <c r="Z6" i="1"/>
  <c r="Z7" i="1"/>
  <c r="Z8" i="1"/>
  <c r="Z9" i="1"/>
  <c r="Z10" i="1"/>
  <c r="Z5" i="1"/>
  <c r="Y6" i="1"/>
  <c r="Y7" i="1"/>
  <c r="Y8" i="1"/>
  <c r="Y9" i="1"/>
  <c r="Y10" i="1"/>
  <c r="Y5" i="1"/>
  <c r="X6" i="1"/>
  <c r="X7" i="1"/>
  <c r="X8" i="1"/>
  <c r="X9" i="1"/>
  <c r="X10" i="1"/>
  <c r="X5" i="1"/>
  <c r="W6" i="1"/>
  <c r="W7" i="1"/>
  <c r="W8" i="1"/>
  <c r="W9" i="1"/>
  <c r="W10" i="1"/>
  <c r="W5" i="1"/>
  <c r="V6" i="1"/>
  <c r="V7" i="1"/>
  <c r="V8" i="1"/>
  <c r="V9" i="1"/>
  <c r="V10" i="1"/>
  <c r="V5" i="1"/>
  <c r="T6" i="1"/>
  <c r="T7" i="1"/>
  <c r="T8" i="1"/>
  <c r="T9" i="1"/>
  <c r="T10" i="1"/>
  <c r="T5" i="1"/>
  <c r="S6" i="1"/>
  <c r="S7" i="1"/>
  <c r="S8" i="1"/>
  <c r="S9" i="1"/>
  <c r="S10" i="1"/>
  <c r="S5" i="1"/>
  <c r="G4" i="33"/>
  <c r="F28" i="33" s="1"/>
  <c r="H28" i="33" s="1"/>
  <c r="D18" i="7"/>
  <c r="F3" i="28" l="1"/>
  <c r="C17" i="30"/>
  <c r="E17" i="30" s="1"/>
  <c r="C46" i="30"/>
  <c r="F46" i="30" s="1"/>
  <c r="C59" i="30"/>
  <c r="D59" i="30" s="1"/>
  <c r="C40" i="30"/>
  <c r="D40" i="30" s="1"/>
  <c r="C18" i="30"/>
  <c r="E18" i="30" s="1"/>
  <c r="C61" i="30"/>
  <c r="G61" i="30" s="1"/>
  <c r="C39" i="30"/>
  <c r="D39" i="30" s="1"/>
  <c r="C60" i="30"/>
  <c r="E60" i="30" s="1"/>
  <c r="C38" i="30"/>
  <c r="D38" i="30" s="1"/>
  <c r="C37" i="30"/>
  <c r="G37" i="30" s="1"/>
  <c r="C36" i="30"/>
  <c r="F36" i="30" s="1"/>
  <c r="C24" i="30"/>
  <c r="F24" i="30" s="1"/>
  <c r="C58" i="30"/>
  <c r="F58" i="30" s="1"/>
  <c r="C16" i="30"/>
  <c r="D16" i="30" s="1"/>
  <c r="C45" i="30"/>
  <c r="D45" i="30" s="1"/>
  <c r="C23" i="30"/>
  <c r="D23" i="30" s="1"/>
  <c r="C57" i="30"/>
  <c r="C15" i="30"/>
  <c r="D15" i="30" s="1"/>
  <c r="C44" i="30"/>
  <c r="D44" i="30" s="1"/>
  <c r="C22" i="30"/>
  <c r="G22" i="30" s="1"/>
  <c r="C56" i="30"/>
  <c r="C14" i="30"/>
  <c r="F14" i="30" s="1"/>
  <c r="C43" i="30"/>
  <c r="G43" i="30" s="1"/>
  <c r="C21" i="30"/>
  <c r="G21" i="30" s="1"/>
  <c r="C55" i="30"/>
  <c r="C13" i="30"/>
  <c r="C42" i="30"/>
  <c r="E42" i="30" s="1"/>
  <c r="C20" i="30"/>
  <c r="F20" i="30" s="1"/>
  <c r="C54" i="30"/>
  <c r="C12" i="30"/>
  <c r="C41" i="30"/>
  <c r="F41" i="30" s="1"/>
  <c r="C19" i="30"/>
  <c r="G19" i="30" s="1"/>
  <c r="C53" i="30"/>
  <c r="C11" i="30"/>
  <c r="C3" i="30"/>
  <c r="F3" i="30" s="1"/>
  <c r="C25" i="30"/>
  <c r="F25" i="30" s="1"/>
  <c r="C47" i="30"/>
  <c r="D47" i="30" s="1"/>
  <c r="C4" i="30"/>
  <c r="C26" i="30"/>
  <c r="C48" i="30"/>
  <c r="C5" i="30"/>
  <c r="C27" i="30"/>
  <c r="C49" i="30"/>
  <c r="C6" i="30"/>
  <c r="C28" i="30"/>
  <c r="C50" i="30"/>
  <c r="C52" i="30"/>
  <c r="C10" i="30"/>
  <c r="C51" i="30"/>
  <c r="C9" i="30"/>
  <c r="C8" i="30"/>
  <c r="C7" i="30"/>
  <c r="C35" i="30"/>
  <c r="C34" i="30"/>
  <c r="C33" i="30"/>
  <c r="C32" i="30"/>
  <c r="C31" i="30"/>
  <c r="C2" i="30"/>
  <c r="D2" i="30" s="1"/>
  <c r="C30" i="30"/>
  <c r="C29" i="30"/>
  <c r="AC8" i="1"/>
  <c r="AD12" i="1"/>
  <c r="T12" i="1"/>
  <c r="Z12" i="1"/>
  <c r="V12" i="1"/>
  <c r="S12" i="1"/>
  <c r="U10" i="1"/>
  <c r="U9" i="1"/>
  <c r="U8" i="1"/>
  <c r="AC6" i="1"/>
  <c r="U7" i="1"/>
  <c r="U6" i="1"/>
  <c r="AC7" i="1"/>
  <c r="Y12" i="1"/>
  <c r="AF5" i="1"/>
  <c r="AF10" i="1"/>
  <c r="W12" i="1"/>
  <c r="AF9" i="1"/>
  <c r="AF8" i="1"/>
  <c r="AC5" i="1"/>
  <c r="AF7" i="1"/>
  <c r="AC10" i="1"/>
  <c r="AF6" i="1"/>
  <c r="AC9" i="1"/>
  <c r="U5" i="1"/>
  <c r="AB12" i="1"/>
  <c r="X12" i="1"/>
  <c r="AE12" i="1"/>
  <c r="AF12" i="1" s="1"/>
  <c r="AA12" i="1"/>
  <c r="F27" i="33"/>
  <c r="I27" i="33" s="1"/>
  <c r="F47" i="33"/>
  <c r="I47" i="33" s="1"/>
  <c r="F46" i="33"/>
  <c r="H46" i="33" s="1"/>
  <c r="F45" i="33"/>
  <c r="I45" i="33" s="1"/>
  <c r="F44" i="33"/>
  <c r="H44" i="33" s="1"/>
  <c r="F43" i="33"/>
  <c r="H43" i="33" s="1"/>
  <c r="F42" i="33"/>
  <c r="H42" i="33" s="1"/>
  <c r="F41" i="33"/>
  <c r="H41" i="33" s="1"/>
  <c r="F40" i="33"/>
  <c r="H40" i="33" s="1"/>
  <c r="F39" i="33"/>
  <c r="H39" i="33" s="1"/>
  <c r="F38" i="33"/>
  <c r="H38" i="33" s="1"/>
  <c r="F37" i="33"/>
  <c r="H37" i="33" s="1"/>
  <c r="F36" i="33"/>
  <c r="H36" i="33" s="1"/>
  <c r="F35" i="33"/>
  <c r="I35" i="33" s="1"/>
  <c r="F34" i="33"/>
  <c r="I34" i="33" s="1"/>
  <c r="F33" i="33"/>
  <c r="H33" i="33" s="1"/>
  <c r="F32" i="33"/>
  <c r="H32" i="33" s="1"/>
  <c r="F31" i="33"/>
  <c r="H31" i="33" s="1"/>
  <c r="F30" i="33"/>
  <c r="H30" i="33" s="1"/>
  <c r="F29" i="33"/>
  <c r="H29" i="33" s="1"/>
  <c r="I28" i="33"/>
  <c r="J3" i="34" a="1"/>
  <c r="J3" i="34" s="1"/>
  <c r="I3" i="34" a="1"/>
  <c r="I4" i="34" s="1"/>
  <c r="H3" i="34" a="1"/>
  <c r="H6" i="34" s="1"/>
  <c r="G3" i="34" a="1"/>
  <c r="G4" i="34" s="1"/>
  <c r="G36" i="30" l="1"/>
  <c r="G17" i="30"/>
  <c r="D17" i="30"/>
  <c r="G46" i="30"/>
  <c r="E36" i="30"/>
  <c r="D36" i="30"/>
  <c r="G38" i="30"/>
  <c r="G39" i="30"/>
  <c r="G40" i="30"/>
  <c r="D18" i="30"/>
  <c r="F17" i="30"/>
  <c r="G41" i="30"/>
  <c r="F37" i="30"/>
  <c r="E37" i="30"/>
  <c r="F38" i="30"/>
  <c r="E38" i="30"/>
  <c r="F60" i="30"/>
  <c r="F39" i="30"/>
  <c r="E39" i="30"/>
  <c r="F61" i="30"/>
  <c r="D60" i="30"/>
  <c r="E20" i="30"/>
  <c r="D61" i="30"/>
  <c r="D20" i="30"/>
  <c r="E46" i="30"/>
  <c r="F42" i="30"/>
  <c r="D46" i="30"/>
  <c r="E45" i="30"/>
  <c r="E24" i="30"/>
  <c r="D24" i="30"/>
  <c r="G24" i="30"/>
  <c r="E3" i="30"/>
  <c r="G25" i="30"/>
  <c r="D37" i="30"/>
  <c r="E61" i="30"/>
  <c r="G20" i="30"/>
  <c r="E41" i="30"/>
  <c r="G60" i="30"/>
  <c r="D41" i="30"/>
  <c r="F15" i="30"/>
  <c r="E22" i="30"/>
  <c r="E15" i="30"/>
  <c r="G44" i="30"/>
  <c r="F18" i="30"/>
  <c r="G47" i="30"/>
  <c r="E59" i="30"/>
  <c r="F40" i="30"/>
  <c r="G18" i="30"/>
  <c r="E40" i="30"/>
  <c r="G2" i="30"/>
  <c r="G59" i="30"/>
  <c r="E2" i="30"/>
  <c r="E23" i="30"/>
  <c r="D19" i="30"/>
  <c r="E21" i="30"/>
  <c r="F21" i="30"/>
  <c r="F59" i="30"/>
  <c r="F43" i="30"/>
  <c r="F44" i="30"/>
  <c r="F2" i="30"/>
  <c r="F16" i="30"/>
  <c r="E16" i="30"/>
  <c r="F19" i="30"/>
  <c r="E19" i="30"/>
  <c r="G16" i="30"/>
  <c r="F12" i="30"/>
  <c r="G12" i="30"/>
  <c r="D12" i="30"/>
  <c r="E12" i="30"/>
  <c r="E8" i="30"/>
  <c r="F8" i="30"/>
  <c r="G8" i="30"/>
  <c r="D8" i="30"/>
  <c r="F9" i="30"/>
  <c r="E9" i="30"/>
  <c r="G9" i="30"/>
  <c r="D9" i="30"/>
  <c r="F51" i="30"/>
  <c r="E51" i="30"/>
  <c r="D51" i="30"/>
  <c r="G51" i="30"/>
  <c r="F10" i="30"/>
  <c r="G10" i="30"/>
  <c r="D10" i="30"/>
  <c r="E10" i="30"/>
  <c r="D42" i="30"/>
  <c r="F55" i="30"/>
  <c r="D55" i="30"/>
  <c r="G55" i="30"/>
  <c r="E55" i="30"/>
  <c r="G42" i="30"/>
  <c r="D28" i="30"/>
  <c r="G28" i="30"/>
  <c r="E28" i="30"/>
  <c r="F28" i="30"/>
  <c r="E14" i="30"/>
  <c r="G14" i="30"/>
  <c r="D14" i="30"/>
  <c r="D43" i="30"/>
  <c r="E5" i="30"/>
  <c r="F5" i="30"/>
  <c r="G5" i="30"/>
  <c r="D5" i="30"/>
  <c r="E7" i="30"/>
  <c r="F7" i="30"/>
  <c r="G7" i="30"/>
  <c r="D7" i="30"/>
  <c r="F54" i="30"/>
  <c r="D54" i="30"/>
  <c r="G54" i="30"/>
  <c r="E54" i="30"/>
  <c r="F13" i="30"/>
  <c r="G13" i="30"/>
  <c r="D13" i="30"/>
  <c r="E13" i="30"/>
  <c r="G52" i="30"/>
  <c r="F52" i="30"/>
  <c r="E52" i="30"/>
  <c r="D52" i="30"/>
  <c r="F50" i="30"/>
  <c r="E50" i="30"/>
  <c r="D50" i="30"/>
  <c r="G50" i="30"/>
  <c r="D21" i="30"/>
  <c r="E43" i="30"/>
  <c r="E6" i="30"/>
  <c r="F6" i="30"/>
  <c r="G6" i="30"/>
  <c r="D6" i="30"/>
  <c r="F49" i="30"/>
  <c r="E49" i="30"/>
  <c r="D49" i="30"/>
  <c r="G49" i="30"/>
  <c r="F56" i="30"/>
  <c r="D56" i="30"/>
  <c r="G56" i="30"/>
  <c r="E56" i="30"/>
  <c r="D27" i="30"/>
  <c r="G27" i="30"/>
  <c r="E27" i="30"/>
  <c r="F27" i="30"/>
  <c r="D22" i="30"/>
  <c r="E44" i="30"/>
  <c r="F48" i="30"/>
  <c r="E48" i="30"/>
  <c r="D48" i="30"/>
  <c r="G48" i="30"/>
  <c r="D26" i="30"/>
  <c r="G26" i="30"/>
  <c r="E26" i="30"/>
  <c r="F26" i="30"/>
  <c r="F57" i="30"/>
  <c r="D57" i="30"/>
  <c r="G57" i="30"/>
  <c r="E57" i="30"/>
  <c r="G15" i="30"/>
  <c r="F22" i="30"/>
  <c r="D29" i="30"/>
  <c r="G29" i="30"/>
  <c r="E29" i="30"/>
  <c r="F29" i="30"/>
  <c r="E4" i="30"/>
  <c r="F4" i="30"/>
  <c r="G4" i="30"/>
  <c r="D4" i="30"/>
  <c r="G23" i="30"/>
  <c r="F23" i="30"/>
  <c r="D30" i="30"/>
  <c r="G30" i="30"/>
  <c r="E30" i="30"/>
  <c r="F30" i="30"/>
  <c r="F47" i="30"/>
  <c r="E47" i="30"/>
  <c r="G45" i="30"/>
  <c r="F45" i="30"/>
  <c r="F31" i="30"/>
  <c r="E31" i="30"/>
  <c r="D31" i="30"/>
  <c r="G31" i="30"/>
  <c r="E58" i="30"/>
  <c r="D58" i="30"/>
  <c r="G58" i="30"/>
  <c r="D3" i="30"/>
  <c r="F32" i="30"/>
  <c r="E32" i="30"/>
  <c r="D32" i="30"/>
  <c r="G32" i="30"/>
  <c r="F11" i="30"/>
  <c r="G11" i="30"/>
  <c r="D11" i="30"/>
  <c r="E11" i="30"/>
  <c r="G3" i="30"/>
  <c r="F33" i="30"/>
  <c r="E33" i="30"/>
  <c r="D33" i="30"/>
  <c r="G33" i="30"/>
  <c r="F53" i="30"/>
  <c r="G53" i="30"/>
  <c r="D53" i="30"/>
  <c r="E53" i="30"/>
  <c r="E25" i="30"/>
  <c r="F34" i="30"/>
  <c r="E34" i="30"/>
  <c r="D34" i="30"/>
  <c r="G34" i="30"/>
  <c r="D25" i="30"/>
  <c r="F35" i="30"/>
  <c r="E35" i="30"/>
  <c r="D35" i="30"/>
  <c r="G35" i="30"/>
  <c r="U12" i="1"/>
  <c r="AC12" i="1"/>
  <c r="H47" i="33"/>
  <c r="H45" i="33"/>
  <c r="I46" i="33"/>
  <c r="I31" i="33"/>
  <c r="I39" i="33"/>
  <c r="I42" i="33"/>
  <c r="I44" i="33"/>
  <c r="I32" i="33"/>
  <c r="I40" i="33"/>
  <c r="I43" i="33"/>
  <c r="I30" i="33"/>
  <c r="I37" i="33"/>
  <c r="I41" i="33"/>
  <c r="H34" i="33"/>
  <c r="I33" i="33"/>
  <c r="I36" i="33"/>
  <c r="I38" i="33"/>
  <c r="I29" i="33"/>
  <c r="H27" i="33"/>
  <c r="H35" i="33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32" i="23" l="1"/>
  <c r="C32" i="23"/>
  <c r="D32" i="23"/>
  <c r="E32" i="23"/>
  <c r="F32" i="23"/>
  <c r="G32" i="23"/>
  <c r="H32" i="23"/>
  <c r="I32" i="23"/>
  <c r="J32" i="23"/>
  <c r="K32" i="23"/>
  <c r="L32" i="23"/>
  <c r="M32" i="23"/>
  <c r="M35" i="23" l="1"/>
  <c r="L35" i="23"/>
  <c r="K35" i="23"/>
  <c r="J35" i="23"/>
  <c r="I35" i="23"/>
  <c r="H35" i="23"/>
  <c r="G35" i="23"/>
  <c r="F35" i="23"/>
  <c r="E35" i="23"/>
  <c r="D35" i="23"/>
  <c r="C35" i="23"/>
  <c r="B35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C28" i="20"/>
  <c r="C27" i="20"/>
  <c r="C26" i="20"/>
  <c r="C25" i="20"/>
  <c r="C24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<sst xmlns="http://schemas.openxmlformats.org/spreadsheetml/2006/main" count="13667" uniqueCount="2228">
  <si>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</si>
  <si>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</si>
  <si>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</si>
  <si>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</si>
  <si>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</si>
  <si>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</si>
  <si>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</si>
  <si>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</si>
  <si>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</si>
  <si>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</si>
  <si>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</si>
  <si>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</si>
  <si>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</si>
  <si>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</si>
  <si>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</si>
  <si>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</si>
  <si>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</si>
  <si>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</si>
  <si>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</si>
  <si>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</si>
  <si>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</si>
  <si>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</si>
  <si>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</si>
  <si>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</si>
  <si>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</si>
  <si>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</si>
  <si>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</si>
  <si>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</si>
  <si>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</si>
  <si>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</si>
  <si>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</si>
  <si>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</si>
  <si>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</si>
  <si>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</si>
  <si>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</si>
  <si>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</si>
  <si>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</si>
  <si>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</si>
  <si>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</si>
  <si>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</si>
  <si>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</si>
  <si>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</si>
  <si>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</si>
  <si>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</si>
  <si>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</si>
  <si>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</si>
  <si>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</si>
  <si>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</si>
  <si>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</si>
  <si>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</si>
  <si>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</si>
  <si>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</si>
  <si>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</si>
  <si>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</si>
  <si>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</si>
  <si>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</si>
  <si>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</si>
  <si>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</si>
  <si>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</si>
  <si>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</si>
  <si>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</si>
  <si>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</si>
  <si>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</si>
  <si>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</si>
  <si>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</si>
  <si>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</si>
  <si>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</si>
  <si>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</si>
  <si>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</si>
  <si>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</si>
  <si>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</si>
  <si>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</si>
  <si>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</si>
  <si>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</si>
  <si>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</si>
  <si>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</si>
  <si>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</si>
  <si>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</si>
  <si>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</si>
  <si>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</si>
  <si>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</si>
  <si>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</si>
  <si>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</si>
  <si>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</si>
  <si>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</si>
  <si>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</si>
  <si>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</si>
  <si>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</si>
  <si>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</si>
  <si>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</si>
  <si>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</si>
  <si>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</si>
  <si>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</si>
  <si>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</si>
  <si>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</si>
  <si>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</si>
  <si>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</si>
  <si>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</si>
  <si>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</si>
  <si>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</si>
  <si>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</si>
  <si>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</si>
  <si>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</si>
  <si>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</si>
  <si>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</si>
  <si>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</si>
  <si>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</si>
  <si>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</si>
  <si>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</si>
  <si>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</si>
  <si>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</si>
  <si>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</si>
  <si>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</si>
  <si>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</si>
  <si>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</si>
  <si>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</si>
  <si>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</si>
  <si>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</si>
  <si>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</si>
  <si>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</si>
  <si>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</si>
  <si>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</si>
  <si>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</si>
  <si>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</si>
  <si>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</si>
  <si>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</si>
  <si>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</si>
  <si>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</si>
  <si>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</si>
  <si>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</si>
  <si>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</si>
  <si>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</si>
  <si>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</si>
  <si>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</si>
  <si>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</si>
  <si>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</si>
  <si>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</si>
  <si>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</si>
  <si>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</si>
  <si>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</si>
  <si>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</si>
  <si>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</si>
  <si>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</si>
  <si>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</si>
  <si>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</si>
  <si>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</si>
  <si>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</si>
  <si>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</si>
  <si>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</si>
  <si>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</si>
  <si>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</si>
  <si>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</si>
  <si>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</si>
  <si>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</si>
  <si>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</si>
  <si>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</si>
  <si>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</si>
  <si>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</si>
  <si>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</si>
  <si>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</si>
  <si>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</si>
  <si>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</si>
  <si>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</si>
  <si>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</si>
  <si>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</si>
  <si>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</si>
  <si>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</si>
  <si>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</si>
  <si>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</si>
  <si>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</si>
  <si>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</si>
  <si>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</si>
  <si>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</si>
  <si>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</si>
  <si>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</si>
  <si>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</si>
  <si>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</si>
  <si>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</si>
  <si>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</si>
  <si>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</si>
  <si>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</si>
  <si>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</si>
  <si>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</si>
  <si>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</si>
  <si>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</si>
  <si>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</si>
  <si>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</si>
  <si>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</si>
  <si>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</si>
  <si>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</si>
  <si>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</si>
  <si>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</si>
  <si>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</si>
  <si>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</si>
  <si>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</si>
  <si>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</si>
  <si>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</si>
  <si>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</si>
  <si>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</si>
  <si>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</si>
  <si>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</si>
  <si>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</si>
  <si>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</si>
  <si>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</si>
  <si>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</si>
  <si>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</si>
  <si>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</si>
  <si>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</si>
  <si>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</si>
  <si>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</si>
  <si>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</si>
  <si>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</si>
  <si>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</si>
  <si>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</si>
  <si>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</si>
  <si>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</si>
  <si>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</si>
  <si>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</si>
  <si>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</si>
  <si>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</si>
  <si>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</si>
  <si>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</si>
  <si>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</si>
  <si>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</si>
  <si>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</si>
  <si>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</si>
  <si>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</si>
  <si>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</si>
  <si>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</si>
  <si>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</si>
  <si>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</si>
  <si>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</si>
  <si>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</si>
  <si>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</si>
  <si>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</si>
  <si>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</si>
  <si>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</si>
  <si>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</si>
  <si>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</si>
  <si>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</si>
  <si>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</si>
  <si>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</si>
  <si>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</si>
  <si>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</si>
  <si>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</si>
  <si>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</si>
  <si>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</si>
  <si>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</si>
  <si>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</si>
  <si>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</si>
  <si>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</si>
  <si>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</si>
  <si>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</si>
  <si>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</si>
  <si>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</si>
  <si>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</si>
  <si>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</si>
  <si>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</si>
  <si>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</si>
  <si>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</si>
  <si>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</si>
  <si>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</si>
  <si>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</si>
  <si>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</si>
  <si>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</si>
  <si>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</si>
  <si>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</si>
  <si>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</si>
  <si>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</si>
  <si>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</si>
  <si>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</si>
  <si>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</si>
  <si>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</si>
  <si>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</si>
  <si>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</si>
  <si>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</si>
  <si>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</si>
  <si>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</si>
  <si>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</si>
  <si>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</si>
  <si>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</si>
  <si>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</si>
  <si>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</si>
  <si>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</si>
  <si>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</si>
  <si>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</si>
  <si>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</si>
  <si>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</si>
  <si>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</si>
  <si>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</si>
  <si>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</si>
  <si>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</si>
  <si>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</si>
  <si>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</si>
  <si>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</si>
  <si>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</si>
  <si>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</si>
  <si>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</si>
  <si>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</si>
  <si>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</si>
  <si>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</si>
  <si>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</si>
  <si>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</si>
  <si>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</si>
  <si>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</si>
  <si>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</si>
  <si>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</si>
  <si>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</si>
  <si>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</si>
  <si>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</si>
  <si>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</si>
  <si>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</si>
  <si>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</si>
  <si>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</si>
  <si>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</si>
  <si>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</si>
  <si>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</si>
  <si>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</si>
  <si>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</si>
  <si>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</si>
  <si>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</si>
  <si>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</si>
  <si>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</si>
  <si>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</si>
  <si>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</si>
  <si>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</si>
  <si>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</si>
  <si>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</si>
  <si>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</si>
  <si>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</si>
  <si>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</si>
  <si>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</si>
  <si>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</si>
  <si>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</si>
  <si>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</si>
  <si>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</si>
  <si>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</si>
  <si>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</si>
  <si>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</si>
  <si>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</si>
  <si>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</si>
  <si>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</si>
  <si>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</si>
  <si>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</si>
  <si>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</si>
  <si>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</si>
  <si>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</si>
  <si>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</si>
  <si>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</si>
  <si>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</si>
  <si>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</si>
  <si>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</si>
  <si>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</si>
  <si>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</si>
  <si>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</si>
  <si>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</si>
  <si>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</si>
  <si>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</si>
  <si>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</si>
  <si>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</si>
  <si>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</si>
  <si>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</si>
  <si>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</si>
  <si>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</si>
  <si>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</si>
  <si>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</si>
  <si>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</si>
  <si>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</si>
  <si>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</si>
  <si>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</si>
  <si>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</si>
  <si>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</si>
  <si>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</si>
  <si>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</si>
  <si>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</si>
  <si>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</si>
  <si>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</si>
  <si>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</si>
  <si>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</si>
  <si>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</si>
  <si>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</si>
  <si>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</si>
  <si>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</si>
  <si>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</si>
  <si>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</si>
  <si>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</si>
  <si>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</si>
  <si>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</si>
  <si>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</si>
  <si>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</si>
  <si>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</si>
  <si>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</si>
  <si>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</si>
  <si>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</si>
  <si>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</si>
  <si>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</si>
  <si>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</si>
  <si>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</si>
  <si>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</si>
  <si>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</si>
  <si>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</si>
  <si>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</si>
  <si>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</si>
  <si>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</si>
  <si>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</si>
  <si>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</si>
  <si>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</si>
  <si>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</si>
  <si>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</si>
  <si>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</si>
  <si>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</si>
  <si>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</si>
  <si>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</si>
  <si>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</si>
  <si>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</si>
  <si>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</si>
  <si>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</si>
  <si>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</si>
  <si>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</si>
  <si>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</si>
  <si>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</si>
  <si>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</si>
  <si>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</si>
  <si>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</si>
  <si>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</si>
  <si>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</si>
  <si>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</si>
  <si>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</si>
  <si>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</si>
  <si>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</si>
  <si>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</si>
  <si>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</si>
  <si>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</si>
  <si>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</si>
  <si>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</si>
  <si>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</si>
  <si>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</si>
  <si>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</si>
  <si>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</si>
  <si>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</si>
  <si>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</si>
  <si>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</si>
  <si>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</si>
  <si>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</si>
  <si>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</si>
  <si>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</si>
  <si>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</si>
  <si>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</si>
  <si>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</si>
  <si>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</si>
  <si>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</si>
  <si>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</si>
  <si>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</si>
  <si>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</si>
  <si>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</si>
  <si>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</si>
  <si>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</si>
  <si>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</si>
  <si>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</si>
  <si>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</si>
  <si>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</si>
  <si>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</si>
  <si>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</si>
  <si>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</si>
  <si>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</si>
  <si>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</si>
  <si>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</si>
  <si>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</si>
  <si>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</si>
  <si>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</si>
  <si>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</si>
  <si>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</si>
  <si>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</si>
  <si>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</si>
  <si>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</si>
  <si>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</si>
  <si>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</si>
  <si>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</si>
  <si>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</si>
  <si>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</si>
  <si>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</si>
  <si>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</si>
  <si>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</si>
  <si>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</si>
  <si>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</si>
  <si>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</si>
  <si>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</si>
  <si>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</si>
  <si>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</si>
  <si>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</si>
  <si>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</si>
  <si>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</si>
  <si>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</si>
  <si>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</si>
  <si>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</si>
  <si>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</si>
  <si>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</si>
  <si>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</si>
  <si>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</si>
  <si>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</si>
  <si>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</si>
  <si>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</si>
  <si>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</si>
  <si>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</si>
  <si>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</si>
  <si>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</si>
  <si>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</si>
  <si>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</si>
  <si>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</si>
  <si>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</si>
  <si>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</si>
  <si>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</si>
  <si>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</si>
  <si>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</si>
  <si>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</si>
  <si>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</si>
  <si>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</si>
  <si>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</si>
  <si>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</si>
  <si>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</si>
  <si>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</si>
  <si>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</si>
  <si>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</si>
  <si>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</si>
  <si>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</si>
  <si>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</si>
  <si>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</si>
  <si>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</si>
  <si>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</si>
  <si>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</si>
  <si>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</si>
  <si>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</si>
  <si>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</si>
  <si>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</si>
  <si>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</si>
  <si>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</si>
  <si>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</si>
  <si>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</si>
  <si>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</si>
  <si>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</si>
  <si>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</si>
  <si>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</si>
  <si>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</si>
  <si>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</si>
  <si>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</si>
  <si>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</si>
  <si>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</si>
  <si>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</si>
  <si>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</si>
  <si>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</si>
  <si>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</si>
  <si>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</si>
  <si>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</si>
  <si>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</si>
  <si>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</si>
  <si>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</si>
  <si>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</si>
  <si>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</si>
  <si>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</si>
  <si>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</si>
  <si>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</si>
  <si>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</si>
  <si>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</si>
  <si>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</si>
  <si>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</si>
  <si>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</si>
  <si>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</si>
  <si>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</si>
  <si>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</si>
  <si>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</si>
  <si>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</si>
  <si>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</si>
  <si>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</si>
  <si>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</si>
  <si>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</si>
  <si>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</si>
  <si>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</si>
  <si>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</si>
  <si>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</si>
  <si>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</si>
  <si>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</si>
  <si>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</si>
  <si>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</si>
  <si>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</si>
  <si>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</si>
  <si>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</si>
  <si>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</si>
  <si>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</si>
  <si>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</si>
  <si>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</si>
  <si>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</si>
  <si>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</si>
  <si>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</si>
  <si>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</si>
  <si>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</si>
  <si>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</si>
  <si>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</si>
  <si>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</si>
  <si>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</si>
  <si>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</si>
  <si>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</si>
  <si>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</si>
  <si>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</si>
  <si>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</si>
  <si>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</si>
  <si>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</si>
  <si>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</si>
  <si>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</si>
  <si>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</si>
  <si>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</si>
  <si>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</si>
  <si>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</si>
  <si>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</si>
  <si>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</si>
  <si>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</si>
  <si>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</si>
  <si>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</si>
  <si>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</si>
  <si>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</si>
  <si>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</si>
  <si>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</si>
  <si>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</si>
  <si>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</si>
  <si>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</si>
  <si>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</si>
  <si>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</si>
  <si>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</si>
  <si>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</si>
  <si>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</si>
  <si>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</si>
  <si>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</si>
  <si>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</si>
  <si>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</si>
  <si>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</si>
  <si>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</si>
  <si>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</si>
  <si>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</si>
  <si>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</si>
  <si>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</si>
  <si>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</si>
  <si>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</si>
  <si>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</si>
  <si>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</si>
  <si>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</si>
  <si>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</si>
  <si>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</si>
  <si>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</si>
  <si>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</si>
  <si>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</si>
  <si>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</si>
  <si>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</si>
  <si>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</si>
  <si>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</si>
  <si>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</si>
  <si>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</si>
  <si>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</si>
  <si>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</si>
  <si>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</si>
  <si>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</si>
  <si>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</si>
  <si>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</si>
  <si>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</si>
  <si>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</si>
  <si>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</si>
  <si>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</si>
  <si>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</si>
  <si>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</si>
  <si>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</si>
  <si>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</si>
  <si>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</si>
  <si>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</si>
  <si>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</si>
  <si>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</si>
  <si>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</si>
  <si>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</si>
  <si>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</si>
  <si>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</si>
  <si>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</si>
  <si>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</si>
  <si>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</si>
  <si>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</si>
  <si>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</si>
  <si>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</si>
  <si>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</si>
  <si>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</si>
  <si>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</si>
  <si>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</si>
  <si>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</si>
  <si>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</si>
  <si>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</si>
  <si>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</si>
  <si>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</si>
  <si>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</si>
  <si>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</si>
  <si>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</si>
  <si>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</si>
  <si>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</si>
  <si>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</si>
  <si>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</si>
  <si>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</si>
  <si>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</si>
  <si>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</si>
  <si>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</si>
  <si>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</si>
  <si>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</si>
  <si>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</si>
  <si>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</si>
  <si>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</si>
  <si>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</si>
  <si>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</si>
  <si>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</si>
  <si>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</si>
  <si>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</si>
  <si>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</si>
  <si>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</si>
  <si>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</si>
  <si>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</si>
  <si>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</si>
  <si>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</si>
  <si>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</si>
  <si>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</si>
  <si>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</si>
  <si>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</si>
  <si>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</si>
  <si>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</si>
  <si>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</si>
  <si>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</si>
  <si>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</si>
  <si>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</si>
  <si>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</si>
  <si>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</si>
  <si>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</si>
  <si>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</si>
  <si>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</si>
  <si>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</si>
  <si>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</si>
  <si>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</si>
  <si>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</si>
  <si>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</si>
  <si>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</si>
  <si>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</si>
  <si>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</si>
  <si>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</si>
  <si>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</si>
  <si>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</si>
  <si>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</si>
  <si>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</si>
  <si>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</si>
  <si>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</si>
  <si>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</si>
  <si>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</si>
  <si>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</si>
  <si>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</si>
  <si>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</si>
  <si>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</si>
  <si>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</si>
  <si>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</si>
  <si>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</si>
  <si>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</si>
  <si>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</si>
  <si>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</si>
  <si>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</si>
  <si>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</si>
  <si>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</si>
  <si>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</si>
  <si>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</si>
  <si>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</si>
  <si>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</si>
  <si>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</si>
  <si>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</si>
  <si>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</si>
  <si>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</si>
  <si>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</si>
  <si>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</si>
  <si>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</si>
  <si>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</si>
  <si>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</si>
  <si>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</si>
  <si>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</si>
  <si>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</si>
  <si>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</si>
  <si>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</si>
  <si>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</si>
  <si>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</si>
  <si>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</si>
  <si>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</si>
  <si>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</si>
  <si>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</si>
  <si>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</si>
  <si>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</si>
  <si>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</si>
  <si>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</si>
  <si>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</si>
  <si>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</si>
  <si>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</si>
  <si>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</si>
  <si>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</si>
  <si>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</si>
  <si>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</si>
  <si>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</si>
  <si>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</si>
  <si>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</si>
  <si>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</si>
  <si>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</si>
  <si>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</si>
  <si>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</si>
  <si>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</si>
  <si>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</si>
  <si>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</si>
  <si>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</si>
  <si>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</si>
  <si>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</si>
  <si>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</si>
  <si>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</si>
  <si>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</si>
  <si>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</si>
  <si>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</si>
  <si>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</si>
  <si>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</si>
  <si>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</si>
  <si>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</si>
  <si>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</si>
  <si>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</si>
  <si>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</si>
  <si>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</si>
  <si>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</si>
  <si>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</si>
  <si>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</si>
  <si>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</si>
  <si>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</si>
  <si>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</si>
  <si>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</si>
  <si>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</si>
  <si>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</si>
  <si>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</si>
  <si>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</si>
  <si>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</si>
  <si>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</si>
  <si>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</si>
  <si>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</si>
  <si>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</si>
  <si>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</si>
  <si>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</si>
  <si>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</si>
  <si>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</si>
  <si>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</si>
  <si>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</si>
  <si>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</si>
  <si>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</si>
  <si>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</si>
  <si>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</si>
  <si>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</si>
  <si>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</si>
  <si>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</si>
  <si>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</si>
  <si>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</si>
  <si>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</si>
  <si>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</si>
  <si>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</si>
  <si>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</si>
  <si>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</si>
  <si>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</si>
  <si>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</si>
  <si>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</si>
  <si>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</si>
  <si>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</si>
  <si>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</si>
  <si>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</si>
  <si>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</si>
  <si>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</si>
  <si>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</si>
  <si>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</si>
  <si>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</si>
  <si>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</si>
  <si>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</si>
  <si>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</si>
  <si>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</si>
  <si>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</si>
  <si>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</si>
  <si>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</si>
  <si>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</si>
  <si>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</si>
  <si>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</si>
  <si>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</si>
  <si>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</si>
  <si>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</si>
  <si>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</si>
  <si>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</si>
  <si>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</si>
  <si>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</si>
  <si>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</si>
  <si>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</si>
  <si>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</si>
  <si>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</si>
  <si>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</si>
  <si>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</si>
  <si>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</si>
  <si>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</si>
  <si>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</si>
  <si>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</si>
  <si>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</si>
  <si>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</si>
  <si>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</si>
  <si>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</si>
  <si>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</si>
  <si>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</si>
  <si>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</si>
  <si>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</si>
  <si>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</si>
  <si>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</si>
  <si>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</si>
  <si>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</si>
  <si>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</si>
  <si>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</si>
  <si>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</si>
  <si>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</si>
  <si>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</si>
  <si>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</si>
  <si>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</si>
  <si>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</si>
  <si>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</si>
  <si>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</si>
  <si>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</si>
  <si>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</si>
  <si>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</si>
  <si>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</si>
  <si>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</si>
  <si>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</si>
  <si>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</si>
  <si>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</si>
  <si>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</si>
  <si>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</si>
  <si>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</si>
  <si>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</si>
  <si>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</si>
  <si>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</si>
  <si>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</si>
  <si>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</si>
  <si>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</si>
  <si>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</si>
  <si>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</si>
  <si>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</si>
  <si>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</si>
  <si>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</si>
  <si>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</si>
  <si>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</si>
  <si>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</si>
  <si>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</si>
  <si>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</si>
  <si>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</si>
  <si>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</si>
  <si>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</si>
  <si>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</si>
  <si>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</si>
  <si>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</si>
  <si>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</si>
  <si>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</si>
  <si>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</si>
  <si>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</si>
  <si>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</si>
  <si>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</si>
  <si>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</si>
  <si>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</si>
  <si>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</si>
  <si>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</si>
  <si>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</si>
  <si>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</si>
  <si>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</si>
  <si>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</si>
  <si>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</si>
  <si>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</si>
  <si>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</si>
  <si>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</si>
  <si>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</si>
  <si>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</si>
  <si>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</si>
  <si>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</si>
  <si>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</si>
  <si>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</si>
  <si>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</si>
  <si>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</si>
  <si>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</si>
  <si>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</si>
  <si>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</si>
  <si>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</si>
  <si>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</si>
  <si>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</si>
  <si>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</si>
  <si>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</si>
  <si>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</si>
  <si>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</si>
  <si>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</si>
  <si>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</si>
  <si>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</si>
  <si>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</si>
  <si>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</si>
  <si>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</si>
  <si>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</si>
  <si>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</si>
  <si>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</si>
  <si>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</si>
  <si>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</si>
  <si>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</si>
  <si>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</si>
  <si>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</si>
  <si>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</si>
  <si>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</si>
  <si>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</si>
  <si>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</si>
  <si>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</si>
  <si>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</si>
  <si>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</si>
  <si>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</si>
  <si>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</si>
  <si>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</si>
  <si>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</si>
  <si>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</si>
  <si>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</si>
  <si>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</si>
  <si>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</si>
  <si>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</si>
  <si>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</si>
  <si>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</si>
  <si>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</si>
  <si>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</si>
  <si>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</si>
  <si>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</si>
  <si>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</si>
  <si>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</si>
  <si>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</si>
  <si>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</si>
  <si>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</si>
  <si>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</si>
  <si>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</si>
  <si>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</si>
  <si>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</si>
  <si>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</si>
  <si>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</si>
  <si>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</si>
  <si>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</si>
  <si>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</si>
  <si>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</si>
  <si>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</si>
  <si>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</si>
  <si>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</si>
  <si>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</si>
  <si>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</si>
  <si>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</si>
  <si>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</si>
  <si>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</si>
  <si>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</si>
  <si>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</si>
  <si>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</si>
  <si>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</si>
  <si>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</si>
  <si>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</si>
  <si>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</si>
  <si>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</si>
  <si>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</si>
  <si>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</si>
  <si>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</si>
  <si>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</si>
  <si>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</si>
  <si>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</si>
  <si>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</si>
  <si>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</si>
  <si>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</si>
  <si>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</si>
  <si>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</si>
  <si>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</si>
  <si>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</si>
  <si>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</si>
  <si>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</si>
  <si>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</si>
  <si>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</si>
  <si>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</si>
  <si>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</si>
  <si>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</si>
  <si>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</si>
  <si>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</si>
  <si>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</si>
  <si>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</si>
  <si>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</si>
  <si>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</si>
  <si>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</si>
  <si>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</si>
  <si>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</si>
  <si>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</si>
  <si>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</si>
  <si>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</si>
  <si>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</si>
  <si>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</si>
  <si>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</si>
  <si>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</si>
  <si>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</si>
  <si>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</si>
  <si>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</si>
  <si>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</si>
  <si>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</si>
  <si>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</si>
  <si>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</si>
  <si>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</si>
  <si>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</si>
  <si>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</si>
  <si>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</si>
  <si>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</si>
  <si>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</si>
  <si>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</si>
  <si>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</si>
  <si>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</si>
  <si>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</si>
  <si>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</si>
  <si>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</si>
  <si>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</si>
  <si>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</si>
  <si>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</si>
  <si>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</si>
  <si>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</si>
  <si>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</si>
  <si>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</si>
  <si>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</si>
  <si>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</si>
  <si>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</si>
  <si>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</si>
  <si>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</si>
  <si>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</si>
  <si>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</si>
  <si>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</si>
  <si>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</si>
  <si>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</si>
  <si>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</si>
  <si>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</si>
  <si>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</si>
  <si>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</si>
  <si>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</si>
  <si>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</si>
  <si>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</si>
  <si>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</si>
  <si>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</si>
  <si>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</si>
  <si>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</si>
  <si>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</si>
  <si>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</si>
  <si>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</si>
  <si>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</si>
  <si>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</si>
  <si>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</si>
  <si>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</si>
  <si>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</si>
  <si>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</si>
  <si>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</si>
  <si>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</si>
  <si>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</si>
  <si>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</si>
  <si>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</si>
  <si>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</si>
  <si>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</si>
  <si>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</si>
  <si>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</si>
  <si>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</si>
  <si>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</si>
  <si>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</si>
  <si>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</si>
  <si>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</si>
  <si>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</si>
  <si>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</si>
  <si>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</si>
  <si>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</si>
  <si>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</si>
  <si>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</si>
  <si>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</si>
  <si>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</si>
  <si>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</si>
  <si>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</si>
  <si>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</si>
  <si>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</si>
  <si>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</si>
  <si>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</si>
  <si>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</si>
  <si>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</si>
  <si>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</si>
  <si>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</si>
  <si>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</si>
  <si>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</si>
  <si>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</si>
  <si>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</si>
  <si>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</si>
  <si>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</si>
  <si>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</si>
  <si>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</si>
  <si>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</si>
  <si>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</si>
  <si>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</si>
  <si>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</si>
  <si>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</si>
  <si>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</si>
  <si>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</si>
  <si>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</si>
  <si>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</si>
  <si>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</si>
  <si>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</si>
  <si>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</si>
  <si>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</si>
  <si>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</si>
  <si>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</si>
  <si>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</si>
  <si>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</si>
  <si>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</si>
  <si>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</si>
  <si>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</si>
  <si>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</si>
  <si>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</si>
  <si>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</si>
  <si>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</si>
  <si>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</si>
  <si>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</si>
  <si>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</si>
  <si>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</si>
  <si>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</si>
  <si>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</si>
  <si>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</si>
  <si>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</si>
  <si>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</si>
  <si>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</si>
  <si>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</si>
  <si>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</si>
  <si>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</si>
  <si>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</si>
  <si>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</si>
  <si>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</si>
  <si>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</si>
  <si>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</si>
  <si>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</si>
  <si>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</si>
  <si>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</si>
  <si>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</si>
  <si>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</si>
  <si>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</si>
  <si>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</si>
  <si>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</si>
  <si>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</si>
  <si>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</si>
  <si>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</si>
  <si>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</si>
  <si>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</si>
  <si>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</si>
  <si>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</si>
  <si>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</si>
  <si>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</si>
  <si>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</si>
  <si>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</si>
  <si>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</si>
  <si>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</si>
  <si>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</si>
  <si>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</si>
  <si>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</si>
  <si>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</si>
  <si>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</si>
  <si>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</si>
  <si>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</si>
  <si>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</si>
  <si>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</si>
  <si>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</si>
  <si>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</si>
  <si>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</si>
  <si>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</si>
  <si>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</si>
  <si>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</si>
  <si>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</si>
  <si>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</si>
  <si>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</si>
  <si>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</si>
  <si>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</si>
  <si>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</si>
  <si>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</si>
  <si>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</si>
  <si>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</si>
  <si>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</si>
  <si>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</si>
  <si>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</si>
  <si>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</si>
  <si>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</si>
  <si>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</si>
  <si>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</si>
  <si>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</si>
  <si>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</si>
  <si>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</si>
  <si>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</si>
  <si>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</si>
  <si>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</si>
  <si>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</si>
  <si>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</si>
  <si>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</si>
  <si>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</si>
  <si>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</si>
  <si>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</si>
  <si>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</si>
  <si>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</si>
  <si>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</si>
  <si>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</si>
  <si>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</si>
  <si>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</si>
  <si>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</si>
  <si>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</si>
  <si>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</si>
  <si>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</si>
  <si>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</si>
  <si>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</si>
  <si>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</si>
  <si>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</si>
  <si>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</si>
  <si>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</si>
  <si>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</si>
  <si>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</si>
  <si>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</si>
  <si>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</si>
  <si>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</si>
  <si>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</si>
  <si>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</si>
  <si>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</si>
  <si>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</si>
  <si>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</si>
  <si>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</si>
  <si>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</si>
  <si>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</si>
  <si>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</si>
  <si>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</si>
  <si>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</si>
  <si>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</si>
  <si>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</si>
  <si>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</si>
  <si>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</si>
  <si>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</si>
  <si>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</si>
  <si>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</si>
  <si>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</si>
  <si>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</si>
  <si>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</si>
  <si>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</si>
  <si>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</si>
  <si>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</si>
  <si>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</si>
  <si>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</si>
  <si>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</si>
  <si>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</si>
  <si>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</si>
  <si>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</si>
  <si>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</si>
  <si>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</si>
  <si>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</si>
  <si>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</si>
  <si>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</si>
  <si>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</si>
  <si>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</si>
  <si>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</si>
  <si>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</si>
  <si>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</si>
  <si>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</si>
  <si>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</si>
  <si>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</si>
  <si>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</si>
  <si>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</si>
  <si>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</si>
  <si>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</si>
  <si>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</si>
  <si>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</si>
  <si>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</si>
  <si>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</si>
  <si>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</si>
  <si>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</si>
  <si>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</si>
  <si>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</si>
  <si>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</si>
  <si>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</si>
  <si>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</si>
  <si>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</si>
  <si>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</si>
  <si>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</si>
  <si>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</si>
  <si>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</si>
  <si>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</si>
  <si>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</si>
  <si>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</si>
  <si>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</si>
  <si>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</si>
  <si>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</si>
  <si>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</si>
  <si>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</si>
  <si>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</si>
  <si>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</si>
  <si>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</si>
  <si>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</si>
  <si>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</si>
  <si>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</si>
  <si>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</si>
  <si>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</si>
  <si>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</si>
  <si>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</si>
  <si>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</si>
  <si>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</si>
  <si>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</si>
  <si>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</si>
  <si>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</si>
  <si>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</si>
  <si>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</si>
  <si>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</si>
  <si>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</si>
  <si>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</si>
  <si>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</si>
  <si>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</si>
  <si>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</si>
  <si>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</si>
  <si>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</si>
  <si>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</si>
  <si>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</si>
  <si>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</si>
  <si>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</si>
  <si>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</si>
  <si>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</si>
  <si>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</si>
  <si>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</si>
  <si>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</si>
  <si>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</si>
  <si>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</si>
  <si>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</si>
  <si>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</si>
  <si>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</si>
  <si>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</si>
  <si>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</si>
  <si>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</si>
  <si>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</si>
  <si>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</si>
  <si>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</si>
  <si>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</si>
  <si>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</si>
  <si>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</si>
  <si>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</si>
  <si>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</si>
  <si>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</si>
  <si>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</si>
  <si>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</si>
  <si>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</si>
  <si>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</si>
  <si>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</si>
  <si>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</si>
  <si>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</si>
  <si>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</si>
  <si>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</si>
  <si>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</si>
  <si>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</si>
  <si>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</si>
  <si>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</si>
  <si>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</si>
  <si>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</si>
  <si>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</si>
  <si>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</si>
  <si>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</si>
  <si>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</si>
  <si>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</si>
  <si>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</si>
  <si>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</si>
  <si>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</si>
  <si>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</si>
  <si>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</si>
  <si>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</si>
  <si>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</si>
  <si>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</si>
  <si>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</si>
  <si>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</si>
  <si>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</si>
  <si>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</si>
  <si>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</si>
  <si>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</si>
  <si>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</si>
  <si>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</si>
  <si>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</si>
  <si>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</si>
  <si>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</si>
  <si>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</si>
  <si>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</si>
  <si>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</si>
  <si>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</si>
  <si>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</si>
  <si>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</si>
  <si>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</si>
  <si>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</si>
  <si>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</si>
  <si>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</si>
  <si>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</si>
  <si>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</si>
  <si>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</si>
  <si>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</si>
  <si>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</si>
  <si>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</si>
  <si>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</si>
  <si>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</si>
  <si>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</si>
  <si>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</si>
  <si>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</si>
  <si>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</si>
  <si>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</si>
  <si>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</si>
  <si>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</si>
  <si>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</si>
  <si>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</si>
  <si>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</si>
  <si>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</si>
  <si>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</si>
  <si>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</si>
  <si>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</si>
  <si>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</si>
  <si>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</si>
  <si>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</si>
  <si>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</si>
  <si>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</si>
  <si>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</si>
  <si>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</si>
  <si>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</si>
  <si>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</si>
  <si>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</si>
  <si>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</si>
  <si>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</si>
  <si>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</si>
  <si>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</si>
  <si>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</si>
  <si>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</si>
  <si>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</si>
  <si>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</si>
  <si>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</si>
  <si>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</si>
  <si>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</si>
  <si>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</si>
  <si>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</si>
  <si>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</si>
  <si>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</si>
  <si>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</si>
  <si>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</si>
  <si>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</si>
  <si>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</si>
  <si>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</si>
  <si>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</si>
  <si>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</si>
  <si>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</si>
  <si>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</si>
  <si>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</si>
  <si>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</si>
  <si>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</si>
  <si>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</si>
  <si>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</si>
  <si>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</si>
  <si>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</si>
  <si>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</si>
  <si>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</si>
  <si>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</si>
  <si>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</si>
  <si>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</si>
  <si>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</si>
  <si>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</si>
  <si>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</si>
  <si>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</si>
  <si>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</si>
  <si>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</si>
  <si>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</si>
  <si>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</si>
  <si>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</si>
  <si>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</si>
  <si>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</si>
  <si>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</si>
  <si>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</si>
  <si>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</si>
  <si>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</si>
  <si>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</si>
  <si>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</si>
  <si>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</si>
  <si>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</si>
  <si>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</si>
  <si>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</si>
  <si>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</si>
  <si>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</si>
  <si>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</si>
  <si>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</si>
  <si>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</si>
  <si>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</si>
  <si>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</si>
  <si>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</si>
  <si>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</si>
  <si>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</si>
  <si>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</si>
  <si>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</si>
  <si>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</si>
  <si>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</si>
  <si>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</si>
  <si>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</si>
  <si>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</si>
  <si>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</si>
  <si>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</si>
  <si>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</si>
  <si>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</si>
  <si>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</si>
  <si>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</si>
  <si>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</si>
  <si>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</si>
  <si>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</si>
  <si>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</si>
  <si>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</si>
  <si>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</si>
  <si>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</si>
  <si>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</si>
  <si>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</si>
  <si>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</si>
  <si>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</si>
  <si>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</si>
  <si>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</si>
  <si>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</si>
  <si>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</si>
  <si>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</si>
  <si>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</si>
  <si>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</si>
  <si>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</si>
  <si>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</si>
  <si>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</si>
  <si>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</si>
  <si>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</si>
  <si>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</si>
  <si>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</si>
  <si>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</si>
  <si>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</si>
  <si>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</si>
  <si>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</si>
  <si>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</si>
  <si>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</si>
  <si>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</si>
  <si>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</si>
  <si>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</si>
  <si>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</si>
  <si>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</si>
  <si>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</si>
  <si>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</si>
  <si>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</si>
  <si>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</si>
  <si>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</si>
  <si>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</si>
  <si>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</si>
  <si>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</si>
  <si>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</si>
  <si>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</si>
  <si>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</si>
  <si>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</si>
  <si>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</si>
  <si>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</si>
  <si>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</si>
  <si>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</si>
  <si>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</si>
  <si>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</si>
  <si>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</si>
  <si>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</si>
  <si>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</si>
  <si>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</si>
  <si>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</si>
  <si>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</si>
  <si>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</si>
  <si>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</si>
  <si>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</si>
  <si>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</si>
  <si>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</si>
  <si>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</si>
  <si>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</si>
  <si>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</si>
  <si>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</si>
  <si>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</si>
  <si>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</si>
  <si>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</si>
  <si>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</si>
  <si>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</si>
  <si>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</si>
  <si>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</si>
  <si>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</si>
  <si>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</si>
  <si>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</si>
  <si>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</si>
  <si>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</si>
  <si>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</si>
  <si>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</si>
  <si>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</si>
  <si>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</si>
  <si>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</si>
  <si>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</si>
  <si>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</si>
  <si>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</si>
  <si>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</si>
  <si>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</si>
  <si>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</si>
  <si>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</si>
  <si>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</si>
  <si>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</si>
  <si>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</si>
  <si>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</si>
  <si>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</si>
  <si>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</si>
  <si>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</si>
  <si>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</si>
  <si>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</si>
  <si>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</si>
  <si>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</si>
  <si>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</si>
  <si>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</si>
  <si>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</si>
  <si>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</si>
  <si>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</si>
  <si>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</si>
  <si>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</si>
  <si>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</si>
  <si>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</si>
  <si>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</si>
  <si>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</si>
  <si>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</si>
  <si>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</si>
  <si>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</si>
  <si>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</si>
  <si>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</si>
  <si>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</si>
  <si>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</si>
  <si>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</si>
  <si>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</si>
  <si>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</si>
  <si>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</si>
  <si>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</si>
  <si>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</si>
  <si>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</si>
  <si>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</si>
  <si>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</si>
  <si>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</si>
  <si>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</si>
  <si>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</si>
  <si>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</si>
  <si>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</si>
  <si>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</si>
  <si>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</si>
  <si>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</si>
  <si>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</si>
  <si>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</si>
  <si>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</si>
  <si>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</si>
  <si>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</si>
  <si>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</si>
  <si>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</si>
  <si>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</si>
  <si>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</si>
  <si>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</si>
  <si>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</si>
  <si>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</si>
  <si>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</si>
  <si>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</si>
  <si>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</si>
  <si>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</si>
  <si>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</si>
  <si>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</si>
  <si>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</si>
  <si>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</si>
  <si>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</si>
  <si>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</si>
  <si>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</si>
  <si>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</si>
  <si>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</si>
  <si>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</si>
  <si>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</si>
  <si>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</si>
  <si>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</si>
  <si>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</si>
  <si>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</si>
  <si>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</si>
  <si>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</si>
  <si>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</si>
  <si>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</si>
  <si>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</si>
  <si>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</si>
  <si>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</si>
  <si>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</si>
  <si>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</si>
  <si>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</si>
  <si>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</si>
  <si>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</si>
  <si>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</si>
  <si>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</si>
  <si>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</si>
  <si>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</si>
  <si>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</si>
  <si>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</si>
  <si>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</si>
  <si>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</si>
  <si>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</si>
  <si>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</si>
  <si>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</si>
  <si>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</si>
  <si>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</si>
  <si>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</si>
  <si>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</si>
  <si>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</si>
  <si>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</si>
  <si>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</si>
  <si>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</si>
  <si>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</si>
  <si>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</si>
  <si>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</si>
  <si>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</si>
  <si>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</si>
  <si>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</si>
  <si>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</si>
  <si>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</si>
  <si>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</si>
  <si>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</si>
  <si>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</si>
  <si>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</si>
  <si>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</si>
  <si>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</si>
  <si>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</si>
  <si>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</si>
  <si>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</si>
  <si>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</si>
  <si>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</si>
  <si>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</si>
  <si>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</si>
  <si>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</si>
  <si>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</si>
  <si>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</si>
  <si>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</si>
  <si>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</si>
  <si>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</si>
  <si>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</si>
  <si>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</si>
  <si>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</si>
  <si>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</si>
  <si>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</si>
  <si>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</si>
  <si>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</si>
  <si>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</si>
  <si>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</si>
  <si>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</si>
  <si>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</si>
  <si>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</si>
  <si>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</si>
  <si>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</si>
  <si>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</si>
  <si>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</si>
  <si>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</si>
  <si>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</si>
  <si>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</si>
  <si>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</si>
  <si>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</si>
  <si>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</si>
  <si>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</si>
  <si>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</si>
  <si>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</si>
  <si>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</si>
  <si>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</si>
  <si>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</si>
  <si>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</si>
  <si>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</si>
  <si>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</si>
  <si>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</si>
  <si>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</si>
  <si>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</si>
  <si>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</si>
  <si>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</si>
  <si>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</si>
  <si>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</si>
  <si>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</si>
  <si>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</si>
  <si>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</si>
  <si>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</si>
  <si>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</si>
  <si>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</si>
  <si>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</si>
  <si>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</si>
  <si>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</si>
  <si>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</si>
  <si>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</si>
  <si>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</si>
  <si>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</si>
  <si>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</si>
  <si>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</si>
  <si>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</si>
  <si>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</si>
  <si>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</si>
  <si>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</si>
  <si>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</si>
  <si>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</si>
  <si>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</si>
  <si>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</si>
  <si>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</si>
  <si>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</si>
  <si>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</si>
  <si>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</si>
  <si>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</si>
  <si>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</si>
  <si>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</si>
  <si>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</si>
  <si>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</si>
  <si>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</si>
  <si>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</si>
  <si>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</si>
  <si>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</si>
  <si>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</si>
  <si>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</si>
  <si>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</si>
  <si>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</si>
  <si>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</si>
  <si>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</si>
  <si>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</si>
  <si>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</si>
  <si>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</si>
  <si>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</si>
  <si>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</si>
  <si>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</si>
  <si>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</si>
  <si>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</si>
  <si>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</si>
  <si>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</si>
  <si>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</si>
  <si>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</si>
  <si>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</si>
  <si>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</si>
  <si>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</si>
  <si>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</si>
  <si>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</si>
  <si>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</si>
  <si>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</si>
  <si>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</si>
  <si>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</si>
  <si>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</si>
  <si>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</si>
  <si>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</si>
  <si>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</si>
  <si>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</si>
  <si>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</si>
  <si>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</si>
  <si>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</si>
  <si>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</si>
  <si>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</si>
  <si>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</si>
  <si>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</si>
  <si>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</si>
  <si>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</si>
  <si>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</si>
  <si>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</si>
  <si>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</si>
  <si>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</si>
  <si>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</si>
  <si>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</si>
  <si>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</si>
  <si>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</si>
  <si>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</si>
  <si>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</si>
  <si>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</si>
  <si>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</si>
  <si>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</si>
  <si>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</si>
  <si>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</si>
  <si>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</si>
  <si>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</si>
  <si>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</si>
  <si>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</si>
  <si>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</si>
  <si>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</si>
  <si>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</si>
  <si>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</si>
  <si>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</si>
  <si>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</si>
  <si>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</si>
  <si>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</si>
  <si>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</si>
  <si>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</si>
  <si>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</si>
  <si>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</si>
  <si>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</si>
  <si>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</si>
  <si>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</si>
  <si>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</si>
  <si>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</si>
  <si>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</si>
  <si>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</si>
  <si>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</si>
  <si>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</si>
  <si>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</si>
  <si>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</si>
  <si>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</si>
  <si>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</si>
  <si>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</si>
  <si>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</si>
  <si>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</si>
  <si>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</si>
  <si>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</si>
  <si>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</si>
  <si>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</si>
  <si>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</si>
  <si>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</si>
  <si>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</si>
  <si>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</si>
  <si>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</si>
  <si>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</si>
  <si>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</si>
  <si>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</si>
  <si>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</si>
  <si>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</si>
  <si>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</si>
  <si>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</si>
  <si>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</si>
  <si>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</si>
  <si>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</si>
  <si>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</si>
  <si>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</si>
  <si>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</si>
  <si>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</si>
  <si>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</si>
  <si>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</si>
  <si>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</si>
  <si>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</si>
  <si>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</si>
  <si>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</si>
  <si>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</si>
  <si>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</si>
  <si>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</si>
  <si>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</si>
  <si>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</si>
  <si>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</si>
  <si>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</si>
  <si>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</si>
  <si>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</si>
  <si>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</si>
  <si>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</si>
  <si>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</si>
  <si>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</si>
  <si>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</si>
  <si>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</si>
  <si>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</si>
  <si>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</si>
  <si>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</si>
  <si>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</si>
  <si>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</si>
  <si>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</si>
  <si>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</si>
  <si>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</si>
  <si>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</si>
  <si>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</si>
  <si>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</si>
  <si>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</si>
  <si>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</si>
  <si>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</si>
  <si>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</si>
  <si>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</si>
  <si>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</si>
  <si>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</si>
  <si>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</si>
  <si>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</si>
  <si>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</si>
  <si>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</si>
  <si>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</si>
  <si>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</si>
  <si>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</si>
  <si>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</si>
  <si>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</si>
  <si>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</si>
  <si>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</si>
  <si>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</si>
  <si>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</si>
  <si>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</si>
  <si>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</si>
  <si>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</si>
  <si>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</si>
  <si>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</si>
  <si>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</si>
  <si>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</si>
  <si>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</si>
  <si>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</si>
  <si>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</si>
  <si>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</si>
  <si>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</si>
  <si>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</si>
  <si>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</si>
  <si>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</si>
  <si>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</si>
  <si>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</si>
  <si>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</si>
  <si>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</si>
  <si>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</si>
  <si>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</si>
  <si>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</si>
  <si>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</si>
  <si>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</si>
  <si>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</si>
  <si>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</si>
  <si>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</si>
  <si>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</si>
  <si>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</si>
  <si>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</si>
  <si>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</si>
  <si>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</si>
  <si>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</si>
  <si>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</si>
  <si>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</si>
  <si>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</si>
  <si>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</si>
  <si>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</si>
  <si>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</si>
  <si>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</si>
  <si>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</si>
  <si>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</si>
  <si>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</si>
  <si>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</si>
  <si>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</si>
  <si>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</si>
  <si>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</si>
  <si>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</si>
  <si>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</si>
  <si>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</si>
  <si>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</si>
  <si>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</si>
  <si>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</si>
  <si>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</si>
  <si>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</si>
  <si>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</si>
  <si>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</si>
  <si>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</si>
  <si>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</si>
  <si>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</si>
  <si>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</si>
  <si>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</si>
  <si>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</si>
  <si>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</si>
  <si>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</si>
  <si>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</si>
  <si>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</si>
  <si>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</si>
  <si>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</si>
  <si>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</si>
  <si>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</si>
  <si>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</si>
  <si>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</si>
  <si>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</si>
  <si>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</si>
  <si>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</si>
  <si>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</si>
  <si>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</si>
  <si>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</si>
  <si>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</si>
  <si>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</si>
  <si>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</si>
  <si>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</si>
  <si>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</si>
  <si>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</si>
  <si>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</si>
  <si>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</si>
  <si>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</si>
  <si>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</si>
  <si>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</si>
  <si>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</si>
  <si>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</si>
  <si>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</si>
  <si>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</si>
  <si>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</si>
  <si>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</si>
  <si>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</si>
  <si>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</si>
  <si>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</si>
  <si>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</si>
  <si>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</si>
  <si>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</si>
  <si>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</si>
  <si>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</si>
  <si>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</si>
  <si>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</si>
  <si>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</si>
  <si>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</si>
  <si>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</si>
  <si>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</si>
  <si>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</si>
  <si>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</si>
  <si>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</si>
  <si>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</si>
  <si>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</si>
  <si>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</si>
  <si>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</si>
  <si>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</si>
  <si>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</si>
  <si>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</si>
  <si>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</si>
  <si>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</si>
  <si>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</si>
  <si>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</si>
  <si>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</si>
  <si>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</si>
  <si>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</si>
  <si>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</si>
  <si>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</si>
  <si>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</si>
  <si>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</si>
  <si>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</si>
  <si>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</si>
  <si>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</si>
  <si>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</si>
  <si>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</si>
  <si>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</si>
  <si>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</si>
  <si>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</si>
  <si>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</si>
  <si>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</si>
  <si>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</si>
  <si>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</si>
  <si>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</si>
  <si>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</si>
  <si>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</si>
  <si>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</si>
  <si>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</si>
  <si>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</si>
  <si>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</si>
  <si>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</si>
  <si>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</si>
  <si>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</si>
  <si>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</si>
  <si>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</si>
  <si>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</si>
  <si>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</si>
  <si>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</si>
  <si>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>Promo</t>
  </si>
  <si>
    <t>Select Year :</t>
  </si>
  <si>
    <t>Select Metric 1 :</t>
  </si>
  <si>
    <t>Select Metric 2 :</t>
  </si>
  <si>
    <t>PercentRank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</si>
</sst>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  <numFmt numFmtId="173" formatCode="#,##0.0"/>
    <numFmt numFmtId="174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0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6" fontId="1" fillId="0" borderId="12" xfId="6" applyNumberFormat="1" applyFon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3" fontId="1" fillId="0" borderId="12" xfId="6" applyNumberFormat="1" applyFont="1" applyFill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37" fontId="13" fillId="0" borderId="12" xfId="6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6" fontId="21" fillId="11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73" fontId="21" fillId="8" borderId="11" xfId="0" applyNumberFormat="1" applyFont="1" applyFill="1" applyBorder="1" applyAlignment="1">
      <alignment horizontal="center" vertical="center"/>
    </xf>
    <xf numFmtId="174" fontId="21" fillId="8" borderId="11" xfId="0" applyNumberFormat="1" applyFont="1" applyFill="1" applyBorder="1" applyAlignment="1">
      <alignment horizontal="center" vertical="center"/>
    </xf>
    <xf numFmtId="170" fontId="2" fillId="2" borderId="11" xfId="0" applyNumberFormat="1" applyFont="1" applyFill="1" applyBorder="1" applyAlignment="1">
      <alignment horizontal="center"/>
    </xf>
    <xf numFmtId="9" fontId="2" fillId="2" borderId="11" xfId="4" applyFont="1" applyFill="1" applyBorder="1" applyAlignment="1">
      <alignment horizontal="center"/>
    </xf>
    <xf numFmtId="171" fontId="2" fillId="2" borderId="11" xfId="4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12" fillId="13" borderId="0" xfId="0" applyFont="1" applyFill="1"/>
    <xf numFmtId="0" fontId="0" fillId="13" borderId="0" xfId="0" applyFill="1"/>
    <xf numFmtId="0" fontId="14" fillId="13" borderId="11" xfId="0" applyFont="1" applyFill="1" applyBorder="1" applyAlignment="1">
      <alignment horizontal="center"/>
    </xf>
    <xf numFmtId="0" fontId="23" fillId="13" borderId="11" xfId="0" applyFont="1" applyFill="1" applyBorder="1" applyAlignment="1">
      <alignment horizontal="center"/>
    </xf>
    <xf numFmtId="0" fontId="21" fillId="0" borderId="0" xfId="0" applyFont="1"/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1" defaultTableStyle="TableStyleMedium2" defaultPivotStyle="PivotStyleLight16">
    <tableStyle name="Invisible" pivot="0" table="0" count="0" xr9:uid="{5ABF7A94-2D4B-47DA-88E8-5AF1638188CB}"/>
  </tableStyles>
  <colors>
    <mruColors>
      <color rgb="FFFD917F"/>
      <color rgb="FF003300"/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SPEND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FF4-BC1D-729EA65841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6"/>
        <c:axId val="573372271"/>
        <c:axId val="573363151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26E-4FF4-BC1D-729EA658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860847"/>
        <c:axId val="754858447"/>
      </c:lineChart>
      <c:catAx>
        <c:axId val="5733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73363151"/>
        <c:crosses val="autoZero"/>
        <c:auto val="1"/>
        <c:lblAlgn val="ctr"/>
        <c:lblOffset val="100"/>
        <c:noMultiLvlLbl val="0"/>
      </c:catAx>
      <c:valAx>
        <c:axId val="573363151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73372271"/>
        <c:crosses val="autoZero"/>
        <c:crossBetween val="between"/>
        <c:majorUnit val="200000"/>
      </c:valAx>
      <c:valAx>
        <c:axId val="754858447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4860847"/>
        <c:crosses val="max"/>
        <c:crossBetween val="between"/>
      </c:valAx>
      <c:catAx>
        <c:axId val="754860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4858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FF4-BC1D-729EA65841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6"/>
        <c:axId val="573372271"/>
        <c:axId val="573363151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26E-4FF4-BC1D-729EA658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76735"/>
        <c:axId val="880964255"/>
      </c:lineChart>
      <c:catAx>
        <c:axId val="5733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73363151"/>
        <c:crosses val="autoZero"/>
        <c:auto val="1"/>
        <c:lblAlgn val="ctr"/>
        <c:lblOffset val="100"/>
        <c:noMultiLvlLbl val="0"/>
      </c:catAx>
      <c:valAx>
        <c:axId val="573363151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73372271"/>
        <c:crosses val="autoZero"/>
        <c:crossBetween val="between"/>
        <c:majorUnit val="200"/>
      </c:valAx>
      <c:valAx>
        <c:axId val="8809642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80976735"/>
        <c:crosses val="max"/>
        <c:crossBetween val="between"/>
      </c:valAx>
      <c:catAx>
        <c:axId val="880976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0964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B-4C99-9F63-319EE3196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59484351"/>
        <c:axId val="859486271"/>
      </c:barChart>
      <c:catAx>
        <c:axId val="85948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9486271"/>
        <c:crosses val="autoZero"/>
        <c:auto val="1"/>
        <c:lblAlgn val="ctr"/>
        <c:lblOffset val="100"/>
        <c:noMultiLvlLbl val="0"/>
      </c:catAx>
      <c:valAx>
        <c:axId val="859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948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3-4794-8A19-F792A640F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74000175"/>
        <c:axId val="873999695"/>
      </c:barChart>
      <c:catAx>
        <c:axId val="8740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73999695"/>
        <c:crosses val="autoZero"/>
        <c:auto val="1"/>
        <c:lblAlgn val="ctr"/>
        <c:lblOffset val="100"/>
        <c:noMultiLvlLbl val="0"/>
      </c:catAx>
      <c:valAx>
        <c:axId val="8739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740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Sales</a:t>
            </a:r>
            <a:r>
              <a:rPr lang="en-IN" baseline="0">
                <a:solidFill>
                  <a:schemeClr val="bg1"/>
                </a:solidFill>
              </a:rPr>
              <a:t>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D-462C-BEC1-78C7298CE895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D-462C-BEC1-78C7298CE895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6D-462C-BEC1-78C7298CE895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6D-462C-BEC1-78C7298CE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89775663"/>
        <c:axId val="989776143"/>
      </c:barChart>
      <c:catAx>
        <c:axId val="98977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776143"/>
        <c:crosses val="autoZero"/>
        <c:auto val="1"/>
        <c:lblAlgn val="ctr"/>
        <c:lblOffset val="100"/>
        <c:noMultiLvlLbl val="0"/>
      </c:catAx>
      <c:valAx>
        <c:axId val="9897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897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047423"/>
        <c:axId val="1232064703"/>
      </c:lineChart>
      <c:catAx>
        <c:axId val="123204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32064703"/>
        <c:crosses val="autoZero"/>
        <c:auto val="1"/>
        <c:lblAlgn val="ctr"/>
        <c:lblOffset val="100"/>
        <c:noMultiLvlLbl val="0"/>
      </c:catAx>
      <c:valAx>
        <c:axId val="123206470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3204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7.5093087558243149E-2"/>
          <c:y val="0.14305188330992499"/>
          <c:w val="0.90287845965957192"/>
          <c:h val="0.6902169096831311"/>
        </c:manualLayout>
      </c:layout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8048839334699102E-3"/>
                  <c:y val="-3.4524665380419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4-4145-B6C4-166A682A5CAC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1.3413419768125384E-2"/>
                  <c:y val="0.17201553641286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4-4145-B6C4-166A682A5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493023"/>
        <c:axId val="539491583"/>
      </c:lineChart>
      <c:dateAx>
        <c:axId val="539493023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9491583"/>
        <c:crosses val="autoZero"/>
        <c:auto val="1"/>
        <c:lblOffset val="100"/>
        <c:baseTimeUnit val="days"/>
      </c:dateAx>
      <c:valAx>
        <c:axId val="53949158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94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Tickets</a:t>
            </a:r>
            <a:r>
              <a:rPr lang="en-IN" baseline="0">
                <a:solidFill>
                  <a:schemeClr val="bg1"/>
                </a:solidFill>
              </a:rPr>
              <a:t> Sales by Genre by Month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2-4372-B101-DAAC23262F48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2-4372-B101-DAAC23262F48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2-4372-B101-DAAC23262F48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2-4372-B101-DAAC2326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917023"/>
        <c:axId val="545086623"/>
      </c:areaChart>
      <c:catAx>
        <c:axId val="878917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5086623"/>
        <c:crosses val="autoZero"/>
        <c:auto val="1"/>
        <c:lblAlgn val="ctr"/>
        <c:lblOffset val="100"/>
        <c:noMultiLvlLbl val="0"/>
      </c:catAx>
      <c:valAx>
        <c:axId val="5450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7891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Tickets</a:t>
            </a:r>
            <a:r>
              <a:rPr lang="en-IN" baseline="0"/>
              <a:t> Sales by Genre by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3-457F-860B-112EF842ABDD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3-457F-860B-112EF842ABDD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3-457F-860B-112EF842ABDD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3-457F-860B-112EF842A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59871"/>
        <c:axId val="298763711"/>
      </c:areaChart>
      <c:catAx>
        <c:axId val="298759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98763711"/>
        <c:crosses val="autoZero"/>
        <c:auto val="1"/>
        <c:lblAlgn val="ctr"/>
        <c:lblOffset val="100"/>
        <c:noMultiLvlLbl val="0"/>
      </c:catAx>
      <c:valAx>
        <c:axId val="2987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9875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AC-4604-A875-6F5B66F57C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AC-4604-A875-6F5B66F57C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AC-4604-A875-6F5B66F57C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AC-4604-A875-6F5B66F57C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D-44C4-AD48-26001691E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E0-4471-8147-D7259C3D2E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04-4380-9464-12CDC413B6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4E0-4471-8147-D7259C3D2EC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4E0-4471-8147-D7259C3D2EC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12461B3-CD6A-4DEB-9AE9-A7ABF90ADFC6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 </a:t>
                    </a:r>
                    <a:fld id="{6B91106C-834F-4FBA-B366-C85E483F335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4E0-4471-8147-D7259C3D2EC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EE709F-ABD6-4642-8AAB-799AA9A716AD}" type="PERCENTAGE">
                      <a:rPr lang="en-US" baseline="0"/>
                      <a:pPr/>
                      <a:t>[PERCENTAGE]</a:t>
                    </a:fld>
                    <a:endParaRPr lang="en-PK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4E0-4471-8147-D7259C3D2EC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C6D834-79F3-41C8-9DB5-49DCF02A20B8}" type="PERCENTAGE">
                      <a:rPr lang="en-US" baseline="0"/>
                      <a:pPr/>
                      <a:t>[PERCENTAGE]</a:t>
                    </a:fld>
                    <a:endParaRPr lang="en-PK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4E0-4471-8147-D7259C3D2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71-8147-D7259C3D2EC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41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4E0-4471-8147-D7259C3D2EC5}"/>
              </c:ext>
            </c:extLst>
          </c:dPt>
          <c:dPt>
            <c:idx val="1"/>
            <c:bubble3D val="0"/>
            <c:spPr>
              <a:solidFill>
                <a:schemeClr val="accent2">
                  <a:alpha val="51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E0-4471-8147-D7259C3D2EC5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  <a:alpha val="53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4E0-4471-8147-D7259C3D2EC5}"/>
              </c:ext>
            </c:extLst>
          </c:dPt>
          <c:dPt>
            <c:idx val="3"/>
            <c:bubble3D val="0"/>
            <c:spPr>
              <a:solidFill>
                <a:schemeClr val="accent4">
                  <a:alpha val="62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E0-4471-8147-D7259C3D2EC5}"/>
              </c:ext>
            </c:extLst>
          </c:dPt>
          <c:dLbls>
            <c:dLbl>
              <c:idx val="0"/>
              <c:layout>
                <c:manualLayout>
                  <c:x val="4.1504529386023822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76F38662-ABEB-4F24-A766-2C104EC2627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4E0-4471-8147-D7259C3D2EC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B9837137-2DAC-4FAA-961A-EAEA8AE2D72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4E0-4471-8147-D7259C3D2EC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BCC6AE57-E096-42B0-A3CE-49816A098BA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4E0-4471-8147-D7259C3D2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0-4471-8147-D7259C3D2E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1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F11-4C90-9592-819EA6C91E3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68-494F-836B-362501D59A47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1-4C90-9592-819EA6C91E33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F11-4C90-9592-819EA6C91E33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1-4C90-9592-819EA6C91E33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F11-4C90-9592-819EA6C91E33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11-4C90-9592-819EA6C91E33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F11-4C90-9592-819EA6C91E33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11-4C90-9592-819EA6C91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(2000 - 2015)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Plots'!$K$1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  <a:alpha val="35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6792283254677356E-2"/>
                  <c:y val="-9.032276750698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'Scatter Plots'!$G$2:$G$481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E-4A51-804E-99418B1EE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005215"/>
        <c:axId val="1032281599"/>
      </c:scatterChart>
      <c:valAx>
        <c:axId val="1363005215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32281599"/>
        <c:crosses val="autoZero"/>
        <c:crossBetween val="midCat"/>
      </c:valAx>
      <c:valAx>
        <c:axId val="103228159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63005215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(2000 - 2015)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Plots'!$K$1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40000"/>
                  <a:lumOff val="60000"/>
                  <a:alpha val="49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81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045943325466079E-2"/>
                  <c:y val="0.1271622233336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'Scatter Plots'!$I$2:$I$481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6-44BE-9E12-F391F29C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303551"/>
        <c:axId val="1486301631"/>
      </c:scatterChart>
      <c:valAx>
        <c:axId val="1486303551"/>
        <c:scaling>
          <c:orientation val="minMax"/>
          <c:min val="-3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</a:t>
                </a:r>
                <a:r>
                  <a:rPr lang="en-IN" baseline="0"/>
                  <a:t> Differential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86301631"/>
        <c:crosses val="autoZero"/>
        <c:crossBetween val="midCat"/>
      </c:valAx>
      <c:valAx>
        <c:axId val="1486301631"/>
        <c:scaling>
          <c:orientation val="minMax"/>
          <c:max val="125"/>
          <c:min val="3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86303551"/>
        <c:crossesAt val="-400"/>
        <c:crossBetween val="midCat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 2000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E549785-84AD-4ECE-8B95-31F6AAB093CD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A4-4C4D-8ED2-CABDA2B4CBE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C0ABD0-7680-4AD1-BA77-140B3A19C8C0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A4-4C4D-8ED2-CABDA2B4CBE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FD29A9-DD11-4EA2-A0C4-3B593B49FB57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A4-4C4D-8ED2-CABDA2B4CBE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40D170-7602-4EDF-9FBF-036F2D530C37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A4-4C4D-8ED2-CABDA2B4CBE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27E0F7D-BA06-4CBC-B277-F3A2AAA85884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A4-4C4D-8ED2-CABDA2B4CBE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D98EBB2-EAEB-4F1F-B0BC-10954A202B6C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A4-4C4D-8ED2-CABDA2B4CBE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77FE27-4C36-462D-8F90-60D845F40E13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A4-4C4D-8ED2-CABDA2B4CBE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31C8A2-4BEC-4DA4-9944-6A85270DCF07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A4-4C4D-8ED2-CABDA2B4CBE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C48863D-94C4-417B-964B-8AD484B49AA1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A4-4C4D-8ED2-CABDA2B4CBE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D83EEE-DEBF-4918-ADFD-A62161F03CAF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A4-4C4D-8ED2-CABDA2B4CBE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21F386A-40DC-4603-8011-69D2CE8290C7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2A4-4C4D-8ED2-CABDA2B4CBE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39ED1BA-B6BE-4BA8-B7FA-0AF63C2FDC40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A4-4C4D-8ED2-CABDA2B4CBE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4229FB2-FF22-4970-88AF-04E69E9C564C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A4-4C4D-8ED2-CABDA2B4CBE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A2D0FB2-4C01-4E64-B972-DA9F958DC286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12A4-4C4D-8ED2-CABDA2B4CBE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1123BF7-B6F6-4870-A050-326F95A56CC5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12A4-4C4D-8ED2-CABDA2B4CBE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4DCEBBD-3C5E-4AAD-ACD6-B09E1856703A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12A4-4C4D-8ED2-CABDA2B4CBE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B732678-DE0A-4E7F-A514-0D3397FE700D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12A4-4C4D-8ED2-CABDA2B4CBE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5F4BB62-AFCD-4F09-9D31-67CC7B5BCFC2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12A4-4C4D-8ED2-CABDA2B4CBE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1610EB9-F39A-4E51-B41B-3C006D3CEC14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12A4-4C4D-8ED2-CABDA2B4CBE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A5D0957-00A2-4FE5-8D35-7D5D7B9C5045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12A4-4C4D-8ED2-CABDA2B4CBE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010B1E8-4DCB-4D01-B61E-35446D8C37C0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12A4-4C4D-8ED2-CABDA2B4CBE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4C2256B-EA7A-41BB-90B4-6DA1EF8CF7C8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12A4-4C4D-8ED2-CABDA2B4CBE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AE62A75-291D-4D55-A45D-271E0AD11860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12A4-4C4D-8ED2-CABDA2B4CBE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1B230A4-C6EF-47E3-827D-04F89EAE5CC2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12A4-4C4D-8ED2-CABDA2B4CBE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BA4C7CF-D945-4CD0-AD13-A1F8E3609318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12A4-4C4D-8ED2-CABDA2B4CBE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E3E595A-3883-4976-BF94-4838445EDDCD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12A4-4C4D-8ED2-CABDA2B4CBE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93D7F42-333C-4A11-971D-A736AC8A8EDE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12A4-4C4D-8ED2-CABDA2B4CBE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0060230-D0A9-4E66-83C0-2C435C6E1921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12A4-4C4D-8ED2-CABDA2B4CBE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683E8C0-986F-41E2-9305-21155CDBAC32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12A4-4C4D-8ED2-CABDA2B4CBE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CBFB9FF-6580-435E-A03C-8248BD9F2AEE}" type="CELLRANGE">
                      <a:rPr lang="en-US"/>
                      <a:pPr/>
                      <a:t>[CELLRANGE]</a:t>
                    </a:fld>
                    <a:endParaRPr lang="en-PK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12A4-4C4D-8ED2-CABDA2B4CB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7768014681455159E-2"/>
                  <c:y val="-0.102520867505918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2A4-4C4D-8ED2-CABDA2B4C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1341435071"/>
        <c:axId val="1341427391"/>
      </c:bubbleChart>
      <c:valAx>
        <c:axId val="1341435071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41427391"/>
        <c:crossesAt val="-200"/>
        <c:crossBetween val="midCat"/>
      </c:valAx>
      <c:valAx>
        <c:axId val="1341427391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41435071"/>
        <c:crossesAt val="-200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B-464B-99E4-66D1A710A876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B-464B-99E4-66D1A710A876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B-464B-99E4-66D1A710A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649247"/>
        <c:axId val="1554659807"/>
      </c:radarChart>
      <c:catAx>
        <c:axId val="15546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54659807"/>
        <c:crosses val="autoZero"/>
        <c:auto val="1"/>
        <c:lblAlgn val="ctr"/>
        <c:lblOffset val="100"/>
        <c:noMultiLvlLbl val="0"/>
      </c:catAx>
      <c:valAx>
        <c:axId val="15546598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46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Charts'!$A$26</c:f>
              <c:strCache>
                <c:ptCount val="1"/>
                <c:pt idx="0">
                  <c:v>Carrots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Charts'!$B$26:$M$26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D-4D82-A60A-99C219589A31}"/>
            </c:ext>
          </c:extLst>
        </c:ser>
        <c:ser>
          <c:idx val="1"/>
          <c:order val="1"/>
          <c:tx>
            <c:strRef>
              <c:f>'Radar Charts'!$A$27</c:f>
              <c:strCache>
                <c:ptCount val="1"/>
                <c:pt idx="0">
                  <c:v>Potatoes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Charts'!$B$27:$M$27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D-4D82-A60A-99C219589A31}"/>
            </c:ext>
          </c:extLst>
        </c:ser>
        <c:ser>
          <c:idx val="2"/>
          <c:order val="2"/>
          <c:tx>
            <c:strRef>
              <c:f>'Radar Charts'!$A$28</c:f>
              <c:strCache>
                <c:ptCount val="1"/>
                <c:pt idx="0">
                  <c:v>Apples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D-4D82-A60A-99C219589A31}"/>
            </c:ext>
          </c:extLst>
        </c:ser>
        <c:ser>
          <c:idx val="3"/>
          <c:order val="3"/>
          <c:tx>
            <c:strRef>
              <c:f>'Radar Charts'!$A$29</c:f>
              <c:strCache>
                <c:ptCount val="1"/>
                <c:pt idx="0">
                  <c:v>Watermelons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DD-4D82-A60A-99C21958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90431"/>
        <c:axId val="1795674591"/>
      </c:radarChart>
      <c:catAx>
        <c:axId val="17956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95674591"/>
        <c:crosses val="autoZero"/>
        <c:auto val="1"/>
        <c:lblAlgn val="ctr"/>
        <c:lblOffset val="100"/>
        <c:noMultiLvlLbl val="0"/>
      </c:catAx>
      <c:valAx>
        <c:axId val="17956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9569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Charts'!$A$32</c:f>
              <c:strCache>
                <c:ptCount val="1"/>
                <c:pt idx="0">
                  <c:v>Carrots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Charts'!$B$32:$M$32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4-44C0-85D7-B31126548D28}"/>
            </c:ext>
          </c:extLst>
        </c:ser>
        <c:ser>
          <c:idx val="1"/>
          <c:order val="1"/>
          <c:tx>
            <c:strRef>
              <c:f>'Radar Charts'!$A$33</c:f>
              <c:strCache>
                <c:ptCount val="1"/>
                <c:pt idx="0">
                  <c:v>Potatoes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Charts'!$B$33:$M$33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4-44C0-85D7-B31126548D28}"/>
            </c:ext>
          </c:extLst>
        </c:ser>
        <c:ser>
          <c:idx val="2"/>
          <c:order val="2"/>
          <c:tx>
            <c:strRef>
              <c:f>'Radar Charts'!$A$34</c:f>
              <c:strCache>
                <c:ptCount val="1"/>
                <c:pt idx="0">
                  <c:v>Apples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Charts'!$B$34:$M$34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4-44C0-85D7-B31126548D28}"/>
            </c:ext>
          </c:extLst>
        </c:ser>
        <c:ser>
          <c:idx val="3"/>
          <c:order val="3"/>
          <c:tx>
            <c:strRef>
              <c:f>'Radar Charts'!$A$35</c:f>
              <c:strCache>
                <c:ptCount val="1"/>
                <c:pt idx="0">
                  <c:v>Watermelons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Charts'!$B$35:$M$35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14-44C0-85D7-B3112654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60671"/>
        <c:axId val="1795682271"/>
      </c:radarChart>
      <c:catAx>
        <c:axId val="179566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95682271"/>
        <c:crosses val="autoZero"/>
        <c:auto val="1"/>
        <c:lblAlgn val="ctr"/>
        <c:lblOffset val="100"/>
        <c:noMultiLvlLbl val="0"/>
      </c:catAx>
      <c:valAx>
        <c:axId val="17956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956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Apple</a:t>
            </a:r>
            <a:r>
              <a:rPr lang="en-IN" baseline="0"/>
              <a:t> Stock Trending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6-4EEA-90F6-ADF1BA4F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619967"/>
        <c:axId val="1554623807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6-4EEA-90F6-ADF1BA4F292E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6-4EEA-90F6-ADF1BA4F292E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F6-4EEA-90F6-ADF1BA4F292E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F6-4EEA-90F6-ADF1BA4F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554607007"/>
        <c:axId val="1554605567"/>
      </c:stockChart>
      <c:catAx>
        <c:axId val="1554619967"/>
        <c:scaling>
          <c:orientation val="minMax"/>
        </c:scaling>
        <c:delete val="0"/>
        <c:axPos val="b"/>
        <c:numFmt formatCode="dd\/mm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54623807"/>
        <c:crosses val="autoZero"/>
        <c:auto val="0"/>
        <c:lblAlgn val="ctr"/>
        <c:lblOffset val="100"/>
        <c:noMultiLvlLbl val="0"/>
      </c:catAx>
      <c:valAx>
        <c:axId val="15546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54619967"/>
        <c:crosses val="autoZero"/>
        <c:crossBetween val="between"/>
      </c:valAx>
      <c:valAx>
        <c:axId val="1554605567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54607007"/>
        <c:crosses val="max"/>
        <c:crossBetween val="between"/>
      </c:valAx>
      <c:dateAx>
        <c:axId val="155460700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5460556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082848814507047E-2"/>
          <c:y val="0.25742264268018894"/>
          <c:w val="0.79302683368736726"/>
          <c:h val="0.56865095937479193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4-4068-8231-D669FE1A9289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4-4068-8231-D669FE1A9289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4-4068-8231-D669FE1A9289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4-4068-8231-D669FE1A9289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4-4068-8231-D669FE1A9289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4-4068-8231-D669FE1A9289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4-4068-8231-D669FE1A9289}"/>
            </c:ext>
          </c:extLst>
        </c:ser>
        <c:bandFmts>
          <c:bandFmt>
            <c:idx val="0"/>
            <c:spPr>
              <a:solidFill>
                <a:srgbClr val="003300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bg2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2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6">
                  <a:lumMod val="7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480242127"/>
        <c:axId val="480262287"/>
        <c:axId val="590932335"/>
      </c:surface3DChart>
      <c:catAx>
        <c:axId val="48024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</a:t>
                </a:r>
                <a:r>
                  <a:rPr lang="en-IN" baseline="0"/>
                  <a:t> of day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0262287"/>
        <c:crosses val="autoZero"/>
        <c:auto val="1"/>
        <c:lblAlgn val="ctr"/>
        <c:lblOffset val="100"/>
        <c:noMultiLvlLbl val="0"/>
      </c:catAx>
      <c:valAx>
        <c:axId val="4802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accident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0242127"/>
        <c:crosses val="autoZero"/>
        <c:crossBetween val="midCat"/>
        <c:majorUnit val="20"/>
      </c:valAx>
      <c:serAx>
        <c:axId val="590932335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</a:t>
                </a:r>
                <a:r>
                  <a:rPr lang="en-IN" baseline="0"/>
                  <a:t> of week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02622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8-4FA9-A492-86AE821B777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8-4FA9-A492-86AE821B777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8-4FA9-A492-86AE821B777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8-4FA9-A492-86AE821B777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08-4FA9-A492-86AE821B777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08-4FA9-A492-86AE821B777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08-4FA9-A492-86AE821B777A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</c:bandFmts>
        <c:axId val="850055647"/>
        <c:axId val="850085887"/>
        <c:axId val="1137794543"/>
      </c:surface3DChart>
      <c:catAx>
        <c:axId val="850055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0085887"/>
        <c:crosses val="autoZero"/>
        <c:auto val="1"/>
        <c:lblAlgn val="ctr"/>
        <c:lblOffset val="100"/>
        <c:noMultiLvlLbl val="0"/>
      </c:catAx>
      <c:valAx>
        <c:axId val="8500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0055647"/>
        <c:crosses val="autoZero"/>
        <c:crossBetween val="midCat"/>
      </c:valAx>
      <c:serAx>
        <c:axId val="11377945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00858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C-41CC-93ED-8BF077D4177B}"/>
            </c:ext>
          </c:extLst>
        </c:ser>
        <c:ser>
          <c:idx val="1"/>
          <c:order val="1"/>
          <c:tx>
            <c:strRef>
              <c:f>'Combo Charts'!$A$1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C-41CC-93ED-8BF077D4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45"/>
        <c:axId val="1364747311"/>
        <c:axId val="1364748751"/>
      </c:barChart>
      <c:lineChart>
        <c:grouping val="standard"/>
        <c:varyColors val="0"/>
        <c:ser>
          <c:idx val="2"/>
          <c:order val="2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34C-41CC-93ED-8BF077D4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096"/>
        <c:axId val="21331616"/>
      </c:lineChart>
      <c:catAx>
        <c:axId val="136474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64748751"/>
        <c:crosses val="autoZero"/>
        <c:auto val="1"/>
        <c:lblAlgn val="ctr"/>
        <c:lblOffset val="100"/>
        <c:noMultiLvlLbl val="0"/>
      </c:catAx>
      <c:valAx>
        <c:axId val="13647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64747311"/>
        <c:crosses val="autoZero"/>
        <c:crossBetween val="between"/>
      </c:valAx>
      <c:valAx>
        <c:axId val="21331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$/clicks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1332096"/>
        <c:crosses val="max"/>
        <c:crossBetween val="between"/>
      </c:valAx>
      <c:catAx>
        <c:axId val="21332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3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1-4119-9C22-C9CDF0B9F357}"/>
            </c:ext>
          </c:extLst>
        </c:ser>
        <c:ser>
          <c:idx val="1"/>
          <c:order val="1"/>
          <c:tx>
            <c:strRef>
              <c:f>'Combo Charts'!$A$1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1-4119-9C22-C9CDF0B9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45"/>
        <c:axId val="1364747311"/>
        <c:axId val="1364748751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131-4119-9C22-C9CDF0B9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096"/>
        <c:axId val="21331616"/>
      </c:lineChart>
      <c:catAx>
        <c:axId val="136474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64748751"/>
        <c:crosses val="autoZero"/>
        <c:auto val="1"/>
        <c:lblAlgn val="ctr"/>
        <c:lblOffset val="100"/>
        <c:noMultiLvlLbl val="0"/>
      </c:catAx>
      <c:valAx>
        <c:axId val="13647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tramsactions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64747311"/>
        <c:crosses val="autoZero"/>
        <c:crossBetween val="between"/>
      </c:valAx>
      <c:valAx>
        <c:axId val="21331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transcations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1332096"/>
        <c:crosses val="max"/>
        <c:crossBetween val="between"/>
      </c:valAx>
      <c:catAx>
        <c:axId val="21332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3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D26-4A31-A37D-7B7CC205D52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D26-4A31-A37D-7B7CC205D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080112"/>
        <c:axId val="790079632"/>
      </c:barChart>
      <c:catAx>
        <c:axId val="79008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90079632"/>
        <c:crosses val="autoZero"/>
        <c:auto val="1"/>
        <c:lblAlgn val="ctr"/>
        <c:lblOffset val="100"/>
        <c:noMultiLvlLbl val="0"/>
      </c:catAx>
      <c:valAx>
        <c:axId val="79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900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6-4CC5-8488-51B585FA7FB4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6-4CC5-8488-51B585FA7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17573104"/>
        <c:axId val="17577424"/>
      </c:barChart>
      <c:catAx>
        <c:axId val="1757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77424"/>
        <c:crosses val="autoZero"/>
        <c:auto val="1"/>
        <c:lblAlgn val="ctr"/>
        <c:lblOffset val="100"/>
        <c:noMultiLvlLbl val="0"/>
      </c:catAx>
      <c:valAx>
        <c:axId val="175774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5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F-4B2B-A1CE-1B2508DA20D1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F-4B2B-A1CE-1B2508DA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17573104"/>
        <c:axId val="17577424"/>
      </c:barChart>
      <c:catAx>
        <c:axId val="1757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77424"/>
        <c:crosses val="autoZero"/>
        <c:auto val="1"/>
        <c:lblAlgn val="ctr"/>
        <c:lblOffset val="100"/>
        <c:noMultiLvlLbl val="0"/>
      </c:catAx>
      <c:valAx>
        <c:axId val="175774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5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E28-46F0-8031-8D48E0C8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17552"/>
        <c:axId val="634593072"/>
      </c:lineChart>
      <c:dateAx>
        <c:axId val="6346175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34593072"/>
        <c:crosses val="autoZero"/>
        <c:auto val="1"/>
        <c:lblOffset val="100"/>
        <c:baseTimeUnit val="days"/>
        <c:majorUnit val="4"/>
        <c:majorTimeUnit val="days"/>
      </c:dateAx>
      <c:valAx>
        <c:axId val="6345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3461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7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</c:numCache>
            </c:numRef>
          </c:cat>
          <c:val>
            <c:numRef>
              <c:f>[0]!Temperature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23</c:v>
                </c:pt>
                <c:pt idx="24">
                  <c:v>46</c:v>
                </c:pt>
                <c:pt idx="25">
                  <c:v>78</c:v>
                </c:pt>
                <c:pt idx="2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7-49F8-8B24-A9D16254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796543"/>
        <c:axId val="1012797023"/>
      </c:lineChart>
      <c:dateAx>
        <c:axId val="1012796543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12797023"/>
        <c:crosses val="autoZero"/>
        <c:auto val="1"/>
        <c:lblOffset val="100"/>
        <c:baseTimeUnit val="days"/>
      </c:dateAx>
      <c:valAx>
        <c:axId val="10127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1279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[0]!Scrollx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1696583</c:v>
                </c:pt>
                <c:pt idx="1">
                  <c:v>1585079</c:v>
                </c:pt>
                <c:pt idx="2">
                  <c:v>584486</c:v>
                </c:pt>
                <c:pt idx="3">
                  <c:v>2157640</c:v>
                </c:pt>
                <c:pt idx="4">
                  <c:v>2839283</c:v>
                </c:pt>
                <c:pt idx="5">
                  <c:v>782039</c:v>
                </c:pt>
                <c:pt idx="6">
                  <c:v>1123923</c:v>
                </c:pt>
                <c:pt idx="7">
                  <c:v>2707191</c:v>
                </c:pt>
                <c:pt idx="8">
                  <c:v>928323</c:v>
                </c:pt>
                <c:pt idx="9">
                  <c:v>3454456</c:v>
                </c:pt>
                <c:pt idx="10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8-406A-A25D-0BA66E2A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782706704"/>
        <c:axId val="78270862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1.5432784602934251E-2</c:v>
                </c:pt>
                <c:pt idx="1">
                  <c:v>1.263280883791912E-2</c:v>
                </c:pt>
                <c:pt idx="2">
                  <c:v>3.5183049722320121E-2</c:v>
                </c:pt>
                <c:pt idx="3">
                  <c:v>8.898611445838972E-2</c:v>
                </c:pt>
                <c:pt idx="4">
                  <c:v>1.4309598585276634E-2</c:v>
                </c:pt>
                <c:pt idx="5">
                  <c:v>1.2623411364394869E-2</c:v>
                </c:pt>
                <c:pt idx="6">
                  <c:v>7.1232637823053719E-3</c:v>
                </c:pt>
                <c:pt idx="7">
                  <c:v>2.6117477488658909E-2</c:v>
                </c:pt>
                <c:pt idx="8">
                  <c:v>2.4363287347184116E-2</c:v>
                </c:pt>
                <c:pt idx="9">
                  <c:v>6.4652726796925481E-3</c:v>
                </c:pt>
                <c:pt idx="10">
                  <c:v>1.0691704342139322E-2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D58-406A-A25D-0BA66E2A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988096"/>
        <c:axId val="624985696"/>
      </c:lineChart>
      <c:catAx>
        <c:axId val="782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82708624"/>
        <c:crosses val="autoZero"/>
        <c:auto val="1"/>
        <c:lblAlgn val="ctr"/>
        <c:lblOffset val="100"/>
        <c:noMultiLvlLbl val="0"/>
      </c:catAx>
      <c:valAx>
        <c:axId val="7827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82706704"/>
        <c:crosses val="autoZero"/>
        <c:crossBetween val="between"/>
      </c:valAx>
      <c:valAx>
        <c:axId val="624985696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24988096"/>
        <c:crosses val="max"/>
        <c:crossBetween val="between"/>
      </c:valAx>
      <c:catAx>
        <c:axId val="62498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4985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Time'!$H$26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accent5">
                <a:lumMod val="75000"/>
                <a:alpha val="53000"/>
              </a:schemeClr>
            </a:solidFill>
            <a:ln>
              <a:solidFill>
                <a:schemeClr val="accent6"/>
              </a:solidFill>
            </a:ln>
            <a:effectLst/>
          </c:spPr>
          <c:cat>
            <c:strRef>
              <c:f>'Animating Changes Over Time'!$G$27:$G$47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Time'!$H$27:$H$47</c:f>
              <c:numCache>
                <c:formatCode>General</c:formatCode>
                <c:ptCount val="21"/>
                <c:pt idx="0">
                  <c:v>4</c:v>
                </c:pt>
                <c:pt idx="1">
                  <c:v>11</c:v>
                </c:pt>
                <c:pt idx="2">
                  <c:v>12</c:v>
                </c:pt>
                <c:pt idx="3">
                  <c:v>25</c:v>
                </c:pt>
                <c:pt idx="4">
                  <c:v>29</c:v>
                </c:pt>
                <c:pt idx="5">
                  <c:v>49</c:v>
                </c:pt>
                <c:pt idx="6">
                  <c:v>53</c:v>
                </c:pt>
                <c:pt idx="7">
                  <c:v>63</c:v>
                </c:pt>
                <c:pt idx="8">
                  <c:v>67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58</c:v>
                </c:pt>
                <c:pt idx="13">
                  <c:v>50</c:v>
                </c:pt>
                <c:pt idx="14">
                  <c:v>34</c:v>
                </c:pt>
                <c:pt idx="15">
                  <c:v>31</c:v>
                </c:pt>
                <c:pt idx="16">
                  <c:v>16</c:v>
                </c:pt>
                <c:pt idx="17">
                  <c:v>14</c:v>
                </c:pt>
                <c:pt idx="18">
                  <c:v>7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9-4034-B303-25C488BD2F23}"/>
            </c:ext>
          </c:extLst>
        </c:ser>
        <c:ser>
          <c:idx val="1"/>
          <c:order val="1"/>
          <c:tx>
            <c:strRef>
              <c:f>'Animating Changes Over Time'!$I$26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FF0000">
                <a:alpha val="51000"/>
              </a:srgbClr>
            </a:solidFill>
            <a:ln>
              <a:noFill/>
            </a:ln>
            <a:effectLst/>
          </c:spPr>
          <c:cat>
            <c:strRef>
              <c:f>'Animating Changes Over Time'!$G$27:$G$47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Time'!$I$27:$I$47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11</c:v>
                </c:pt>
                <c:pt idx="5">
                  <c:v>20</c:v>
                </c:pt>
                <c:pt idx="6">
                  <c:v>23</c:v>
                </c:pt>
                <c:pt idx="7">
                  <c:v>37</c:v>
                </c:pt>
                <c:pt idx="8">
                  <c:v>40</c:v>
                </c:pt>
                <c:pt idx="9">
                  <c:v>54</c:v>
                </c:pt>
                <c:pt idx="10">
                  <c:v>58</c:v>
                </c:pt>
                <c:pt idx="11">
                  <c:v>60</c:v>
                </c:pt>
                <c:pt idx="12">
                  <c:v>65</c:v>
                </c:pt>
                <c:pt idx="13">
                  <c:v>65</c:v>
                </c:pt>
                <c:pt idx="14">
                  <c:v>64</c:v>
                </c:pt>
                <c:pt idx="15">
                  <c:v>60</c:v>
                </c:pt>
                <c:pt idx="16">
                  <c:v>46</c:v>
                </c:pt>
                <c:pt idx="17">
                  <c:v>43</c:v>
                </c:pt>
                <c:pt idx="18">
                  <c:v>36</c:v>
                </c:pt>
                <c:pt idx="19">
                  <c:v>30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9-4034-B303-25C488BD2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88576"/>
        <c:axId val="624987136"/>
      </c:areaChart>
      <c:catAx>
        <c:axId val="6249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24987136"/>
        <c:crosses val="autoZero"/>
        <c:auto val="1"/>
        <c:lblAlgn val="ctr"/>
        <c:lblOffset val="100"/>
        <c:noMultiLvlLbl val="0"/>
      </c:catAx>
      <c:valAx>
        <c:axId val="624987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9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56</c:v>
                </c:pt>
                <c:pt idx="1">
                  <c:v>156</c:v>
                </c:pt>
                <c:pt idx="2">
                  <c:v>147</c:v>
                </c:pt>
                <c:pt idx="3">
                  <c:v>164</c:v>
                </c:pt>
                <c:pt idx="4">
                  <c:v>94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5-4F0A-BEDA-58AEEF91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05-4F0A-BEDA-58AEEF919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05-4F0A-BEDA-58AEEF919D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05-4F0A-BEDA-58AEEF919D1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05-4F0A-BEDA-58AEEF919D1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05-4F0A-BEDA-58AEEF919D1A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Dashboard'!$U$5:$U$10</c:f>
              <c:numCache>
                <c:formatCode>0.000</c:formatCode>
                <c:ptCount val="6"/>
                <c:pt idx="0">
                  <c:v>0.25454545454545452</c:v>
                </c:pt>
                <c:pt idx="1">
                  <c:v>0.3</c:v>
                </c:pt>
                <c:pt idx="2">
                  <c:v>0.26873857404021939</c:v>
                </c:pt>
                <c:pt idx="3">
                  <c:v>0.29602888086642598</c:v>
                </c:pt>
                <c:pt idx="4">
                  <c:v>0.23325062034739455</c:v>
                </c:pt>
                <c:pt idx="5">
                  <c:v>0.27615062761506276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D05-4F0A-BEDA-58AEEF91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220</c:v>
                </c:pt>
                <c:pt idx="1">
                  <c:v>520</c:v>
                </c:pt>
                <c:pt idx="2">
                  <c:v>547</c:v>
                </c:pt>
                <c:pt idx="3">
                  <c:v>554</c:v>
                </c:pt>
                <c:pt idx="4">
                  <c:v>403</c:v>
                </c:pt>
                <c:pt idx="5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F-488B-B17A-52B8B7C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8F-488B-B17A-52B8B7C3501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8F-488B-B17A-52B8B7C3501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8F-488B-B17A-52B8B7C3501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8F-488B-B17A-52B8B7C3501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8F-488B-B17A-52B8B7C3501C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Dashboard'!$Z$5:$Z$10</c:f>
              <c:numCache>
                <c:formatCode>#,##0</c:formatCode>
                <c:ptCount val="6"/>
                <c:pt idx="0">
                  <c:v>27</c:v>
                </c:pt>
                <c:pt idx="1">
                  <c:v>84</c:v>
                </c:pt>
                <c:pt idx="2">
                  <c:v>97</c:v>
                </c:pt>
                <c:pt idx="3">
                  <c:v>84</c:v>
                </c:pt>
                <c:pt idx="4">
                  <c:v>49</c:v>
                </c:pt>
                <c:pt idx="5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E28F-488B-B17A-52B8B7C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13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B-449E-8B93-E64A39D2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4B-449E-8B93-E64A39D2FDF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4B-449E-8B93-E64A39D2FD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4B-449E-8B93-E64A39D2FD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4B-449E-8B93-E64A39D2FD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4B-449E-8B93-E64A39D2FDF6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[0]!Metric2</c:f>
              <c:numCache>
                <c:formatCode>0%</c:formatCode>
                <c:ptCount val="6"/>
                <c:pt idx="0">
                  <c:v>0.75</c:v>
                </c:pt>
                <c:pt idx="1">
                  <c:v>0.66666666666666663</c:v>
                </c:pt>
                <c:pt idx="2">
                  <c:v>0.68421052631578949</c:v>
                </c:pt>
                <c:pt idx="3">
                  <c:v>0.66666666666666663</c:v>
                </c:pt>
                <c:pt idx="4">
                  <c:v>0.75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584B-449E-8B93-E64A39D2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6061</c:v>
                </c:pt>
                <c:pt idx="1">
                  <c:v>5467</c:v>
                </c:pt>
                <c:pt idx="2">
                  <c:v>6057</c:v>
                </c:pt>
                <c:pt idx="3">
                  <c:v>9982</c:v>
                </c:pt>
                <c:pt idx="4">
                  <c:v>5847</c:v>
                </c:pt>
                <c:pt idx="5">
                  <c:v>7912</c:v>
                </c:pt>
                <c:pt idx="6">
                  <c:v>5803</c:v>
                </c:pt>
                <c:pt idx="7">
                  <c:v>5883</c:v>
                </c:pt>
                <c:pt idx="8">
                  <c:v>9418</c:v>
                </c:pt>
                <c:pt idx="9">
                  <c:v>7280</c:v>
                </c:pt>
                <c:pt idx="10">
                  <c:v>9203</c:v>
                </c:pt>
                <c:pt idx="11">
                  <c:v>9679</c:v>
                </c:pt>
                <c:pt idx="12">
                  <c:v>5689</c:v>
                </c:pt>
                <c:pt idx="13">
                  <c:v>7132</c:v>
                </c:pt>
                <c:pt idx="14">
                  <c:v>5912</c:v>
                </c:pt>
                <c:pt idx="15">
                  <c:v>8070</c:v>
                </c:pt>
                <c:pt idx="16">
                  <c:v>7586</c:v>
                </c:pt>
                <c:pt idx="17">
                  <c:v>5446</c:v>
                </c:pt>
                <c:pt idx="18">
                  <c:v>6872</c:v>
                </c:pt>
                <c:pt idx="19">
                  <c:v>9588</c:v>
                </c:pt>
                <c:pt idx="20">
                  <c:v>8311</c:v>
                </c:pt>
                <c:pt idx="21">
                  <c:v>7874</c:v>
                </c:pt>
                <c:pt idx="22">
                  <c:v>9773</c:v>
                </c:pt>
                <c:pt idx="23">
                  <c:v>6296</c:v>
                </c:pt>
                <c:pt idx="24">
                  <c:v>7548</c:v>
                </c:pt>
                <c:pt idx="25">
                  <c:v>7727</c:v>
                </c:pt>
                <c:pt idx="26">
                  <c:v>7788</c:v>
                </c:pt>
                <c:pt idx="27">
                  <c:v>8570</c:v>
                </c:pt>
                <c:pt idx="28">
                  <c:v>6936</c:v>
                </c:pt>
                <c:pt idx="29">
                  <c:v>7599</c:v>
                </c:pt>
                <c:pt idx="30">
                  <c:v>9269</c:v>
                </c:pt>
                <c:pt idx="31">
                  <c:v>5704</c:v>
                </c:pt>
                <c:pt idx="32">
                  <c:v>7394</c:v>
                </c:pt>
                <c:pt idx="33">
                  <c:v>6823</c:v>
                </c:pt>
                <c:pt idx="34">
                  <c:v>5972</c:v>
                </c:pt>
                <c:pt idx="35">
                  <c:v>8480</c:v>
                </c:pt>
                <c:pt idx="36">
                  <c:v>6416</c:v>
                </c:pt>
                <c:pt idx="37">
                  <c:v>9191</c:v>
                </c:pt>
                <c:pt idx="38">
                  <c:v>8324</c:v>
                </c:pt>
                <c:pt idx="39">
                  <c:v>5734</c:v>
                </c:pt>
                <c:pt idx="40">
                  <c:v>9322</c:v>
                </c:pt>
                <c:pt idx="41">
                  <c:v>6591</c:v>
                </c:pt>
                <c:pt idx="42">
                  <c:v>6429</c:v>
                </c:pt>
                <c:pt idx="43">
                  <c:v>6277</c:v>
                </c:pt>
                <c:pt idx="44">
                  <c:v>6582</c:v>
                </c:pt>
                <c:pt idx="45">
                  <c:v>8187</c:v>
                </c:pt>
                <c:pt idx="46">
                  <c:v>8478</c:v>
                </c:pt>
                <c:pt idx="47">
                  <c:v>8070</c:v>
                </c:pt>
                <c:pt idx="48">
                  <c:v>8201</c:v>
                </c:pt>
                <c:pt idx="49">
                  <c:v>8397</c:v>
                </c:pt>
                <c:pt idx="50">
                  <c:v>5526</c:v>
                </c:pt>
                <c:pt idx="51">
                  <c:v>6075</c:v>
                </c:pt>
                <c:pt idx="52">
                  <c:v>6389</c:v>
                </c:pt>
                <c:pt idx="53">
                  <c:v>5513</c:v>
                </c:pt>
                <c:pt idx="54">
                  <c:v>7146</c:v>
                </c:pt>
                <c:pt idx="55">
                  <c:v>9978</c:v>
                </c:pt>
                <c:pt idx="56">
                  <c:v>5761</c:v>
                </c:pt>
                <c:pt idx="57">
                  <c:v>9371</c:v>
                </c:pt>
                <c:pt idx="58">
                  <c:v>8459</c:v>
                </c:pt>
                <c:pt idx="59">
                  <c:v>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A-4D0B-B480-BE3AE40E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9298720"/>
        <c:axId val="1309310240"/>
      </c:barChart>
      <c:dateAx>
        <c:axId val="13092987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09310240"/>
        <c:crosses val="autoZero"/>
        <c:auto val="1"/>
        <c:lblOffset val="100"/>
        <c:baseTimeUnit val="days"/>
      </c:dateAx>
      <c:valAx>
        <c:axId val="13093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092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5467</c:v>
                </c:pt>
                <c:pt idx="2">
                  <c:v>6057</c:v>
                </c:pt>
                <c:pt idx="3">
                  <c:v>0</c:v>
                </c:pt>
                <c:pt idx="4">
                  <c:v>5847</c:v>
                </c:pt>
                <c:pt idx="5">
                  <c:v>0</c:v>
                </c:pt>
                <c:pt idx="6">
                  <c:v>5803</c:v>
                </c:pt>
                <c:pt idx="7">
                  <c:v>5883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5689</c:v>
                </c:pt>
                <c:pt idx="13">
                  <c:v>0</c:v>
                </c:pt>
                <c:pt idx="14">
                  <c:v>5912</c:v>
                </c:pt>
                <c:pt idx="15">
                  <c:v>0</c:v>
                </c:pt>
                <c:pt idx="16">
                  <c:v>0</c:v>
                </c:pt>
                <c:pt idx="17">
                  <c:v>5446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5704</c:v>
                </c:pt>
                <c:pt idx="32">
                  <c:v>0</c:v>
                </c:pt>
                <c:pt idx="33">
                  <c:v>0</c:v>
                </c:pt>
                <c:pt idx="34">
                  <c:v>5972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5734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5526</c:v>
                </c:pt>
                <c:pt idx="51">
                  <c:v>0</c:v>
                </c:pt>
                <c:pt idx="52">
                  <c:v>0</c:v>
                </c:pt>
                <c:pt idx="53">
                  <c:v>5513</c:v>
                </c:pt>
                <c:pt idx="54">
                  <c:v>0</c:v>
                </c:pt>
                <c:pt idx="55">
                  <c:v>0</c:v>
                </c:pt>
                <c:pt idx="56">
                  <c:v>5761</c:v>
                </c:pt>
                <c:pt idx="57">
                  <c:v>0</c:v>
                </c:pt>
                <c:pt idx="58">
                  <c:v>0</c:v>
                </c:pt>
                <c:pt idx="59">
                  <c:v>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9-4413-90ED-EF02174C7DDE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6061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7280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7132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6296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6936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6823</c:v>
                </c:pt>
                <c:pt idx="34">
                  <c:v>0</c:v>
                </c:pt>
                <c:pt idx="35">
                  <c:v>0</c:v>
                </c:pt>
                <c:pt idx="36">
                  <c:v>6416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6591</c:v>
                </c:pt>
                <c:pt idx="42">
                  <c:v>6429</c:v>
                </c:pt>
                <c:pt idx="43">
                  <c:v>6277</c:v>
                </c:pt>
                <c:pt idx="44">
                  <c:v>6582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6075</c:v>
                </c:pt>
                <c:pt idx="52">
                  <c:v>6389</c:v>
                </c:pt>
                <c:pt idx="53">
                  <c:v>0</c:v>
                </c:pt>
                <c:pt idx="54">
                  <c:v>7146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9-4413-90ED-EF02174C7DDE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7912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8070</c:v>
                </c:pt>
                <c:pt idx="16">
                  <c:v>7586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8311</c:v>
                </c:pt>
                <c:pt idx="21">
                  <c:v>7874</c:v>
                </c:pt>
                <c:pt idx="22">
                  <c:v>0</c:v>
                </c:pt>
                <c:pt idx="23">
                  <c:v>0</c:v>
                </c:pt>
                <c:pt idx="24">
                  <c:v>7548</c:v>
                </c:pt>
                <c:pt idx="25">
                  <c:v>7727</c:v>
                </c:pt>
                <c:pt idx="26">
                  <c:v>7788</c:v>
                </c:pt>
                <c:pt idx="27">
                  <c:v>0</c:v>
                </c:pt>
                <c:pt idx="28">
                  <c:v>0</c:v>
                </c:pt>
                <c:pt idx="29">
                  <c:v>7599</c:v>
                </c:pt>
                <c:pt idx="30">
                  <c:v>0</c:v>
                </c:pt>
                <c:pt idx="31">
                  <c:v>0</c:v>
                </c:pt>
                <c:pt idx="32">
                  <c:v>7394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8324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8187</c:v>
                </c:pt>
                <c:pt idx="46">
                  <c:v>0</c:v>
                </c:pt>
                <c:pt idx="47">
                  <c:v>8070</c:v>
                </c:pt>
                <c:pt idx="48">
                  <c:v>8201</c:v>
                </c:pt>
                <c:pt idx="49">
                  <c:v>8397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9-4413-90ED-EF02174C7DDE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9418</c:v>
                </c:pt>
                <c:pt idx="9">
                  <c:v>0</c:v>
                </c:pt>
                <c:pt idx="10">
                  <c:v>9203</c:v>
                </c:pt>
                <c:pt idx="11">
                  <c:v>9679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9588</c:v>
                </c:pt>
                <c:pt idx="20">
                  <c:v>0</c:v>
                </c:pt>
                <c:pt idx="21">
                  <c:v>0</c:v>
                </c:pt>
                <c:pt idx="22">
                  <c:v>9773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8570</c:v>
                </c:pt>
                <c:pt idx="28">
                  <c:v>0</c:v>
                </c:pt>
                <c:pt idx="29">
                  <c:v>0</c:v>
                </c:pt>
                <c:pt idx="30">
                  <c:v>9269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8480</c:v>
                </c:pt>
                <c:pt idx="36">
                  <c:v>0</c:v>
                </c:pt>
                <c:pt idx="37">
                  <c:v>9191</c:v>
                </c:pt>
                <c:pt idx="38">
                  <c:v>0</c:v>
                </c:pt>
                <c:pt idx="39">
                  <c:v>0</c:v>
                </c:pt>
                <c:pt idx="40">
                  <c:v>9322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8478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9978</c:v>
                </c:pt>
                <c:pt idx="56">
                  <c:v>0</c:v>
                </c:pt>
                <c:pt idx="57">
                  <c:v>9371</c:v>
                </c:pt>
                <c:pt idx="58">
                  <c:v>8459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9-4413-90ED-EF02174C7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1460258080"/>
        <c:axId val="1460260480"/>
      </c:barChart>
      <c:dateAx>
        <c:axId val="146025808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60260480"/>
        <c:crosses val="autoZero"/>
        <c:auto val="1"/>
        <c:lblOffset val="100"/>
        <c:baseTimeUnit val="days"/>
      </c:dateAx>
      <c:valAx>
        <c:axId val="14602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6025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0-4B9B-A9FC-6898C5A0AE15}"/>
            </c:ext>
          </c:extLst>
        </c:ser>
        <c:ser>
          <c:idx val="1"/>
          <c:order val="1"/>
          <c:tx>
            <c:v>Comdey(D)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0-4B9B-A9FC-6898C5A0AE15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90-4B9B-A9FC-6898C5A0AE15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9-4B85-8C32-CE453BE5E6EB}"/>
            </c:ext>
          </c:extLst>
        </c:ser>
        <c:ser>
          <c:idx val="4"/>
          <c:order val="4"/>
          <c:tx>
            <c:v>Documentry(S)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9-4B85-8C32-CE453BE5E6EB}"/>
            </c:ext>
          </c:extLst>
        </c:ser>
        <c:ser>
          <c:idx val="5"/>
          <c:order val="5"/>
          <c:tx>
            <c:v>Documentry(D)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9-4B85-8C32-CE453BE5E6EB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Selection'!$B$36:$M$36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29-4B85-8C32-CE453BE5E6EB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Selection'!$B$37:$M$37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29-4B85-8C32-CE453BE5E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60000"/>
        <c:axId val="1827160480"/>
      </c:areaChart>
      <c:catAx>
        <c:axId val="18271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27160480"/>
        <c:crosses val="autoZero"/>
        <c:auto val="1"/>
        <c:lblAlgn val="ctr"/>
        <c:lblOffset val="100"/>
        <c:noMultiLvlLbl val="0"/>
      </c:catAx>
      <c:valAx>
        <c:axId val="182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2716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%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6AF-80B3-8370A666E3D9}"/>
            </c:ext>
          </c:extLst>
        </c:ser>
        <c:ser>
          <c:idx val="1"/>
          <c:order val="1"/>
          <c:tx>
            <c:v>Comdey(D)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6AF-80B3-8370A666E3D9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7-46AF-80B3-8370A666E3D9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7-46AF-80B3-8370A666E3D9}"/>
            </c:ext>
          </c:extLst>
        </c:ser>
        <c:ser>
          <c:idx val="4"/>
          <c:order val="4"/>
          <c:tx>
            <c:v>Documentry(S)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7-46AF-80B3-8370A666E3D9}"/>
            </c:ext>
          </c:extLst>
        </c:ser>
        <c:ser>
          <c:idx val="5"/>
          <c:order val="5"/>
          <c:tx>
            <c:v>Documentry(D)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7-46AF-80B3-8370A666E3D9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Selection'!$B$36:$M$36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7-46AF-80B3-8370A666E3D9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Selection'!$B$37:$M$37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D7-46AF-80B3-8370A666E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160000"/>
        <c:axId val="1827160480"/>
      </c:barChart>
      <c:catAx>
        <c:axId val="18271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27160480"/>
        <c:crosses val="autoZero"/>
        <c:auto val="1"/>
        <c:lblAlgn val="ctr"/>
        <c:lblOffset val="100"/>
        <c:noMultiLvlLbl val="0"/>
      </c:catAx>
      <c:valAx>
        <c:axId val="182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2716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24-42B9-A145-947A605EF2B5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45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Chart'!$J$2:$J$14</c:f>
              <c:numCache>
                <c:formatCode>"$"#,##0</c:formatCode>
                <c:ptCount val="13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24-42B9-A145-947A605EF2B5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alpha val="67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Chart'!$K$2:$K$31</c:f>
              <c:numCache>
                <c:formatCode>"$"#,##0</c:formatCode>
                <c:ptCount val="3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24-42B9-A145-947A605E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81120"/>
        <c:axId val="1633298400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4-42B9-A145-947A605EF2B5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4-42B9-A145-947A605EF2B5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diamond"/>
            <c:size val="6"/>
            <c:spPr>
              <a:solidFill>
                <a:schemeClr val="bg1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9"/>
              <c:layout>
                <c:manualLayout>
                  <c:x val="4.7775450866710629E-3"/>
                  <c:y val="-4.452488536138139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924-42B9-A145-947A605EF2B5}"/>
                </c:ext>
              </c:extLst>
            </c:dLbl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24-42B9-A145-947A605E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281120"/>
        <c:axId val="1633298400"/>
      </c:lineChart>
      <c:dateAx>
        <c:axId val="163328112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33298400"/>
        <c:crosses val="autoZero"/>
        <c:auto val="1"/>
        <c:lblOffset val="100"/>
        <c:baseTimeUnit val="days"/>
        <c:majorUnit val="2"/>
        <c:majorTimeUnit val="days"/>
      </c:dateAx>
      <c:valAx>
        <c:axId val="16332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332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E1-4F9C-8984-D20D8C1E6C67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9E1-4F9C-8984-D20D8C1E6C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E1-4F9C-8984-D20D8C1E6C67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9E1-4F9C-8984-D20D8C1E6C67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E1-4F9C-8984-D20D8C1E6C67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1-4F9C-8984-D20D8C1E6C67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1-4F9C-8984-D20D8C1E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/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0.30901699437494734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0.95105651629515364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E1-4F9C-8984-D20D8C1E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961840"/>
        <c:axId val="1568964720"/>
      </c:scatterChart>
      <c:valAx>
        <c:axId val="1568961840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1568964720"/>
        <c:crosses val="autoZero"/>
        <c:crossBetween val="midCat"/>
      </c:valAx>
      <c:valAx>
        <c:axId val="1568964720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15689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2">
                  <a:lumMod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Grid'!$G$3:$G$102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8-4B2C-92DF-9FE021B88ABB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'Array Percentage Grid'!$I$3:$I$102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8-4B2C-92DF-9FE021B88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96480"/>
        <c:axId val="1633304160"/>
      </c:scatterChart>
      <c:valAx>
        <c:axId val="163329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3304160"/>
        <c:crosses val="autoZero"/>
        <c:crossBetween val="midCat"/>
      </c:valAx>
      <c:valAx>
        <c:axId val="1633304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32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E0D9F8E9-0914-40DC-BD1B-FFBD7261428A}">
          <cx:tx>
            <cx:txData>
              <cx:f>_xlchart.v1.3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E0D9F8E9-0914-40DC-BD1B-FFBD7261428A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8E776AD4-6BC2-45E8-90D1-6FCE2266DE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00000000-C771-4A91-96CE-3530AC21227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00000000-C771-4A91-96CE-3530AC212270}"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D026BBC6-CDDD-43E5-850A-7384B0A212A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B4A9EE38-04D6-45DD-8F97-57C5607E3335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5828DD52-A99A-46D1-B64F-CF9E99682A82}"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016AD9BE-BB14-4D80-9F14-8CA499A0E8F7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txData>
          <cx:v>Top Home Run Hitters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Top Home Run Hitters</a:t>
          </a:r>
        </a:p>
      </cx:txPr>
    </cx:title>
    <cx:plotArea>
      <cx:plotAreaRegion>
        <cx:series layoutId="boxWhisker" uniqueId="{C153A496-4F05-4E7E-949D-3ECBC4D6F777}">
          <cx:tx>
            <cx:txData>
              <cx:f>_xlchart.v1.9</cx:f>
              <cx:v>HR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Home Runs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size">
        <cx:f>_xlchart.v1.13</cx:f>
      </cx:numDim>
    </cx:data>
  </cx:chartData>
  <cx:chart>
    <cx:plotArea>
      <cx:plotAreaRegion>
        <cx:series layoutId="treemap" uniqueId="{8B03F46D-3DC9-4BF8-87F4-845500565820}">
          <cx:tx>
            <cx:txData>
              <cx:f>_xlchart.v1.12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_xlchart.v1.16</cx:f>
      </cx:numDim>
    </cx:data>
  </cx:chartData>
  <cx:chart>
    <cx:plotArea>
      <cx:plotAreaRegion>
        <cx:series layoutId="sunburst" uniqueId="{29981939-80CC-4B1C-8B70-94BFE42C2854}">
          <cx:tx>
            <cx:txData>
              <cx:f>_xlchart.v1.15</cx:f>
              <cx:v>Count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_xlchart.v1.18</cx:f>
      </cx:numDim>
    </cx:data>
  </cx:chartData>
  <cx:chart>
    <cx:plotArea>
      <cx:plotAreaRegion>
        <cx:series layoutId="waterfall" uniqueId="{0EE665B1-2BE2-43EA-B85A-0EB4F6A5C475}">
          <cx:dataLabels pos="outEnd">
            <cx:visibility seriesName="0" categoryName="0" value="1"/>
            <cx:separator>, </cx:separator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_xlchart.v2.19</cx:f>
      </cx:strDim>
      <cx:numDim type="val">
        <cx:f>_xlchart.v2.21</cx:f>
      </cx:numDim>
    </cx:data>
    <cx:data id="1">
      <cx:strDim type="cat">
        <cx:f>_xlchart.v2.19</cx:f>
      </cx:strDim>
      <cx:numDim type="val">
        <cx:f>_xlchart.v2.23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Marathon Progress</a:t>
          </a:r>
        </a:p>
      </cx:txPr>
    </cx:title>
    <cx:plotArea>
      <cx:plotAreaRegion>
        <cx:series layoutId="funnel" uniqueId="{119AA692-F462-405E-9531-8EA07A1D18C2}" formatIdx="0">
          <cx:tx>
            <cx:txData>
              <cx:f>_xlchart.v2.20</cx:f>
              <cx:v>Runners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C8172D87-1014-4E54-A0E2-6659665EF4DB}" formatIdx="1">
          <cx:tx>
            <cx:txData>
              <cx:f>_xlchart.v2.22</cx:f>
              <cx:v>% of Runners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5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_xlchart.v2.24</cx:f>
      </cx:strDim>
      <cx:numDim type="val">
        <cx:f>_xlchart.v2.26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Marathon Progress (%)</a:t>
          </a:r>
        </a:p>
      </cx:txPr>
    </cx:title>
    <cx:plotArea>
      <cx:plotAreaRegion>
        <cx:series layoutId="funnel" uniqueId="{03F41A71-9041-4AB3-8C82-367799F0636F}">
          <cx:tx>
            <cx:txData>
              <cx:f>_xlchart.v2.25</cx:f>
              <cx:v>% of 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9" fmlaLink="$D$16" horiz="1" max="11" page="10" val="0"/>
</file>

<file path=xl/ctrlProps/ctrlProp2.xml><?xml version="1.0" encoding="utf-8"?>
<formControlPr xmlns="http://schemas.microsoft.com/office/spreadsheetml/2009/9/main" objectType="Scroll" dx="39" fmlaLink="$D$17" horiz="1" max="12" min="1" page="10" val="11"/>
</file>

<file path=xl/ctrlProps/ctrlProp3.xml><?xml version="1.0" encoding="utf-8"?>
<formControlPr xmlns="http://schemas.microsoft.com/office/spreadsheetml/2009/9/main" objectType="Spin" dx="39" fmlaLink="$P$2" max="5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image" Target="../media/image1.png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251353</xdr:colOff>
      <xdr:row>1</xdr:row>
      <xdr:rowOff>35983</xdr:rowOff>
    </xdr:from>
    <xdr:to>
      <xdr:col>18</xdr:col>
      <xdr:colOff>396874</xdr:colOff>
      <xdr:row>27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441852</xdr:colOff>
      <xdr:row>13</xdr:row>
      <xdr:rowOff>173566</xdr:rowOff>
    </xdr:from>
    <xdr:to>
      <xdr:col>7</xdr:col>
      <xdr:colOff>470958</xdr:colOff>
      <xdr:row>31</xdr:row>
      <xdr:rowOff>5291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34395</xdr:colOff>
      <xdr:row>8</xdr:row>
      <xdr:rowOff>14817</xdr:rowOff>
    </xdr:from>
    <xdr:to>
      <xdr:col>4</xdr:col>
      <xdr:colOff>656167</xdr:colOff>
      <xdr:row>23</xdr:row>
      <xdr:rowOff>132292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18521</xdr:colOff>
      <xdr:row>8</xdr:row>
      <xdr:rowOff>20108</xdr:rowOff>
    </xdr:from>
    <xdr:to>
      <xdr:col>10</xdr:col>
      <xdr:colOff>211668</xdr:colOff>
      <xdr:row>23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288395</xdr:colOff>
      <xdr:row>8</xdr:row>
      <xdr:rowOff>14817</xdr:rowOff>
    </xdr:from>
    <xdr:to>
      <xdr:col>16</xdr:col>
      <xdr:colOff>608541</xdr:colOff>
      <xdr:row>23</xdr:row>
      <xdr:rowOff>148167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1016000</xdr:colOff>
      <xdr:row>25</xdr:row>
      <xdr:rowOff>4233</xdr:rowOff>
    </xdr:from>
    <xdr:to>
      <xdr:col>7</xdr:col>
      <xdr:colOff>116417</xdr:colOff>
      <xdr:row>39</xdr:row>
      <xdr:rowOff>80433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25B8B-0584-5154-2073-623F68918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121443</xdr:colOff>
      <xdr:row>0</xdr:row>
      <xdr:rowOff>66676</xdr:rowOff>
    </xdr:from>
    <xdr:to>
      <xdr:col>16</xdr:col>
      <xdr:colOff>47625</xdr:colOff>
      <xdr:row>15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9118" y="66676"/>
              <a:ext cx="7241382" cy="2901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202407</xdr:colOff>
      <xdr:row>0</xdr:row>
      <xdr:rowOff>94192</xdr:rowOff>
    </xdr:from>
    <xdr:to>
      <xdr:col>29</xdr:col>
      <xdr:colOff>460375</xdr:colOff>
      <xdr:row>15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75282" y="94192"/>
              <a:ext cx="8182768" cy="29220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122501</xdr:colOff>
      <xdr:row>16</xdr:row>
      <xdr:rowOff>45509</xdr:rowOff>
    </xdr:from>
    <xdr:to>
      <xdr:col>16</xdr:col>
      <xdr:colOff>55562</xdr:colOff>
      <xdr:row>31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0176" y="3093509"/>
              <a:ext cx="7248261" cy="29707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237859</xdr:colOff>
      <xdr:row>16</xdr:row>
      <xdr:rowOff>68264</xdr:rowOff>
    </xdr:from>
    <xdr:to>
      <xdr:col>29</xdr:col>
      <xdr:colOff>468312</xdr:colOff>
      <xdr:row>31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0734" y="3116264"/>
              <a:ext cx="8155253" cy="2940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116151</xdr:colOff>
      <xdr:row>32</xdr:row>
      <xdr:rowOff>89431</xdr:rowOff>
    </xdr:from>
    <xdr:to>
      <xdr:col>16</xdr:col>
      <xdr:colOff>63500</xdr:colOff>
      <xdr:row>48</xdr:row>
      <xdr:rowOff>7938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3826" y="6185431"/>
              <a:ext cx="7262549" cy="2966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239447</xdr:colOff>
      <xdr:row>32</xdr:row>
      <xdr:rowOff>88373</xdr:rowOff>
    </xdr:from>
    <xdr:to>
      <xdr:col>29</xdr:col>
      <xdr:colOff>476250</xdr:colOff>
      <xdr:row>48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2322" y="6184373"/>
              <a:ext cx="8161603" cy="2983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283102</xdr:colOff>
      <xdr:row>0</xdr:row>
      <xdr:rowOff>104774</xdr:rowOff>
    </xdr:from>
    <xdr:to>
      <xdr:col>12</xdr:col>
      <xdr:colOff>238123</xdr:colOff>
      <xdr:row>20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240505</xdr:colOff>
      <xdr:row>8</xdr:row>
      <xdr:rowOff>161925</xdr:rowOff>
    </xdr:from>
    <xdr:to>
      <xdr:col>5</xdr:col>
      <xdr:colOff>383380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645318</xdr:colOff>
      <xdr:row>9</xdr:row>
      <xdr:rowOff>4763</xdr:rowOff>
    </xdr:from>
    <xdr:to>
      <xdr:col>12</xdr:col>
      <xdr:colOff>540543</xdr:colOff>
      <xdr:row>24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221456</xdr:colOff>
      <xdr:row>6</xdr:row>
      <xdr:rowOff>128586</xdr:rowOff>
    </xdr:from>
    <xdr:to>
      <xdr:col>4</xdr:col>
      <xdr:colOff>138114</xdr:colOff>
      <xdr:row>22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230981</xdr:colOff>
      <xdr:row>6</xdr:row>
      <xdr:rowOff>133349</xdr:rowOff>
    </xdr:from>
    <xdr:to>
      <xdr:col>8</xdr:col>
      <xdr:colOff>328613</xdr:colOff>
      <xdr:row>22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373857</xdr:colOff>
      <xdr:row>6</xdr:row>
      <xdr:rowOff>147638</xdr:rowOff>
    </xdr:from>
    <xdr:to>
      <xdr:col>14</xdr:col>
      <xdr:colOff>0</xdr:colOff>
      <xdr:row>22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128588</xdr:colOff>
      <xdr:row>7</xdr:row>
      <xdr:rowOff>147638</xdr:rowOff>
    </xdr:from>
    <xdr:to>
      <xdr:col>11</xdr:col>
      <xdr:colOff>166688</xdr:colOff>
      <xdr:row>13</xdr:row>
      <xdr:rowOff>52388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7034213" y="1414463"/>
          <a:ext cx="1333500" cy="990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="1">
              <a:solidFill>
                <a:sysClr val="windowText" lastClr="000000"/>
              </a:solidFill>
            </a:rPr>
            <a:t>Housewares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Toys &amp; Games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Electronics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Apparel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47633</xdr:colOff>
      <xdr:row>1</xdr:row>
      <xdr:rowOff>81652</xdr:rowOff>
    </xdr:from>
    <xdr:to>
      <xdr:col>26</xdr:col>
      <xdr:colOff>40821</xdr:colOff>
      <xdr:row>21</xdr:row>
      <xdr:rowOff>156481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74839</xdr:colOff>
      <xdr:row>22</xdr:row>
      <xdr:rowOff>34018</xdr:rowOff>
    </xdr:from>
    <xdr:to>
      <xdr:col>26</xdr:col>
      <xdr:colOff>102053</xdr:colOff>
      <xdr:row>41</xdr:row>
      <xdr:rowOff>40822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197302</xdr:colOff>
      <xdr:row>2</xdr:row>
      <xdr:rowOff>170090</xdr:rowOff>
    </xdr:from>
    <xdr:to>
      <xdr:col>25</xdr:col>
      <xdr:colOff>102052</xdr:colOff>
      <xdr:row>37</xdr:row>
      <xdr:rowOff>170088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473867</xdr:colOff>
      <xdr:row>1</xdr:row>
      <xdr:rowOff>104775</xdr:rowOff>
    </xdr:from>
    <xdr:to>
      <xdr:col>13</xdr:col>
      <xdr:colOff>333374</xdr:colOff>
      <xdr:row>17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2242" y="295275"/>
              <a:ext cx="5955507" cy="2986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178593</xdr:colOff>
      <xdr:row>0</xdr:row>
      <xdr:rowOff>57150</xdr:rowOff>
    </xdr:from>
    <xdr:to>
      <xdr:col>10</xdr:col>
      <xdr:colOff>616743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5343" y="57150"/>
              <a:ext cx="4314825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16</xdr:row>
      <xdr:rowOff>14287</xdr:rowOff>
    </xdr:from>
    <xdr:to>
      <xdr:col>16</xdr:col>
      <xdr:colOff>232170</xdr:colOff>
      <xdr:row>37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26943" y="3062287"/>
              <a:ext cx="6225777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221454</xdr:colOff>
      <xdr:row>0</xdr:row>
      <xdr:rowOff>90488</xdr:rowOff>
    </xdr:from>
    <xdr:to>
      <xdr:col>21</xdr:col>
      <xdr:colOff>107154</xdr:colOff>
      <xdr:row>18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5054" y="90488"/>
              <a:ext cx="11744325" cy="34932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107156</xdr:colOff>
      <xdr:row>21</xdr:row>
      <xdr:rowOff>104775</xdr:rowOff>
    </xdr:from>
    <xdr:to>
      <xdr:col>13</xdr:col>
      <xdr:colOff>160734</xdr:colOff>
      <xdr:row>45</xdr:row>
      <xdr:rowOff>136923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5631" y="4105275"/>
              <a:ext cx="6130528" cy="46041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250030</xdr:colOff>
      <xdr:row>21</xdr:row>
      <xdr:rowOff>110729</xdr:rowOff>
    </xdr:from>
    <xdr:to>
      <xdr:col>21</xdr:col>
      <xdr:colOff>357187</xdr:colOff>
      <xdr:row>45</xdr:row>
      <xdr:rowOff>142875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65455" y="4111229"/>
              <a:ext cx="4983957" cy="46041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92867</xdr:colOff>
      <xdr:row>0</xdr:row>
      <xdr:rowOff>28576</xdr:rowOff>
    </xdr:from>
    <xdr:to>
      <xdr:col>14</xdr:col>
      <xdr:colOff>33336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159543</xdr:colOff>
      <xdr:row>35</xdr:row>
      <xdr:rowOff>128586</xdr:rowOff>
    </xdr:from>
    <xdr:to>
      <xdr:col>5</xdr:col>
      <xdr:colOff>461963</xdr:colOff>
      <xdr:row>52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569116</xdr:colOff>
      <xdr:row>35</xdr:row>
      <xdr:rowOff>138112</xdr:rowOff>
    </xdr:from>
    <xdr:to>
      <xdr:col>13</xdr:col>
      <xdr:colOff>590549</xdr:colOff>
      <xdr:row>51</xdr:row>
      <xdr:rowOff>166688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63103</xdr:colOff>
      <xdr:row>0</xdr:row>
      <xdr:rowOff>32146</xdr:rowOff>
    </xdr:from>
    <xdr:to>
      <xdr:col>24</xdr:col>
      <xdr:colOff>482201</xdr:colOff>
      <xdr:row>37</xdr:row>
      <xdr:rowOff>41672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64294</xdr:colOff>
      <xdr:row>10</xdr:row>
      <xdr:rowOff>90487</xdr:rowOff>
    </xdr:from>
    <xdr:to>
      <xdr:col>14</xdr:col>
      <xdr:colOff>196453</xdr:colOff>
      <xdr:row>32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279795</xdr:colOff>
      <xdr:row>10</xdr:row>
      <xdr:rowOff>104776</xdr:rowOff>
    </xdr:from>
    <xdr:to>
      <xdr:col>29</xdr:col>
      <xdr:colOff>500062</xdr:colOff>
      <xdr:row>32</xdr:row>
      <xdr:rowOff>53577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134540</xdr:colOff>
      <xdr:row>14</xdr:row>
      <xdr:rowOff>10717</xdr:rowOff>
    </xdr:from>
    <xdr:to>
      <xdr:col>8</xdr:col>
      <xdr:colOff>11906</xdr:colOff>
      <xdr:row>36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226219</xdr:colOff>
      <xdr:row>14</xdr:row>
      <xdr:rowOff>35718</xdr:rowOff>
    </xdr:from>
    <xdr:to>
      <xdr:col>20</xdr:col>
      <xdr:colOff>73820</xdr:colOff>
      <xdr:row>36</xdr:row>
      <xdr:rowOff>167875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77389</xdr:colOff>
      <xdr:row>0</xdr:row>
      <xdr:rowOff>9525</xdr:rowOff>
    </xdr:from>
    <xdr:to>
      <xdr:col>20</xdr:col>
      <xdr:colOff>59531</xdr:colOff>
      <xdr:row>13</xdr:row>
      <xdr:rowOff>148828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650081</xdr:colOff>
      <xdr:row>7</xdr:row>
      <xdr:rowOff>128588</xdr:rowOff>
    </xdr:from>
    <xdr:to>
      <xdr:col>8</xdr:col>
      <xdr:colOff>42862</xdr:colOff>
      <xdr:row>23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371475</xdr:colOff>
      <xdr:row>7</xdr:row>
      <xdr:rowOff>41803</xdr:rowOff>
    </xdr:from>
    <xdr:to>
      <xdr:col>7</xdr:col>
      <xdr:colOff>468656</xdr:colOff>
      <xdr:row>23</xdr:row>
      <xdr:rowOff>43815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513" y="1308628"/>
          <a:ext cx="1392581" cy="2897612"/>
        </a:xfrm>
        <a:prstGeom prst="rect">
          <a:avLst/>
        </a:prstGeom>
      </xdr:spPr>
    </xdr:pic>
    <xdr:clientData/>
  </xdr:twoCellAnchor>
  <xdr:twoCellAnchor>
    <xdr:from>
      <xdr:col>8</xdr:col>
      <xdr:colOff>542926</xdr:colOff>
      <xdr:row>11</xdr:row>
      <xdr:rowOff>85724</xdr:rowOff>
    </xdr:from>
    <xdr:to>
      <xdr:col>16</xdr:col>
      <xdr:colOff>219076</xdr:colOff>
      <xdr:row>26</xdr:row>
      <xdr:rowOff>76198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171450</xdr:colOff>
      <xdr:row>9</xdr:row>
      <xdr:rowOff>90874</xdr:rowOff>
    </xdr:from>
    <xdr:to>
      <xdr:col>14</xdr:col>
      <xdr:colOff>459283</xdr:colOff>
      <xdr:row>27</xdr:row>
      <xdr:rowOff>124002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288" y="1719649"/>
          <a:ext cx="3526333" cy="329067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426243</xdr:colOff>
      <xdr:row>1</xdr:row>
      <xdr:rowOff>123824</xdr:rowOff>
    </xdr:from>
    <xdr:to>
      <xdr:col>18</xdr:col>
      <xdr:colOff>333375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107156</xdr:colOff>
      <xdr:row>0</xdr:row>
      <xdr:rowOff>147637</xdr:rowOff>
    </xdr:from>
    <xdr:to>
      <xdr:col>18</xdr:col>
      <xdr:colOff>323850</xdr:colOff>
      <xdr:row>27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9525</xdr:rowOff>
        </xdr:from>
        <xdr:to>
          <xdr:col>13</xdr:col>
          <xdr:colOff>209550</xdr:colOff>
          <xdr:row>15</xdr:row>
          <xdr:rowOff>171450</xdr:rowOff>
        </xdr:to>
        <xdr:sp macro="" textlink="">
          <xdr:nvSpPr>
            <xdr:cNvPr id="31745" name="Scroll Bar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5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17</xdr:row>
          <xdr:rowOff>38100</xdr:rowOff>
        </xdr:from>
        <xdr:to>
          <xdr:col>13</xdr:col>
          <xdr:colOff>219075</xdr:colOff>
          <xdr:row>17</xdr:row>
          <xdr:rowOff>209550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5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97629</xdr:colOff>
      <xdr:row>0</xdr:row>
      <xdr:rowOff>176213</xdr:rowOff>
    </xdr:from>
    <xdr:to>
      <xdr:col>13</xdr:col>
      <xdr:colOff>404812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607217</xdr:colOff>
      <xdr:row>5</xdr:row>
      <xdr:rowOff>14287</xdr:rowOff>
    </xdr:from>
    <xdr:to>
      <xdr:col>17</xdr:col>
      <xdr:colOff>4763</xdr:colOff>
      <xdr:row>24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3</xdr:row>
          <xdr:rowOff>9525</xdr:rowOff>
        </xdr:from>
        <xdr:to>
          <xdr:col>7</xdr:col>
          <xdr:colOff>438150</xdr:colOff>
          <xdr:row>4</xdr:row>
          <xdr:rowOff>9525</xdr:rowOff>
        </xdr:to>
        <xdr:sp macro="" textlink="">
          <xdr:nvSpPr>
            <xdr:cNvPr id="32771" name="Spinner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6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48814</xdr:colOff>
      <xdr:row>12</xdr:row>
      <xdr:rowOff>157162</xdr:rowOff>
    </xdr:from>
    <xdr:to>
      <xdr:col>22</xdr:col>
      <xdr:colOff>594123</xdr:colOff>
      <xdr:row>23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67866</xdr:colOff>
      <xdr:row>23</xdr:row>
      <xdr:rowOff>142876</xdr:rowOff>
    </xdr:from>
    <xdr:to>
      <xdr:col>22</xdr:col>
      <xdr:colOff>589358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350042</xdr:colOff>
      <xdr:row>15</xdr:row>
      <xdr:rowOff>27383</xdr:rowOff>
    </xdr:from>
    <xdr:to>
      <xdr:col>32</xdr:col>
      <xdr:colOff>291702</xdr:colOff>
      <xdr:row>34</xdr:row>
      <xdr:rowOff>53577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2976</xdr:colOff>
      <xdr:row>22</xdr:row>
      <xdr:rowOff>29765</xdr:rowOff>
    </xdr:from>
    <xdr:to>
      <xdr:col>23</xdr:col>
      <xdr:colOff>250033</xdr:colOff>
      <xdr:row>25</xdr:row>
      <xdr:rowOff>74413</xdr:rowOff>
    </xdr:to>
    <xdr:sp macro="" textlink="$Z$14">
      <xdr:nvSpPr>
        <xdr:cNvPr id="5" name="TextBox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 txBox="1"/>
      </xdr:nvSpPr>
      <xdr:spPr>
        <a:xfrm rot="16200000">
          <a:off x="15177494" y="4339826"/>
          <a:ext cx="580429" cy="247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DEB4E2-B12E-4A3C-9880-80CC13B93E2C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SB</a:t>
          </a:fld>
          <a:endParaRPr lang="en-IN" sz="1400" b="1"/>
        </a:p>
      </xdr:txBody>
    </xdr:sp>
    <xdr:clientData/>
  </xdr:twoCellAnchor>
  <xdr:twoCellAnchor>
    <xdr:from>
      <xdr:col>32</xdr:col>
      <xdr:colOff>464343</xdr:colOff>
      <xdr:row>23</xdr:row>
      <xdr:rowOff>107751</xdr:rowOff>
    </xdr:from>
    <xdr:to>
      <xdr:col>33</xdr:col>
      <xdr:colOff>83940</xdr:colOff>
      <xdr:row>26</xdr:row>
      <xdr:rowOff>107159</xdr:rowOff>
    </xdr:to>
    <xdr:sp macro="" textlink="$AD$14">
      <xdr:nvSpPr>
        <xdr:cNvPr id="6" name="TextBox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 txBox="1"/>
      </xdr:nvSpPr>
      <xdr:spPr>
        <a:xfrm rot="5400000">
          <a:off x="22018227" y="4563071"/>
          <a:ext cx="535189" cy="268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D0BBBF4-A262-4759-B51C-45CE5028980F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SB%</a:t>
          </a:fld>
          <a:endParaRPr lang="en-IN" sz="1800" b="1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326229</xdr:colOff>
      <xdr:row>0</xdr:row>
      <xdr:rowOff>90488</xdr:rowOff>
    </xdr:from>
    <xdr:to>
      <xdr:col>24</xdr:col>
      <xdr:colOff>77388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350042</xdr:colOff>
      <xdr:row>17</xdr:row>
      <xdr:rowOff>128586</xdr:rowOff>
    </xdr:from>
    <xdr:to>
      <xdr:col>24</xdr:col>
      <xdr:colOff>77389</xdr:colOff>
      <xdr:row>36</xdr:row>
      <xdr:rowOff>101203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1282472</xdr:colOff>
      <xdr:row>3</xdr:row>
      <xdr:rowOff>57148</xdr:rowOff>
    </xdr:from>
    <xdr:to>
      <xdr:col>12</xdr:col>
      <xdr:colOff>605517</xdr:colOff>
      <xdr:row>19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47624</xdr:colOff>
      <xdr:row>3</xdr:row>
      <xdr:rowOff>68035</xdr:rowOff>
    </xdr:from>
    <xdr:to>
      <xdr:col>26</xdr:col>
      <xdr:colOff>234723</xdr:colOff>
      <xdr:row>19</xdr:row>
      <xdr:rowOff>92530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69054</xdr:colOff>
      <xdr:row>0</xdr:row>
      <xdr:rowOff>66674</xdr:rowOff>
    </xdr:from>
    <xdr:to>
      <xdr:col>22</xdr:col>
      <xdr:colOff>238124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GrpSpPr/>
      </xdr:nvGrpSpPr>
      <xdr:grpSpPr>
        <a:xfrm>
          <a:off x="596519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B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B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614363</xdr:colOff>
      <xdr:row>3</xdr:row>
      <xdr:rowOff>171449</xdr:rowOff>
    </xdr:from>
    <xdr:to>
      <xdr:col>13</xdr:col>
      <xdr:colOff>335755</xdr:colOff>
      <xdr:row>21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454817</xdr:colOff>
      <xdr:row>3</xdr:row>
      <xdr:rowOff>52388</xdr:rowOff>
    </xdr:from>
    <xdr:to>
      <xdr:col>5</xdr:col>
      <xdr:colOff>528637</xdr:colOff>
      <xdr:row>18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79AB2A-5012-4F06-A63D-687F20151298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zoomScale="90" zoomScaleNormal="90" workbookViewId="0">
      <selection sqref="A1:H13"/>
    </sheetView>
  </sheetViews>
  <sheetFormatPr defaultRowHeight="15" x14ac:dyDescent="0.25"/>
  <cols>
    <col min="1" max="4" width="14.42578125" style="12" customWidth="1"/>
    <col min="5" max="5" width="10.85546875" style="12" customWidth="1"/>
    <col min="6" max="6" width="12" style="12" customWidth="1"/>
    <col min="7" max="7" width="12.140625" style="12" customWidth="1"/>
    <col min="8" max="8" width="15.28515625" style="12" customWidth="1"/>
  </cols>
  <sheetData>
    <row r="1" spans="1:8" ht="15.75" x14ac:dyDescent="0.25">
      <c r="A1" s="94" t="s">
        <v>0</v>
      </c>
      <c r="B1" s="94" t="s">
        <v>2210</v>
      </c>
      <c r="C1" s="94" t="s">
        <v>2211</v>
      </c>
      <c r="D1" s="94" t="s">
        <v>2212</v>
      </c>
      <c r="E1" s="94" t="s">
        <v>2</v>
      </c>
      <c r="F1" s="94" t="s">
        <v>2208</v>
      </c>
      <c r="G1" s="94" t="s">
        <v>2207</v>
      </c>
      <c r="H1" s="94" t="s">
        <v>2209</v>
      </c>
    </row>
    <row r="2" spans="1:8" x14ac:dyDescent="0.25">
      <c r="A2" s="95" t="s">
        <v>28</v>
      </c>
      <c r="B2" s="88">
        <v>359084.54700000008</v>
      </c>
      <c r="C2" s="89">
        <v>438881.11300000007</v>
      </c>
      <c r="D2" s="88">
        <v>797965.66000000015</v>
      </c>
      <c r="E2" s="90">
        <v>568213</v>
      </c>
      <c r="F2" s="91">
        <f t="shared" ref="F2:F13" si="0">D2/E2</f>
        <v>1.4043424912840785</v>
      </c>
      <c r="G2" s="92">
        <v>1064</v>
      </c>
      <c r="H2" s="93">
        <f>G2/E2</f>
        <v>1.8725372351565345E-3</v>
      </c>
    </row>
    <row r="3" spans="1:8" x14ac:dyDescent="0.25">
      <c r="A3" s="95" t="s">
        <v>29</v>
      </c>
      <c r="B3" s="88">
        <v>295945.20200000028</v>
      </c>
      <c r="C3" s="89">
        <v>308024.59800000035</v>
      </c>
      <c r="D3" s="88">
        <v>603969.80000000063</v>
      </c>
      <c r="E3" s="90">
        <v>486398</v>
      </c>
      <c r="F3" s="91">
        <f t="shared" si="0"/>
        <v>1.2417193327275207</v>
      </c>
      <c r="G3" s="92">
        <v>984</v>
      </c>
      <c r="H3" s="93">
        <f t="shared" ref="H3:H13" si="1">G3/E3</f>
        <v>2.023034634188463E-3</v>
      </c>
    </row>
    <row r="4" spans="1:8" x14ac:dyDescent="0.25">
      <c r="A4" s="95" t="s">
        <v>30</v>
      </c>
      <c r="B4" s="88">
        <v>228830.43479999993</v>
      </c>
      <c r="C4" s="89">
        <v>291238.73519999994</v>
      </c>
      <c r="D4" s="88">
        <v>520069.16999999987</v>
      </c>
      <c r="E4" s="90">
        <v>459937</v>
      </c>
      <c r="F4" s="91">
        <f t="shared" si="0"/>
        <v>1.1307400143932753</v>
      </c>
      <c r="G4" s="92">
        <v>936</v>
      </c>
      <c r="H4" s="93">
        <f t="shared" si="1"/>
        <v>2.0350613236160605E-3</v>
      </c>
    </row>
    <row r="5" spans="1:8" x14ac:dyDescent="0.25">
      <c r="A5" s="95" t="s">
        <v>31</v>
      </c>
      <c r="B5" s="88">
        <v>376750.6652000004</v>
      </c>
      <c r="C5" s="89">
        <v>347769.84480000031</v>
      </c>
      <c r="D5" s="88">
        <v>724520.51000000071</v>
      </c>
      <c r="E5" s="90">
        <v>481632</v>
      </c>
      <c r="F5" s="91">
        <f t="shared" si="0"/>
        <v>1.5043030986313217</v>
      </c>
      <c r="G5" s="92">
        <v>990</v>
      </c>
      <c r="H5" s="93">
        <f t="shared" si="1"/>
        <v>2.0555112617101855E-3</v>
      </c>
    </row>
    <row r="6" spans="1:8" x14ac:dyDescent="0.25">
      <c r="A6" s="95" t="s">
        <v>7</v>
      </c>
      <c r="B6" s="88">
        <v>343226.54999999987</v>
      </c>
      <c r="C6" s="89">
        <v>343226.54999999987</v>
      </c>
      <c r="D6" s="88">
        <v>686453.09999999974</v>
      </c>
      <c r="E6" s="90">
        <v>478822</v>
      </c>
      <c r="F6" s="91">
        <f t="shared" si="0"/>
        <v>1.4336289894783443</v>
      </c>
      <c r="G6" s="92">
        <v>886</v>
      </c>
      <c r="H6" s="93">
        <f t="shared" si="1"/>
        <v>1.8503744606555253E-3</v>
      </c>
    </row>
    <row r="7" spans="1:8" x14ac:dyDescent="0.25">
      <c r="A7" s="95" t="s">
        <v>32</v>
      </c>
      <c r="B7" s="88">
        <v>164481.34499999988</v>
      </c>
      <c r="C7" s="89">
        <v>227140.90499999988</v>
      </c>
      <c r="D7" s="88">
        <v>391622.24999999977</v>
      </c>
      <c r="E7" s="90">
        <v>332313</v>
      </c>
      <c r="F7" s="91">
        <f t="shared" si="0"/>
        <v>1.1784740590948888</v>
      </c>
      <c r="G7" s="92">
        <v>711</v>
      </c>
      <c r="H7" s="93">
        <f t="shared" si="1"/>
        <v>2.1395491599786949E-3</v>
      </c>
    </row>
    <row r="8" spans="1:8" x14ac:dyDescent="0.25">
      <c r="A8" s="95" t="s">
        <v>33</v>
      </c>
      <c r="B8" s="88">
        <v>161303.88200000007</v>
      </c>
      <c r="C8" s="89">
        <v>263180.01800000016</v>
      </c>
      <c r="D8" s="88">
        <v>424483.9000000002</v>
      </c>
      <c r="E8" s="90">
        <v>289154</v>
      </c>
      <c r="F8" s="91">
        <f t="shared" si="0"/>
        <v>1.4680201553497452</v>
      </c>
      <c r="G8" s="92">
        <v>722</v>
      </c>
      <c r="H8" s="93">
        <f t="shared" si="1"/>
        <v>2.4969393471990704E-3</v>
      </c>
    </row>
    <row r="9" spans="1:8" x14ac:dyDescent="0.25">
      <c r="A9" s="95" t="s">
        <v>34</v>
      </c>
      <c r="B9" s="88">
        <v>127172.62004999998</v>
      </c>
      <c r="C9" s="89">
        <v>236177.72295000002</v>
      </c>
      <c r="D9" s="88">
        <v>363350.34299999999</v>
      </c>
      <c r="E9" s="90">
        <v>224080</v>
      </c>
      <c r="F9" s="91">
        <f t="shared" si="0"/>
        <v>1.621520631024634</v>
      </c>
      <c r="G9" s="92">
        <v>558</v>
      </c>
      <c r="H9" s="93">
        <f t="shared" si="1"/>
        <v>2.4901820778293468E-3</v>
      </c>
    </row>
    <row r="10" spans="1:8" x14ac:dyDescent="0.25">
      <c r="A10" s="95" t="s">
        <v>35</v>
      </c>
      <c r="B10" s="88">
        <v>111113.96519999996</v>
      </c>
      <c r="C10" s="89">
        <v>215691.81479999988</v>
      </c>
      <c r="D10" s="88">
        <v>326805.77999999985</v>
      </c>
      <c r="E10" s="90">
        <v>220951</v>
      </c>
      <c r="F10" s="91">
        <f t="shared" si="0"/>
        <v>1.4790871279152384</v>
      </c>
      <c r="G10" s="92">
        <v>464</v>
      </c>
      <c r="H10" s="93">
        <f t="shared" si="1"/>
        <v>2.1000131250820319E-3</v>
      </c>
    </row>
    <row r="11" spans="1:8" x14ac:dyDescent="0.25">
      <c r="A11" s="95" t="s">
        <v>36</v>
      </c>
      <c r="B11" s="88">
        <v>174805.39439999993</v>
      </c>
      <c r="C11" s="89">
        <v>273413.56559999991</v>
      </c>
      <c r="D11" s="88">
        <v>448218.95999999985</v>
      </c>
      <c r="E11" s="90">
        <v>268924</v>
      </c>
      <c r="F11" s="91">
        <f t="shared" si="0"/>
        <v>1.6667123797057899</v>
      </c>
      <c r="G11" s="92">
        <v>508</v>
      </c>
      <c r="H11" s="93">
        <f t="shared" si="1"/>
        <v>1.8890095342922165E-3</v>
      </c>
    </row>
    <row r="12" spans="1:8" x14ac:dyDescent="0.25">
      <c r="A12" s="95" t="s">
        <v>37</v>
      </c>
      <c r="B12" s="88">
        <v>210181.02259704011</v>
      </c>
      <c r="C12" s="89">
        <v>267503.11966896011</v>
      </c>
      <c r="D12" s="88">
        <v>477684.14226600021</v>
      </c>
      <c r="E12" s="90">
        <v>295562</v>
      </c>
      <c r="F12" s="91">
        <f t="shared" si="0"/>
        <v>1.616189301283657</v>
      </c>
      <c r="G12" s="92">
        <v>582</v>
      </c>
      <c r="H12" s="93">
        <f t="shared" si="1"/>
        <v>1.9691299964136122E-3</v>
      </c>
    </row>
    <row r="13" spans="1:8" x14ac:dyDescent="0.25">
      <c r="A13" s="95" t="s">
        <v>38</v>
      </c>
      <c r="B13" s="88">
        <v>264672.33338202036</v>
      </c>
      <c r="C13" s="89">
        <v>310702.30440498039</v>
      </c>
      <c r="D13" s="88">
        <v>575374.63778700074</v>
      </c>
      <c r="E13" s="90">
        <v>330514</v>
      </c>
      <c r="F13" s="91">
        <f t="shared" si="0"/>
        <v>1.7408480057940079</v>
      </c>
      <c r="G13" s="92">
        <v>591</v>
      </c>
      <c r="H13" s="93">
        <f t="shared" si="1"/>
        <v>1.7881239523893089E-3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zoomScale="90" zoomScaleNormal="90" workbookViewId="0">
      <selection activeCell="B2" sqref="B2:H7"/>
    </sheetView>
  </sheetViews>
  <sheetFormatPr defaultRowHeight="15" x14ac:dyDescent="0.25"/>
  <cols>
    <col min="1" max="1" width="15.7109375" style="12" customWidth="1"/>
    <col min="2" max="2" width="13.140625" style="15" customWidth="1"/>
    <col min="3" max="13" width="10.5703125" customWidth="1"/>
    <col min="14" max="14" width="11" style="12" customWidth="1"/>
  </cols>
  <sheetData>
    <row r="1" spans="1:14" x14ac:dyDescent="0.25">
      <c r="B1" s="114" t="s">
        <v>44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4" x14ac:dyDescent="0.25">
      <c r="A2" s="95" t="s">
        <v>43</v>
      </c>
      <c r="B2" s="96" t="s">
        <v>28</v>
      </c>
      <c r="C2" s="96" t="s">
        <v>29</v>
      </c>
      <c r="D2" s="96" t="s">
        <v>30</v>
      </c>
      <c r="E2" s="96" t="s">
        <v>31</v>
      </c>
      <c r="F2" s="96" t="s">
        <v>7</v>
      </c>
      <c r="G2" s="96" t="s">
        <v>32</v>
      </c>
      <c r="H2" s="96" t="s">
        <v>33</v>
      </c>
      <c r="I2" s="96" t="s">
        <v>34</v>
      </c>
      <c r="J2" s="96" t="s">
        <v>35</v>
      </c>
      <c r="K2" s="96" t="s">
        <v>36</v>
      </c>
      <c r="L2" s="96" t="s">
        <v>37</v>
      </c>
      <c r="M2" s="96" t="s">
        <v>38</v>
      </c>
      <c r="N2" s="97" t="s">
        <v>45</v>
      </c>
    </row>
    <row r="3" spans="1:14" x14ac:dyDescent="0.25">
      <c r="A3" s="87" t="s">
        <v>39</v>
      </c>
      <c r="B3" s="98">
        <v>49832</v>
      </c>
      <c r="C3" s="98">
        <v>47232</v>
      </c>
      <c r="D3" s="98">
        <v>40002</v>
      </c>
      <c r="E3" s="98">
        <v>37283</v>
      </c>
      <c r="F3" s="98">
        <v>32910</v>
      </c>
      <c r="G3" s="98">
        <v>33829</v>
      </c>
      <c r="H3" s="98">
        <v>30102</v>
      </c>
      <c r="I3" s="98">
        <v>32111</v>
      </c>
      <c r="J3" s="98">
        <v>34921</v>
      </c>
      <c r="K3" s="98">
        <v>30293</v>
      </c>
      <c r="L3" s="98">
        <v>28392</v>
      </c>
      <c r="M3" s="98">
        <v>24192</v>
      </c>
      <c r="N3" s="99">
        <f>SUM(B3:M3)</f>
        <v>421099</v>
      </c>
    </row>
    <row r="4" spans="1:14" x14ac:dyDescent="0.25">
      <c r="A4" s="87" t="s">
        <v>41</v>
      </c>
      <c r="B4" s="98">
        <v>12839</v>
      </c>
      <c r="C4" s="98">
        <v>16828</v>
      </c>
      <c r="D4" s="98">
        <v>15839</v>
      </c>
      <c r="E4" s="98">
        <v>18082</v>
      </c>
      <c r="F4" s="98">
        <v>24932</v>
      </c>
      <c r="G4" s="98">
        <v>30462</v>
      </c>
      <c r="H4" s="98">
        <v>34240</v>
      </c>
      <c r="I4" s="98">
        <v>42718</v>
      </c>
      <c r="J4" s="98">
        <v>41128</v>
      </c>
      <c r="K4" s="98">
        <v>39382</v>
      </c>
      <c r="L4" s="98">
        <v>36621</v>
      </c>
      <c r="M4" s="98">
        <v>37283</v>
      </c>
      <c r="N4" s="99">
        <f>SUM(B4:M4)</f>
        <v>350354</v>
      </c>
    </row>
    <row r="5" spans="1:14" x14ac:dyDescent="0.25">
      <c r="A5" s="87" t="s">
        <v>40</v>
      </c>
      <c r="B5" s="98">
        <v>9118</v>
      </c>
      <c r="C5" s="98">
        <v>9907</v>
      </c>
      <c r="D5" s="98">
        <v>7257</v>
      </c>
      <c r="E5" s="98">
        <v>7838</v>
      </c>
      <c r="F5" s="98">
        <v>6372</v>
      </c>
      <c r="G5" s="98">
        <v>5992</v>
      </c>
      <c r="H5" s="98">
        <v>5773</v>
      </c>
      <c r="I5" s="98">
        <v>5993</v>
      </c>
      <c r="J5" s="98">
        <v>6302</v>
      </c>
      <c r="K5" s="98">
        <v>8103</v>
      </c>
      <c r="L5" s="98">
        <v>9100</v>
      </c>
      <c r="M5" s="98">
        <v>9278</v>
      </c>
      <c r="N5" s="99">
        <f>SUM(B5:M5)</f>
        <v>91033</v>
      </c>
    </row>
    <row r="6" spans="1:14" x14ac:dyDescent="0.25">
      <c r="A6" s="87" t="s">
        <v>42</v>
      </c>
      <c r="B6" s="98">
        <v>14381</v>
      </c>
      <c r="C6" s="98">
        <v>14651</v>
      </c>
      <c r="D6" s="98">
        <v>11969</v>
      </c>
      <c r="E6" s="98">
        <v>14602</v>
      </c>
      <c r="F6" s="98">
        <v>13046</v>
      </c>
      <c r="G6" s="98">
        <v>14411</v>
      </c>
      <c r="H6" s="98">
        <v>13871</v>
      </c>
      <c r="I6" s="98">
        <v>14184</v>
      </c>
      <c r="J6" s="98">
        <v>13033</v>
      </c>
      <c r="K6" s="98">
        <v>14625</v>
      </c>
      <c r="L6" s="98">
        <v>12196</v>
      </c>
      <c r="M6" s="98">
        <v>13081</v>
      </c>
      <c r="N6" s="99">
        <f>SUM(B6:M6)</f>
        <v>164050</v>
      </c>
    </row>
    <row r="7" spans="1:14" x14ac:dyDescent="0.25">
      <c r="A7" s="95" t="s">
        <v>45</v>
      </c>
      <c r="B7" s="99">
        <f>SUM(B3:B6)</f>
        <v>86170</v>
      </c>
      <c r="C7" s="99">
        <f t="shared" ref="C7:M7" si="0">SUM(C3:C6)</f>
        <v>88618</v>
      </c>
      <c r="D7" s="99">
        <f t="shared" si="0"/>
        <v>75067</v>
      </c>
      <c r="E7" s="99">
        <f t="shared" si="0"/>
        <v>77805</v>
      </c>
      <c r="F7" s="99">
        <f t="shared" si="0"/>
        <v>77260</v>
      </c>
      <c r="G7" s="99">
        <f t="shared" si="0"/>
        <v>84694</v>
      </c>
      <c r="H7" s="99">
        <f t="shared" si="0"/>
        <v>83986</v>
      </c>
      <c r="I7" s="99">
        <f t="shared" si="0"/>
        <v>95006</v>
      </c>
      <c r="J7" s="99">
        <f t="shared" si="0"/>
        <v>95384</v>
      </c>
      <c r="K7" s="99">
        <f t="shared" si="0"/>
        <v>92403</v>
      </c>
      <c r="L7" s="99">
        <f t="shared" si="0"/>
        <v>86309</v>
      </c>
      <c r="M7" s="99">
        <f t="shared" si="0"/>
        <v>83834</v>
      </c>
      <c r="N7" s="87"/>
    </row>
    <row r="47" spans="2:2" x14ac:dyDescent="0.25">
      <c r="B47" s="15">
        <v>30205</v>
      </c>
    </row>
    <row r="48" spans="2:2" x14ac:dyDescent="0.25">
      <c r="B48" s="15">
        <v>26587</v>
      </c>
    </row>
    <row r="49" spans="2:2" x14ac:dyDescent="0.25">
      <c r="B49" s="15">
        <v>8757</v>
      </c>
    </row>
    <row r="50" spans="2:2" x14ac:dyDescent="0.25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zoomScale="60" zoomScaleNormal="60" workbookViewId="0">
      <selection activeCell="AF48" sqref="AF48"/>
    </sheetView>
  </sheetViews>
  <sheetFormatPr defaultRowHeight="15" x14ac:dyDescent="0.25"/>
  <cols>
    <col min="1" max="1" width="18.140625" style="12" customWidth="1"/>
    <col min="2" max="3" width="15.85546875" style="12" customWidth="1"/>
    <col min="4" max="4" width="14" style="12" customWidth="1"/>
  </cols>
  <sheetData>
    <row r="1" spans="1:4" x14ac:dyDescent="0.25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5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5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5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5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5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5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5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5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5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5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5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5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5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5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5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5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5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5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5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5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5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5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5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5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5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5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5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5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5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5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5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5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5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5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5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5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5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5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5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5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5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5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5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5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5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5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5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5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5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5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5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5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5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5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5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5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5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5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5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5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5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5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5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5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5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5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5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5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5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5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5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5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5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5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5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5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5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5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5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5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5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5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5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5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5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5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5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5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5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5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5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5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5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5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5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5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5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5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5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5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5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5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5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5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5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5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5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5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5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5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5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5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5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5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5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5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5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5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5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5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5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5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5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5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5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5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5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5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5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5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5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5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5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5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5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5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5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5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5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5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5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5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5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5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5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5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5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5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5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5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5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5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5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5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5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5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5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5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5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5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5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5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5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5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5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5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5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5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5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5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5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5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5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5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5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5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5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5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5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5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5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5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5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5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5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5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5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5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5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5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5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5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5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5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5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5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5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5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5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5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5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5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5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5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5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5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5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5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5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5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5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5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5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5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5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5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5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5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5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5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5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5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5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5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5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5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5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5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5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5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5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5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5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5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5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5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5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5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5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5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5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5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5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5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5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5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5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5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5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5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5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5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5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5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5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5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5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5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5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5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5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5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5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5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5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5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5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5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5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5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5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5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5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5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5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5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5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5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5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5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5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5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5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5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5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5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5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5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5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5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5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5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5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5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5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5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5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5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5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5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5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5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5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5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5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5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5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5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5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5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5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5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5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5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5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5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5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5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5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5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5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5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5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5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5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5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5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5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5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5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5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5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5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5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5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5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5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5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5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5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5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5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5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5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5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5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5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5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5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5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5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5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5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5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5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5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5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5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5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5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5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5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5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5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5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5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5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5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5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5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5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5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5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5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5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5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5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5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5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5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5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5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5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5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5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5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5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5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5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5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5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5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5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5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5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5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5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5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5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5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5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5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5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5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5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5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5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5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5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5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5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5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5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5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5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5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5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5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5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5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5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5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5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5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5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5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5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5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5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5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5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5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5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5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5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5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5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5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5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5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5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5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5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5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5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5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5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5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5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5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5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5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5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5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5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5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5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5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5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5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5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5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5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5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5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5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5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5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5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5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5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5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5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5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5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5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5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5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5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5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5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5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5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5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5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5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5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5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5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5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5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5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5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5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5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5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5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5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5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5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5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5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5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5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5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5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5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5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5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5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5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5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5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5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5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5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5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5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5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5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5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5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5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5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5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5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5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5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5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5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5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5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5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5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5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5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5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5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5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5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5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5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5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5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5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5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5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5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5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5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5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5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5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5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5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5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5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5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5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5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5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5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5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5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5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5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5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5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5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5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5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5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5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5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5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5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5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5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5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5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5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5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5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5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5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5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5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5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5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5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5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5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5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5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5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5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5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5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5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5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5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5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5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5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5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5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5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5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5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5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5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5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5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5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5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5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5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5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5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5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5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5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5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5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5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5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5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5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5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5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5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5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5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5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5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5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5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5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5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5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5">
      <c r="A642" s="12" t="s">
        <v>885</v>
      </c>
      <c r="B642" s="12">
        <v>72</v>
      </c>
      <c r="D642" s="12">
        <v>27.77</v>
      </c>
    </row>
    <row r="643" spans="1:4" x14ac:dyDescent="0.25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5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5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5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5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5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5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5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5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5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5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5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5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5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5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5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5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5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5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5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5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5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5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5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5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5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5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5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5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5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5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5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5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5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5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5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5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5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5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5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5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5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5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5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5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5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5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5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5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5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5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5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5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5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5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5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5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5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5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5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5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5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5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5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5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5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5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5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5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5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5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5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5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5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5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5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5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5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5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5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5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5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5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5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5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5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5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5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5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5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5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5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5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5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5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5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5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5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5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5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5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5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5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5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5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5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5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5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5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5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5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5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5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5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5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5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5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5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5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5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5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5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5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5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5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5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5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5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5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5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5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5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5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5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5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5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5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5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5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5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5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5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5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5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5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5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5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5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5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5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5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5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5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5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5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5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5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5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5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5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5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5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5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5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5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5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5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5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5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5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5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5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5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5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5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5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5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5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5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5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5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5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5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5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5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5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5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5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5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5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5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5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5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5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5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5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5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5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5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5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5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5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5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5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5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5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5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5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5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5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5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5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5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5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5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5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5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5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5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5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5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5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5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5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5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5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5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5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5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5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5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5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5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5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5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5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5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5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5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5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5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5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5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5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5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5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5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5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5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5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5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5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5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5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5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5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5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5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5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5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5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5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5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5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5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5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5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5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5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5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5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5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5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5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5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5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5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5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5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5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5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5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5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5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5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5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5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5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5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5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5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5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5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5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5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5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5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5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5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5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5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5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5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5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5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5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5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5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5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5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5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5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5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5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5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5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5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5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5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5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5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5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5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5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5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5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5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5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5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5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5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5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5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5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5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5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5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5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5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5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5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5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5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5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5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5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5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5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5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5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5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5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5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5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5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5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5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5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5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5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5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5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5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5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5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5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5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5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5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5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5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5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5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5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5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5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5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5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5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5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5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5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5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5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5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5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5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5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5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5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5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5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5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zoomScaleNormal="100" workbookViewId="0">
      <selection activeCell="T30" sqref="T30"/>
    </sheetView>
  </sheetViews>
  <sheetFormatPr defaultRowHeight="15" x14ac:dyDescent="0.25"/>
  <cols>
    <col min="1" max="1" width="11.42578125" style="33" customWidth="1"/>
    <col min="2" max="2" width="10.7109375" style="28" customWidth="1"/>
    <col min="3" max="3" width="12.85546875" style="28" customWidth="1"/>
  </cols>
  <sheetData>
    <row r="1" spans="1:3" x14ac:dyDescent="0.25">
      <c r="A1" s="61" t="s">
        <v>100</v>
      </c>
      <c r="B1" s="27" t="s">
        <v>1278</v>
      </c>
      <c r="C1" s="27" t="s">
        <v>1279</v>
      </c>
    </row>
    <row r="2" spans="1:3" x14ac:dyDescent="0.25">
      <c r="A2" s="33">
        <v>42159</v>
      </c>
      <c r="B2" s="28">
        <v>555.29</v>
      </c>
      <c r="C2" s="28">
        <v>436.59</v>
      </c>
    </row>
    <row r="3" spans="1:3" x14ac:dyDescent="0.25">
      <c r="A3" s="33">
        <v>42160</v>
      </c>
      <c r="B3" s="28">
        <v>551.69000000000005</v>
      </c>
      <c r="C3" s="28">
        <v>430.78</v>
      </c>
    </row>
    <row r="4" spans="1:3" x14ac:dyDescent="0.25">
      <c r="A4" s="33">
        <v>42163</v>
      </c>
      <c r="B4" s="28">
        <v>549.53</v>
      </c>
      <c r="C4" s="28">
        <v>426.95</v>
      </c>
    </row>
    <row r="5" spans="1:3" x14ac:dyDescent="0.25">
      <c r="A5" s="33">
        <v>42164</v>
      </c>
      <c r="B5" s="28">
        <v>543.48</v>
      </c>
      <c r="C5" s="28">
        <v>423.5</v>
      </c>
    </row>
    <row r="6" spans="1:3" x14ac:dyDescent="0.25">
      <c r="A6" s="33">
        <v>42165</v>
      </c>
      <c r="B6" s="28">
        <v>542.16</v>
      </c>
      <c r="C6" s="28">
        <v>425.48</v>
      </c>
    </row>
    <row r="7" spans="1:3" x14ac:dyDescent="0.25">
      <c r="A7" s="33">
        <v>42166</v>
      </c>
      <c r="B7" s="28">
        <v>552.6</v>
      </c>
      <c r="C7" s="28">
        <v>430.77</v>
      </c>
    </row>
    <row r="8" spans="1:3" x14ac:dyDescent="0.25">
      <c r="A8" s="33">
        <v>42167</v>
      </c>
      <c r="B8" s="28">
        <v>550.04</v>
      </c>
      <c r="C8" s="28">
        <v>432.97</v>
      </c>
    </row>
    <row r="9" spans="1:3" x14ac:dyDescent="0.25">
      <c r="A9" s="33">
        <v>42170</v>
      </c>
      <c r="B9" s="28">
        <v>547.47</v>
      </c>
      <c r="C9" s="28">
        <v>429.92</v>
      </c>
    </row>
    <row r="10" spans="1:3" x14ac:dyDescent="0.25">
      <c r="A10" s="33">
        <v>42171</v>
      </c>
      <c r="B10" s="28">
        <v>543</v>
      </c>
      <c r="C10" s="28">
        <v>423.67</v>
      </c>
    </row>
    <row r="11" spans="1:3" x14ac:dyDescent="0.25">
      <c r="A11" s="33">
        <v>42172</v>
      </c>
      <c r="B11" s="28">
        <v>544.87</v>
      </c>
      <c r="C11" s="28">
        <v>427.26</v>
      </c>
    </row>
    <row r="12" spans="1:3" x14ac:dyDescent="0.25">
      <c r="A12" s="33">
        <v>42173</v>
      </c>
      <c r="B12" s="28">
        <v>546.6</v>
      </c>
      <c r="C12" s="28">
        <v>427.81</v>
      </c>
    </row>
    <row r="13" spans="1:3" x14ac:dyDescent="0.25">
      <c r="A13" s="33">
        <v>42174</v>
      </c>
      <c r="B13" s="28">
        <v>556.17999999999995</v>
      </c>
      <c r="C13" s="28">
        <v>439.7</v>
      </c>
    </row>
    <row r="14" spans="1:3" x14ac:dyDescent="0.25">
      <c r="A14" s="33">
        <v>42177</v>
      </c>
      <c r="B14" s="28">
        <v>557.52</v>
      </c>
      <c r="C14" s="28">
        <v>434.92</v>
      </c>
    </row>
    <row r="15" spans="1:3" x14ac:dyDescent="0.25">
      <c r="A15" s="33">
        <v>42178</v>
      </c>
      <c r="B15" s="28">
        <v>559.67999999999995</v>
      </c>
      <c r="C15" s="28">
        <v>436.29</v>
      </c>
    </row>
    <row r="16" spans="1:3" x14ac:dyDescent="0.25">
      <c r="A16" s="33">
        <v>42179</v>
      </c>
      <c r="B16" s="28">
        <v>563.39</v>
      </c>
      <c r="C16" s="28">
        <v>445.99</v>
      </c>
    </row>
    <row r="17" spans="1:3" x14ac:dyDescent="0.25">
      <c r="A17" s="33">
        <v>42180</v>
      </c>
      <c r="B17" s="28">
        <v>558.57000000000005</v>
      </c>
      <c r="C17" s="28">
        <v>440.84</v>
      </c>
    </row>
    <row r="18" spans="1:3" x14ac:dyDescent="0.25">
      <c r="A18" s="33">
        <v>42181</v>
      </c>
      <c r="B18" s="28">
        <v>557.95000000000005</v>
      </c>
      <c r="C18" s="28">
        <v>440.1</v>
      </c>
    </row>
    <row r="19" spans="1:3" x14ac:dyDescent="0.25">
      <c r="A19" s="33">
        <v>42184</v>
      </c>
      <c r="B19" s="28">
        <v>553.05999999999995</v>
      </c>
      <c r="C19" s="28">
        <v>438.57</v>
      </c>
    </row>
    <row r="20" spans="1:3" x14ac:dyDescent="0.25">
      <c r="A20" s="33">
        <v>42185</v>
      </c>
      <c r="B20" s="28">
        <v>541.25</v>
      </c>
      <c r="C20" s="28">
        <v>429.86</v>
      </c>
    </row>
    <row r="21" spans="1:3" x14ac:dyDescent="0.25">
      <c r="A21" s="33">
        <v>42186</v>
      </c>
      <c r="B21" s="28">
        <v>540.04</v>
      </c>
      <c r="C21" s="28">
        <v>434.09</v>
      </c>
    </row>
    <row r="22" spans="1:3" x14ac:dyDescent="0.25">
      <c r="A22" s="33">
        <v>42187</v>
      </c>
      <c r="B22" s="28">
        <v>543.29999999999995</v>
      </c>
      <c r="C22" s="28">
        <v>437.39</v>
      </c>
    </row>
    <row r="23" spans="1:3" x14ac:dyDescent="0.25">
      <c r="A23" s="33">
        <v>42191</v>
      </c>
      <c r="B23" s="28">
        <v>547.34</v>
      </c>
      <c r="C23" s="28">
        <v>437.71</v>
      </c>
    </row>
    <row r="24" spans="1:3" x14ac:dyDescent="0.25">
      <c r="A24" s="33">
        <v>42192</v>
      </c>
      <c r="B24" s="28">
        <v>545.62</v>
      </c>
      <c r="C24" s="28">
        <v>436.04</v>
      </c>
    </row>
    <row r="25" spans="1:3" x14ac:dyDescent="0.25">
      <c r="A25" s="33">
        <v>42193</v>
      </c>
      <c r="B25" s="28">
        <v>550.03</v>
      </c>
      <c r="C25" s="28">
        <v>436.72</v>
      </c>
    </row>
    <row r="26" spans="1:3" x14ac:dyDescent="0.25">
      <c r="A26" s="33">
        <v>42194</v>
      </c>
      <c r="B26" s="28">
        <v>541.70000000000005</v>
      </c>
      <c r="C26" s="28">
        <v>429.7</v>
      </c>
    </row>
    <row r="27" spans="1:3" x14ac:dyDescent="0.25">
      <c r="A27" s="33">
        <v>42195</v>
      </c>
      <c r="B27" s="28">
        <v>544.65</v>
      </c>
      <c r="C27" s="28">
        <v>434.39</v>
      </c>
    </row>
    <row r="28" spans="1:3" x14ac:dyDescent="0.25">
      <c r="A28" s="33">
        <v>42198</v>
      </c>
      <c r="B28" s="28">
        <v>556.11</v>
      </c>
      <c r="C28" s="28">
        <v>443.51</v>
      </c>
    </row>
    <row r="29" spans="1:3" x14ac:dyDescent="0.25">
      <c r="A29" s="33">
        <v>42199</v>
      </c>
      <c r="B29" s="28">
        <v>584.17999999999995</v>
      </c>
      <c r="C29" s="28">
        <v>465.57</v>
      </c>
    </row>
    <row r="30" spans="1:3" x14ac:dyDescent="0.25">
      <c r="A30" s="33">
        <v>42200</v>
      </c>
      <c r="B30" s="28">
        <v>583.96</v>
      </c>
      <c r="C30" s="28">
        <v>461.19</v>
      </c>
    </row>
    <row r="31" spans="1:3" x14ac:dyDescent="0.25">
      <c r="A31" s="33">
        <v>42201</v>
      </c>
      <c r="B31" s="28">
        <v>601.78</v>
      </c>
      <c r="C31" s="28">
        <v>475.48</v>
      </c>
    </row>
    <row r="32" spans="1:3" x14ac:dyDescent="0.25">
      <c r="A32" s="33">
        <v>42202</v>
      </c>
      <c r="B32" s="28">
        <v>699.62</v>
      </c>
      <c r="C32" s="28">
        <v>483.01</v>
      </c>
    </row>
    <row r="33" spans="1:3" x14ac:dyDescent="0.25">
      <c r="A33" s="33">
        <v>42205</v>
      </c>
      <c r="B33" s="28">
        <v>692.84</v>
      </c>
      <c r="C33" s="28">
        <v>488.1</v>
      </c>
    </row>
    <row r="34" spans="1:3" x14ac:dyDescent="0.25">
      <c r="A34" s="33">
        <v>42206</v>
      </c>
      <c r="B34" s="28">
        <v>695.35</v>
      </c>
      <c r="C34" s="28">
        <v>488</v>
      </c>
    </row>
    <row r="35" spans="1:3" x14ac:dyDescent="0.25">
      <c r="A35" s="33">
        <v>42207</v>
      </c>
      <c r="B35" s="28">
        <v>695.1</v>
      </c>
      <c r="C35" s="28">
        <v>488.27</v>
      </c>
    </row>
    <row r="36" spans="1:3" x14ac:dyDescent="0.25">
      <c r="A36" s="33">
        <v>42208</v>
      </c>
      <c r="B36" s="28">
        <v>674.73</v>
      </c>
      <c r="C36" s="28">
        <v>482.18</v>
      </c>
    </row>
    <row r="37" spans="1:3" x14ac:dyDescent="0.25">
      <c r="A37" s="33">
        <v>42209</v>
      </c>
      <c r="B37" s="28">
        <v>654.77</v>
      </c>
      <c r="C37" s="28">
        <v>530.5</v>
      </c>
    </row>
    <row r="38" spans="1:3" x14ac:dyDescent="0.25">
      <c r="A38" s="33">
        <v>42212</v>
      </c>
      <c r="B38" s="28">
        <v>658.27</v>
      </c>
      <c r="C38" s="28">
        <v>531.41</v>
      </c>
    </row>
    <row r="39" spans="1:3" x14ac:dyDescent="0.25">
      <c r="A39" s="33">
        <v>42213</v>
      </c>
      <c r="B39" s="28">
        <v>659.66</v>
      </c>
      <c r="C39" s="28">
        <v>526.03</v>
      </c>
    </row>
    <row r="40" spans="1:3" x14ac:dyDescent="0.25">
      <c r="A40" s="33">
        <v>42214</v>
      </c>
      <c r="B40" s="28">
        <v>661.43</v>
      </c>
      <c r="C40" s="28">
        <v>529</v>
      </c>
    </row>
    <row r="41" spans="1:3" x14ac:dyDescent="0.25">
      <c r="A41" s="33">
        <v>42215</v>
      </c>
      <c r="B41" s="28">
        <v>664.56</v>
      </c>
      <c r="C41" s="28">
        <v>536.76</v>
      </c>
    </row>
    <row r="42" spans="1:3" x14ac:dyDescent="0.25">
      <c r="A42" s="33">
        <v>42216</v>
      </c>
      <c r="B42" s="28">
        <v>657.5</v>
      </c>
      <c r="C42" s="28">
        <v>536.35</v>
      </c>
    </row>
    <row r="43" spans="1:3" x14ac:dyDescent="0.25">
      <c r="A43" s="33">
        <v>42219</v>
      </c>
      <c r="B43" s="28">
        <v>664.72</v>
      </c>
      <c r="C43" s="28">
        <v>534.59</v>
      </c>
    </row>
    <row r="44" spans="1:3" x14ac:dyDescent="0.25">
      <c r="A44" s="33">
        <v>42220</v>
      </c>
      <c r="B44" s="28">
        <v>661.28</v>
      </c>
      <c r="C44" s="28">
        <v>531.9</v>
      </c>
    </row>
    <row r="45" spans="1:3" x14ac:dyDescent="0.25">
      <c r="A45" s="33">
        <v>42221</v>
      </c>
      <c r="B45" s="28">
        <v>673.29</v>
      </c>
      <c r="C45" s="28">
        <v>537.01</v>
      </c>
    </row>
    <row r="46" spans="1:3" x14ac:dyDescent="0.25">
      <c r="A46" s="33">
        <v>42222</v>
      </c>
      <c r="B46" s="28">
        <v>670.15</v>
      </c>
      <c r="C46" s="28">
        <v>529.46</v>
      </c>
    </row>
    <row r="47" spans="1:3" x14ac:dyDescent="0.25">
      <c r="A47" s="33">
        <v>42223</v>
      </c>
      <c r="B47" s="28">
        <v>664.39</v>
      </c>
      <c r="C47" s="28">
        <v>522.62</v>
      </c>
    </row>
    <row r="48" spans="1:3" x14ac:dyDescent="0.25">
      <c r="A48" s="33">
        <v>42226</v>
      </c>
      <c r="B48" s="28">
        <v>663.14</v>
      </c>
      <c r="C48" s="28">
        <v>524</v>
      </c>
    </row>
    <row r="49" spans="1:3" x14ac:dyDescent="0.25">
      <c r="A49" s="33">
        <v>42227</v>
      </c>
      <c r="B49" s="28">
        <v>690.3</v>
      </c>
      <c r="C49" s="28">
        <v>527.46</v>
      </c>
    </row>
    <row r="50" spans="1:3" x14ac:dyDescent="0.25">
      <c r="A50" s="33">
        <v>42228</v>
      </c>
      <c r="B50" s="28">
        <v>691.47</v>
      </c>
      <c r="C50" s="28">
        <v>525.91</v>
      </c>
    </row>
    <row r="51" spans="1:3" x14ac:dyDescent="0.25">
      <c r="A51" s="33">
        <v>42229</v>
      </c>
      <c r="B51" s="28">
        <v>686.51</v>
      </c>
      <c r="C51" s="28">
        <v>529.66</v>
      </c>
    </row>
    <row r="52" spans="1:3" x14ac:dyDescent="0.25">
      <c r="A52" s="33">
        <v>42230</v>
      </c>
      <c r="B52" s="28">
        <v>689.37</v>
      </c>
      <c r="C52" s="28">
        <v>531.52</v>
      </c>
    </row>
    <row r="53" spans="1:3" x14ac:dyDescent="0.25">
      <c r="A53" s="33">
        <v>42233</v>
      </c>
      <c r="B53" s="28">
        <v>694.11</v>
      </c>
      <c r="C53" s="28">
        <v>535.22</v>
      </c>
    </row>
    <row r="54" spans="1:3" x14ac:dyDescent="0.25">
      <c r="A54" s="33">
        <v>42234</v>
      </c>
      <c r="B54" s="28">
        <v>688.73</v>
      </c>
      <c r="C54" s="28">
        <v>535.02</v>
      </c>
    </row>
    <row r="55" spans="1:3" x14ac:dyDescent="0.25">
      <c r="A55" s="33">
        <v>42235</v>
      </c>
      <c r="B55" s="28">
        <v>694.04</v>
      </c>
      <c r="C55" s="28">
        <v>532.91999999999996</v>
      </c>
    </row>
    <row r="56" spans="1:3" x14ac:dyDescent="0.25">
      <c r="A56" s="33">
        <v>42236</v>
      </c>
      <c r="B56" s="28">
        <v>679.48</v>
      </c>
      <c r="C56" s="28">
        <v>515.78</v>
      </c>
    </row>
    <row r="57" spans="1:3" x14ac:dyDescent="0.25">
      <c r="A57" s="33">
        <v>42237</v>
      </c>
      <c r="B57" s="28">
        <v>645.87</v>
      </c>
      <c r="C57" s="28">
        <v>496.38</v>
      </c>
    </row>
    <row r="58" spans="1:3" x14ac:dyDescent="0.25">
      <c r="A58" s="33">
        <v>42240</v>
      </c>
      <c r="B58" s="28">
        <v>620.58000000000004</v>
      </c>
      <c r="C58" s="28">
        <v>465.78</v>
      </c>
    </row>
    <row r="59" spans="1:3" x14ac:dyDescent="0.25">
      <c r="A59" s="33">
        <v>42241</v>
      </c>
      <c r="B59" s="28">
        <v>626.37</v>
      </c>
      <c r="C59" s="28">
        <v>474</v>
      </c>
    </row>
    <row r="60" spans="1:3" x14ac:dyDescent="0.25">
      <c r="A60" s="33">
        <v>42242</v>
      </c>
      <c r="B60" s="28">
        <v>659.74</v>
      </c>
      <c r="C60" s="28">
        <v>501.19</v>
      </c>
    </row>
    <row r="61" spans="1:3" x14ac:dyDescent="0.25">
      <c r="A61" s="33">
        <v>42243</v>
      </c>
      <c r="B61" s="28">
        <v>667.96</v>
      </c>
      <c r="C61" s="28">
        <v>518.37</v>
      </c>
    </row>
    <row r="62" spans="1:3" x14ac:dyDescent="0.25">
      <c r="A62" s="33">
        <v>42244</v>
      </c>
      <c r="B62" s="28">
        <v>659.69</v>
      </c>
      <c r="C62" s="28">
        <v>518.01</v>
      </c>
    </row>
    <row r="63" spans="1:3" x14ac:dyDescent="0.25">
      <c r="A63" s="33">
        <v>42247</v>
      </c>
      <c r="B63" s="28">
        <v>647.82000000000005</v>
      </c>
      <c r="C63" s="28">
        <v>512.89</v>
      </c>
    </row>
    <row r="64" spans="1:3" x14ac:dyDescent="0.25">
      <c r="A64" s="33">
        <v>42248</v>
      </c>
      <c r="B64" s="28">
        <v>629.55999999999995</v>
      </c>
      <c r="C64" s="28">
        <v>496.54</v>
      </c>
    </row>
    <row r="65" spans="1:3" x14ac:dyDescent="0.25">
      <c r="A65" s="33">
        <v>42249</v>
      </c>
      <c r="B65" s="28">
        <v>644.91</v>
      </c>
      <c r="C65" s="28">
        <v>510.55</v>
      </c>
    </row>
    <row r="66" spans="1:3" x14ac:dyDescent="0.25">
      <c r="A66" s="33">
        <v>42250</v>
      </c>
      <c r="B66" s="28">
        <v>637.04999999999995</v>
      </c>
      <c r="C66" s="28">
        <v>504.72</v>
      </c>
    </row>
    <row r="67" spans="1:3" x14ac:dyDescent="0.25">
      <c r="A67" s="33">
        <v>42251</v>
      </c>
      <c r="B67" s="28">
        <v>628.96</v>
      </c>
      <c r="C67" s="28">
        <v>499</v>
      </c>
    </row>
    <row r="68" spans="1:3" x14ac:dyDescent="0.25">
      <c r="A68" s="33">
        <v>42255</v>
      </c>
      <c r="B68" s="28">
        <v>643.88</v>
      </c>
      <c r="C68" s="28">
        <v>517.54</v>
      </c>
    </row>
    <row r="69" spans="1:3" x14ac:dyDescent="0.25">
      <c r="A69" s="33">
        <v>42256</v>
      </c>
      <c r="B69" s="28">
        <v>643.41</v>
      </c>
      <c r="C69" s="28">
        <v>516.89</v>
      </c>
    </row>
    <row r="70" spans="1:3" x14ac:dyDescent="0.25">
      <c r="A70" s="33">
        <v>42257</v>
      </c>
      <c r="B70" s="28">
        <v>651.08000000000004</v>
      </c>
      <c r="C70" s="28">
        <v>522.24</v>
      </c>
    </row>
    <row r="71" spans="1:3" x14ac:dyDescent="0.25">
      <c r="A71" s="33">
        <v>42258</v>
      </c>
      <c r="B71" s="28">
        <v>655.29999999999995</v>
      </c>
      <c r="C71" s="28">
        <v>529.44000000000005</v>
      </c>
    </row>
    <row r="72" spans="1:3" x14ac:dyDescent="0.25">
      <c r="A72" s="33">
        <v>42261</v>
      </c>
      <c r="B72" s="28">
        <v>652.47</v>
      </c>
      <c r="C72" s="28">
        <v>521.38</v>
      </c>
    </row>
    <row r="73" spans="1:3" x14ac:dyDescent="0.25">
      <c r="A73" s="33">
        <v>42262</v>
      </c>
      <c r="B73" s="28">
        <v>665.07</v>
      </c>
      <c r="C73" s="28">
        <v>522.37</v>
      </c>
    </row>
    <row r="74" spans="1:3" x14ac:dyDescent="0.25">
      <c r="A74" s="33">
        <v>42263</v>
      </c>
      <c r="B74" s="28">
        <v>665.52</v>
      </c>
      <c r="C74" s="28">
        <v>527.24</v>
      </c>
    </row>
    <row r="75" spans="1:3" x14ac:dyDescent="0.25">
      <c r="A75" s="33">
        <v>42264</v>
      </c>
      <c r="B75" s="28">
        <v>671.67</v>
      </c>
      <c r="C75" s="28">
        <v>538.87</v>
      </c>
    </row>
    <row r="76" spans="1:3" x14ac:dyDescent="0.25">
      <c r="A76" s="33">
        <v>42265</v>
      </c>
      <c r="B76" s="28">
        <v>660.92</v>
      </c>
      <c r="C76" s="28">
        <v>540.26</v>
      </c>
    </row>
    <row r="77" spans="1:3" x14ac:dyDescent="0.25">
      <c r="A77" s="33">
        <v>42268</v>
      </c>
      <c r="B77" s="28">
        <v>666.98</v>
      </c>
      <c r="C77" s="28">
        <v>548.39</v>
      </c>
    </row>
    <row r="78" spans="1:3" x14ac:dyDescent="0.25">
      <c r="A78" s="33">
        <v>42269</v>
      </c>
      <c r="B78" s="28">
        <v>653.20000000000005</v>
      </c>
      <c r="C78" s="28">
        <v>538.4</v>
      </c>
    </row>
    <row r="79" spans="1:3" x14ac:dyDescent="0.25">
      <c r="A79" s="33">
        <v>42270</v>
      </c>
      <c r="B79" s="28">
        <v>653.29</v>
      </c>
      <c r="C79" s="28">
        <v>536.07000000000005</v>
      </c>
    </row>
    <row r="80" spans="1:3" x14ac:dyDescent="0.25">
      <c r="A80" s="33">
        <v>42271</v>
      </c>
      <c r="B80" s="28">
        <v>654.91</v>
      </c>
      <c r="C80" s="28">
        <v>533.75</v>
      </c>
    </row>
    <row r="81" spans="1:3" x14ac:dyDescent="0.25">
      <c r="A81" s="33">
        <v>42272</v>
      </c>
      <c r="B81" s="28">
        <v>640.15</v>
      </c>
      <c r="C81" s="28">
        <v>524.25</v>
      </c>
    </row>
    <row r="82" spans="1:3" x14ac:dyDescent="0.25">
      <c r="A82" s="33">
        <v>42275</v>
      </c>
      <c r="B82" s="28">
        <v>624.25</v>
      </c>
      <c r="C82" s="28">
        <v>504.06</v>
      </c>
    </row>
    <row r="83" spans="1:3" x14ac:dyDescent="0.25">
      <c r="A83" s="33">
        <v>42276</v>
      </c>
      <c r="B83" s="28">
        <v>622.61</v>
      </c>
      <c r="C83" s="28">
        <v>496.07</v>
      </c>
    </row>
    <row r="84" spans="1:3" x14ac:dyDescent="0.25">
      <c r="A84" s="33">
        <v>42277</v>
      </c>
      <c r="B84" s="28">
        <v>637.20000000000005</v>
      </c>
      <c r="C84" s="28">
        <v>511.67</v>
      </c>
    </row>
    <row r="85" spans="1:3" x14ac:dyDescent="0.25">
      <c r="A85" s="33">
        <v>42278</v>
      </c>
      <c r="B85" s="28">
        <v>642</v>
      </c>
      <c r="C85" s="28">
        <v>520.72</v>
      </c>
    </row>
    <row r="86" spans="1:3" x14ac:dyDescent="0.25">
      <c r="A86" s="33">
        <v>42279</v>
      </c>
      <c r="B86" s="28">
        <v>656.99</v>
      </c>
      <c r="C86" s="28">
        <v>532.54</v>
      </c>
    </row>
    <row r="87" spans="1:3" x14ac:dyDescent="0.25">
      <c r="A87" s="33">
        <v>42282</v>
      </c>
      <c r="B87" s="28">
        <v>671.68</v>
      </c>
      <c r="C87" s="28">
        <v>543.67999999999995</v>
      </c>
    </row>
    <row r="88" spans="1:3" x14ac:dyDescent="0.25">
      <c r="A88" s="33">
        <v>42283</v>
      </c>
      <c r="B88" s="28">
        <v>671.64</v>
      </c>
      <c r="C88" s="28">
        <v>537.48</v>
      </c>
    </row>
    <row r="89" spans="1:3" x14ac:dyDescent="0.25">
      <c r="A89" s="33">
        <v>42284</v>
      </c>
      <c r="B89" s="28">
        <v>670</v>
      </c>
      <c r="C89" s="28">
        <v>541.66</v>
      </c>
    </row>
    <row r="90" spans="1:3" x14ac:dyDescent="0.25">
      <c r="A90" s="33">
        <v>42285</v>
      </c>
      <c r="B90" s="28">
        <v>667</v>
      </c>
      <c r="C90" s="28">
        <v>533.16</v>
      </c>
    </row>
    <row r="91" spans="1:3" x14ac:dyDescent="0.25">
      <c r="A91" s="33">
        <v>42286</v>
      </c>
      <c r="B91" s="28">
        <v>671.24</v>
      </c>
      <c r="C91" s="28">
        <v>539.79999999999995</v>
      </c>
    </row>
    <row r="92" spans="1:3" x14ac:dyDescent="0.25">
      <c r="A92" s="33">
        <v>42289</v>
      </c>
      <c r="B92" s="28">
        <v>676.43</v>
      </c>
      <c r="C92" s="28">
        <v>550.19000000000005</v>
      </c>
    </row>
    <row r="93" spans="1:3" x14ac:dyDescent="0.25">
      <c r="A93" s="33">
        <v>42290</v>
      </c>
      <c r="B93" s="28">
        <v>683.17</v>
      </c>
      <c r="C93" s="28">
        <v>548.9</v>
      </c>
    </row>
    <row r="94" spans="1:3" x14ac:dyDescent="0.25">
      <c r="A94" s="33">
        <v>42291</v>
      </c>
      <c r="B94" s="28">
        <v>680.41</v>
      </c>
      <c r="C94" s="28">
        <v>544.83000000000004</v>
      </c>
    </row>
    <row r="95" spans="1:3" x14ac:dyDescent="0.25">
      <c r="A95" s="33">
        <v>42292</v>
      </c>
      <c r="B95" s="28">
        <v>693.17</v>
      </c>
      <c r="C95" s="28">
        <v>562.36</v>
      </c>
    </row>
    <row r="96" spans="1:3" x14ac:dyDescent="0.25">
      <c r="A96" s="33">
        <v>42293</v>
      </c>
      <c r="B96" s="28">
        <v>695.32</v>
      </c>
      <c r="C96" s="28">
        <v>570.73</v>
      </c>
    </row>
    <row r="97" spans="1:3" x14ac:dyDescent="0.25">
      <c r="A97" s="33">
        <v>42296</v>
      </c>
      <c r="B97" s="28">
        <v>699.95</v>
      </c>
      <c r="C97" s="28">
        <v>573.15</v>
      </c>
    </row>
    <row r="98" spans="1:3" x14ac:dyDescent="0.25">
      <c r="A98" s="33">
        <v>42297</v>
      </c>
      <c r="B98" s="28">
        <v>680</v>
      </c>
      <c r="C98" s="28">
        <v>560.81010000000003</v>
      </c>
    </row>
    <row r="99" spans="1:3" x14ac:dyDescent="0.25">
      <c r="A99" s="33">
        <v>42298</v>
      </c>
      <c r="B99" s="28">
        <v>671.8</v>
      </c>
      <c r="C99" s="28">
        <v>555.77</v>
      </c>
    </row>
    <row r="100" spans="1:3" x14ac:dyDescent="0.25">
      <c r="A100" s="33">
        <v>42299</v>
      </c>
      <c r="B100" s="28">
        <v>681.14</v>
      </c>
      <c r="C100" s="28">
        <v>563.91</v>
      </c>
    </row>
    <row r="101" spans="1:3" x14ac:dyDescent="0.25">
      <c r="A101" s="33">
        <v>42300</v>
      </c>
      <c r="B101" s="28">
        <v>719.33</v>
      </c>
      <c r="C101" s="28">
        <v>599.03</v>
      </c>
    </row>
    <row r="102" spans="1:3" x14ac:dyDescent="0.25">
      <c r="A102" s="33">
        <v>42303</v>
      </c>
      <c r="B102" s="28">
        <v>731.12</v>
      </c>
      <c r="C102" s="28">
        <v>608.61</v>
      </c>
    </row>
    <row r="103" spans="1:3" x14ac:dyDescent="0.25">
      <c r="A103" s="33">
        <v>42304</v>
      </c>
      <c r="B103" s="28">
        <v>732.82</v>
      </c>
      <c r="C103" s="28">
        <v>610.48</v>
      </c>
    </row>
    <row r="104" spans="1:3" x14ac:dyDescent="0.25">
      <c r="A104" s="33">
        <v>42305</v>
      </c>
      <c r="B104" s="28">
        <v>736.92</v>
      </c>
      <c r="C104" s="28">
        <v>617.1</v>
      </c>
    </row>
    <row r="105" spans="1:3" x14ac:dyDescent="0.25">
      <c r="A105" s="33">
        <v>42306</v>
      </c>
      <c r="B105" s="28">
        <v>744.85</v>
      </c>
      <c r="C105" s="28">
        <v>626.54999999999995</v>
      </c>
    </row>
    <row r="106" spans="1:3" x14ac:dyDescent="0.25">
      <c r="A106" s="33">
        <v>42307</v>
      </c>
      <c r="B106" s="28">
        <v>737.39</v>
      </c>
      <c r="C106" s="28">
        <v>625.9</v>
      </c>
    </row>
    <row r="107" spans="1:3" x14ac:dyDescent="0.25">
      <c r="A107" s="33">
        <v>42310</v>
      </c>
      <c r="B107" s="28">
        <v>747.74</v>
      </c>
      <c r="C107" s="28">
        <v>628.35</v>
      </c>
    </row>
    <row r="108" spans="1:3" x14ac:dyDescent="0.25">
      <c r="A108" s="33">
        <v>42311</v>
      </c>
      <c r="B108" s="28">
        <v>748.82</v>
      </c>
      <c r="C108" s="28">
        <v>625.30999999999995</v>
      </c>
    </row>
    <row r="109" spans="1:3" x14ac:dyDescent="0.25">
      <c r="A109" s="33">
        <v>42312</v>
      </c>
      <c r="B109" s="28">
        <v>755.28</v>
      </c>
      <c r="C109" s="28">
        <v>640.95000000000005</v>
      </c>
    </row>
    <row r="110" spans="1:3" x14ac:dyDescent="0.25">
      <c r="A110" s="33">
        <v>42313</v>
      </c>
      <c r="B110" s="28">
        <v>760.67</v>
      </c>
      <c r="C110" s="28">
        <v>655.65</v>
      </c>
    </row>
    <row r="111" spans="1:3" x14ac:dyDescent="0.25">
      <c r="A111" s="33">
        <v>42314</v>
      </c>
      <c r="B111" s="28">
        <v>761.6</v>
      </c>
      <c r="C111" s="28">
        <v>659.37</v>
      </c>
    </row>
    <row r="112" spans="1:3" x14ac:dyDescent="0.25">
      <c r="A112" s="33">
        <v>42317</v>
      </c>
      <c r="B112" s="28">
        <v>754.77</v>
      </c>
      <c r="C112" s="28">
        <v>655.49</v>
      </c>
    </row>
    <row r="113" spans="1:3" x14ac:dyDescent="0.25">
      <c r="A113" s="33">
        <v>42318</v>
      </c>
      <c r="B113" s="28">
        <v>758.26</v>
      </c>
      <c r="C113" s="28">
        <v>659.68</v>
      </c>
    </row>
    <row r="114" spans="1:3" x14ac:dyDescent="0.25">
      <c r="A114" s="33">
        <v>42319</v>
      </c>
      <c r="B114" s="28">
        <v>765.25</v>
      </c>
      <c r="C114" s="28">
        <v>673.86</v>
      </c>
    </row>
    <row r="115" spans="1:3" x14ac:dyDescent="0.25">
      <c r="A115" s="33">
        <v>42320</v>
      </c>
      <c r="B115" s="28">
        <v>756.37</v>
      </c>
      <c r="C115" s="28">
        <v>665.6</v>
      </c>
    </row>
    <row r="116" spans="1:3" x14ac:dyDescent="0.25">
      <c r="A116" s="33">
        <v>42321</v>
      </c>
      <c r="B116" s="28">
        <v>740.07</v>
      </c>
      <c r="C116" s="28">
        <v>642.35</v>
      </c>
    </row>
    <row r="117" spans="1:3" x14ac:dyDescent="0.25">
      <c r="A117" s="33">
        <v>42324</v>
      </c>
      <c r="B117" s="28">
        <v>750.42</v>
      </c>
      <c r="C117" s="28">
        <v>647.80999999999995</v>
      </c>
    </row>
    <row r="118" spans="1:3" x14ac:dyDescent="0.25">
      <c r="A118" s="33">
        <v>42325</v>
      </c>
      <c r="B118" s="28">
        <v>745.98</v>
      </c>
      <c r="C118" s="28">
        <v>643.29999999999995</v>
      </c>
    </row>
    <row r="119" spans="1:3" x14ac:dyDescent="0.25">
      <c r="A119" s="33">
        <v>42326</v>
      </c>
      <c r="B119" s="28">
        <v>760.01</v>
      </c>
      <c r="C119" s="28">
        <v>663.54</v>
      </c>
    </row>
    <row r="120" spans="1:3" x14ac:dyDescent="0.25">
      <c r="A120" s="33">
        <v>42327</v>
      </c>
      <c r="B120" s="28">
        <v>759.52</v>
      </c>
      <c r="C120" s="28">
        <v>661.27</v>
      </c>
    </row>
    <row r="121" spans="1:3" x14ac:dyDescent="0.25">
      <c r="A121" s="33">
        <v>42328</v>
      </c>
      <c r="B121" s="28">
        <v>777</v>
      </c>
      <c r="C121" s="28">
        <v>668.45</v>
      </c>
    </row>
    <row r="122" spans="1:3" x14ac:dyDescent="0.25">
      <c r="A122" s="33">
        <v>42331</v>
      </c>
      <c r="B122" s="28">
        <v>776.7</v>
      </c>
      <c r="C122" s="28">
        <v>678.99</v>
      </c>
    </row>
    <row r="123" spans="1:3" x14ac:dyDescent="0.25">
      <c r="A123" s="33">
        <v>42332</v>
      </c>
      <c r="B123" s="28">
        <v>769.63</v>
      </c>
      <c r="C123" s="28">
        <v>671.15</v>
      </c>
    </row>
    <row r="124" spans="1:3" x14ac:dyDescent="0.25">
      <c r="A124" s="33">
        <v>42333</v>
      </c>
      <c r="B124" s="28">
        <v>769.26</v>
      </c>
      <c r="C124" s="28">
        <v>675.34</v>
      </c>
    </row>
    <row r="125" spans="1:3" x14ac:dyDescent="0.25">
      <c r="A125" s="33">
        <v>42335</v>
      </c>
      <c r="B125" s="28">
        <v>771.97</v>
      </c>
      <c r="C125" s="28">
        <v>673.26</v>
      </c>
    </row>
    <row r="126" spans="1:3" x14ac:dyDescent="0.25">
      <c r="A126" s="33">
        <v>42338</v>
      </c>
      <c r="B126" s="28">
        <v>762.85</v>
      </c>
      <c r="C126" s="28">
        <v>664.8</v>
      </c>
    </row>
    <row r="127" spans="1:3" x14ac:dyDescent="0.25">
      <c r="A127" s="33">
        <v>42339</v>
      </c>
      <c r="B127" s="28">
        <v>783.79</v>
      </c>
      <c r="C127" s="28">
        <v>679.06</v>
      </c>
    </row>
    <row r="128" spans="1:3" x14ac:dyDescent="0.25">
      <c r="A128" s="33">
        <v>42340</v>
      </c>
      <c r="B128" s="28">
        <v>777.85</v>
      </c>
      <c r="C128" s="28">
        <v>676.01</v>
      </c>
    </row>
    <row r="129" spans="1:3" x14ac:dyDescent="0.25">
      <c r="A129" s="33">
        <v>42341</v>
      </c>
      <c r="B129" s="28">
        <v>768.2</v>
      </c>
      <c r="C129" s="28">
        <v>666.25</v>
      </c>
    </row>
    <row r="130" spans="1:3" x14ac:dyDescent="0.25">
      <c r="A130" s="33">
        <v>42342</v>
      </c>
      <c r="B130" s="28">
        <v>779.21</v>
      </c>
      <c r="C130" s="28">
        <v>672.64</v>
      </c>
    </row>
    <row r="131" spans="1:3" x14ac:dyDescent="0.25">
      <c r="A131" s="33">
        <v>42345</v>
      </c>
      <c r="B131" s="28">
        <v>772.99</v>
      </c>
      <c r="C131" s="28">
        <v>669.83</v>
      </c>
    </row>
    <row r="132" spans="1:3" x14ac:dyDescent="0.25">
      <c r="A132" s="33">
        <v>42346</v>
      </c>
      <c r="B132" s="28">
        <v>775.14</v>
      </c>
      <c r="C132" s="28">
        <v>677.33</v>
      </c>
    </row>
    <row r="133" spans="1:3" x14ac:dyDescent="0.25">
      <c r="A133" s="33">
        <v>42347</v>
      </c>
      <c r="B133" s="28">
        <v>762.55</v>
      </c>
      <c r="C133" s="28">
        <v>664.79</v>
      </c>
    </row>
    <row r="134" spans="1:3" x14ac:dyDescent="0.25">
      <c r="A134" s="33">
        <v>42348</v>
      </c>
      <c r="B134" s="28">
        <v>760.04</v>
      </c>
      <c r="C134" s="28">
        <v>662.32</v>
      </c>
    </row>
    <row r="135" spans="1:3" x14ac:dyDescent="0.25">
      <c r="A135" s="33">
        <v>42349</v>
      </c>
      <c r="B135" s="28">
        <v>750.42</v>
      </c>
      <c r="C135" s="28">
        <v>640.15</v>
      </c>
    </row>
    <row r="136" spans="1:3" x14ac:dyDescent="0.25">
      <c r="A136" s="33">
        <v>42352</v>
      </c>
      <c r="B136" s="28">
        <v>762.54</v>
      </c>
      <c r="C136" s="28">
        <v>657.91</v>
      </c>
    </row>
    <row r="137" spans="1:3" x14ac:dyDescent="0.25">
      <c r="A137" s="33">
        <v>42353</v>
      </c>
      <c r="B137" s="28">
        <v>760.09</v>
      </c>
      <c r="C137" s="28">
        <v>658.64</v>
      </c>
    </row>
    <row r="138" spans="1:3" x14ac:dyDescent="0.25">
      <c r="A138" s="33">
        <v>42354</v>
      </c>
      <c r="B138" s="28">
        <v>776.59</v>
      </c>
      <c r="C138" s="28">
        <v>675.77</v>
      </c>
    </row>
    <row r="139" spans="1:3" x14ac:dyDescent="0.25">
      <c r="A139" s="33">
        <v>42355</v>
      </c>
      <c r="B139" s="28">
        <v>769.83</v>
      </c>
      <c r="C139" s="28">
        <v>670.65</v>
      </c>
    </row>
    <row r="140" spans="1:3" x14ac:dyDescent="0.25">
      <c r="A140" s="33">
        <v>42356</v>
      </c>
      <c r="B140" s="28">
        <v>756.85</v>
      </c>
      <c r="C140" s="28">
        <v>664.74</v>
      </c>
    </row>
    <row r="141" spans="1:3" x14ac:dyDescent="0.25">
      <c r="A141" s="33">
        <v>42359</v>
      </c>
      <c r="B141" s="28">
        <v>760.8</v>
      </c>
      <c r="C141" s="28">
        <v>664.51</v>
      </c>
    </row>
    <row r="142" spans="1:3" x14ac:dyDescent="0.25">
      <c r="A142" s="33">
        <v>42360</v>
      </c>
      <c r="B142" s="28">
        <v>767.13</v>
      </c>
      <c r="C142" s="28">
        <v>663.15</v>
      </c>
    </row>
    <row r="143" spans="1:3" x14ac:dyDescent="0.25">
      <c r="A143" s="33">
        <v>42361</v>
      </c>
      <c r="B143" s="28">
        <v>768.51</v>
      </c>
      <c r="C143" s="28">
        <v>663.54</v>
      </c>
    </row>
    <row r="144" spans="1:3" x14ac:dyDescent="0.25">
      <c r="A144" s="33">
        <v>42362</v>
      </c>
      <c r="B144" s="28">
        <v>765.84</v>
      </c>
      <c r="C144" s="28">
        <v>662.79</v>
      </c>
    </row>
    <row r="145" spans="1:3" x14ac:dyDescent="0.25">
      <c r="A145" s="33">
        <v>42366</v>
      </c>
      <c r="B145" s="28">
        <v>782.24</v>
      </c>
      <c r="C145" s="28">
        <v>675.25</v>
      </c>
    </row>
    <row r="146" spans="1:3" x14ac:dyDescent="0.25">
      <c r="A146" s="33">
        <v>42367</v>
      </c>
      <c r="B146" s="28">
        <v>793.96</v>
      </c>
      <c r="C146" s="28">
        <v>693.97</v>
      </c>
    </row>
    <row r="147" spans="1:3" x14ac:dyDescent="0.25">
      <c r="A147" s="33">
        <v>42368</v>
      </c>
      <c r="B147" s="28">
        <v>790.3</v>
      </c>
      <c r="C147" s="28">
        <v>689.07</v>
      </c>
    </row>
    <row r="148" spans="1:3" x14ac:dyDescent="0.25">
      <c r="A148" s="33">
        <v>42369</v>
      </c>
      <c r="B148" s="28">
        <v>778.01</v>
      </c>
      <c r="C148" s="28">
        <v>675.89</v>
      </c>
    </row>
    <row r="149" spans="1:3" x14ac:dyDescent="0.25">
      <c r="A149" s="33">
        <v>42373</v>
      </c>
      <c r="B149" s="28">
        <v>758.03369999999995</v>
      </c>
      <c r="C149" s="28">
        <v>636.25</v>
      </c>
    </row>
    <row r="150" spans="1:3" x14ac:dyDescent="0.25">
      <c r="A150" s="33">
        <v>42374</v>
      </c>
      <c r="B150" s="28">
        <v>761.53</v>
      </c>
      <c r="C150" s="28">
        <v>633.79</v>
      </c>
    </row>
    <row r="151" spans="1:3" x14ac:dyDescent="0.25">
      <c r="A151" s="33">
        <v>42375</v>
      </c>
      <c r="B151" s="28">
        <v>759.33</v>
      </c>
      <c r="C151" s="28">
        <v>632.65</v>
      </c>
    </row>
    <row r="152" spans="1:3" x14ac:dyDescent="0.25">
      <c r="A152" s="33">
        <v>42376</v>
      </c>
      <c r="B152" s="28">
        <v>741</v>
      </c>
      <c r="C152" s="28">
        <v>607.94000000000005</v>
      </c>
    </row>
    <row r="153" spans="1:3" x14ac:dyDescent="0.25">
      <c r="A153" s="33">
        <v>42377</v>
      </c>
      <c r="B153" s="28">
        <v>730.91</v>
      </c>
      <c r="C153" s="28">
        <v>607.04999999999995</v>
      </c>
    </row>
    <row r="154" spans="1:3" x14ac:dyDescent="0.25">
      <c r="A154" s="33">
        <v>42380</v>
      </c>
      <c r="B154" s="28">
        <v>733.07</v>
      </c>
      <c r="C154" s="28">
        <v>617.74</v>
      </c>
    </row>
    <row r="155" spans="1:3" x14ac:dyDescent="0.25">
      <c r="A155" s="33">
        <v>42381</v>
      </c>
      <c r="B155" s="28">
        <v>745.34</v>
      </c>
      <c r="C155" s="28">
        <v>617.89</v>
      </c>
    </row>
    <row r="156" spans="1:3" x14ac:dyDescent="0.25">
      <c r="A156" s="33">
        <v>42382</v>
      </c>
      <c r="B156" s="28">
        <v>719.57</v>
      </c>
      <c r="C156" s="28">
        <v>581.80999999999995</v>
      </c>
    </row>
    <row r="157" spans="1:3" x14ac:dyDescent="0.25">
      <c r="A157" s="33">
        <v>42383</v>
      </c>
      <c r="B157" s="28">
        <v>731.39</v>
      </c>
      <c r="C157" s="28">
        <v>593</v>
      </c>
    </row>
    <row r="158" spans="1:3" x14ac:dyDescent="0.25">
      <c r="A158" s="33">
        <v>42384</v>
      </c>
      <c r="B158" s="28">
        <v>711.18</v>
      </c>
      <c r="C158" s="28">
        <v>569.71</v>
      </c>
    </row>
    <row r="159" spans="1:3" x14ac:dyDescent="0.25">
      <c r="A159" s="33">
        <v>42388</v>
      </c>
      <c r="B159" s="28">
        <v>719.08</v>
      </c>
      <c r="C159" s="28">
        <v>574.48</v>
      </c>
    </row>
    <row r="160" spans="1:3" x14ac:dyDescent="0.25">
      <c r="A160" s="33">
        <v>42389</v>
      </c>
      <c r="B160" s="28">
        <v>718.56</v>
      </c>
      <c r="C160" s="28">
        <v>571.77</v>
      </c>
    </row>
    <row r="161" spans="1:3" x14ac:dyDescent="0.25">
      <c r="A161" s="33">
        <v>42390</v>
      </c>
      <c r="B161" s="28">
        <v>726.67</v>
      </c>
      <c r="C161" s="28">
        <v>575.02</v>
      </c>
    </row>
    <row r="162" spans="1:3" x14ac:dyDescent="0.25">
      <c r="A162" s="33">
        <v>42391</v>
      </c>
      <c r="B162" s="28">
        <v>745.46</v>
      </c>
      <c r="C162" s="28">
        <v>596.38</v>
      </c>
    </row>
    <row r="163" spans="1:3" x14ac:dyDescent="0.25">
      <c r="A163" s="33">
        <v>42394</v>
      </c>
      <c r="B163" s="28">
        <v>733.62</v>
      </c>
      <c r="C163" s="28">
        <v>596.53</v>
      </c>
    </row>
    <row r="164" spans="1:3" x14ac:dyDescent="0.25">
      <c r="A164" s="33">
        <v>42395</v>
      </c>
      <c r="B164" s="28">
        <v>733.79</v>
      </c>
      <c r="C164" s="28">
        <v>601.25</v>
      </c>
    </row>
    <row r="165" spans="1:3" x14ac:dyDescent="0.25">
      <c r="A165" s="33">
        <v>42396</v>
      </c>
      <c r="B165" s="28">
        <v>717.58</v>
      </c>
      <c r="C165" s="28">
        <v>583.35</v>
      </c>
    </row>
    <row r="166" spans="1:3" x14ac:dyDescent="0.25">
      <c r="A166" s="33">
        <v>42397</v>
      </c>
      <c r="B166" s="28">
        <v>748.3</v>
      </c>
      <c r="C166" s="28">
        <v>635.35</v>
      </c>
    </row>
    <row r="167" spans="1:3" x14ac:dyDescent="0.25">
      <c r="A167" s="33">
        <v>42398</v>
      </c>
      <c r="B167" s="28">
        <v>761.35</v>
      </c>
      <c r="C167" s="28">
        <v>587</v>
      </c>
    </row>
    <row r="168" spans="1:3" x14ac:dyDescent="0.25">
      <c r="A168" s="33">
        <v>42401</v>
      </c>
      <c r="B168" s="28">
        <v>770.77</v>
      </c>
      <c r="C168" s="28">
        <v>574.80999999999995</v>
      </c>
    </row>
    <row r="169" spans="1:3" x14ac:dyDescent="0.25">
      <c r="A169" s="33">
        <v>42402</v>
      </c>
      <c r="B169" s="28">
        <v>780.91</v>
      </c>
      <c r="C169" s="28">
        <v>552.1</v>
      </c>
    </row>
    <row r="170" spans="1:3" x14ac:dyDescent="0.25">
      <c r="A170" s="33">
        <v>42403</v>
      </c>
      <c r="B170" s="28">
        <v>749.38</v>
      </c>
      <c r="C170" s="28">
        <v>531.07000000000005</v>
      </c>
    </row>
    <row r="171" spans="1:3" x14ac:dyDescent="0.25">
      <c r="A171" s="33">
        <v>42404</v>
      </c>
      <c r="B171" s="28">
        <v>730.03</v>
      </c>
      <c r="C171" s="28">
        <v>536.26</v>
      </c>
    </row>
    <row r="172" spans="1:3" x14ac:dyDescent="0.25">
      <c r="A172" s="33">
        <v>42405</v>
      </c>
      <c r="B172" s="28">
        <v>703.76</v>
      </c>
      <c r="C172" s="28">
        <v>502.13</v>
      </c>
    </row>
    <row r="173" spans="1:3" x14ac:dyDescent="0.25">
      <c r="A173" s="33">
        <v>42408</v>
      </c>
      <c r="B173" s="28">
        <v>704.16</v>
      </c>
      <c r="C173" s="28">
        <v>488.1</v>
      </c>
    </row>
    <row r="174" spans="1:3" x14ac:dyDescent="0.25">
      <c r="A174" s="33">
        <v>42409</v>
      </c>
      <c r="B174" s="28">
        <v>701.02</v>
      </c>
      <c r="C174" s="28">
        <v>482.07</v>
      </c>
    </row>
    <row r="175" spans="1:3" x14ac:dyDescent="0.25">
      <c r="A175" s="33">
        <v>42410</v>
      </c>
      <c r="B175" s="28">
        <v>706.85</v>
      </c>
      <c r="C175" s="28">
        <v>490.48</v>
      </c>
    </row>
    <row r="176" spans="1:3" x14ac:dyDescent="0.25">
      <c r="A176" s="33">
        <v>42411</v>
      </c>
      <c r="B176" s="28">
        <v>706.36</v>
      </c>
      <c r="C176" s="28">
        <v>503.82</v>
      </c>
    </row>
    <row r="177" spans="1:3" x14ac:dyDescent="0.25">
      <c r="A177" s="33">
        <v>42412</v>
      </c>
      <c r="B177" s="28">
        <v>706.89</v>
      </c>
      <c r="C177" s="28">
        <v>507.08</v>
      </c>
    </row>
    <row r="178" spans="1:3" x14ac:dyDescent="0.25">
      <c r="A178" s="33">
        <v>42416</v>
      </c>
      <c r="B178" s="28">
        <v>717.64</v>
      </c>
      <c r="C178" s="28">
        <v>521.1</v>
      </c>
    </row>
    <row r="179" spans="1:3" x14ac:dyDescent="0.25">
      <c r="A179" s="33">
        <v>42417</v>
      </c>
      <c r="B179" s="28">
        <v>731.97</v>
      </c>
      <c r="C179" s="28">
        <v>534.1</v>
      </c>
    </row>
    <row r="180" spans="1:3" x14ac:dyDescent="0.25">
      <c r="A180" s="33">
        <v>42418</v>
      </c>
      <c r="B180" s="28">
        <v>717.51</v>
      </c>
      <c r="C180" s="28">
        <v>525</v>
      </c>
    </row>
    <row r="181" spans="1:3" x14ac:dyDescent="0.25">
      <c r="A181" s="33">
        <v>42419</v>
      </c>
      <c r="B181" s="28">
        <v>722.11</v>
      </c>
      <c r="C181" s="28">
        <v>534.9</v>
      </c>
    </row>
    <row r="182" spans="1:3" x14ac:dyDescent="0.25">
      <c r="A182" s="33">
        <v>42422</v>
      </c>
      <c r="B182" s="28">
        <v>729.05</v>
      </c>
      <c r="C182" s="28">
        <v>559.5</v>
      </c>
    </row>
    <row r="183" spans="1:3" x14ac:dyDescent="0.25">
      <c r="A183" s="33">
        <v>42423</v>
      </c>
      <c r="B183" s="28">
        <v>717.29</v>
      </c>
      <c r="C183" s="28">
        <v>552.94000000000005</v>
      </c>
    </row>
    <row r="184" spans="1:3" x14ac:dyDescent="0.25">
      <c r="A184" s="33">
        <v>42424</v>
      </c>
      <c r="B184" s="28">
        <v>720.9</v>
      </c>
      <c r="C184" s="28">
        <v>554.04</v>
      </c>
    </row>
    <row r="185" spans="1:3" x14ac:dyDescent="0.25">
      <c r="A185" s="33">
        <v>42425</v>
      </c>
      <c r="B185" s="28">
        <v>729.12</v>
      </c>
      <c r="C185" s="28">
        <v>555.29999999999995</v>
      </c>
    </row>
    <row r="186" spans="1:3" x14ac:dyDescent="0.25">
      <c r="A186" s="33">
        <v>42426</v>
      </c>
      <c r="B186" s="28">
        <v>724.86</v>
      </c>
      <c r="C186" s="28">
        <v>555.23</v>
      </c>
    </row>
    <row r="187" spans="1:3" x14ac:dyDescent="0.25">
      <c r="A187" s="33">
        <v>42429</v>
      </c>
      <c r="B187" s="28">
        <v>717.22</v>
      </c>
      <c r="C187" s="28">
        <v>552.52</v>
      </c>
    </row>
    <row r="188" spans="1:3" x14ac:dyDescent="0.25">
      <c r="A188" s="33">
        <v>42430</v>
      </c>
      <c r="B188" s="28">
        <v>742.17</v>
      </c>
      <c r="C188" s="28">
        <v>579.04</v>
      </c>
    </row>
    <row r="189" spans="1:3" x14ac:dyDescent="0.25">
      <c r="A189" s="33">
        <v>42431</v>
      </c>
      <c r="B189" s="28">
        <v>739.48</v>
      </c>
      <c r="C189" s="28">
        <v>580.21</v>
      </c>
    </row>
    <row r="190" spans="1:3" x14ac:dyDescent="0.25">
      <c r="A190" s="33">
        <v>42432</v>
      </c>
      <c r="B190" s="28">
        <v>731.59</v>
      </c>
      <c r="C190" s="28">
        <v>577.49</v>
      </c>
    </row>
    <row r="191" spans="1:3" x14ac:dyDescent="0.25">
      <c r="A191" s="33">
        <v>42433</v>
      </c>
      <c r="B191" s="28">
        <v>730.22</v>
      </c>
      <c r="C191" s="28">
        <v>575.14</v>
      </c>
    </row>
    <row r="192" spans="1:3" x14ac:dyDescent="0.25">
      <c r="A192" s="33">
        <v>42436</v>
      </c>
      <c r="B192" s="28">
        <v>712.8</v>
      </c>
      <c r="C192" s="28">
        <v>562.79999999999995</v>
      </c>
    </row>
    <row r="193" spans="1:3" x14ac:dyDescent="0.25">
      <c r="A193" s="33">
        <v>42437</v>
      </c>
      <c r="B193" s="28">
        <v>713.53</v>
      </c>
      <c r="C193" s="28">
        <v>560.26</v>
      </c>
    </row>
    <row r="194" spans="1:3" x14ac:dyDescent="0.25">
      <c r="A194" s="33">
        <v>42438</v>
      </c>
      <c r="B194" s="28">
        <v>725.41</v>
      </c>
      <c r="C194" s="28">
        <v>559.47</v>
      </c>
    </row>
    <row r="195" spans="1:3" x14ac:dyDescent="0.25">
      <c r="A195" s="33">
        <v>42439</v>
      </c>
      <c r="B195" s="28">
        <v>732.17</v>
      </c>
      <c r="C195" s="28">
        <v>558.92999999999995</v>
      </c>
    </row>
    <row r="196" spans="1:3" x14ac:dyDescent="0.25">
      <c r="A196" s="33">
        <v>42440</v>
      </c>
      <c r="B196" s="28">
        <v>744.87</v>
      </c>
      <c r="C196" s="28">
        <v>569.61</v>
      </c>
    </row>
    <row r="197" spans="1:3" x14ac:dyDescent="0.25">
      <c r="A197" s="33">
        <v>42443</v>
      </c>
      <c r="B197" s="28">
        <v>750.24</v>
      </c>
      <c r="C197" s="28">
        <v>573.37</v>
      </c>
    </row>
    <row r="198" spans="1:3" x14ac:dyDescent="0.25">
      <c r="A198" s="33">
        <v>42444</v>
      </c>
      <c r="B198" s="28">
        <v>750.57</v>
      </c>
      <c r="C198" s="28">
        <v>577.02</v>
      </c>
    </row>
    <row r="199" spans="1:3" x14ac:dyDescent="0.25">
      <c r="A199" s="33">
        <v>42445</v>
      </c>
      <c r="B199" s="28">
        <v>757.36</v>
      </c>
      <c r="C199" s="28">
        <v>574.27</v>
      </c>
    </row>
    <row r="200" spans="1:3" x14ac:dyDescent="0.25">
      <c r="A200" s="33">
        <v>42446</v>
      </c>
      <c r="B200" s="28">
        <v>758.48</v>
      </c>
      <c r="C200" s="28">
        <v>559.44000000000005</v>
      </c>
    </row>
    <row r="201" spans="1:3" x14ac:dyDescent="0.25">
      <c r="A201" s="33">
        <v>42447</v>
      </c>
      <c r="B201" s="28">
        <v>755.41</v>
      </c>
      <c r="C201" s="28">
        <v>552.08000000000004</v>
      </c>
    </row>
    <row r="202" spans="1:3" x14ac:dyDescent="0.25">
      <c r="A202" s="33">
        <v>42450</v>
      </c>
      <c r="B202" s="28">
        <v>762.16</v>
      </c>
      <c r="C202" s="28">
        <v>553.98</v>
      </c>
    </row>
    <row r="203" spans="1:3" x14ac:dyDescent="0.25">
      <c r="A203" s="33">
        <v>42451</v>
      </c>
      <c r="B203" s="28">
        <v>760.05</v>
      </c>
      <c r="C203" s="28">
        <v>560.48</v>
      </c>
    </row>
    <row r="204" spans="1:3" x14ac:dyDescent="0.25">
      <c r="A204" s="33">
        <v>42452</v>
      </c>
      <c r="B204" s="28">
        <v>757.56</v>
      </c>
      <c r="C204" s="28">
        <v>569.63</v>
      </c>
    </row>
    <row r="205" spans="1:3" x14ac:dyDescent="0.25">
      <c r="A205" s="33">
        <v>42453</v>
      </c>
      <c r="B205" s="28">
        <v>754.84</v>
      </c>
      <c r="C205" s="28">
        <v>582.95000000000005</v>
      </c>
    </row>
    <row r="206" spans="1:3" x14ac:dyDescent="0.25">
      <c r="A206" s="33">
        <v>42457</v>
      </c>
      <c r="B206" s="28">
        <v>753.28</v>
      </c>
      <c r="C206" s="28">
        <v>579.87</v>
      </c>
    </row>
    <row r="207" spans="1:3" x14ac:dyDescent="0.25">
      <c r="A207" s="33">
        <v>42458</v>
      </c>
      <c r="B207" s="28">
        <v>765.89</v>
      </c>
      <c r="C207" s="28">
        <v>593.86</v>
      </c>
    </row>
    <row r="208" spans="1:3" x14ac:dyDescent="0.25">
      <c r="A208" s="33">
        <v>42459</v>
      </c>
      <c r="B208" s="28">
        <v>768.34</v>
      </c>
      <c r="C208" s="28">
        <v>598.69000000000005</v>
      </c>
    </row>
    <row r="209" spans="1:3" x14ac:dyDescent="0.25">
      <c r="A209" s="33">
        <v>42460</v>
      </c>
      <c r="B209" s="28">
        <v>762.9</v>
      </c>
      <c r="C209" s="28">
        <v>593.64</v>
      </c>
    </row>
    <row r="210" spans="1:3" x14ac:dyDescent="0.25">
      <c r="A210" s="33">
        <v>42461</v>
      </c>
      <c r="B210" s="28">
        <v>769.67</v>
      </c>
      <c r="C210" s="28">
        <v>598.5</v>
      </c>
    </row>
    <row r="211" spans="1:3" x14ac:dyDescent="0.25">
      <c r="A211" s="33">
        <v>42464</v>
      </c>
      <c r="B211" s="28">
        <v>765.12</v>
      </c>
      <c r="C211" s="28">
        <v>593.19000000000005</v>
      </c>
    </row>
    <row r="212" spans="1:3" x14ac:dyDescent="0.25">
      <c r="A212" s="33">
        <v>42465</v>
      </c>
      <c r="B212" s="28">
        <v>758.57</v>
      </c>
      <c r="C212" s="28">
        <v>586.14</v>
      </c>
    </row>
    <row r="213" spans="1:3" x14ac:dyDescent="0.25">
      <c r="A213" s="33">
        <v>42466</v>
      </c>
      <c r="B213" s="28">
        <v>768.07</v>
      </c>
      <c r="C213" s="28">
        <v>602.08000000000004</v>
      </c>
    </row>
    <row r="214" spans="1:3" x14ac:dyDescent="0.25">
      <c r="A214" s="33">
        <v>42467</v>
      </c>
      <c r="B214" s="28">
        <v>760.12</v>
      </c>
      <c r="C214" s="28">
        <v>591.42999999999995</v>
      </c>
    </row>
    <row r="215" spans="1:3" x14ac:dyDescent="0.25">
      <c r="A215" s="33">
        <v>42468</v>
      </c>
      <c r="B215" s="28">
        <v>759.47</v>
      </c>
      <c r="C215" s="28">
        <v>594.6</v>
      </c>
    </row>
    <row r="216" spans="1:3" x14ac:dyDescent="0.25">
      <c r="A216" s="33">
        <v>42471</v>
      </c>
      <c r="B216" s="28">
        <v>757.54</v>
      </c>
      <c r="C216" s="28">
        <v>595.92999999999995</v>
      </c>
    </row>
    <row r="217" spans="1:3" x14ac:dyDescent="0.25">
      <c r="A217" s="33">
        <v>42472</v>
      </c>
      <c r="B217" s="28">
        <v>764.32</v>
      </c>
      <c r="C217" s="28">
        <v>603.16999999999996</v>
      </c>
    </row>
    <row r="218" spans="1:3" x14ac:dyDescent="0.25">
      <c r="A218" s="33">
        <v>42473</v>
      </c>
      <c r="B218" s="28">
        <v>771.91</v>
      </c>
      <c r="C218" s="28">
        <v>614.82000000000005</v>
      </c>
    </row>
    <row r="219" spans="1:3" x14ac:dyDescent="0.25">
      <c r="A219" s="33">
        <v>42474</v>
      </c>
      <c r="B219" s="28">
        <v>775.39</v>
      </c>
      <c r="C219" s="28">
        <v>620.75</v>
      </c>
    </row>
    <row r="220" spans="1:3" x14ac:dyDescent="0.25">
      <c r="A220" s="33">
        <v>42475</v>
      </c>
      <c r="B220" s="28">
        <v>780</v>
      </c>
      <c r="C220" s="28">
        <v>625.89</v>
      </c>
    </row>
    <row r="221" spans="1:3" x14ac:dyDescent="0.25">
      <c r="A221" s="33">
        <v>42478</v>
      </c>
      <c r="B221" s="28">
        <v>787.68</v>
      </c>
      <c r="C221" s="28">
        <v>635.35</v>
      </c>
    </row>
    <row r="222" spans="1:3" x14ac:dyDescent="0.25">
      <c r="A222" s="33">
        <v>42479</v>
      </c>
      <c r="B222" s="28">
        <v>776.25</v>
      </c>
      <c r="C222" s="28">
        <v>627.9</v>
      </c>
    </row>
    <row r="223" spans="1:3" x14ac:dyDescent="0.25">
      <c r="A223" s="33">
        <v>42480</v>
      </c>
      <c r="B223" s="28">
        <v>774.92</v>
      </c>
      <c r="C223" s="28">
        <v>632.99</v>
      </c>
    </row>
    <row r="224" spans="1:3" x14ac:dyDescent="0.25">
      <c r="A224" s="33">
        <v>42481</v>
      </c>
      <c r="B224" s="28">
        <v>780</v>
      </c>
      <c r="C224" s="28">
        <v>631</v>
      </c>
    </row>
    <row r="225" spans="1:3" x14ac:dyDescent="0.25">
      <c r="A225" s="33">
        <v>42482</v>
      </c>
      <c r="B225" s="28">
        <v>737.42</v>
      </c>
      <c r="C225" s="28">
        <v>620.5</v>
      </c>
    </row>
    <row r="226" spans="1:3" x14ac:dyDescent="0.25">
      <c r="A226" s="33">
        <v>42485</v>
      </c>
      <c r="B226" s="28">
        <v>742.21</v>
      </c>
      <c r="C226" s="28">
        <v>626.20000000000005</v>
      </c>
    </row>
    <row r="227" spans="1:3" x14ac:dyDescent="0.25">
      <c r="A227" s="33">
        <v>42486</v>
      </c>
      <c r="B227" s="28">
        <v>725.37</v>
      </c>
      <c r="C227" s="28">
        <v>616.88</v>
      </c>
    </row>
    <row r="228" spans="1:3" x14ac:dyDescent="0.25">
      <c r="A228" s="33">
        <v>42487</v>
      </c>
      <c r="B228" s="28">
        <v>721.46</v>
      </c>
      <c r="C228" s="28">
        <v>606.57000000000005</v>
      </c>
    </row>
    <row r="229" spans="1:3" x14ac:dyDescent="0.25">
      <c r="A229" s="33">
        <v>42488</v>
      </c>
      <c r="B229" s="28">
        <v>705.06</v>
      </c>
      <c r="C229" s="28">
        <v>602</v>
      </c>
    </row>
    <row r="230" spans="1:3" x14ac:dyDescent="0.25">
      <c r="A230" s="33">
        <v>42489</v>
      </c>
      <c r="B230" s="28">
        <v>707.88</v>
      </c>
      <c r="C230" s="28">
        <v>659.59</v>
      </c>
    </row>
    <row r="231" spans="1:3" x14ac:dyDescent="0.25">
      <c r="A231" s="33">
        <v>42492</v>
      </c>
      <c r="B231" s="28">
        <v>714.41</v>
      </c>
      <c r="C231" s="28">
        <v>683.85</v>
      </c>
    </row>
    <row r="232" spans="1:3" x14ac:dyDescent="0.25">
      <c r="A232" s="33">
        <v>42493</v>
      </c>
      <c r="B232" s="28">
        <v>708.39</v>
      </c>
      <c r="C232" s="28">
        <v>671.32</v>
      </c>
    </row>
    <row r="233" spans="1:3" x14ac:dyDescent="0.25">
      <c r="A233" s="33">
        <v>42494</v>
      </c>
      <c r="B233" s="28">
        <v>711.37</v>
      </c>
      <c r="C233" s="28">
        <v>670.9</v>
      </c>
    </row>
    <row r="234" spans="1:3" x14ac:dyDescent="0.25">
      <c r="A234" s="33">
        <v>42495</v>
      </c>
      <c r="B234" s="28">
        <v>714.71</v>
      </c>
      <c r="C234" s="28">
        <v>659.09</v>
      </c>
    </row>
    <row r="235" spans="1:3" x14ac:dyDescent="0.25">
      <c r="A235" s="33">
        <v>42496</v>
      </c>
      <c r="B235" s="28">
        <v>725.18</v>
      </c>
      <c r="C235" s="28">
        <v>673.95</v>
      </c>
    </row>
    <row r="236" spans="1:3" x14ac:dyDescent="0.25">
      <c r="A236" s="33">
        <v>42499</v>
      </c>
      <c r="B236" s="28">
        <v>729.13</v>
      </c>
      <c r="C236" s="28">
        <v>679.75</v>
      </c>
    </row>
    <row r="237" spans="1:3" x14ac:dyDescent="0.25">
      <c r="A237" s="33">
        <v>42500</v>
      </c>
      <c r="B237" s="28">
        <v>739.38</v>
      </c>
      <c r="C237" s="28">
        <v>703.245</v>
      </c>
    </row>
    <row r="238" spans="1:3" x14ac:dyDescent="0.25">
      <c r="A238" s="33">
        <v>42501</v>
      </c>
      <c r="B238" s="28">
        <v>730.55</v>
      </c>
      <c r="C238" s="28">
        <v>713.23</v>
      </c>
    </row>
    <row r="239" spans="1:3" x14ac:dyDescent="0.25">
      <c r="A239" s="33">
        <v>42502</v>
      </c>
      <c r="B239" s="28">
        <v>728.07</v>
      </c>
      <c r="C239" s="28">
        <v>717.93</v>
      </c>
    </row>
    <row r="240" spans="1:3" x14ac:dyDescent="0.25">
      <c r="A240" s="33">
        <v>42503</v>
      </c>
      <c r="B240" s="28">
        <v>724.83</v>
      </c>
      <c r="C240" s="28">
        <v>710.22</v>
      </c>
    </row>
    <row r="241" spans="1:3" x14ac:dyDescent="0.25">
      <c r="A241" s="33">
        <v>42506</v>
      </c>
      <c r="B241" s="28">
        <v>730.3</v>
      </c>
      <c r="C241" s="28">
        <v>710.66</v>
      </c>
    </row>
    <row r="242" spans="1:3" x14ac:dyDescent="0.25">
      <c r="A242" s="33">
        <v>42507</v>
      </c>
      <c r="B242" s="28">
        <v>720.19</v>
      </c>
      <c r="C242" s="28">
        <v>695.27</v>
      </c>
    </row>
    <row r="243" spans="1:3" x14ac:dyDescent="0.25">
      <c r="A243" s="33">
        <v>42508</v>
      </c>
      <c r="B243" s="28">
        <v>721.78</v>
      </c>
      <c r="C243" s="28">
        <v>697.45</v>
      </c>
    </row>
    <row r="244" spans="1:3" x14ac:dyDescent="0.25">
      <c r="A244" s="33">
        <v>42509</v>
      </c>
      <c r="B244" s="28">
        <v>715.31</v>
      </c>
      <c r="C244" s="28">
        <v>698.52</v>
      </c>
    </row>
    <row r="245" spans="1:3" x14ac:dyDescent="0.25">
      <c r="A245" s="33">
        <v>42510</v>
      </c>
      <c r="B245" s="28">
        <v>721.71</v>
      </c>
      <c r="C245" s="28">
        <v>702.8</v>
      </c>
    </row>
    <row r="246" spans="1:3" x14ac:dyDescent="0.25">
      <c r="A246" s="33">
        <v>42513</v>
      </c>
      <c r="B246" s="28">
        <v>717.24</v>
      </c>
      <c r="C246" s="28">
        <v>696.75</v>
      </c>
    </row>
    <row r="247" spans="1:3" x14ac:dyDescent="0.25">
      <c r="A247" s="33">
        <v>42514</v>
      </c>
      <c r="B247" s="28">
        <v>733.03</v>
      </c>
      <c r="C247" s="28">
        <v>704.2</v>
      </c>
    </row>
    <row r="248" spans="1:3" x14ac:dyDescent="0.25">
      <c r="A248" s="33">
        <v>42515</v>
      </c>
      <c r="B248" s="28">
        <v>738.1</v>
      </c>
      <c r="C248" s="28">
        <v>708.35</v>
      </c>
    </row>
    <row r="249" spans="1:3" x14ac:dyDescent="0.25">
      <c r="A249" s="33">
        <v>42516</v>
      </c>
      <c r="B249" s="28">
        <v>736.93</v>
      </c>
      <c r="C249" s="28">
        <v>714.91</v>
      </c>
    </row>
    <row r="250" spans="1:3" x14ac:dyDescent="0.25">
      <c r="A250" s="33">
        <v>42517</v>
      </c>
      <c r="B250" s="28">
        <v>747.6</v>
      </c>
      <c r="C250" s="28">
        <v>712.24</v>
      </c>
    </row>
    <row r="251" spans="1:3" x14ac:dyDescent="0.25">
      <c r="A251" s="33">
        <v>42521</v>
      </c>
      <c r="B251" s="28">
        <v>748.85</v>
      </c>
      <c r="C251" s="28">
        <v>722.79</v>
      </c>
    </row>
    <row r="252" spans="1:3" x14ac:dyDescent="0.25">
      <c r="A252" s="33">
        <v>42522</v>
      </c>
      <c r="B252" s="28">
        <v>748.46</v>
      </c>
      <c r="C252" s="28">
        <v>719.44</v>
      </c>
    </row>
    <row r="253" spans="1:3" x14ac:dyDescent="0.25">
      <c r="A253" s="33">
        <v>42523</v>
      </c>
      <c r="B253" s="28">
        <v>744.27</v>
      </c>
      <c r="C253" s="28">
        <v>728.24</v>
      </c>
    </row>
    <row r="254" spans="1:3" x14ac:dyDescent="0.25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R30" sqref="R30"/>
    </sheetView>
  </sheetViews>
  <sheetFormatPr defaultRowHeight="15" x14ac:dyDescent="0.25"/>
  <cols>
    <col min="1" max="1" width="14" style="12" customWidth="1"/>
    <col min="2" max="5" width="12" style="28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14" t="s">
        <v>44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2"/>
    </row>
    <row r="2" spans="1:14" x14ac:dyDescent="0.25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5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85">
        <f>SUM(B3:M3)</f>
        <v>421099</v>
      </c>
    </row>
    <row r="4" spans="1:14" x14ac:dyDescent="0.25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85">
        <f>SUM(B4:M4)</f>
        <v>350354</v>
      </c>
    </row>
    <row r="5" spans="1:14" x14ac:dyDescent="0.25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85">
        <f>SUM(B5:M5)</f>
        <v>91033</v>
      </c>
    </row>
    <row r="6" spans="1:14" x14ac:dyDescent="0.25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85">
        <f>SUM(B6:M6)</f>
        <v>164050</v>
      </c>
    </row>
    <row r="7" spans="1:14" x14ac:dyDescent="0.25">
      <c r="A7" s="13" t="s">
        <v>45</v>
      </c>
      <c r="B7" s="85">
        <f>SUM(B3:B6)</f>
        <v>86170</v>
      </c>
      <c r="C7" s="85">
        <f t="shared" ref="C7:M7" si="0">SUM(C3:C6)</f>
        <v>88618</v>
      </c>
      <c r="D7" s="85">
        <f t="shared" si="0"/>
        <v>75067</v>
      </c>
      <c r="E7" s="85">
        <f t="shared" si="0"/>
        <v>77805</v>
      </c>
      <c r="F7" s="85">
        <f t="shared" si="0"/>
        <v>77260</v>
      </c>
      <c r="G7" s="85">
        <f t="shared" si="0"/>
        <v>84694</v>
      </c>
      <c r="H7" s="85">
        <f t="shared" si="0"/>
        <v>83986</v>
      </c>
      <c r="I7" s="85">
        <f t="shared" si="0"/>
        <v>95006</v>
      </c>
      <c r="J7" s="85">
        <f t="shared" si="0"/>
        <v>95384</v>
      </c>
      <c r="K7" s="85">
        <f t="shared" si="0"/>
        <v>92403</v>
      </c>
      <c r="L7" s="85">
        <f t="shared" si="0"/>
        <v>86309</v>
      </c>
      <c r="M7" s="85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S30" sqref="S30"/>
    </sheetView>
  </sheetViews>
  <sheetFormatPr defaultRowHeight="15" x14ac:dyDescent="0.25"/>
  <cols>
    <col min="1" max="1" width="15.140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140625" style="12" customWidth="1"/>
  </cols>
  <sheetData>
    <row r="1" spans="1:6" x14ac:dyDescent="0.25">
      <c r="A1" s="25" t="s">
        <v>235</v>
      </c>
      <c r="B1" s="25" t="s">
        <v>1280</v>
      </c>
      <c r="C1" s="25" t="s">
        <v>234</v>
      </c>
      <c r="D1" s="25" t="s">
        <v>2200</v>
      </c>
      <c r="E1" s="25" t="s">
        <v>2201</v>
      </c>
      <c r="F1" s="25" t="s">
        <v>2186</v>
      </c>
    </row>
    <row r="2" spans="1:6" x14ac:dyDescent="0.25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5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5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5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5">
      <c r="A9" s="12"/>
      <c r="B9" s="12"/>
      <c r="C9" s="12"/>
    </row>
    <row r="11" spans="1:6" x14ac:dyDescent="0.25">
      <c r="B11" s="28"/>
      <c r="C11" s="28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defaultRowHeight="15" x14ac:dyDescent="0.25"/>
  <cols>
    <col min="1" max="1" width="10.5703125" style="12" customWidth="1"/>
    <col min="2" max="2" width="21.42578125" style="12" customWidth="1"/>
    <col min="3" max="3" width="10.85546875" style="12" customWidth="1"/>
    <col min="4" max="4" width="10" style="12" customWidth="1"/>
    <col min="5" max="6" width="8.85546875" style="12"/>
    <col min="7" max="7" width="12.85546875" style="12" customWidth="1"/>
    <col min="8" max="12" width="8.85546875" style="12"/>
    <col min="13" max="13" width="15.42578125" style="28" customWidth="1"/>
  </cols>
  <sheetData>
    <row r="1" spans="1:13" x14ac:dyDescent="0.25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5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5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5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5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5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5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5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5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5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5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5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5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5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5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5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5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5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5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5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5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5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5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5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5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5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5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5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5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5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5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5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5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5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5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5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5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5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5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5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5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5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5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5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5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5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5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5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5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5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5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5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5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5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5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5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5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5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5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5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5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5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5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5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5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5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5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5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5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5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5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5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5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5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5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5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5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5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5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5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5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5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5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5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5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5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5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5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5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5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5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5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5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5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5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5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5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5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5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5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5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5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5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5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5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5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5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5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5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5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5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5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5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5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5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5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5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5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5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5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5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5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5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5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5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5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5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5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5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5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5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5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5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5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5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5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5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5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5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5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5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5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5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5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5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5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5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5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5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5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5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5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5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5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5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5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5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5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5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5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5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5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5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5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5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5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5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5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5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5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5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5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5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5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5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5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5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5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5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5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5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5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5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5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5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5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5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5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5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5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5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5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5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5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5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5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5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5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5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5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5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5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5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5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5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5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5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5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5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5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5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5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5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5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5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5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5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5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5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5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5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5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5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5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5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5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5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5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5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5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5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5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5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5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5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5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5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5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5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5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5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5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5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5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5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5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5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5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5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5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5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5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5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5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5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5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5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5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5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5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5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5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5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5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5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5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5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5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5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5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5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5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5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5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5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5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5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5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5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5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5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5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5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5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5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5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5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5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5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5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5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5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5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5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5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5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5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5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5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5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5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5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5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5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5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5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5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5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5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5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5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5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5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5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5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5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5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5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5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5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5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5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5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5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5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5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5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5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5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5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5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5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5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5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5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5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5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5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5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5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5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5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5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5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5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5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5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5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5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5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5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5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5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5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5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5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5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5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5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5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5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5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5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5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5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5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5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5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5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5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5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5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5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5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5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5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5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5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5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5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5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5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5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5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5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5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5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5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5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5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5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5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5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5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5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5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5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5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5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5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5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5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5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5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5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5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5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5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5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5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5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5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5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5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5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5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5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5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5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5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5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5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5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5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5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5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5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5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5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5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5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5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5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5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5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5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5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5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5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5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5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5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5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5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5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5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5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5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5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5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5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5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5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5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5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5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5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5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5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5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5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5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5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5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5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5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5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5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5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5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5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5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5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5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5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5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5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5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5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5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5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F578-3074-40F8-ADD8-41365B45D6B4}">
  <sheetPr>
    <tabColor theme="5" tint="0.59999389629810485"/>
  </sheetPr>
  <dimension ref="A1:M48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5" x14ac:dyDescent="0.25"/>
  <cols>
    <col min="1" max="1" width="10.5703125" style="12" customWidth="1"/>
    <col min="2" max="2" width="21.42578125" style="12" customWidth="1"/>
    <col min="3" max="3" width="10.85546875" style="12" customWidth="1"/>
    <col min="4" max="4" width="10" style="12" customWidth="1"/>
    <col min="5" max="6" width="9" style="12"/>
    <col min="7" max="7" width="12.85546875" style="12" customWidth="1"/>
    <col min="8" max="12" width="9" style="12"/>
    <col min="13" max="13" width="15.42578125" style="28" customWidth="1"/>
  </cols>
  <sheetData>
    <row r="1" spans="1:13" x14ac:dyDescent="0.25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5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5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5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5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5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5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5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5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5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5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5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5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5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5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5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5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5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5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5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5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5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5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5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5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5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5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5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5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5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5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5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5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5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5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5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5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5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5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5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5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5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5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5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5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5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5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5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5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5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5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5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5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5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5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5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5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5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5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5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5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5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5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5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5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5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5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5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5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5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5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5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5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5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5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5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5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5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5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5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5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5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5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5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5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5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5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5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5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5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5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5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5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5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5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5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5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5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5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5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5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5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5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5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5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5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5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5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5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5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5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5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5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5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5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5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5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5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5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5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5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5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5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5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5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5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5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5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5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5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5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5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5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5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5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5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5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5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5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5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5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5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5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5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5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5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5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5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5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5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5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5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5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5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5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5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5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5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5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5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5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5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5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5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5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5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5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5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5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5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5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5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5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5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5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5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5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5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5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5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5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5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5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5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5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5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5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5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5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5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5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5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5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5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5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5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5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5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5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5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5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5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5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5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5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5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5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5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5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5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5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5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5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5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5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5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5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5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5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5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5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5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5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5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5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5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5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5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5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5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5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5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5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5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5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5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5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5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5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5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5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5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5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5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5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5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5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5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5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5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5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5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5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5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5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5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5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5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5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5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5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5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5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5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5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5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5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5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5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5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5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5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5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5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5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5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5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5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5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5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5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5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5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5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5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5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5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5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5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5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5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5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5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5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5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5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5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5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5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5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5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5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5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5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5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5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5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5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5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5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5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5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5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5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5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5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5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5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5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5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5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5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5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5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5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5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5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5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5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5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5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5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5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5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5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5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5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5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5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5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5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5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5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5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5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5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5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5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5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5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5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5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5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5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5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5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5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5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5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5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5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5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5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5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5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5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5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5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5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5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5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5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5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5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5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5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5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5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5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5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5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5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5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5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5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5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5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5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5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5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5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5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5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5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5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5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5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5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5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5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5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5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5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5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5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5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5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5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5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5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5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5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5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5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5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5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5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5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5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5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5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5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5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5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5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5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5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5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5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5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5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5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5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5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5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5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5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5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5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5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5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5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5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5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5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5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5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5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5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5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5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5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5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5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5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5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5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5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5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5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5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5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5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5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5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5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5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5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5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5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5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5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5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5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5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5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5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5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5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5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5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P19" sqref="P19"/>
    </sheetView>
  </sheetViews>
  <sheetFormatPr defaultRowHeight="15" x14ac:dyDescent="0.25"/>
  <cols>
    <col min="1" max="1" width="8.85546875" style="12"/>
    <col min="2" max="2" width="15.85546875" style="12" customWidth="1"/>
    <col min="3" max="3" width="8.85546875" style="12"/>
  </cols>
  <sheetData>
    <row r="1" spans="1:3" x14ac:dyDescent="0.25">
      <c r="A1" s="25" t="s">
        <v>105</v>
      </c>
      <c r="B1" s="25" t="s">
        <v>103</v>
      </c>
      <c r="C1" s="25" t="s">
        <v>104</v>
      </c>
    </row>
    <row r="2" spans="1:3" x14ac:dyDescent="0.25">
      <c r="A2" s="12">
        <v>2012</v>
      </c>
      <c r="B2" s="12" t="s">
        <v>106</v>
      </c>
      <c r="C2" s="12">
        <v>33</v>
      </c>
    </row>
    <row r="3" spans="1:3" x14ac:dyDescent="0.25">
      <c r="A3" s="12">
        <v>2013</v>
      </c>
      <c r="B3" s="12" t="s">
        <v>106</v>
      </c>
      <c r="C3" s="12">
        <v>53</v>
      </c>
    </row>
    <row r="4" spans="1:3" x14ac:dyDescent="0.25">
      <c r="A4" s="12">
        <v>2014</v>
      </c>
      <c r="B4" s="12" t="s">
        <v>106</v>
      </c>
      <c r="C4" s="12">
        <v>26</v>
      </c>
    </row>
    <row r="5" spans="1:3" x14ac:dyDescent="0.25">
      <c r="A5" s="12">
        <v>2015</v>
      </c>
      <c r="B5" s="12" t="s">
        <v>106</v>
      </c>
      <c r="C5" s="12">
        <v>47</v>
      </c>
    </row>
    <row r="6" spans="1:3" x14ac:dyDescent="0.25">
      <c r="A6" s="12">
        <v>2011</v>
      </c>
      <c r="B6" s="12" t="s">
        <v>107</v>
      </c>
      <c r="C6" s="12">
        <v>29</v>
      </c>
    </row>
    <row r="7" spans="1:3" x14ac:dyDescent="0.25">
      <c r="A7" s="12">
        <v>2012</v>
      </c>
      <c r="B7" s="12" t="s">
        <v>107</v>
      </c>
      <c r="C7" s="12">
        <v>24</v>
      </c>
    </row>
    <row r="8" spans="1:3" x14ac:dyDescent="0.25">
      <c r="A8" s="12">
        <v>2013</v>
      </c>
      <c r="B8" s="12" t="s">
        <v>107</v>
      </c>
      <c r="C8" s="12">
        <v>27</v>
      </c>
    </row>
    <row r="9" spans="1:3" x14ac:dyDescent="0.25">
      <c r="A9" s="12">
        <v>2014</v>
      </c>
      <c r="B9" s="12" t="s">
        <v>107</v>
      </c>
      <c r="C9" s="12">
        <v>40</v>
      </c>
    </row>
    <row r="10" spans="1:3" x14ac:dyDescent="0.25">
      <c r="A10" s="12">
        <v>2015</v>
      </c>
      <c r="B10" s="12" t="s">
        <v>107</v>
      </c>
      <c r="C10" s="12">
        <v>44</v>
      </c>
    </row>
    <row r="11" spans="1:3" x14ac:dyDescent="0.25">
      <c r="A11" s="12">
        <v>2012</v>
      </c>
      <c r="B11" s="12" t="s">
        <v>109</v>
      </c>
      <c r="C11" s="12">
        <v>22</v>
      </c>
    </row>
    <row r="12" spans="1:3" x14ac:dyDescent="0.25">
      <c r="A12" s="12">
        <v>2013</v>
      </c>
      <c r="B12" s="12" t="s">
        <v>109</v>
      </c>
      <c r="C12" s="12">
        <v>20</v>
      </c>
    </row>
    <row r="13" spans="1:3" x14ac:dyDescent="0.25">
      <c r="A13" s="12">
        <v>2014</v>
      </c>
      <c r="B13" s="12" t="s">
        <v>109</v>
      </c>
      <c r="C13" s="12">
        <v>13</v>
      </c>
    </row>
    <row r="14" spans="1:3" x14ac:dyDescent="0.25">
      <c r="A14" s="12">
        <v>2015</v>
      </c>
      <c r="B14" s="12" t="s">
        <v>109</v>
      </c>
      <c r="C14" s="12">
        <v>42</v>
      </c>
    </row>
    <row r="15" spans="1:3" x14ac:dyDescent="0.25">
      <c r="A15" s="12">
        <v>2012</v>
      </c>
      <c r="B15" s="12" t="s">
        <v>110</v>
      </c>
      <c r="C15" s="12">
        <v>9</v>
      </c>
    </row>
    <row r="16" spans="1:3" x14ac:dyDescent="0.25">
      <c r="A16" s="12">
        <v>2013</v>
      </c>
      <c r="B16" s="12" t="s">
        <v>110</v>
      </c>
      <c r="C16" s="12">
        <v>24</v>
      </c>
    </row>
    <row r="17" spans="1:3" x14ac:dyDescent="0.25">
      <c r="A17" s="12">
        <v>2014</v>
      </c>
      <c r="B17" s="12" t="s">
        <v>110</v>
      </c>
      <c r="C17" s="12">
        <v>29</v>
      </c>
    </row>
    <row r="18" spans="1:3" x14ac:dyDescent="0.25">
      <c r="A18" s="12">
        <v>2015</v>
      </c>
      <c r="B18" s="12" t="s">
        <v>110</v>
      </c>
      <c r="C18" s="12">
        <v>41</v>
      </c>
    </row>
    <row r="19" spans="1:3" x14ac:dyDescent="0.25">
      <c r="A19" s="12">
        <v>2011</v>
      </c>
      <c r="B19" s="12" t="s">
        <v>111</v>
      </c>
      <c r="C19" s="12">
        <v>5</v>
      </c>
    </row>
    <row r="20" spans="1:3" x14ac:dyDescent="0.25">
      <c r="A20" s="12">
        <v>2012</v>
      </c>
      <c r="B20" s="12" t="s">
        <v>111</v>
      </c>
      <c r="C20" s="12">
        <v>30</v>
      </c>
    </row>
    <row r="21" spans="1:3" x14ac:dyDescent="0.25">
      <c r="A21" s="12">
        <v>2013</v>
      </c>
      <c r="B21" s="12" t="s">
        <v>111</v>
      </c>
      <c r="C21" s="12">
        <v>27</v>
      </c>
    </row>
    <row r="22" spans="1:3" x14ac:dyDescent="0.25">
      <c r="A22" s="12">
        <v>2014</v>
      </c>
      <c r="B22" s="12" t="s">
        <v>111</v>
      </c>
      <c r="C22" s="12">
        <v>36</v>
      </c>
    </row>
    <row r="23" spans="1:3" x14ac:dyDescent="0.25">
      <c r="A23" s="12">
        <v>2015</v>
      </c>
      <c r="B23" s="12" t="s">
        <v>111</v>
      </c>
      <c r="C23" s="12">
        <v>41</v>
      </c>
    </row>
    <row r="24" spans="1:3" x14ac:dyDescent="0.25">
      <c r="A24" s="12">
        <v>2011</v>
      </c>
      <c r="B24" s="12" t="s">
        <v>112</v>
      </c>
      <c r="C24" s="12">
        <v>43</v>
      </c>
    </row>
    <row r="25" spans="1:3" x14ac:dyDescent="0.25">
      <c r="A25" s="12">
        <v>2012</v>
      </c>
      <c r="B25" s="12" t="s">
        <v>112</v>
      </c>
      <c r="C25" s="12">
        <v>27</v>
      </c>
    </row>
    <row r="26" spans="1:3" x14ac:dyDescent="0.25">
      <c r="A26" s="12">
        <v>2013</v>
      </c>
      <c r="B26" s="12" t="s">
        <v>112</v>
      </c>
      <c r="C26" s="12">
        <v>28</v>
      </c>
    </row>
    <row r="27" spans="1:3" x14ac:dyDescent="0.25">
      <c r="A27" s="12">
        <v>2014</v>
      </c>
      <c r="B27" s="12" t="s">
        <v>112</v>
      </c>
      <c r="C27" s="12">
        <v>35</v>
      </c>
    </row>
    <row r="28" spans="1:3" x14ac:dyDescent="0.25">
      <c r="A28" s="12">
        <v>2015</v>
      </c>
      <c r="B28" s="12" t="s">
        <v>112</v>
      </c>
      <c r="C28" s="12">
        <v>40</v>
      </c>
    </row>
    <row r="29" spans="1:3" x14ac:dyDescent="0.25">
      <c r="A29" s="12">
        <v>2011</v>
      </c>
      <c r="B29" s="12" t="s">
        <v>113</v>
      </c>
      <c r="C29" s="12">
        <v>37</v>
      </c>
    </row>
    <row r="30" spans="1:3" x14ac:dyDescent="0.25">
      <c r="A30" s="12">
        <v>2012</v>
      </c>
      <c r="B30" s="12" t="s">
        <v>113</v>
      </c>
      <c r="C30" s="12">
        <v>30</v>
      </c>
    </row>
    <row r="31" spans="1:3" x14ac:dyDescent="0.25">
      <c r="A31" s="12">
        <v>2013</v>
      </c>
      <c r="B31" s="12" t="s">
        <v>113</v>
      </c>
      <c r="C31" s="12">
        <v>17</v>
      </c>
    </row>
    <row r="32" spans="1:3" x14ac:dyDescent="0.25">
      <c r="A32" s="12">
        <v>2014</v>
      </c>
      <c r="B32" s="12" t="s">
        <v>113</v>
      </c>
      <c r="C32" s="12">
        <v>28</v>
      </c>
    </row>
    <row r="33" spans="1:3" x14ac:dyDescent="0.25">
      <c r="A33" s="12">
        <v>2015</v>
      </c>
      <c r="B33" s="12" t="s">
        <v>113</v>
      </c>
      <c r="C33" s="12">
        <v>40</v>
      </c>
    </row>
    <row r="34" spans="1:3" x14ac:dyDescent="0.25">
      <c r="A34" s="12">
        <v>2011</v>
      </c>
      <c r="B34" s="12" t="s">
        <v>114</v>
      </c>
      <c r="C34" s="12">
        <v>26</v>
      </c>
    </row>
    <row r="35" spans="1:3" x14ac:dyDescent="0.25">
      <c r="A35" s="12">
        <v>2012</v>
      </c>
      <c r="B35" s="12" t="s">
        <v>114</v>
      </c>
      <c r="C35" s="12">
        <v>22</v>
      </c>
    </row>
    <row r="36" spans="1:3" x14ac:dyDescent="0.25">
      <c r="A36" s="12">
        <v>2013</v>
      </c>
      <c r="B36" s="12" t="s">
        <v>114</v>
      </c>
      <c r="C36" s="12">
        <v>26</v>
      </c>
    </row>
    <row r="37" spans="1:3" x14ac:dyDescent="0.25">
      <c r="A37" s="12">
        <v>2014</v>
      </c>
      <c r="B37" s="12" t="s">
        <v>114</v>
      </c>
      <c r="C37" s="12">
        <v>11</v>
      </c>
    </row>
    <row r="38" spans="1:3" x14ac:dyDescent="0.25">
      <c r="A38" s="12">
        <v>2015</v>
      </c>
      <c r="B38" s="12" t="s">
        <v>114</v>
      </c>
      <c r="C38" s="12">
        <v>40</v>
      </c>
    </row>
    <row r="39" spans="1:3" x14ac:dyDescent="0.25">
      <c r="A39" s="12">
        <v>2011</v>
      </c>
      <c r="B39" s="12" t="s">
        <v>115</v>
      </c>
      <c r="C39" s="12">
        <v>17</v>
      </c>
    </row>
    <row r="40" spans="1:3" x14ac:dyDescent="0.25">
      <c r="A40" s="12">
        <v>2012</v>
      </c>
      <c r="B40" s="12" t="s">
        <v>115</v>
      </c>
      <c r="C40" s="12">
        <v>42</v>
      </c>
    </row>
    <row r="41" spans="1:3" x14ac:dyDescent="0.25">
      <c r="A41" s="12">
        <v>2013</v>
      </c>
      <c r="B41" s="12" t="s">
        <v>115</v>
      </c>
      <c r="C41" s="12">
        <v>36</v>
      </c>
    </row>
    <row r="42" spans="1:3" x14ac:dyDescent="0.25">
      <c r="A42" s="12">
        <v>2014</v>
      </c>
      <c r="B42" s="12" t="s">
        <v>115</v>
      </c>
      <c r="C42" s="12">
        <v>34</v>
      </c>
    </row>
    <row r="43" spans="1:3" x14ac:dyDescent="0.25">
      <c r="A43" s="12">
        <v>2015</v>
      </c>
      <c r="B43" s="12" t="s">
        <v>115</v>
      </c>
      <c r="C43" s="12">
        <v>39</v>
      </c>
    </row>
    <row r="44" spans="1:3" x14ac:dyDescent="0.25">
      <c r="A44" s="12">
        <v>2011</v>
      </c>
      <c r="B44" s="12" t="s">
        <v>240</v>
      </c>
      <c r="C44" s="12">
        <v>14</v>
      </c>
    </row>
    <row r="45" spans="1:3" x14ac:dyDescent="0.25">
      <c r="A45" s="12">
        <v>2012</v>
      </c>
      <c r="B45" s="12" t="s">
        <v>240</v>
      </c>
      <c r="C45" s="12">
        <v>12</v>
      </c>
    </row>
    <row r="46" spans="1:3" x14ac:dyDescent="0.25">
      <c r="A46" s="12">
        <v>2013</v>
      </c>
      <c r="B46" s="12" t="s">
        <v>240</v>
      </c>
      <c r="C46" s="12">
        <v>10</v>
      </c>
    </row>
    <row r="47" spans="1:3" x14ac:dyDescent="0.25">
      <c r="A47" s="12">
        <v>2014</v>
      </c>
      <c r="B47" s="12" t="s">
        <v>240</v>
      </c>
      <c r="C47" s="12">
        <v>75</v>
      </c>
    </row>
    <row r="48" spans="1:3" x14ac:dyDescent="0.25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zoomScale="80" zoomScaleNormal="80" workbookViewId="0">
      <selection activeCell="T28" sqref="T28"/>
    </sheetView>
  </sheetViews>
  <sheetFormatPr defaultRowHeight="15" x14ac:dyDescent="0.25"/>
  <cols>
    <col min="1" max="1" width="15.28515625" style="12" customWidth="1"/>
    <col min="2" max="2" width="14.5703125" style="12" customWidth="1"/>
    <col min="3" max="3" width="24.7109375" style="12" customWidth="1"/>
    <col min="4" max="5" width="12.5703125" style="12" customWidth="1"/>
  </cols>
  <sheetData>
    <row r="1" spans="1:5" x14ac:dyDescent="0.25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5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5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5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5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5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5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5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5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5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5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5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5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5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5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5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5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5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5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5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5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5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5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5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5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6"/>
  <sheetViews>
    <sheetView showGridLines="0" tabSelected="1" topLeftCell="A22" zoomScale="80" zoomScaleNormal="80" workbookViewId="0">
      <selection activeCell="L55" sqref="L55"/>
    </sheetView>
  </sheetViews>
  <sheetFormatPr defaultRowHeight="15" x14ac:dyDescent="0.25"/>
  <cols>
    <col min="1" max="1" width="20.140625" style="12" customWidth="1"/>
    <col min="2" max="2" width="11.85546875" style="35" customWidth="1"/>
    <col min="3" max="3" width="13.5703125" customWidth="1"/>
    <col min="6" max="6" width="8.85546875" customWidth="1"/>
  </cols>
  <sheetData>
    <row r="1" spans="1:2" x14ac:dyDescent="0.25">
      <c r="A1" s="25" t="s">
        <v>54</v>
      </c>
      <c r="B1" s="55">
        <v>100000</v>
      </c>
    </row>
    <row r="2" spans="1:2" x14ac:dyDescent="0.25">
      <c r="A2" s="16" t="s">
        <v>56</v>
      </c>
      <c r="B2" s="35">
        <v>-30000</v>
      </c>
    </row>
    <row r="3" spans="1:2" x14ac:dyDescent="0.25">
      <c r="A3" s="16" t="s">
        <v>63</v>
      </c>
      <c r="B3" s="35">
        <v>8000</v>
      </c>
    </row>
    <row r="4" spans="1:2" x14ac:dyDescent="0.25">
      <c r="A4" s="25" t="s">
        <v>57</v>
      </c>
      <c r="B4" s="55">
        <f>SUM(B1:B3)</f>
        <v>78000</v>
      </c>
    </row>
    <row r="5" spans="1:2" x14ac:dyDescent="0.25">
      <c r="A5" s="16" t="s">
        <v>58</v>
      </c>
      <c r="B5" s="35">
        <v>-10000</v>
      </c>
    </row>
    <row r="6" spans="1:2" x14ac:dyDescent="0.25">
      <c r="A6" s="16" t="s">
        <v>59</v>
      </c>
      <c r="B6" s="35">
        <v>-4500</v>
      </c>
    </row>
    <row r="7" spans="1:2" x14ac:dyDescent="0.25">
      <c r="A7" s="16" t="s">
        <v>55</v>
      </c>
      <c r="B7" s="35">
        <v>-24000</v>
      </c>
    </row>
    <row r="8" spans="1:2" x14ac:dyDescent="0.25">
      <c r="A8" s="16" t="s">
        <v>60</v>
      </c>
      <c r="B8" s="35">
        <v>-6800</v>
      </c>
    </row>
    <row r="9" spans="1:2" x14ac:dyDescent="0.25">
      <c r="A9" s="25" t="s">
        <v>61</v>
      </c>
      <c r="B9" s="55">
        <f>SUM(B4:B8)</f>
        <v>32700</v>
      </c>
    </row>
    <row r="10" spans="1:2" x14ac:dyDescent="0.25">
      <c r="A10" s="16" t="s">
        <v>62</v>
      </c>
      <c r="B10" s="35">
        <v>4500</v>
      </c>
    </row>
    <row r="11" spans="1:2" x14ac:dyDescent="0.25">
      <c r="A11" s="16" t="s">
        <v>64</v>
      </c>
      <c r="B11" s="35">
        <v>-2000</v>
      </c>
    </row>
    <row r="12" spans="1:2" x14ac:dyDescent="0.25">
      <c r="A12" s="16" t="s">
        <v>65</v>
      </c>
      <c r="B12" s="35">
        <v>-9000</v>
      </c>
    </row>
    <row r="13" spans="1:2" x14ac:dyDescent="0.25">
      <c r="A13" s="25" t="s">
        <v>66</v>
      </c>
      <c r="B13" s="55">
        <f>SUM(B9:B12)</f>
        <v>26200</v>
      </c>
    </row>
    <row r="22" spans="1:3" x14ac:dyDescent="0.25">
      <c r="A22" s="25" t="s">
        <v>93</v>
      </c>
      <c r="B22" s="56" t="s">
        <v>2187</v>
      </c>
      <c r="C22" s="57" t="s">
        <v>2188</v>
      </c>
    </row>
    <row r="23" spans="1:3" x14ac:dyDescent="0.25">
      <c r="A23" s="12" t="s">
        <v>2202</v>
      </c>
      <c r="B23" s="19">
        <v>100000</v>
      </c>
      <c r="C23" s="20">
        <v>1</v>
      </c>
    </row>
    <row r="24" spans="1:3" x14ac:dyDescent="0.25">
      <c r="A24" s="12" t="s">
        <v>90</v>
      </c>
      <c r="B24" s="19">
        <v>98500</v>
      </c>
      <c r="C24" s="18">
        <f>B24/$B$23</f>
        <v>0.98499999999999999</v>
      </c>
    </row>
    <row r="25" spans="1:3" x14ac:dyDescent="0.25">
      <c r="A25" s="12" t="s">
        <v>91</v>
      </c>
      <c r="B25" s="19">
        <v>88000</v>
      </c>
      <c r="C25" s="18">
        <f>B25/$B$23</f>
        <v>0.88</v>
      </c>
    </row>
    <row r="26" spans="1:3" x14ac:dyDescent="0.25">
      <c r="A26" s="12" t="s">
        <v>92</v>
      </c>
      <c r="B26" s="19">
        <v>79000</v>
      </c>
      <c r="C26" s="18">
        <f>B26/$B$23</f>
        <v>0.79</v>
      </c>
    </row>
    <row r="27" spans="1:3" x14ac:dyDescent="0.25">
      <c r="A27" s="12" t="s">
        <v>89</v>
      </c>
      <c r="B27" s="19">
        <v>52000</v>
      </c>
      <c r="C27" s="18">
        <f>B27/$B$23</f>
        <v>0.52</v>
      </c>
    </row>
    <row r="28" spans="1:3" x14ac:dyDescent="0.25">
      <c r="A28" s="12" t="s">
        <v>2203</v>
      </c>
      <c r="B28" s="19">
        <v>50400</v>
      </c>
      <c r="C28" s="18">
        <f>B28/$B$23</f>
        <v>0.504</v>
      </c>
    </row>
    <row r="32" spans="1:3" x14ac:dyDescent="0.25">
      <c r="B32" s="19"/>
      <c r="C32" s="20"/>
    </row>
    <row r="33" spans="2:3" x14ac:dyDescent="0.25">
      <c r="B33" s="19"/>
      <c r="C33" s="18"/>
    </row>
    <row r="34" spans="2:3" x14ac:dyDescent="0.25">
      <c r="B34" s="19"/>
      <c r="C34" s="18"/>
    </row>
    <row r="35" spans="2:3" x14ac:dyDescent="0.25">
      <c r="B35" s="19"/>
      <c r="C35" s="18"/>
    </row>
    <row r="36" spans="2:3" x14ac:dyDescent="0.25">
      <c r="B36" s="19"/>
      <c r="C36" s="1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35"/>
  <sheetViews>
    <sheetView showGridLines="0" topLeftCell="A25" workbookViewId="0">
      <selection activeCell="B32" sqref="B32"/>
    </sheetView>
  </sheetViews>
  <sheetFormatPr defaultRowHeight="15" x14ac:dyDescent="0.25"/>
  <cols>
    <col min="1" max="1" width="25.85546875" style="12" customWidth="1"/>
    <col min="2" max="2" width="11.85546875" style="12" customWidth="1"/>
    <col min="3" max="3" width="16.85546875" style="12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7" x14ac:dyDescent="0.25">
      <c r="A1" s="16" t="s">
        <v>2189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7" x14ac:dyDescent="0.25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7" x14ac:dyDescent="0.25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7" x14ac:dyDescent="0.25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25" spans="1:13" x14ac:dyDescent="0.25">
      <c r="A25" s="16" t="s">
        <v>2190</v>
      </c>
      <c r="B25" s="25" t="s">
        <v>3</v>
      </c>
      <c r="C25" s="25" t="s">
        <v>4</v>
      </c>
      <c r="D25" s="25" t="s">
        <v>5</v>
      </c>
      <c r="E25" s="25" t="s">
        <v>6</v>
      </c>
      <c r="F25" s="25" t="s">
        <v>7</v>
      </c>
      <c r="G25" s="25" t="s">
        <v>8</v>
      </c>
      <c r="H25" s="25" t="s">
        <v>9</v>
      </c>
      <c r="I25" s="25" t="s">
        <v>10</v>
      </c>
      <c r="J25" s="25" t="s">
        <v>11</v>
      </c>
      <c r="K25" s="25" t="s">
        <v>12</v>
      </c>
      <c r="L25" s="25" t="s">
        <v>13</v>
      </c>
      <c r="M25" s="25" t="s">
        <v>14</v>
      </c>
    </row>
    <row r="26" spans="1:13" x14ac:dyDescent="0.25">
      <c r="A26" s="13" t="s">
        <v>130</v>
      </c>
      <c r="B26" s="12">
        <v>24</v>
      </c>
      <c r="C26" s="12">
        <v>28</v>
      </c>
      <c r="D26" s="12">
        <v>24</v>
      </c>
      <c r="E26" s="12">
        <v>20</v>
      </c>
      <c r="F26" s="12">
        <v>18</v>
      </c>
      <c r="G26" s="12">
        <v>15</v>
      </c>
      <c r="H26" s="12">
        <v>12</v>
      </c>
      <c r="I26" s="12">
        <v>14</v>
      </c>
      <c r="J26" s="12">
        <v>16</v>
      </c>
      <c r="K26" s="12">
        <v>21</v>
      </c>
      <c r="L26" s="12">
        <v>28</v>
      </c>
      <c r="M26" s="12">
        <v>30</v>
      </c>
    </row>
    <row r="27" spans="1:13" x14ac:dyDescent="0.25">
      <c r="A27" s="13" t="s">
        <v>131</v>
      </c>
      <c r="B27" s="12">
        <v>125</v>
      </c>
      <c r="C27" s="12">
        <v>110</v>
      </c>
      <c r="D27" s="12">
        <v>95</v>
      </c>
      <c r="E27" s="12">
        <v>88</v>
      </c>
      <c r="F27" s="12">
        <v>85</v>
      </c>
      <c r="G27" s="12">
        <v>74</v>
      </c>
      <c r="H27" s="12">
        <v>70</v>
      </c>
      <c r="I27" s="12">
        <v>70</v>
      </c>
      <c r="J27" s="12">
        <v>72</v>
      </c>
      <c r="K27" s="12">
        <v>85</v>
      </c>
      <c r="L27" s="12">
        <v>104</v>
      </c>
      <c r="M27" s="12">
        <v>118</v>
      </c>
    </row>
    <row r="28" spans="1:13" x14ac:dyDescent="0.25">
      <c r="A28" s="13" t="s">
        <v>132</v>
      </c>
      <c r="B28" s="12">
        <v>28</v>
      </c>
      <c r="C28" s="12">
        <v>23</v>
      </c>
      <c r="D28" s="12">
        <v>24</v>
      </c>
      <c r="E28" s="12">
        <v>30</v>
      </c>
      <c r="F28" s="12">
        <v>38</v>
      </c>
      <c r="G28" s="12">
        <v>45</v>
      </c>
      <c r="H28" s="12">
        <v>48</v>
      </c>
      <c r="I28" s="12">
        <v>55</v>
      </c>
      <c r="J28" s="12">
        <v>75</v>
      </c>
      <c r="K28" s="12">
        <v>82</v>
      </c>
      <c r="L28" s="12">
        <v>56</v>
      </c>
      <c r="M28" s="12">
        <v>30</v>
      </c>
    </row>
    <row r="29" spans="1:13" x14ac:dyDescent="0.25">
      <c r="A29" s="13" t="s">
        <v>133</v>
      </c>
      <c r="B29" s="12">
        <v>2</v>
      </c>
      <c r="C29" s="12">
        <v>4</v>
      </c>
      <c r="D29" s="12">
        <v>8</v>
      </c>
      <c r="E29" s="12">
        <v>12</v>
      </c>
      <c r="F29" s="12">
        <v>18</v>
      </c>
      <c r="G29" s="12">
        <v>28</v>
      </c>
      <c r="H29" s="12">
        <v>30</v>
      </c>
      <c r="I29" s="12">
        <v>27</v>
      </c>
      <c r="J29" s="12">
        <v>22</v>
      </c>
      <c r="K29" s="12">
        <v>12</v>
      </c>
      <c r="L29" s="12">
        <v>6</v>
      </c>
      <c r="M29" s="12">
        <v>3</v>
      </c>
    </row>
    <row r="31" spans="1:13" x14ac:dyDescent="0.25">
      <c r="A31" s="16" t="s">
        <v>2218</v>
      </c>
      <c r="B31" s="25" t="s">
        <v>3</v>
      </c>
      <c r="C31" s="25" t="s">
        <v>4</v>
      </c>
      <c r="D31" s="25" t="s">
        <v>5</v>
      </c>
      <c r="E31" s="25" t="s">
        <v>6</v>
      </c>
      <c r="F31" s="25" t="s">
        <v>7</v>
      </c>
      <c r="G31" s="25" t="s">
        <v>8</v>
      </c>
      <c r="H31" s="25" t="s">
        <v>9</v>
      </c>
      <c r="I31" s="25" t="s">
        <v>10</v>
      </c>
      <c r="J31" s="25" t="s">
        <v>11</v>
      </c>
      <c r="K31" s="25" t="s">
        <v>12</v>
      </c>
      <c r="L31" s="25" t="s">
        <v>13</v>
      </c>
      <c r="M31" s="25" t="s">
        <v>14</v>
      </c>
    </row>
    <row r="32" spans="1:13" x14ac:dyDescent="0.25">
      <c r="A32" s="13" t="s">
        <v>130</v>
      </c>
      <c r="B32" s="26">
        <f>1+(B26-MIN($B26:$M26))*99/(MAX($B26:$M26)-MIN($B26:$M26))</f>
        <v>67</v>
      </c>
      <c r="C32" s="26">
        <f t="shared" ref="C32:M32" si="0">1+(C26-MIN($B26:$M26))*99/(MAX($B26:$M26)-MIN($B26:$M26))</f>
        <v>89</v>
      </c>
      <c r="D32" s="26">
        <f t="shared" si="0"/>
        <v>67</v>
      </c>
      <c r="E32" s="26">
        <f t="shared" si="0"/>
        <v>45</v>
      </c>
      <c r="F32" s="26">
        <f t="shared" si="0"/>
        <v>34</v>
      </c>
      <c r="G32" s="26">
        <f t="shared" si="0"/>
        <v>17.5</v>
      </c>
      <c r="H32" s="26">
        <f t="shared" si="0"/>
        <v>1</v>
      </c>
      <c r="I32" s="26">
        <f t="shared" si="0"/>
        <v>12</v>
      </c>
      <c r="J32" s="26">
        <f t="shared" si="0"/>
        <v>23</v>
      </c>
      <c r="K32" s="26">
        <f t="shared" si="0"/>
        <v>50.5</v>
      </c>
      <c r="L32" s="26">
        <f t="shared" si="0"/>
        <v>89</v>
      </c>
      <c r="M32" s="26">
        <f t="shared" si="0"/>
        <v>100</v>
      </c>
    </row>
    <row r="33" spans="1:13" x14ac:dyDescent="0.25">
      <c r="A33" s="13" t="s">
        <v>131</v>
      </c>
      <c r="B33" s="26">
        <f t="shared" ref="B33:M35" si="1">1+(B27-MIN($B27:$M27))*99/(MAX($B27:$M27)-MIN($B27:$M27))</f>
        <v>100</v>
      </c>
      <c r="C33" s="26">
        <f t="shared" si="1"/>
        <v>73</v>
      </c>
      <c r="D33" s="26">
        <f t="shared" si="1"/>
        <v>46</v>
      </c>
      <c r="E33" s="26">
        <f t="shared" si="1"/>
        <v>33.4</v>
      </c>
      <c r="F33" s="26">
        <f t="shared" si="1"/>
        <v>28</v>
      </c>
      <c r="G33" s="26">
        <f t="shared" si="1"/>
        <v>8.1999999999999993</v>
      </c>
      <c r="H33" s="26">
        <f t="shared" si="1"/>
        <v>1</v>
      </c>
      <c r="I33" s="26">
        <f t="shared" si="1"/>
        <v>1</v>
      </c>
      <c r="J33" s="26">
        <f t="shared" si="1"/>
        <v>4.5999999999999996</v>
      </c>
      <c r="K33" s="26">
        <f t="shared" si="1"/>
        <v>28</v>
      </c>
      <c r="L33" s="26">
        <f t="shared" si="1"/>
        <v>62.2</v>
      </c>
      <c r="M33" s="26">
        <f t="shared" si="1"/>
        <v>87.4</v>
      </c>
    </row>
    <row r="34" spans="1:13" x14ac:dyDescent="0.25">
      <c r="A34" s="13" t="s">
        <v>132</v>
      </c>
      <c r="B34" s="26">
        <f t="shared" si="1"/>
        <v>9.3898305084745761</v>
      </c>
      <c r="C34" s="26">
        <f t="shared" si="1"/>
        <v>1</v>
      </c>
      <c r="D34" s="26">
        <f t="shared" si="1"/>
        <v>2.6779661016949152</v>
      </c>
      <c r="E34" s="26">
        <f t="shared" si="1"/>
        <v>12.745762711864407</v>
      </c>
      <c r="F34" s="26">
        <f t="shared" si="1"/>
        <v>26.16949152542373</v>
      </c>
      <c r="G34" s="26">
        <f t="shared" si="1"/>
        <v>37.915254237288138</v>
      </c>
      <c r="H34" s="26">
        <f t="shared" si="1"/>
        <v>42.949152542372879</v>
      </c>
      <c r="I34" s="26">
        <f t="shared" si="1"/>
        <v>54.694915254237287</v>
      </c>
      <c r="J34" s="26">
        <f t="shared" si="1"/>
        <v>88.254237288135599</v>
      </c>
      <c r="K34" s="26">
        <f t="shared" si="1"/>
        <v>100</v>
      </c>
      <c r="L34" s="26">
        <f t="shared" si="1"/>
        <v>56.372881355932201</v>
      </c>
      <c r="M34" s="26">
        <f t="shared" si="1"/>
        <v>12.745762711864407</v>
      </c>
    </row>
    <row r="35" spans="1:13" x14ac:dyDescent="0.25">
      <c r="A35" s="13" t="s">
        <v>133</v>
      </c>
      <c r="B35" s="26">
        <f t="shared" si="1"/>
        <v>1</v>
      </c>
      <c r="C35" s="26">
        <f t="shared" si="1"/>
        <v>8.0714285714285712</v>
      </c>
      <c r="D35" s="26">
        <f t="shared" si="1"/>
        <v>22.214285714285715</v>
      </c>
      <c r="E35" s="26">
        <f t="shared" si="1"/>
        <v>36.357142857142854</v>
      </c>
      <c r="F35" s="26">
        <f t="shared" si="1"/>
        <v>57.571428571428569</v>
      </c>
      <c r="G35" s="26">
        <f t="shared" si="1"/>
        <v>92.928571428571431</v>
      </c>
      <c r="H35" s="26">
        <f t="shared" si="1"/>
        <v>100</v>
      </c>
      <c r="I35" s="26">
        <f t="shared" si="1"/>
        <v>89.392857142857139</v>
      </c>
      <c r="J35" s="26">
        <f t="shared" si="1"/>
        <v>71.714285714285708</v>
      </c>
      <c r="K35" s="26">
        <f t="shared" si="1"/>
        <v>36.357142857142854</v>
      </c>
      <c r="L35" s="26">
        <f t="shared" si="1"/>
        <v>15.142857142857142</v>
      </c>
      <c r="M35" s="26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="80" zoomScaleNormal="80" workbookViewId="0">
      <selection activeCell="G38" sqref="G38"/>
    </sheetView>
  </sheetViews>
  <sheetFormatPr defaultRowHeight="15" x14ac:dyDescent="0.25"/>
  <cols>
    <col min="1" max="1" width="8.85546875" style="12"/>
    <col min="2" max="2" width="12" style="12" customWidth="1"/>
    <col min="3" max="3" width="13.7109375" style="15" customWidth="1"/>
    <col min="4" max="7" width="8.85546875" style="12"/>
  </cols>
  <sheetData>
    <row r="1" spans="1:7" x14ac:dyDescent="0.25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5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5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5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5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5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5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5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5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5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5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5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5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5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5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5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5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5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5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5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5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5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5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5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5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5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5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5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5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5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5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5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5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5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5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5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5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  <pageSetUpPr autoPageBreaks="0"/>
  </sheetPr>
  <dimension ref="A2:N13"/>
  <sheetViews>
    <sheetView showFormulas="1" showGridLines="0" zoomScaleNormal="100" workbookViewId="0">
      <selection activeCell="F6" sqref="F6"/>
    </sheetView>
  </sheetViews>
  <sheetFormatPr defaultRowHeight="15" x14ac:dyDescent="0.25"/>
  <cols>
    <col min="1" max="1" width="4.5703125" customWidth="1"/>
    <col min="2" max="2" width="6.140625" bestFit="1" customWidth="1"/>
    <col min="3" max="3" width="4.85546875" customWidth="1"/>
    <col min="4" max="4" width="3.42578125" customWidth="1"/>
    <col min="5" max="5" width="3.85546875" customWidth="1"/>
    <col min="6" max="6" width="3.28515625" customWidth="1"/>
    <col min="7" max="7" width="3.5703125" customWidth="1"/>
    <col min="8" max="8" width="4.140625" customWidth="1"/>
    <col min="9" max="9" width="3.28515625" customWidth="1"/>
    <col min="10" max="10" width="3.42578125" customWidth="1"/>
    <col min="11" max="11" width="3.5703125" customWidth="1"/>
    <col min="12" max="12" width="4.140625" customWidth="1"/>
    <col min="13" max="13" width="4" customWidth="1"/>
    <col min="14" max="14" width="4.7109375" customWidth="1"/>
  </cols>
  <sheetData>
    <row r="2" spans="1:14" ht="20.25" customHeight="1" thickBot="1" x14ac:dyDescent="0.3">
      <c r="C2" s="115" t="s">
        <v>27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ht="15.75" thickBot="1" x14ac:dyDescent="0.3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3">
      <c r="A4" s="51"/>
      <c r="B4" s="65" t="s">
        <v>25</v>
      </c>
      <c r="C4" s="100">
        <v>23</v>
      </c>
      <c r="D4" s="100">
        <v>27</v>
      </c>
      <c r="E4" s="100">
        <v>34</v>
      </c>
      <c r="F4" s="100">
        <v>44</v>
      </c>
      <c r="G4" s="100">
        <v>56</v>
      </c>
      <c r="H4" s="100">
        <v>63</v>
      </c>
      <c r="I4" s="100">
        <v>65</v>
      </c>
      <c r="J4" s="100">
        <v>64</v>
      </c>
      <c r="K4" s="100">
        <v>55</v>
      </c>
      <c r="L4" s="100">
        <v>40</v>
      </c>
      <c r="M4" s="100">
        <v>28</v>
      </c>
      <c r="N4" s="100">
        <v>25</v>
      </c>
    </row>
    <row r="5" spans="1:14" ht="21" customHeight="1" thickBot="1" x14ac:dyDescent="0.3">
      <c r="A5" s="51"/>
      <c r="B5" s="66" t="s">
        <v>19</v>
      </c>
      <c r="C5" s="100">
        <v>36</v>
      </c>
      <c r="D5" s="100">
        <v>39</v>
      </c>
      <c r="E5" s="100">
        <v>45</v>
      </c>
      <c r="F5" s="100">
        <v>56</v>
      </c>
      <c r="G5" s="100">
        <v>66</v>
      </c>
      <c r="H5" s="100">
        <v>76</v>
      </c>
      <c r="I5" s="100">
        <v>81</v>
      </c>
      <c r="J5" s="100">
        <v>80</v>
      </c>
      <c r="K5" s="100">
        <v>72</v>
      </c>
      <c r="L5" s="100">
        <v>61</v>
      </c>
      <c r="M5" s="100">
        <v>51</v>
      </c>
      <c r="N5" s="100">
        <v>41</v>
      </c>
    </row>
    <row r="6" spans="1:14" ht="21" customHeight="1" thickBot="1" x14ac:dyDescent="0.3">
      <c r="A6" s="51"/>
      <c r="B6" s="66" t="s">
        <v>21</v>
      </c>
      <c r="C6" s="100">
        <v>32</v>
      </c>
      <c r="D6" s="100">
        <v>36</v>
      </c>
      <c r="E6" s="100">
        <v>46</v>
      </c>
      <c r="F6" s="100">
        <v>59</v>
      </c>
      <c r="G6" s="100">
        <v>70</v>
      </c>
      <c r="H6" s="100">
        <v>81</v>
      </c>
      <c r="I6" s="100">
        <v>84</v>
      </c>
      <c r="J6" s="100">
        <v>82</v>
      </c>
      <c r="K6" s="100">
        <v>75</v>
      </c>
      <c r="L6" s="100">
        <v>63</v>
      </c>
      <c r="M6" s="100">
        <v>48</v>
      </c>
      <c r="N6" s="100">
        <v>36</v>
      </c>
    </row>
    <row r="7" spans="1:14" ht="21" customHeight="1" thickBot="1" x14ac:dyDescent="0.3">
      <c r="A7" s="51"/>
      <c r="B7" s="66" t="s">
        <v>20</v>
      </c>
      <c r="C7" s="100">
        <v>39</v>
      </c>
      <c r="D7" s="100">
        <v>42</v>
      </c>
      <c r="E7" s="100">
        <v>50</v>
      </c>
      <c r="F7" s="100">
        <v>60</v>
      </c>
      <c r="G7" s="100">
        <v>71</v>
      </c>
      <c r="H7" s="100">
        <v>79</v>
      </c>
      <c r="I7" s="100">
        <v>85</v>
      </c>
      <c r="J7" s="100">
        <v>83</v>
      </c>
      <c r="K7" s="100">
        <v>76</v>
      </c>
      <c r="L7" s="100">
        <v>65</v>
      </c>
      <c r="M7" s="100">
        <v>54</v>
      </c>
      <c r="N7" s="100">
        <v>44</v>
      </c>
    </row>
    <row r="8" spans="1:14" ht="21" customHeight="1" thickBot="1" x14ac:dyDescent="0.3">
      <c r="A8" s="51"/>
      <c r="B8" s="66" t="s">
        <v>24</v>
      </c>
      <c r="C8" s="100">
        <v>45</v>
      </c>
      <c r="D8" s="100">
        <v>46</v>
      </c>
      <c r="E8" s="100">
        <v>54</v>
      </c>
      <c r="F8" s="100">
        <v>61</v>
      </c>
      <c r="G8" s="100">
        <v>72</v>
      </c>
      <c r="H8" s="100">
        <v>82</v>
      </c>
      <c r="I8" s="100">
        <v>90</v>
      </c>
      <c r="J8" s="100">
        <v>88</v>
      </c>
      <c r="K8" s="100">
        <v>79</v>
      </c>
      <c r="L8" s="100">
        <v>66</v>
      </c>
      <c r="M8" s="100">
        <v>52</v>
      </c>
      <c r="N8" s="100">
        <v>45</v>
      </c>
    </row>
    <row r="9" spans="1:14" ht="21" customHeight="1" thickBot="1" x14ac:dyDescent="0.3">
      <c r="A9" s="51"/>
      <c r="B9" s="66" t="s">
        <v>23</v>
      </c>
      <c r="C9" s="100">
        <v>57</v>
      </c>
      <c r="D9" s="100">
        <v>61</v>
      </c>
      <c r="E9" s="100">
        <v>69</v>
      </c>
      <c r="F9" s="100">
        <v>77</v>
      </c>
      <c r="G9" s="100">
        <v>84</v>
      </c>
      <c r="H9" s="100">
        <v>91</v>
      </c>
      <c r="I9" s="100">
        <v>95</v>
      </c>
      <c r="J9" s="100">
        <v>96</v>
      </c>
      <c r="K9" s="100">
        <v>89</v>
      </c>
      <c r="L9" s="100">
        <v>80</v>
      </c>
      <c r="M9" s="100">
        <v>68</v>
      </c>
      <c r="N9" s="100">
        <v>58</v>
      </c>
    </row>
    <row r="10" spans="1:14" ht="21" customHeight="1" thickBot="1" x14ac:dyDescent="0.3">
      <c r="A10" s="51"/>
      <c r="B10" s="66" t="s">
        <v>26</v>
      </c>
      <c r="C10" s="100">
        <v>67</v>
      </c>
      <c r="D10" s="100">
        <v>71</v>
      </c>
      <c r="E10" s="100">
        <v>77</v>
      </c>
      <c r="F10" s="100">
        <v>85</v>
      </c>
      <c r="G10" s="100">
        <v>95</v>
      </c>
      <c r="H10" s="100">
        <v>104</v>
      </c>
      <c r="I10" s="100">
        <v>106</v>
      </c>
      <c r="J10" s="100">
        <v>104</v>
      </c>
      <c r="K10" s="100">
        <v>100</v>
      </c>
      <c r="L10" s="100">
        <v>89</v>
      </c>
      <c r="M10" s="100">
        <v>76</v>
      </c>
      <c r="N10" s="100">
        <v>66</v>
      </c>
    </row>
    <row r="11" spans="1:14" ht="21" customHeight="1" thickBot="1" x14ac:dyDescent="0.3">
      <c r="A11" s="51"/>
      <c r="B11" s="66" t="s">
        <v>22</v>
      </c>
      <c r="C11" s="100">
        <v>76</v>
      </c>
      <c r="D11" s="100">
        <v>78</v>
      </c>
      <c r="E11" s="100">
        <v>80</v>
      </c>
      <c r="F11" s="100">
        <v>83</v>
      </c>
      <c r="G11" s="100">
        <v>87</v>
      </c>
      <c r="H11" s="100">
        <v>89</v>
      </c>
      <c r="I11" s="100">
        <v>91</v>
      </c>
      <c r="J11" s="100">
        <v>91</v>
      </c>
      <c r="K11" s="100">
        <v>89</v>
      </c>
      <c r="L11" s="100">
        <v>86</v>
      </c>
      <c r="M11" s="100">
        <v>82</v>
      </c>
      <c r="N11" s="100">
        <v>78</v>
      </c>
    </row>
    <row r="12" spans="1:14" ht="21" customHeight="1" thickBot="1" x14ac:dyDescent="0.3">
      <c r="A12" s="51"/>
      <c r="B12" s="66" t="s">
        <v>47</v>
      </c>
      <c r="C12" s="100">
        <v>75</v>
      </c>
      <c r="D12" s="100">
        <v>73</v>
      </c>
      <c r="E12" s="100">
        <v>72</v>
      </c>
      <c r="F12" s="100">
        <v>66</v>
      </c>
      <c r="G12" s="100">
        <v>61</v>
      </c>
      <c r="H12" s="100">
        <v>55</v>
      </c>
      <c r="I12" s="100">
        <v>49</v>
      </c>
      <c r="J12" s="100">
        <v>57</v>
      </c>
      <c r="K12" s="100">
        <v>61</v>
      </c>
      <c r="L12" s="100">
        <v>64</v>
      </c>
      <c r="M12" s="100">
        <v>70</v>
      </c>
      <c r="N12" s="100">
        <v>74</v>
      </c>
    </row>
    <row r="13" spans="1:14" ht="21" customHeight="1" thickBot="1" x14ac:dyDescent="0.3">
      <c r="A13" s="51"/>
      <c r="B13" s="66" t="s">
        <v>46</v>
      </c>
      <c r="C13" s="100">
        <v>74</v>
      </c>
      <c r="D13" s="100">
        <v>70</v>
      </c>
      <c r="E13" s="100">
        <v>68</v>
      </c>
      <c r="F13" s="100">
        <v>63</v>
      </c>
      <c r="G13" s="100">
        <v>57</v>
      </c>
      <c r="H13" s="100">
        <v>49</v>
      </c>
      <c r="I13" s="100">
        <v>44</v>
      </c>
      <c r="J13" s="100">
        <v>49</v>
      </c>
      <c r="K13" s="100">
        <v>55</v>
      </c>
      <c r="L13" s="100">
        <v>59</v>
      </c>
      <c r="M13" s="100">
        <v>62</v>
      </c>
      <c r="N13" s="100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zoomScale="80" zoomScaleNormal="80" workbookViewId="0">
      <selection activeCell="AF33" sqref="AF33"/>
    </sheetView>
  </sheetViews>
  <sheetFormatPr defaultRowHeight="15" x14ac:dyDescent="0.25"/>
  <cols>
    <col min="1" max="1" width="13" customWidth="1"/>
    <col min="2" max="25" width="6.85546875" style="12" customWidth="1"/>
  </cols>
  <sheetData>
    <row r="1" spans="1:25" ht="4.9000000000000004" customHeight="1" x14ac:dyDescent="0.25"/>
    <row r="2" spans="1:25" ht="18.600000000000001" customHeight="1" x14ac:dyDescent="0.25">
      <c r="B2" s="116" t="s">
        <v>123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s="23" customFormat="1" x14ac:dyDescent="0.25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6" customHeight="1" x14ac:dyDescent="0.25">
      <c r="A4" s="67" t="s">
        <v>116</v>
      </c>
      <c r="B4" s="100">
        <v>19</v>
      </c>
      <c r="C4" s="100">
        <v>12</v>
      </c>
      <c r="D4" s="100">
        <v>31</v>
      </c>
      <c r="E4" s="100">
        <v>14</v>
      </c>
      <c r="F4" s="100">
        <v>4</v>
      </c>
      <c r="G4" s="100">
        <v>2</v>
      </c>
      <c r="H4" s="100">
        <v>13</v>
      </c>
      <c r="I4" s="100">
        <v>14</v>
      </c>
      <c r="J4" s="100">
        <v>16</v>
      </c>
      <c r="K4" s="100">
        <v>31</v>
      </c>
      <c r="L4" s="100">
        <v>17</v>
      </c>
      <c r="M4" s="100">
        <v>23</v>
      </c>
      <c r="N4" s="100">
        <v>49</v>
      </c>
      <c r="O4" s="100">
        <v>34</v>
      </c>
      <c r="P4" s="100">
        <v>39</v>
      </c>
      <c r="Q4" s="100">
        <v>62</v>
      </c>
      <c r="R4" s="100">
        <v>24</v>
      </c>
      <c r="S4" s="100">
        <v>46</v>
      </c>
      <c r="T4" s="100">
        <v>34</v>
      </c>
      <c r="U4" s="100">
        <v>18</v>
      </c>
      <c r="V4" s="100">
        <v>22</v>
      </c>
      <c r="W4" s="100">
        <v>28</v>
      </c>
      <c r="X4" s="100">
        <v>5</v>
      </c>
      <c r="Y4" s="100">
        <v>17</v>
      </c>
    </row>
    <row r="5" spans="1:25" ht="24.6" customHeight="1" x14ac:dyDescent="0.25">
      <c r="A5" s="67" t="s">
        <v>117</v>
      </c>
      <c r="B5" s="100">
        <v>14</v>
      </c>
      <c r="C5" s="100">
        <v>8</v>
      </c>
      <c r="D5" s="100">
        <v>7</v>
      </c>
      <c r="E5" s="100">
        <v>4</v>
      </c>
      <c r="F5" s="100">
        <v>0</v>
      </c>
      <c r="G5" s="100">
        <v>2</v>
      </c>
      <c r="H5" s="100">
        <v>22</v>
      </c>
      <c r="I5" s="100">
        <v>33</v>
      </c>
      <c r="J5" s="100">
        <v>81</v>
      </c>
      <c r="K5" s="100">
        <v>76</v>
      </c>
      <c r="L5" s="100">
        <v>40</v>
      </c>
      <c r="M5" s="100">
        <v>49</v>
      </c>
      <c r="N5" s="100">
        <v>62</v>
      </c>
      <c r="O5" s="100">
        <v>37</v>
      </c>
      <c r="P5" s="100">
        <v>52</v>
      </c>
      <c r="Q5" s="100">
        <v>71</v>
      </c>
      <c r="R5" s="100">
        <v>58</v>
      </c>
      <c r="S5" s="100">
        <v>60</v>
      </c>
      <c r="T5" s="100">
        <v>60</v>
      </c>
      <c r="U5" s="100">
        <v>25</v>
      </c>
      <c r="V5" s="100">
        <v>21</v>
      </c>
      <c r="W5" s="100">
        <v>34</v>
      </c>
      <c r="X5" s="100">
        <v>18</v>
      </c>
      <c r="Y5" s="100">
        <v>11</v>
      </c>
    </row>
    <row r="6" spans="1:25" ht="24.6" customHeight="1" x14ac:dyDescent="0.25">
      <c r="A6" s="67" t="s">
        <v>118</v>
      </c>
      <c r="B6" s="100">
        <v>9</v>
      </c>
      <c r="C6" s="100">
        <v>9</v>
      </c>
      <c r="D6" s="100">
        <v>1</v>
      </c>
      <c r="E6" s="100">
        <v>5</v>
      </c>
      <c r="F6" s="100">
        <v>0</v>
      </c>
      <c r="G6" s="100">
        <v>5</v>
      </c>
      <c r="H6" s="100">
        <v>25</v>
      </c>
      <c r="I6" s="100">
        <v>31</v>
      </c>
      <c r="J6" s="100">
        <v>80</v>
      </c>
      <c r="K6" s="100">
        <v>80</v>
      </c>
      <c r="L6" s="100">
        <v>36</v>
      </c>
      <c r="M6" s="100">
        <v>50</v>
      </c>
      <c r="N6" s="100">
        <v>81</v>
      </c>
      <c r="O6" s="100">
        <v>44</v>
      </c>
      <c r="P6" s="100">
        <v>58</v>
      </c>
      <c r="Q6" s="100">
        <v>61</v>
      </c>
      <c r="R6" s="100">
        <v>50</v>
      </c>
      <c r="S6" s="100">
        <v>81</v>
      </c>
      <c r="T6" s="100">
        <v>77</v>
      </c>
      <c r="U6" s="100">
        <v>29</v>
      </c>
      <c r="V6" s="100">
        <v>22</v>
      </c>
      <c r="W6" s="100">
        <v>30</v>
      </c>
      <c r="X6" s="100">
        <v>12</v>
      </c>
      <c r="Y6" s="100">
        <v>7</v>
      </c>
    </row>
    <row r="7" spans="1:25" ht="24.6" customHeight="1" x14ac:dyDescent="0.25">
      <c r="A7" s="67" t="s">
        <v>119</v>
      </c>
      <c r="B7" s="100">
        <v>5</v>
      </c>
      <c r="C7" s="100">
        <v>10</v>
      </c>
      <c r="D7" s="100">
        <v>7</v>
      </c>
      <c r="E7" s="100">
        <v>3</v>
      </c>
      <c r="F7" s="100">
        <v>2</v>
      </c>
      <c r="G7" s="100">
        <v>5</v>
      </c>
      <c r="H7" s="100">
        <v>20</v>
      </c>
      <c r="I7" s="100">
        <v>43</v>
      </c>
      <c r="J7" s="100">
        <v>92</v>
      </c>
      <c r="K7" s="100">
        <v>85</v>
      </c>
      <c r="L7" s="100">
        <v>49</v>
      </c>
      <c r="M7" s="100">
        <v>46</v>
      </c>
      <c r="N7" s="100">
        <v>82</v>
      </c>
      <c r="O7" s="100">
        <v>49</v>
      </c>
      <c r="P7" s="100">
        <v>54</v>
      </c>
      <c r="Q7" s="100">
        <v>59</v>
      </c>
      <c r="R7" s="100">
        <v>45</v>
      </c>
      <c r="S7" s="100">
        <v>73</v>
      </c>
      <c r="T7" s="100">
        <v>84</v>
      </c>
      <c r="U7" s="100">
        <v>28</v>
      </c>
      <c r="V7" s="100">
        <v>42</v>
      </c>
      <c r="W7" s="100">
        <v>34</v>
      </c>
      <c r="X7" s="100">
        <v>18</v>
      </c>
      <c r="Y7" s="100">
        <v>14</v>
      </c>
    </row>
    <row r="8" spans="1:25" ht="24.6" customHeight="1" x14ac:dyDescent="0.25">
      <c r="A8" s="67" t="s">
        <v>120</v>
      </c>
      <c r="B8" s="100">
        <v>10</v>
      </c>
      <c r="C8" s="100">
        <v>9</v>
      </c>
      <c r="D8" s="100">
        <v>6</v>
      </c>
      <c r="E8" s="100">
        <v>3</v>
      </c>
      <c r="F8" s="100">
        <v>2</v>
      </c>
      <c r="G8" s="100">
        <v>6</v>
      </c>
      <c r="H8" s="100">
        <v>21</v>
      </c>
      <c r="I8" s="100">
        <v>35</v>
      </c>
      <c r="J8" s="100">
        <v>82</v>
      </c>
      <c r="K8" s="100">
        <v>90</v>
      </c>
      <c r="L8" s="100">
        <v>48</v>
      </c>
      <c r="M8" s="100">
        <v>67</v>
      </c>
      <c r="N8" s="100">
        <v>61</v>
      </c>
      <c r="O8" s="100">
        <v>36</v>
      </c>
      <c r="P8" s="100">
        <v>67</v>
      </c>
      <c r="Q8" s="100">
        <v>80</v>
      </c>
      <c r="R8" s="100">
        <v>57</v>
      </c>
      <c r="S8" s="100">
        <v>70</v>
      </c>
      <c r="T8" s="100">
        <v>73</v>
      </c>
      <c r="U8" s="100">
        <v>29</v>
      </c>
      <c r="V8" s="100">
        <v>40</v>
      </c>
      <c r="W8" s="100">
        <v>37</v>
      </c>
      <c r="X8" s="100">
        <v>18</v>
      </c>
      <c r="Y8" s="100">
        <v>10</v>
      </c>
    </row>
    <row r="9" spans="1:25" ht="24.6" customHeight="1" x14ac:dyDescent="0.25">
      <c r="A9" s="67" t="s">
        <v>121</v>
      </c>
      <c r="B9" s="100">
        <v>10</v>
      </c>
      <c r="C9" s="100">
        <v>14</v>
      </c>
      <c r="D9" s="100">
        <v>17</v>
      </c>
      <c r="E9" s="100">
        <v>3</v>
      </c>
      <c r="F9" s="100">
        <v>0</v>
      </c>
      <c r="G9" s="100">
        <v>4</v>
      </c>
      <c r="H9" s="100">
        <v>25</v>
      </c>
      <c r="I9" s="100">
        <v>46</v>
      </c>
      <c r="J9" s="100">
        <v>80</v>
      </c>
      <c r="K9" s="100">
        <v>91</v>
      </c>
      <c r="L9" s="100">
        <v>44</v>
      </c>
      <c r="M9" s="100">
        <v>57</v>
      </c>
      <c r="N9" s="100">
        <v>66</v>
      </c>
      <c r="O9" s="100">
        <v>58</v>
      </c>
      <c r="P9" s="100">
        <v>70</v>
      </c>
      <c r="Q9" s="100">
        <v>101</v>
      </c>
      <c r="R9" s="100">
        <v>57</v>
      </c>
      <c r="S9" s="100">
        <v>76</v>
      </c>
      <c r="T9" s="100">
        <v>72</v>
      </c>
      <c r="U9" s="100">
        <v>44</v>
      </c>
      <c r="V9" s="100">
        <v>35</v>
      </c>
      <c r="W9" s="100">
        <v>30</v>
      </c>
      <c r="X9" s="100">
        <v>24</v>
      </c>
      <c r="Y9" s="100">
        <v>28</v>
      </c>
    </row>
    <row r="10" spans="1:25" ht="24.6" customHeight="1" x14ac:dyDescent="0.25">
      <c r="A10" s="67" t="s">
        <v>122</v>
      </c>
      <c r="B10" s="100">
        <v>17</v>
      </c>
      <c r="C10" s="100">
        <v>17</v>
      </c>
      <c r="D10" s="100">
        <v>23</v>
      </c>
      <c r="E10" s="100">
        <v>13</v>
      </c>
      <c r="F10" s="100">
        <v>1</v>
      </c>
      <c r="G10" s="100">
        <v>9</v>
      </c>
      <c r="H10" s="100">
        <v>13</v>
      </c>
      <c r="I10" s="100">
        <v>14</v>
      </c>
      <c r="J10" s="100">
        <v>31</v>
      </c>
      <c r="K10" s="100">
        <v>38</v>
      </c>
      <c r="L10" s="100">
        <v>35</v>
      </c>
      <c r="M10" s="100">
        <v>49</v>
      </c>
      <c r="N10" s="100">
        <v>58</v>
      </c>
      <c r="O10" s="100">
        <v>46</v>
      </c>
      <c r="P10" s="100">
        <v>39</v>
      </c>
      <c r="Q10" s="100">
        <v>64</v>
      </c>
      <c r="R10" s="100">
        <v>32</v>
      </c>
      <c r="S10" s="100">
        <v>31</v>
      </c>
      <c r="T10" s="100">
        <v>50</v>
      </c>
      <c r="U10" s="100">
        <v>24</v>
      </c>
      <c r="V10" s="100">
        <v>39</v>
      </c>
      <c r="W10" s="100">
        <v>32</v>
      </c>
      <c r="X10" s="100">
        <v>19</v>
      </c>
      <c r="Y10" s="100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topLeftCell="A22" workbookViewId="0">
      <selection activeCell="C33" sqref="C33"/>
    </sheetView>
  </sheetViews>
  <sheetFormatPr defaultRowHeight="15" x14ac:dyDescent="0.25"/>
  <cols>
    <col min="1" max="1" width="21.140625" style="12" customWidth="1"/>
    <col min="2" max="2" width="19.140625" style="28" customWidth="1"/>
    <col min="3" max="3" width="19.5703125" style="15" customWidth="1"/>
  </cols>
  <sheetData>
    <row r="1" spans="1:3" x14ac:dyDescent="0.25">
      <c r="A1" s="25" t="s">
        <v>2130</v>
      </c>
      <c r="B1" s="27" t="s">
        <v>2182</v>
      </c>
      <c r="C1" s="48" t="s">
        <v>2131</v>
      </c>
    </row>
    <row r="2" spans="1:3" x14ac:dyDescent="0.25">
      <c r="A2" s="12" t="s">
        <v>2153</v>
      </c>
      <c r="B2" s="28">
        <v>41415</v>
      </c>
      <c r="C2" s="15">
        <v>4833722</v>
      </c>
    </row>
    <row r="3" spans="1:3" x14ac:dyDescent="0.25">
      <c r="A3" s="12" t="s">
        <v>2177</v>
      </c>
      <c r="B3" s="28">
        <v>70005</v>
      </c>
      <c r="C3" s="15">
        <v>735132</v>
      </c>
    </row>
    <row r="4" spans="1:3" x14ac:dyDescent="0.25">
      <c r="A4" s="12" t="s">
        <v>2145</v>
      </c>
      <c r="B4" s="28">
        <v>46709</v>
      </c>
      <c r="C4" s="15">
        <v>6626624</v>
      </c>
    </row>
    <row r="5" spans="1:3" x14ac:dyDescent="0.25">
      <c r="A5" s="12" t="s">
        <v>2162</v>
      </c>
      <c r="B5" s="28">
        <v>38758</v>
      </c>
      <c r="C5" s="15">
        <v>2959373</v>
      </c>
    </row>
    <row r="6" spans="1:3" x14ac:dyDescent="0.25">
      <c r="A6" s="12" t="s">
        <v>2132</v>
      </c>
      <c r="B6" s="28">
        <v>67458</v>
      </c>
      <c r="C6" s="15">
        <v>38332521</v>
      </c>
    </row>
    <row r="7" spans="1:3" x14ac:dyDescent="0.25">
      <c r="A7" s="12" t="s">
        <v>2152</v>
      </c>
      <c r="B7" s="28">
        <v>55387</v>
      </c>
      <c r="C7" s="15">
        <v>5268367</v>
      </c>
    </row>
    <row r="8" spans="1:3" x14ac:dyDescent="0.25">
      <c r="A8" s="12" t="s">
        <v>2159</v>
      </c>
      <c r="B8" s="28">
        <v>65753</v>
      </c>
      <c r="C8" s="15">
        <v>3596080</v>
      </c>
    </row>
    <row r="9" spans="1:3" x14ac:dyDescent="0.25">
      <c r="A9" s="12" t="s">
        <v>2175</v>
      </c>
      <c r="B9" s="28">
        <v>57954</v>
      </c>
      <c r="C9" s="15">
        <v>925749</v>
      </c>
    </row>
    <row r="10" spans="1:3" x14ac:dyDescent="0.25">
      <c r="A10" s="12" t="s">
        <v>2179</v>
      </c>
      <c r="B10" s="28">
        <v>65124</v>
      </c>
      <c r="C10" s="15">
        <v>646449</v>
      </c>
    </row>
    <row r="11" spans="1:3" x14ac:dyDescent="0.25">
      <c r="A11" s="12" t="s">
        <v>2134</v>
      </c>
      <c r="B11" s="28">
        <v>44299</v>
      </c>
      <c r="C11" s="15">
        <v>19552860</v>
      </c>
    </row>
    <row r="12" spans="1:3" x14ac:dyDescent="0.25">
      <c r="A12" s="12" t="s">
        <v>2138</v>
      </c>
      <c r="B12" s="28">
        <v>46007</v>
      </c>
      <c r="C12" s="15">
        <v>9992167</v>
      </c>
    </row>
    <row r="13" spans="1:3" x14ac:dyDescent="0.25">
      <c r="A13" s="12" t="s">
        <v>2170</v>
      </c>
      <c r="B13" s="28">
        <v>62814</v>
      </c>
      <c r="C13" s="15">
        <v>1404054</v>
      </c>
    </row>
    <row r="14" spans="1:3" x14ac:dyDescent="0.25">
      <c r="A14" s="12" t="s">
        <v>2169</v>
      </c>
      <c r="B14" s="28">
        <v>43341</v>
      </c>
      <c r="C14" s="15">
        <v>1612136</v>
      </c>
    </row>
    <row r="15" spans="1:3" x14ac:dyDescent="0.25">
      <c r="A15" s="12" t="s">
        <v>2135</v>
      </c>
      <c r="B15" s="28">
        <v>53234</v>
      </c>
      <c r="C15" s="15">
        <v>12882135</v>
      </c>
    </row>
    <row r="16" spans="1:3" x14ac:dyDescent="0.25">
      <c r="A16" s="12" t="s">
        <v>2146</v>
      </c>
      <c r="B16" s="28">
        <v>46438</v>
      </c>
      <c r="C16" s="15">
        <v>6570902</v>
      </c>
    </row>
    <row r="17" spans="1:3" x14ac:dyDescent="0.25">
      <c r="A17" s="12" t="s">
        <v>2160</v>
      </c>
      <c r="B17" s="28">
        <v>49427</v>
      </c>
      <c r="C17" s="15">
        <v>3090416</v>
      </c>
    </row>
    <row r="18" spans="1:3" x14ac:dyDescent="0.25">
      <c r="A18" s="12" t="s">
        <v>2164</v>
      </c>
      <c r="B18" s="28">
        <v>48964</v>
      </c>
      <c r="C18" s="15">
        <v>2893957</v>
      </c>
    </row>
    <row r="19" spans="1:3" x14ac:dyDescent="0.25">
      <c r="A19" s="12" t="s">
        <v>2156</v>
      </c>
      <c r="B19" s="28">
        <v>41141</v>
      </c>
      <c r="C19" s="15">
        <v>4395295</v>
      </c>
    </row>
    <row r="20" spans="1:3" x14ac:dyDescent="0.25">
      <c r="A20" s="12" t="s">
        <v>2155</v>
      </c>
      <c r="B20" s="28">
        <v>41734</v>
      </c>
      <c r="C20" s="15">
        <v>4625470</v>
      </c>
    </row>
    <row r="21" spans="1:3" x14ac:dyDescent="0.25">
      <c r="A21" s="12" t="s">
        <v>2171</v>
      </c>
      <c r="B21" s="28">
        <v>46033</v>
      </c>
      <c r="C21" s="15">
        <v>1328302</v>
      </c>
    </row>
    <row r="22" spans="1:3" x14ac:dyDescent="0.25">
      <c r="A22" s="12" t="s">
        <v>2149</v>
      </c>
      <c r="B22" s="28">
        <v>70004</v>
      </c>
      <c r="C22" s="15">
        <v>5928814</v>
      </c>
    </row>
    <row r="23" spans="1:3" x14ac:dyDescent="0.25">
      <c r="A23" s="12" t="s">
        <v>2144</v>
      </c>
      <c r="B23" s="28">
        <v>64859</v>
      </c>
      <c r="C23" s="15">
        <v>6692824</v>
      </c>
    </row>
    <row r="24" spans="1:3" x14ac:dyDescent="0.25">
      <c r="A24" s="12" t="s">
        <v>2139</v>
      </c>
      <c r="B24" s="28">
        <v>45981</v>
      </c>
      <c r="C24" s="15">
        <v>9895622</v>
      </c>
    </row>
    <row r="25" spans="1:3" x14ac:dyDescent="0.25">
      <c r="A25" s="12" t="s">
        <v>2151</v>
      </c>
      <c r="B25" s="28">
        <v>61814</v>
      </c>
      <c r="C25" s="15">
        <v>5420380</v>
      </c>
    </row>
    <row r="26" spans="1:3" x14ac:dyDescent="0.25">
      <c r="A26" s="12" t="s">
        <v>2161</v>
      </c>
      <c r="B26" s="28">
        <v>36919</v>
      </c>
      <c r="C26" s="15">
        <v>2991207</v>
      </c>
    </row>
    <row r="27" spans="1:3" x14ac:dyDescent="0.25">
      <c r="A27" s="12" t="s">
        <v>2148</v>
      </c>
      <c r="B27" s="28">
        <v>45247</v>
      </c>
      <c r="C27" s="15">
        <v>6044171</v>
      </c>
    </row>
    <row r="28" spans="1:3" x14ac:dyDescent="0.25">
      <c r="A28" s="12" t="s">
        <v>2174</v>
      </c>
      <c r="B28" s="28">
        <v>44222</v>
      </c>
      <c r="C28" s="15">
        <v>1015165</v>
      </c>
    </row>
    <row r="29" spans="1:3" x14ac:dyDescent="0.25">
      <c r="A29" s="12" t="s">
        <v>2167</v>
      </c>
      <c r="B29" s="28">
        <v>50296</v>
      </c>
      <c r="C29" s="15">
        <v>1868516</v>
      </c>
    </row>
    <row r="30" spans="1:3" x14ac:dyDescent="0.25">
      <c r="A30" s="12" t="s">
        <v>2165</v>
      </c>
      <c r="B30" s="28">
        <v>48927</v>
      </c>
      <c r="C30" s="15">
        <v>2790136</v>
      </c>
    </row>
    <row r="31" spans="1:3" x14ac:dyDescent="0.25">
      <c r="A31" s="12" t="s">
        <v>2172</v>
      </c>
      <c r="B31" s="28">
        <v>64712</v>
      </c>
      <c r="C31" s="15">
        <v>1323459</v>
      </c>
    </row>
    <row r="32" spans="1:3" x14ac:dyDescent="0.25">
      <c r="A32" s="12" t="s">
        <v>2141</v>
      </c>
      <c r="B32" s="28">
        <v>60287</v>
      </c>
      <c r="C32" s="15">
        <v>8899339</v>
      </c>
    </row>
    <row r="33" spans="1:3" x14ac:dyDescent="0.25">
      <c r="A33" s="12" t="s">
        <v>2166</v>
      </c>
      <c r="B33" s="28">
        <v>41963</v>
      </c>
      <c r="C33" s="15">
        <v>2085287</v>
      </c>
    </row>
    <row r="34" spans="1:3" x14ac:dyDescent="0.25">
      <c r="A34" s="12" t="s">
        <v>70</v>
      </c>
      <c r="B34" s="28">
        <v>55246</v>
      </c>
      <c r="C34" s="15">
        <v>19651127</v>
      </c>
    </row>
    <row r="35" spans="1:3" x14ac:dyDescent="0.25">
      <c r="A35" s="12" t="s">
        <v>2140</v>
      </c>
      <c r="B35" s="28">
        <v>43916</v>
      </c>
      <c r="C35" s="15">
        <v>9848060</v>
      </c>
    </row>
    <row r="36" spans="1:3" x14ac:dyDescent="0.25">
      <c r="A36" s="12" t="s">
        <v>2178</v>
      </c>
      <c r="B36" s="28">
        <v>51704</v>
      </c>
      <c r="C36" s="15">
        <v>723393</v>
      </c>
    </row>
    <row r="37" spans="1:3" x14ac:dyDescent="0.25">
      <c r="A37" s="12" t="s">
        <v>2137</v>
      </c>
      <c r="B37" s="28">
        <v>45749</v>
      </c>
      <c r="C37" s="15">
        <v>11570808</v>
      </c>
    </row>
    <row r="38" spans="1:3" x14ac:dyDescent="0.25">
      <c r="A38" s="12" t="s">
        <v>2158</v>
      </c>
      <c r="B38" s="28">
        <v>43225</v>
      </c>
      <c r="C38" s="15">
        <v>3850568</v>
      </c>
    </row>
    <row r="39" spans="1:3" x14ac:dyDescent="0.25">
      <c r="A39" s="12" t="s">
        <v>2157</v>
      </c>
      <c r="B39" s="28">
        <v>46816</v>
      </c>
      <c r="C39" s="15">
        <v>3930065</v>
      </c>
    </row>
    <row r="40" spans="1:3" x14ac:dyDescent="0.25">
      <c r="A40" s="12" t="s">
        <v>2136</v>
      </c>
      <c r="B40" s="28">
        <v>50228</v>
      </c>
      <c r="C40" s="15">
        <v>12773801</v>
      </c>
    </row>
    <row r="41" spans="1:3" x14ac:dyDescent="0.25">
      <c r="A41" s="12" t="s">
        <v>2173</v>
      </c>
      <c r="B41" s="28">
        <v>53636</v>
      </c>
      <c r="C41" s="15">
        <v>1051511</v>
      </c>
    </row>
    <row r="42" spans="1:3" x14ac:dyDescent="0.25">
      <c r="A42" s="12" t="s">
        <v>2154</v>
      </c>
      <c r="B42" s="28">
        <v>42367</v>
      </c>
      <c r="C42" s="15">
        <v>4774839</v>
      </c>
    </row>
    <row r="43" spans="1:3" x14ac:dyDescent="0.25">
      <c r="A43" s="12" t="s">
        <v>2176</v>
      </c>
      <c r="B43" s="28">
        <v>48321</v>
      </c>
      <c r="C43" s="15">
        <v>844877</v>
      </c>
    </row>
    <row r="44" spans="1:3" x14ac:dyDescent="0.25">
      <c r="A44" s="12" t="s">
        <v>2147</v>
      </c>
      <c r="B44" s="28">
        <v>41693</v>
      </c>
      <c r="C44" s="15">
        <v>6495978</v>
      </c>
    </row>
    <row r="45" spans="1:3" x14ac:dyDescent="0.25">
      <c r="A45" s="12" t="s">
        <v>2133</v>
      </c>
      <c r="B45" s="28">
        <v>49392</v>
      </c>
      <c r="C45" s="15">
        <v>26448193</v>
      </c>
    </row>
    <row r="46" spans="1:3" x14ac:dyDescent="0.25">
      <c r="A46" s="12" t="s">
        <v>2163</v>
      </c>
      <c r="B46" s="28">
        <v>55869</v>
      </c>
      <c r="C46" s="15">
        <v>2900872</v>
      </c>
    </row>
    <row r="47" spans="1:3" x14ac:dyDescent="0.25">
      <c r="A47" s="12" t="s">
        <v>2180</v>
      </c>
      <c r="B47" s="28">
        <v>52776</v>
      </c>
      <c r="C47" s="15">
        <v>626630</v>
      </c>
    </row>
    <row r="48" spans="1:3" x14ac:dyDescent="0.25">
      <c r="A48" s="12" t="s">
        <v>2142</v>
      </c>
      <c r="B48" s="28">
        <v>62881</v>
      </c>
      <c r="C48" s="15">
        <v>8260405</v>
      </c>
    </row>
    <row r="49" spans="1:3" x14ac:dyDescent="0.25">
      <c r="A49" s="12" t="s">
        <v>2143</v>
      </c>
      <c r="B49" s="28">
        <v>57835</v>
      </c>
      <c r="C49" s="15">
        <v>6971406</v>
      </c>
    </row>
    <row r="50" spans="1:3" x14ac:dyDescent="0.25">
      <c r="A50" s="12" t="s">
        <v>2168</v>
      </c>
      <c r="B50" s="28">
        <v>38482</v>
      </c>
      <c r="C50" s="15">
        <v>1854304</v>
      </c>
    </row>
    <row r="51" spans="1:3" x14ac:dyDescent="0.25">
      <c r="A51" s="12" t="s">
        <v>2150</v>
      </c>
      <c r="B51" s="28">
        <v>50395</v>
      </c>
      <c r="C51" s="15">
        <v>5742713</v>
      </c>
    </row>
    <row r="52" spans="1:3" x14ac:dyDescent="0.25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zoomScale="80" zoomScaleNormal="80" workbookViewId="0">
      <selection activeCell="V37" sqref="V37"/>
    </sheetView>
  </sheetViews>
  <sheetFormatPr defaultRowHeight="15" x14ac:dyDescent="0.25"/>
  <cols>
    <col min="1" max="4" width="14.42578125" style="12" customWidth="1"/>
    <col min="5" max="5" width="10.85546875" style="12" customWidth="1"/>
    <col min="6" max="6" width="12" style="12" customWidth="1"/>
    <col min="7" max="7" width="12.140625" style="12" customWidth="1"/>
    <col min="8" max="8" width="15.28515625" style="12" customWidth="1"/>
    <col min="10" max="10" width="8.85546875" customWidth="1"/>
  </cols>
  <sheetData>
    <row r="1" spans="1:8" x14ac:dyDescent="0.25">
      <c r="A1" s="27" t="s">
        <v>0</v>
      </c>
      <c r="B1" s="27" t="s">
        <v>2210</v>
      </c>
      <c r="C1" s="27" t="s">
        <v>2211</v>
      </c>
      <c r="D1" s="27" t="s">
        <v>2212</v>
      </c>
      <c r="E1" s="27" t="s">
        <v>2</v>
      </c>
      <c r="F1" s="27" t="s">
        <v>2208</v>
      </c>
      <c r="G1" s="27" t="s">
        <v>2207</v>
      </c>
      <c r="H1" s="27" t="s">
        <v>2209</v>
      </c>
    </row>
    <row r="2" spans="1:8" ht="15.75" thickBot="1" x14ac:dyDescent="0.3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5.75" thickBot="1" x14ac:dyDescent="0.3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5.75" thickBot="1" x14ac:dyDescent="0.3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5.75" thickBot="1" x14ac:dyDescent="0.3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5.75" thickBot="1" x14ac:dyDescent="0.3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5.75" thickBot="1" x14ac:dyDescent="0.3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5.75" thickBot="1" x14ac:dyDescent="0.3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5.75" thickBot="1" x14ac:dyDescent="0.3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5.75" thickBot="1" x14ac:dyDescent="0.3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5.75" thickBot="1" x14ac:dyDescent="0.3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5.75" thickBot="1" x14ac:dyDescent="0.3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5.75" thickBot="1" x14ac:dyDescent="0.3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L25" sqref="L25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15" t="s">
        <v>27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2:14" ht="15.75" thickBot="1" x14ac:dyDescent="0.3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5.75" thickBot="1" x14ac:dyDescent="0.3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5.75" thickBot="1" x14ac:dyDescent="0.3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5.75" thickBot="1" x14ac:dyDescent="0.3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5.75" thickBot="1" x14ac:dyDescent="0.3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5.75" thickBot="1" x14ac:dyDescent="0.3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5.75" thickBot="1" x14ac:dyDescent="0.3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5.75" thickBot="1" x14ac:dyDescent="0.3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5.75" thickBot="1" x14ac:dyDescent="0.3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5.75" thickBot="1" x14ac:dyDescent="0.3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5.75" thickBot="1" x14ac:dyDescent="0.3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1A3CBAB4-8783-4C59-B822-998A3DF9145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zoomScaleNormal="100" workbookViewId="0">
      <selection activeCell="C8" sqref="C8"/>
    </sheetView>
  </sheetViews>
  <sheetFormatPr defaultRowHeight="15" x14ac:dyDescent="0.25"/>
  <cols>
    <col min="1" max="1" width="12.5703125" customWidth="1"/>
    <col min="2" max="2" width="12.85546875" style="28" customWidth="1"/>
    <col min="3" max="3" width="14.140625" style="28" customWidth="1"/>
    <col min="4" max="4" width="13.42578125" style="12" customWidth="1"/>
    <col min="5" max="5" width="9.85546875" customWidth="1"/>
  </cols>
  <sheetData>
    <row r="1" spans="1:4" x14ac:dyDescent="0.25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5">
      <c r="A2" s="53">
        <v>5800</v>
      </c>
      <c r="B2" s="28">
        <v>10000</v>
      </c>
      <c r="C2" s="28">
        <f>IF(A2&gt;B2,0,B2-A2)</f>
        <v>4200</v>
      </c>
      <c r="D2" s="52">
        <f>A2/B2</f>
        <v>0.57999999999999996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C91"/>
  <sheetViews>
    <sheetView showGridLines="0" workbookViewId="0">
      <selection activeCell="U29" sqref="U29"/>
    </sheetView>
  </sheetViews>
  <sheetFormatPr defaultRowHeight="15" x14ac:dyDescent="0.25"/>
  <cols>
    <col min="1" max="1" width="8.85546875" style="33"/>
    <col min="2" max="2" width="12.42578125" style="28" customWidth="1"/>
    <col min="3" max="3" width="9" style="23"/>
  </cols>
  <sheetData>
    <row r="1" spans="1:3" x14ac:dyDescent="0.25">
      <c r="A1" s="61" t="s">
        <v>100</v>
      </c>
      <c r="B1" s="25" t="s">
        <v>234</v>
      </c>
      <c r="C1" s="25" t="s">
        <v>2223</v>
      </c>
    </row>
    <row r="2" spans="1:3" x14ac:dyDescent="0.25">
      <c r="A2" s="33">
        <v>42370</v>
      </c>
      <c r="B2" s="28">
        <v>10880.507306313757</v>
      </c>
      <c r="C2" s="23">
        <v>0</v>
      </c>
    </row>
    <row r="3" spans="1:3" x14ac:dyDescent="0.25">
      <c r="A3" s="33">
        <v>42371</v>
      </c>
      <c r="B3" s="28">
        <v>8771.8178476242992</v>
      </c>
      <c r="C3" s="23">
        <v>0</v>
      </c>
    </row>
    <row r="4" spans="1:3" x14ac:dyDescent="0.25">
      <c r="A4" s="33">
        <v>42372</v>
      </c>
      <c r="B4" s="28">
        <v>12651.337193272677</v>
      </c>
      <c r="C4" s="23">
        <v>0</v>
      </c>
    </row>
    <row r="5" spans="1:3" x14ac:dyDescent="0.25">
      <c r="A5" s="33">
        <v>42373</v>
      </c>
      <c r="B5" s="28">
        <v>9272.5071225071206</v>
      </c>
      <c r="C5" s="23">
        <v>0</v>
      </c>
    </row>
    <row r="6" spans="1:3" x14ac:dyDescent="0.25">
      <c r="A6" s="33">
        <v>42374</v>
      </c>
      <c r="B6" s="28">
        <v>9822.9804245933283</v>
      </c>
      <c r="C6" s="23">
        <v>0</v>
      </c>
    </row>
    <row r="7" spans="1:3" x14ac:dyDescent="0.25">
      <c r="A7" s="33">
        <v>42375</v>
      </c>
      <c r="B7" s="28">
        <v>7387.2392243359982</v>
      </c>
      <c r="C7" s="23">
        <v>0</v>
      </c>
    </row>
    <row r="8" spans="1:3" x14ac:dyDescent="0.25">
      <c r="A8" s="33">
        <v>42376</v>
      </c>
      <c r="B8" s="28">
        <v>6862.3058542413382</v>
      </c>
      <c r="C8" s="23">
        <v>0</v>
      </c>
    </row>
    <row r="9" spans="1:3" x14ac:dyDescent="0.25">
      <c r="A9" s="33">
        <v>42377</v>
      </c>
      <c r="B9" s="28">
        <v>10476.642771804063</v>
      </c>
      <c r="C9" s="23">
        <v>0</v>
      </c>
    </row>
    <row r="10" spans="1:3" x14ac:dyDescent="0.25">
      <c r="A10" s="33">
        <v>42378</v>
      </c>
      <c r="B10" s="28">
        <v>7546.424960941089</v>
      </c>
      <c r="C10" s="23">
        <v>0</v>
      </c>
    </row>
    <row r="11" spans="1:3" x14ac:dyDescent="0.25">
      <c r="A11" s="33">
        <v>42379</v>
      </c>
      <c r="B11" s="28">
        <v>14394.853414208252</v>
      </c>
      <c r="C11" s="23">
        <v>0</v>
      </c>
    </row>
    <row r="12" spans="1:3" x14ac:dyDescent="0.25">
      <c r="A12" s="33">
        <v>42380</v>
      </c>
      <c r="B12" s="28">
        <v>9548.3457402812219</v>
      </c>
      <c r="C12" s="23">
        <v>0</v>
      </c>
    </row>
    <row r="13" spans="1:3" x14ac:dyDescent="0.25">
      <c r="A13" s="33">
        <v>42381</v>
      </c>
      <c r="B13" s="28">
        <v>11278.788714272585</v>
      </c>
      <c r="C13" s="23">
        <v>0</v>
      </c>
    </row>
    <row r="14" spans="1:3" x14ac:dyDescent="0.25">
      <c r="A14" s="33">
        <v>42382</v>
      </c>
      <c r="B14" s="28">
        <v>6252.6835768771261</v>
      </c>
      <c r="C14" s="23">
        <v>0</v>
      </c>
    </row>
    <row r="15" spans="1:3" x14ac:dyDescent="0.25">
      <c r="A15" s="33">
        <v>42383</v>
      </c>
      <c r="B15" s="28">
        <v>6819.2261740648837</v>
      </c>
      <c r="C15" s="23">
        <v>0</v>
      </c>
    </row>
    <row r="16" spans="1:3" x14ac:dyDescent="0.25">
      <c r="A16" s="33">
        <v>42384</v>
      </c>
      <c r="B16" s="28">
        <v>8519.1434610789456</v>
      </c>
      <c r="C16" s="23">
        <v>0</v>
      </c>
    </row>
    <row r="17" spans="1:3" x14ac:dyDescent="0.25">
      <c r="A17" s="33">
        <v>42385</v>
      </c>
      <c r="B17" s="28">
        <v>6991.6276077566399</v>
      </c>
      <c r="C17" s="23">
        <v>0</v>
      </c>
    </row>
    <row r="18" spans="1:3" x14ac:dyDescent="0.25">
      <c r="A18" s="71">
        <v>42386</v>
      </c>
      <c r="B18" s="28">
        <v>15776.693318628804</v>
      </c>
      <c r="C18" s="23">
        <v>1</v>
      </c>
    </row>
    <row r="19" spans="1:3" x14ac:dyDescent="0.25">
      <c r="A19" s="71">
        <v>42387</v>
      </c>
      <c r="B19" s="28">
        <v>12594.949912691845</v>
      </c>
      <c r="C19" s="23">
        <v>1</v>
      </c>
    </row>
    <row r="20" spans="1:3" x14ac:dyDescent="0.25">
      <c r="A20" s="71">
        <v>42388</v>
      </c>
      <c r="B20" s="28">
        <v>13533.995037220844</v>
      </c>
      <c r="C20" s="23">
        <v>1</v>
      </c>
    </row>
    <row r="21" spans="1:3" x14ac:dyDescent="0.25">
      <c r="A21" s="33">
        <v>42389</v>
      </c>
      <c r="B21" s="28">
        <v>6202.0218729896151</v>
      </c>
      <c r="C21" s="23">
        <v>0</v>
      </c>
    </row>
    <row r="22" spans="1:3" x14ac:dyDescent="0.25">
      <c r="A22" s="33">
        <v>42390</v>
      </c>
      <c r="B22" s="28">
        <v>7276.789817112397</v>
      </c>
      <c r="C22" s="23">
        <v>0</v>
      </c>
    </row>
    <row r="23" spans="1:3" x14ac:dyDescent="0.25">
      <c r="A23" s="33">
        <v>42391</v>
      </c>
      <c r="B23" s="28">
        <v>7485.1438286922166</v>
      </c>
      <c r="C23" s="23">
        <v>0</v>
      </c>
    </row>
    <row r="24" spans="1:3" x14ac:dyDescent="0.25">
      <c r="A24" s="33">
        <v>42392</v>
      </c>
      <c r="B24" s="28">
        <v>6076.1051373954588</v>
      </c>
      <c r="C24" s="23">
        <v>0</v>
      </c>
    </row>
    <row r="25" spans="1:3" x14ac:dyDescent="0.25">
      <c r="A25" s="33">
        <v>42393</v>
      </c>
      <c r="B25" s="28">
        <v>8231.4860766473666</v>
      </c>
      <c r="C25" s="23">
        <v>0</v>
      </c>
    </row>
    <row r="26" spans="1:3" x14ac:dyDescent="0.25">
      <c r="A26" s="33">
        <v>42394</v>
      </c>
      <c r="B26" s="28">
        <v>6658.6986490212284</v>
      </c>
      <c r="C26" s="23">
        <v>0</v>
      </c>
    </row>
    <row r="27" spans="1:3" x14ac:dyDescent="0.25">
      <c r="A27" s="33">
        <v>42395</v>
      </c>
      <c r="B27" s="28">
        <v>5948.2951934564817</v>
      </c>
      <c r="C27" s="23">
        <v>0</v>
      </c>
    </row>
    <row r="28" spans="1:3" x14ac:dyDescent="0.25">
      <c r="A28" s="33">
        <v>42396</v>
      </c>
      <c r="B28" s="28">
        <v>5973.5823913243266</v>
      </c>
      <c r="C28" s="23">
        <v>0</v>
      </c>
    </row>
    <row r="29" spans="1:3" x14ac:dyDescent="0.25">
      <c r="A29" s="71">
        <v>42397</v>
      </c>
      <c r="B29" s="28">
        <v>8780.8335630916281</v>
      </c>
      <c r="C29" s="23">
        <v>1</v>
      </c>
    </row>
    <row r="30" spans="1:3" x14ac:dyDescent="0.25">
      <c r="A30" s="71">
        <v>42398</v>
      </c>
      <c r="B30" s="28">
        <v>11448.869589192169</v>
      </c>
      <c r="C30" s="23">
        <v>1</v>
      </c>
    </row>
    <row r="31" spans="1:3" x14ac:dyDescent="0.25">
      <c r="A31" s="71">
        <v>42399</v>
      </c>
      <c r="B31" s="28">
        <v>10013.652237845785</v>
      </c>
      <c r="C31" s="23">
        <v>1</v>
      </c>
    </row>
    <row r="32" spans="1:3" x14ac:dyDescent="0.25">
      <c r="A32" s="71">
        <v>42400</v>
      </c>
      <c r="B32" s="28">
        <v>9972.4749563459245</v>
      </c>
      <c r="C32" s="23">
        <v>1</v>
      </c>
    </row>
    <row r="33" spans="1:3" x14ac:dyDescent="0.25">
      <c r="A33" s="71">
        <v>42401</v>
      </c>
      <c r="B33" s="28">
        <v>10631.577979965077</v>
      </c>
      <c r="C33" s="23">
        <v>1</v>
      </c>
    </row>
    <row r="34" spans="1:3" x14ac:dyDescent="0.25">
      <c r="A34" s="71">
        <v>42402</v>
      </c>
      <c r="B34" s="28">
        <v>9662.9997242900463</v>
      </c>
      <c r="C34" s="23">
        <v>1</v>
      </c>
    </row>
    <row r="35" spans="1:3" x14ac:dyDescent="0.25">
      <c r="A35" s="33">
        <v>42403</v>
      </c>
      <c r="B35" s="28">
        <v>8893.7551695616203</v>
      </c>
      <c r="C35" s="23">
        <v>0</v>
      </c>
    </row>
    <row r="36" spans="1:3" x14ac:dyDescent="0.25">
      <c r="A36" s="33">
        <v>42404</v>
      </c>
      <c r="B36" s="28">
        <v>7366.9561621174525</v>
      </c>
      <c r="C36" s="23">
        <v>0</v>
      </c>
    </row>
    <row r="37" spans="1:3" x14ac:dyDescent="0.25">
      <c r="A37" s="33">
        <v>42405</v>
      </c>
      <c r="B37" s="28">
        <v>9330.9024905799088</v>
      </c>
      <c r="C37" s="23">
        <v>0</v>
      </c>
    </row>
    <row r="38" spans="1:3" x14ac:dyDescent="0.25">
      <c r="A38" s="33">
        <v>42406</v>
      </c>
      <c r="B38" s="28">
        <v>8930.0891462181771</v>
      </c>
      <c r="C38" s="23">
        <v>0</v>
      </c>
    </row>
    <row r="39" spans="1:3" x14ac:dyDescent="0.25">
      <c r="A39" s="33">
        <v>42407</v>
      </c>
      <c r="B39" s="28">
        <v>7770.1773734031804</v>
      </c>
      <c r="C39" s="23">
        <v>0</v>
      </c>
    </row>
    <row r="40" spans="1:3" x14ac:dyDescent="0.25">
      <c r="A40" s="33">
        <v>42408</v>
      </c>
      <c r="B40" s="28">
        <v>7581.5871702968452</v>
      </c>
      <c r="C40" s="23">
        <v>0</v>
      </c>
    </row>
    <row r="41" spans="1:3" x14ac:dyDescent="0.25">
      <c r="A41" s="33">
        <v>42409</v>
      </c>
      <c r="B41" s="28">
        <v>8524.1200257329274</v>
      </c>
      <c r="C41" s="23">
        <v>0</v>
      </c>
    </row>
    <row r="42" spans="1:3" x14ac:dyDescent="0.25">
      <c r="A42" s="33">
        <v>42410</v>
      </c>
      <c r="B42" s="28">
        <v>11476.128113224886</v>
      </c>
      <c r="C42" s="23">
        <v>0</v>
      </c>
    </row>
    <row r="43" spans="1:3" x14ac:dyDescent="0.25">
      <c r="A43" s="33">
        <v>42411</v>
      </c>
      <c r="B43" s="28">
        <v>8303.7910118555283</v>
      </c>
      <c r="C43" s="23">
        <v>0</v>
      </c>
    </row>
    <row r="44" spans="1:3" x14ac:dyDescent="0.25">
      <c r="A44" s="33">
        <v>42412</v>
      </c>
      <c r="B44" s="28">
        <v>14349.98621450234</v>
      </c>
      <c r="C44" s="23">
        <v>0</v>
      </c>
    </row>
    <row r="45" spans="1:3" x14ac:dyDescent="0.25">
      <c r="A45" s="33">
        <v>42413</v>
      </c>
      <c r="B45" s="28">
        <v>10032.634868118739</v>
      </c>
      <c r="C45" s="23">
        <v>0</v>
      </c>
    </row>
    <row r="46" spans="1:3" x14ac:dyDescent="0.25">
      <c r="A46" s="33">
        <v>42414</v>
      </c>
      <c r="B46" s="28">
        <v>13213.537358698646</v>
      </c>
      <c r="C46" s="23">
        <v>0</v>
      </c>
    </row>
    <row r="47" spans="1:3" x14ac:dyDescent="0.25">
      <c r="A47" s="33">
        <v>42415</v>
      </c>
      <c r="B47" s="28">
        <v>7451.4199062586149</v>
      </c>
      <c r="C47" s="23">
        <v>0</v>
      </c>
    </row>
    <row r="48" spans="1:3" x14ac:dyDescent="0.25">
      <c r="A48" s="33">
        <v>42416</v>
      </c>
      <c r="B48" s="28">
        <v>9743.208344821247</v>
      </c>
      <c r="C48" s="23">
        <v>0</v>
      </c>
    </row>
    <row r="49" spans="1:3" x14ac:dyDescent="0.25">
      <c r="A49" s="33">
        <v>42417</v>
      </c>
      <c r="B49" s="28">
        <v>8597.7253928866849</v>
      </c>
      <c r="C49" s="23">
        <v>0</v>
      </c>
    </row>
    <row r="50" spans="1:3" x14ac:dyDescent="0.25">
      <c r="A50" s="33">
        <v>42418</v>
      </c>
      <c r="B50" s="28">
        <v>8472.8701406120763</v>
      </c>
      <c r="C50" s="23">
        <v>0</v>
      </c>
    </row>
    <row r="51" spans="1:3" x14ac:dyDescent="0.25">
      <c r="A51" s="71">
        <v>42419</v>
      </c>
      <c r="B51" s="28">
        <v>12469.740832644056</v>
      </c>
      <c r="C51" s="23">
        <v>1</v>
      </c>
    </row>
    <row r="52" spans="1:3" x14ac:dyDescent="0.25">
      <c r="A52" s="71">
        <v>42420</v>
      </c>
      <c r="B52" s="28">
        <v>13180.438378825475</v>
      </c>
      <c r="C52" s="23">
        <v>1</v>
      </c>
    </row>
    <row r="53" spans="1:3" x14ac:dyDescent="0.25">
      <c r="A53" s="71">
        <v>42421</v>
      </c>
      <c r="B53" s="28">
        <v>12978.91278375149</v>
      </c>
      <c r="C53" s="23">
        <v>1</v>
      </c>
    </row>
    <row r="54" spans="1:3" x14ac:dyDescent="0.25">
      <c r="A54" s="71">
        <v>42422</v>
      </c>
      <c r="B54" s="28">
        <v>12389.88603988604</v>
      </c>
      <c r="C54" s="23">
        <v>1</v>
      </c>
    </row>
    <row r="55" spans="1:3" x14ac:dyDescent="0.25">
      <c r="A55" s="71">
        <v>42423</v>
      </c>
      <c r="B55" s="28">
        <v>13144.669607572831</v>
      </c>
      <c r="C55" s="23">
        <v>1</v>
      </c>
    </row>
    <row r="56" spans="1:3" x14ac:dyDescent="0.25">
      <c r="A56" s="71">
        <v>42424</v>
      </c>
      <c r="B56" s="28">
        <v>5656.575682382133</v>
      </c>
      <c r="C56" s="23">
        <v>1</v>
      </c>
    </row>
    <row r="57" spans="1:3" x14ac:dyDescent="0.25">
      <c r="A57" s="71">
        <v>42425</v>
      </c>
      <c r="B57" s="28">
        <v>7138.7280580828956</v>
      </c>
      <c r="C57" s="23">
        <v>1</v>
      </c>
    </row>
    <row r="58" spans="1:3" x14ac:dyDescent="0.25">
      <c r="A58" s="71">
        <v>42426</v>
      </c>
      <c r="B58" s="28">
        <v>9987.3678889807907</v>
      </c>
      <c r="C58" s="23">
        <v>1</v>
      </c>
    </row>
    <row r="59" spans="1:3" x14ac:dyDescent="0.25">
      <c r="A59" s="71">
        <v>42427</v>
      </c>
      <c r="B59" s="28">
        <v>9013.569524859844</v>
      </c>
      <c r="C59" s="23">
        <v>1</v>
      </c>
    </row>
    <row r="60" spans="1:3" x14ac:dyDescent="0.25">
      <c r="A60" s="71">
        <v>42428</v>
      </c>
      <c r="B60" s="28">
        <v>17179.735318444997</v>
      </c>
      <c r="C60" s="23">
        <v>1</v>
      </c>
    </row>
    <row r="61" spans="1:3" x14ac:dyDescent="0.25">
      <c r="A61" s="71">
        <v>42429</v>
      </c>
      <c r="B61" s="28">
        <v>11870.889624115431</v>
      </c>
      <c r="C61" s="23">
        <v>1</v>
      </c>
    </row>
    <row r="62" spans="1:3" x14ac:dyDescent="0.25">
      <c r="A62" s="71">
        <v>42430</v>
      </c>
      <c r="B62" s="28">
        <v>11394.187115154857</v>
      </c>
      <c r="C62" s="23">
        <v>1</v>
      </c>
    </row>
    <row r="63" spans="1:3" x14ac:dyDescent="0.25">
      <c r="A63" s="33">
        <v>42431</v>
      </c>
      <c r="B63" s="28">
        <v>6068.7804429739926</v>
      </c>
      <c r="C63" s="23">
        <v>0</v>
      </c>
    </row>
    <row r="64" spans="1:3" x14ac:dyDescent="0.25">
      <c r="A64" s="33">
        <v>42432</v>
      </c>
      <c r="B64" s="28">
        <v>7827.7180406212665</v>
      </c>
      <c r="C64" s="23">
        <v>0</v>
      </c>
    </row>
    <row r="65" spans="1:3" x14ac:dyDescent="0.25">
      <c r="A65" s="33">
        <v>42433</v>
      </c>
      <c r="B65" s="28">
        <v>10591.590846429557</v>
      </c>
      <c r="C65" s="23">
        <v>0</v>
      </c>
    </row>
    <row r="66" spans="1:3" x14ac:dyDescent="0.25">
      <c r="A66" s="33">
        <v>42434</v>
      </c>
      <c r="B66" s="28">
        <v>9915.1916184174243</v>
      </c>
      <c r="C66" s="23">
        <v>0</v>
      </c>
    </row>
    <row r="67" spans="1:3" x14ac:dyDescent="0.25">
      <c r="A67" s="71">
        <v>42435</v>
      </c>
      <c r="B67" s="28">
        <v>19142.44095211837</v>
      </c>
      <c r="C67" s="23">
        <v>1</v>
      </c>
    </row>
    <row r="68" spans="1:3" x14ac:dyDescent="0.25">
      <c r="A68" s="71">
        <v>42436</v>
      </c>
      <c r="B68" s="28">
        <v>18073.18720705817</v>
      </c>
      <c r="C68" s="23">
        <v>1</v>
      </c>
    </row>
    <row r="69" spans="1:3" x14ac:dyDescent="0.25">
      <c r="A69" s="71">
        <v>42437</v>
      </c>
      <c r="B69" s="28">
        <v>14942.326072971233</v>
      </c>
      <c r="C69" s="23">
        <v>1</v>
      </c>
    </row>
    <row r="70" spans="1:3" x14ac:dyDescent="0.25">
      <c r="A70" s="33">
        <v>42438</v>
      </c>
      <c r="B70" s="28">
        <v>7468.5552798456019</v>
      </c>
      <c r="C70" s="23">
        <v>0</v>
      </c>
    </row>
    <row r="71" spans="1:3" x14ac:dyDescent="0.25">
      <c r="A71" s="33">
        <v>42439</v>
      </c>
      <c r="B71" s="28">
        <v>11640.566124437091</v>
      </c>
      <c r="C71" s="23">
        <v>0</v>
      </c>
    </row>
    <row r="72" spans="1:3" x14ac:dyDescent="0.25">
      <c r="A72" s="33">
        <v>42440</v>
      </c>
      <c r="B72" s="28">
        <v>13562.204760591858</v>
      </c>
      <c r="C72" s="23">
        <v>0</v>
      </c>
    </row>
    <row r="73" spans="1:3" x14ac:dyDescent="0.25">
      <c r="A73" s="33">
        <v>42441</v>
      </c>
      <c r="B73" s="28">
        <v>10909.31899641577</v>
      </c>
      <c r="C73" s="23">
        <v>0</v>
      </c>
    </row>
    <row r="74" spans="1:3" x14ac:dyDescent="0.25">
      <c r="A74" s="33">
        <v>42442</v>
      </c>
      <c r="B74" s="28">
        <v>15724.574947155592</v>
      </c>
      <c r="C74" s="23">
        <v>0</v>
      </c>
    </row>
    <row r="75" spans="1:3" x14ac:dyDescent="0.25">
      <c r="A75" s="33">
        <v>42443</v>
      </c>
      <c r="B75" s="28">
        <v>11017.728149986215</v>
      </c>
      <c r="C75" s="23">
        <v>0</v>
      </c>
    </row>
    <row r="76" spans="1:3" x14ac:dyDescent="0.25">
      <c r="A76" s="33">
        <v>42444</v>
      </c>
      <c r="B76" s="28">
        <v>11703.67613270839</v>
      </c>
      <c r="C76" s="23">
        <v>0</v>
      </c>
    </row>
    <row r="77" spans="1:3" x14ac:dyDescent="0.25">
      <c r="A77" s="33">
        <v>42445</v>
      </c>
      <c r="B77" s="28">
        <v>13983.259810679167</v>
      </c>
      <c r="C77" s="23">
        <v>0</v>
      </c>
    </row>
    <row r="78" spans="1:3" x14ac:dyDescent="0.25">
      <c r="A78" s="33">
        <v>42446</v>
      </c>
      <c r="B78" s="28">
        <v>11522.291149710507</v>
      </c>
      <c r="C78" s="23">
        <v>0</v>
      </c>
    </row>
    <row r="79" spans="1:3" x14ac:dyDescent="0.25">
      <c r="A79" s="33">
        <v>42447</v>
      </c>
      <c r="B79" s="28">
        <v>12578.05808289679</v>
      </c>
      <c r="C79" s="23">
        <v>0</v>
      </c>
    </row>
    <row r="80" spans="1:3" x14ac:dyDescent="0.25">
      <c r="A80" s="33">
        <v>42448</v>
      </c>
      <c r="B80" s="28">
        <v>12319.157246576604</v>
      </c>
      <c r="C80" s="23">
        <v>0</v>
      </c>
    </row>
    <row r="81" spans="1:3" x14ac:dyDescent="0.25">
      <c r="A81" s="71">
        <v>42449</v>
      </c>
      <c r="B81" s="28">
        <v>23465.439757375239</v>
      </c>
      <c r="C81" s="23">
        <v>1</v>
      </c>
    </row>
    <row r="82" spans="1:3" x14ac:dyDescent="0.25">
      <c r="A82" s="71">
        <v>42450</v>
      </c>
      <c r="B82" s="28">
        <v>19958.018564470174</v>
      </c>
      <c r="C82" s="23">
        <v>1</v>
      </c>
    </row>
    <row r="83" spans="1:3" x14ac:dyDescent="0.25">
      <c r="A83" s="71">
        <v>42451</v>
      </c>
      <c r="B83" s="28">
        <v>16884.6107894495</v>
      </c>
      <c r="C83" s="23">
        <v>1</v>
      </c>
    </row>
    <row r="84" spans="1:3" x14ac:dyDescent="0.25">
      <c r="A84" s="71">
        <v>42452</v>
      </c>
      <c r="B84" s="28">
        <v>18745.657568238217</v>
      </c>
      <c r="C84" s="23">
        <v>1</v>
      </c>
    </row>
    <row r="85" spans="1:3" x14ac:dyDescent="0.25">
      <c r="A85" s="71">
        <v>42453</v>
      </c>
      <c r="B85" s="28">
        <v>16713.220292252547</v>
      </c>
      <c r="C85" s="23">
        <v>1</v>
      </c>
    </row>
    <row r="86" spans="1:3" x14ac:dyDescent="0.25">
      <c r="A86" s="33">
        <v>42454</v>
      </c>
      <c r="B86" s="28">
        <v>7348.7776858744592</v>
      </c>
      <c r="C86" s="23">
        <v>0</v>
      </c>
    </row>
    <row r="87" spans="1:3" x14ac:dyDescent="0.25">
      <c r="A87" s="33">
        <v>42455</v>
      </c>
      <c r="B87" s="28">
        <v>5941.319731642312</v>
      </c>
      <c r="C87" s="23">
        <v>0</v>
      </c>
    </row>
    <row r="88" spans="1:3" x14ac:dyDescent="0.25">
      <c r="A88" s="33">
        <v>42456</v>
      </c>
      <c r="B88" s="28">
        <v>7767.3191802224064</v>
      </c>
      <c r="C88" s="23">
        <v>0</v>
      </c>
    </row>
    <row r="89" spans="1:3" x14ac:dyDescent="0.25">
      <c r="A89" s="33">
        <v>42457</v>
      </c>
      <c r="B89" s="28">
        <v>8210.155316606928</v>
      </c>
      <c r="C89" s="23">
        <v>0</v>
      </c>
    </row>
    <row r="90" spans="1:3" x14ac:dyDescent="0.25">
      <c r="A90" s="33">
        <v>42458</v>
      </c>
      <c r="B90" s="28">
        <v>6357.4487639003764</v>
      </c>
      <c r="C90" s="23">
        <v>0</v>
      </c>
    </row>
    <row r="91" spans="1:3" x14ac:dyDescent="0.25">
      <c r="A91" s="33">
        <v>42459</v>
      </c>
      <c r="B91" s="28">
        <v>8336.0628618693117</v>
      </c>
      <c r="C91" s="23"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8"/>
  <sheetViews>
    <sheetView showGridLines="0" workbookViewId="0">
      <selection activeCell="T30" sqref="T30"/>
    </sheetView>
  </sheetViews>
  <sheetFormatPr defaultRowHeight="15" x14ac:dyDescent="0.25"/>
  <cols>
    <col min="1" max="1" width="11.85546875" style="33" customWidth="1"/>
    <col min="2" max="2" width="14.140625" style="12" customWidth="1"/>
  </cols>
  <sheetData>
    <row r="1" spans="1:2" x14ac:dyDescent="0.25">
      <c r="A1" s="61" t="s">
        <v>100</v>
      </c>
      <c r="B1" s="25" t="s">
        <v>2219</v>
      </c>
    </row>
    <row r="2" spans="1:2" x14ac:dyDescent="0.25">
      <c r="A2" s="33">
        <v>42461</v>
      </c>
      <c r="B2" s="12">
        <v>88</v>
      </c>
    </row>
    <row r="3" spans="1:2" x14ac:dyDescent="0.25">
      <c r="A3" s="33">
        <v>42462</v>
      </c>
      <c r="B3" s="12">
        <v>88</v>
      </c>
    </row>
    <row r="4" spans="1:2" x14ac:dyDescent="0.25">
      <c r="A4" s="33">
        <v>42463</v>
      </c>
      <c r="B4" s="12">
        <v>81</v>
      </c>
    </row>
    <row r="5" spans="1:2" x14ac:dyDescent="0.25">
      <c r="A5" s="33">
        <v>42464</v>
      </c>
      <c r="B5" s="12">
        <v>82</v>
      </c>
    </row>
    <row r="6" spans="1:2" x14ac:dyDescent="0.25">
      <c r="A6" s="33">
        <v>42465</v>
      </c>
      <c r="B6" s="12">
        <v>77</v>
      </c>
    </row>
    <row r="7" spans="1:2" x14ac:dyDescent="0.25">
      <c r="A7" s="33">
        <v>42466</v>
      </c>
      <c r="B7" s="12">
        <v>80</v>
      </c>
    </row>
    <row r="8" spans="1:2" x14ac:dyDescent="0.25">
      <c r="A8" s="33">
        <v>42467</v>
      </c>
      <c r="B8" s="12">
        <v>75</v>
      </c>
    </row>
    <row r="9" spans="1:2" x14ac:dyDescent="0.25">
      <c r="A9" s="33">
        <v>42468</v>
      </c>
      <c r="B9" s="12">
        <v>77</v>
      </c>
    </row>
    <row r="10" spans="1:2" x14ac:dyDescent="0.25">
      <c r="A10" s="33">
        <v>42469</v>
      </c>
      <c r="B10" s="12">
        <v>75</v>
      </c>
    </row>
    <row r="11" spans="1:2" x14ac:dyDescent="0.25">
      <c r="A11" s="33">
        <v>42470</v>
      </c>
      <c r="B11" s="12">
        <v>80</v>
      </c>
    </row>
    <row r="12" spans="1:2" x14ac:dyDescent="0.25">
      <c r="A12" s="33">
        <v>42471</v>
      </c>
      <c r="B12" s="12">
        <v>88</v>
      </c>
    </row>
    <row r="13" spans="1:2" x14ac:dyDescent="0.25">
      <c r="A13" s="33">
        <v>42472</v>
      </c>
      <c r="B13" s="12">
        <v>79</v>
      </c>
    </row>
    <row r="14" spans="1:2" x14ac:dyDescent="0.25">
      <c r="A14" s="33">
        <v>42473</v>
      </c>
      <c r="B14" s="12">
        <v>85</v>
      </c>
    </row>
    <row r="15" spans="1:2" x14ac:dyDescent="0.25">
      <c r="A15" s="33">
        <v>42474</v>
      </c>
      <c r="B15" s="12">
        <v>84</v>
      </c>
    </row>
    <row r="16" spans="1:2" x14ac:dyDescent="0.25">
      <c r="A16" s="33">
        <v>42475</v>
      </c>
      <c r="B16" s="12">
        <v>86</v>
      </c>
    </row>
    <row r="17" spans="1:2" x14ac:dyDescent="0.25">
      <c r="A17" s="33">
        <v>42476</v>
      </c>
      <c r="B17" s="12">
        <v>76</v>
      </c>
    </row>
    <row r="18" spans="1:2" x14ac:dyDescent="0.25">
      <c r="A18" s="33">
        <v>42477</v>
      </c>
      <c r="B18" s="12">
        <v>77</v>
      </c>
    </row>
    <row r="19" spans="1:2" x14ac:dyDescent="0.25">
      <c r="A19" s="33">
        <v>42478</v>
      </c>
      <c r="B19" s="12">
        <v>85</v>
      </c>
    </row>
    <row r="20" spans="1:2" x14ac:dyDescent="0.25">
      <c r="A20" s="33">
        <v>42479</v>
      </c>
      <c r="B20" s="12">
        <v>80</v>
      </c>
    </row>
    <row r="21" spans="1:2" x14ac:dyDescent="0.25">
      <c r="A21" s="33">
        <v>42480</v>
      </c>
      <c r="B21" s="12">
        <v>76</v>
      </c>
    </row>
    <row r="22" spans="1:2" x14ac:dyDescent="0.25">
      <c r="A22" s="33">
        <v>42481</v>
      </c>
      <c r="B22" s="12">
        <v>74</v>
      </c>
    </row>
    <row r="23" spans="1:2" x14ac:dyDescent="0.25">
      <c r="A23" s="33">
        <v>42482</v>
      </c>
      <c r="B23" s="12">
        <v>79</v>
      </c>
    </row>
    <row r="24" spans="1:2" x14ac:dyDescent="0.25">
      <c r="A24" s="33">
        <v>42483</v>
      </c>
      <c r="B24" s="12">
        <v>82</v>
      </c>
    </row>
    <row r="25" spans="1:2" x14ac:dyDescent="0.25">
      <c r="A25" s="33">
        <v>42484</v>
      </c>
      <c r="B25" s="12">
        <v>23</v>
      </c>
    </row>
    <row r="26" spans="1:2" x14ac:dyDescent="0.25">
      <c r="A26" s="33">
        <v>42485</v>
      </c>
      <c r="B26" s="12">
        <v>46</v>
      </c>
    </row>
    <row r="27" spans="1:2" x14ac:dyDescent="0.25">
      <c r="A27" s="33">
        <v>42486</v>
      </c>
      <c r="B27" s="12">
        <v>78</v>
      </c>
    </row>
    <row r="28" spans="1:2" x14ac:dyDescent="0.25">
      <c r="A28" s="33">
        <v>42487</v>
      </c>
      <c r="B28" s="12">
        <v>80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topLeftCell="B1" workbookViewId="0">
      <selection activeCell="D19" sqref="D19"/>
    </sheetView>
  </sheetViews>
  <sheetFormatPr defaultColWidth="9.140625" defaultRowHeight="15" x14ac:dyDescent="0.25"/>
  <cols>
    <col min="1" max="1" width="6.42578125" style="1" customWidth="1"/>
    <col min="2" max="2" width="11.855468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2" spans="1:6" ht="15.75" thickBot="1" x14ac:dyDescent="0.3">
      <c r="B2" s="2" t="s">
        <v>0</v>
      </c>
      <c r="C2" s="3" t="s">
        <v>1</v>
      </c>
      <c r="D2" s="4" t="s">
        <v>2</v>
      </c>
      <c r="E2" s="3" t="s">
        <v>2196</v>
      </c>
    </row>
    <row r="3" spans="1:6" ht="16.5" thickTop="1" thickBot="1" x14ac:dyDescent="0.3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6.5" thickTop="1" thickBot="1" x14ac:dyDescent="0.3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6.5" thickTop="1" thickBot="1" x14ac:dyDescent="0.3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6.5" thickTop="1" thickBot="1" x14ac:dyDescent="0.3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6.5" thickTop="1" thickBot="1" x14ac:dyDescent="0.3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6.5" thickTop="1" thickBot="1" x14ac:dyDescent="0.3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6.5" thickTop="1" thickBot="1" x14ac:dyDescent="0.3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6.5" thickTop="1" thickBot="1" x14ac:dyDescent="0.3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6.5" thickTop="1" thickBot="1" x14ac:dyDescent="0.3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6.5" thickTop="1" thickBot="1" x14ac:dyDescent="0.3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6.5" thickTop="1" thickBot="1" x14ac:dyDescent="0.3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6.5" thickTop="1" thickBot="1" x14ac:dyDescent="0.3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6.5" thickTop="1" thickBot="1" x14ac:dyDescent="0.3">
      <c r="B15" s="7"/>
      <c r="C15" s="7"/>
      <c r="D15" s="7"/>
    </row>
    <row r="16" spans="1:6" ht="17.25" thickTop="1" thickBot="1" x14ac:dyDescent="0.3">
      <c r="B16" s="9"/>
      <c r="C16" s="10" t="s">
        <v>16</v>
      </c>
      <c r="D16" s="11">
        <v>0</v>
      </c>
      <c r="F16" s="8" t="s">
        <v>15</v>
      </c>
    </row>
    <row r="17" spans="1:6" ht="17.25" thickTop="1" thickBot="1" x14ac:dyDescent="0.3">
      <c r="A17" s="5"/>
      <c r="C17" s="10" t="s">
        <v>17</v>
      </c>
      <c r="D17" s="11">
        <v>11</v>
      </c>
    </row>
    <row r="18" spans="1:6" ht="17.25" thickTop="1" thickBot="1" x14ac:dyDescent="0.3">
      <c r="A18" s="5"/>
      <c r="C18" s="10" t="s">
        <v>2197</v>
      </c>
      <c r="D18" s="11">
        <f>IF(D16+D17&lt;=12,D16,12-D17)</f>
        <v>0</v>
      </c>
      <c r="F18" s="8" t="s">
        <v>18</v>
      </c>
    </row>
    <row r="19" spans="1:6" ht="15.75" thickTop="1" x14ac:dyDescent="0.25">
      <c r="C19"/>
      <c r="D19"/>
      <c r="F19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Scroll Bar 1">
              <controlPr defaultSize="0" autoPict="0">
                <anchor moveWithCells="1">
                  <from>
                    <xdr:col>6</xdr:col>
                    <xdr:colOff>76200</xdr:colOff>
                    <xdr:row>15</xdr:row>
                    <xdr:rowOff>9525</xdr:rowOff>
                  </from>
                  <to>
                    <xdr:col>13</xdr:col>
                    <xdr:colOff>209550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Scroll Bar 2">
              <controlPr defaultSize="0" autoPict="0">
                <anchor moveWithCells="1">
                  <from>
                    <xdr:col>6</xdr:col>
                    <xdr:colOff>85725</xdr:colOff>
                    <xdr:row>17</xdr:row>
                    <xdr:rowOff>38100</xdr:rowOff>
                  </from>
                  <to>
                    <xdr:col>13</xdr:col>
                    <xdr:colOff>219075</xdr:colOff>
                    <xdr:row>17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R106"/>
  <sheetViews>
    <sheetView showGridLines="0" workbookViewId="0">
      <selection activeCell="S30" sqref="S30"/>
    </sheetView>
  </sheetViews>
  <sheetFormatPr defaultRowHeight="15" x14ac:dyDescent="0.25"/>
  <cols>
    <col min="1" max="1" width="8.85546875" style="12"/>
    <col min="2" max="2" width="14.140625" style="12" customWidth="1"/>
    <col min="3" max="3" width="11.5703125" style="12" customWidth="1"/>
    <col min="4" max="4" width="12.140625" style="12" customWidth="1"/>
    <col min="6" max="6" width="10.85546875" customWidth="1"/>
    <col min="7" max="7" width="9.85546875" customWidth="1"/>
    <col min="9" max="9" width="11.140625" customWidth="1"/>
    <col min="10" max="10" width="12.140625" customWidth="1"/>
  </cols>
  <sheetData>
    <row r="1" spans="1:18" x14ac:dyDescent="0.25">
      <c r="A1" s="25" t="s">
        <v>102</v>
      </c>
      <c r="B1" s="25" t="s">
        <v>2198</v>
      </c>
      <c r="C1" s="25" t="s">
        <v>2184</v>
      </c>
      <c r="D1" s="25" t="s">
        <v>2185</v>
      </c>
      <c r="F1" s="49"/>
    </row>
    <row r="2" spans="1:18" x14ac:dyDescent="0.25">
      <c r="A2" s="12">
        <v>1994</v>
      </c>
      <c r="B2" s="12" t="s">
        <v>2204</v>
      </c>
      <c r="C2" s="12">
        <v>4</v>
      </c>
      <c r="D2" s="12">
        <v>0</v>
      </c>
      <c r="F2" s="70"/>
      <c r="P2">
        <v>1</v>
      </c>
      <c r="Q2">
        <v>1</v>
      </c>
      <c r="R2" s="12">
        <v>1994</v>
      </c>
    </row>
    <row r="3" spans="1:18" x14ac:dyDescent="0.25">
      <c r="A3" s="12">
        <v>1994</v>
      </c>
      <c r="B3" s="12">
        <v>2</v>
      </c>
      <c r="C3" s="12">
        <v>11</v>
      </c>
      <c r="D3" s="12">
        <v>1</v>
      </c>
      <c r="Q3">
        <v>2</v>
      </c>
      <c r="R3" s="12">
        <v>1999</v>
      </c>
    </row>
    <row r="4" spans="1:18" x14ac:dyDescent="0.25">
      <c r="A4" s="12">
        <v>1994</v>
      </c>
      <c r="B4" s="12">
        <v>3</v>
      </c>
      <c r="C4" s="12">
        <v>12</v>
      </c>
      <c r="D4" s="12">
        <v>2</v>
      </c>
      <c r="F4" s="17" t="s">
        <v>2224</v>
      </c>
      <c r="G4" s="101">
        <f>VLOOKUP(P2,Q2:R6,2,0)</f>
        <v>1994</v>
      </c>
      <c r="Q4">
        <v>3</v>
      </c>
      <c r="R4" s="12">
        <v>2004</v>
      </c>
    </row>
    <row r="5" spans="1:18" x14ac:dyDescent="0.25">
      <c r="A5" s="12">
        <v>1994</v>
      </c>
      <c r="B5" s="12">
        <v>4</v>
      </c>
      <c r="C5" s="12">
        <v>25</v>
      </c>
      <c r="D5" s="12">
        <v>10</v>
      </c>
      <c r="Q5">
        <v>4</v>
      </c>
      <c r="R5" s="12">
        <v>2011</v>
      </c>
    </row>
    <row r="6" spans="1:18" x14ac:dyDescent="0.25">
      <c r="A6" s="12">
        <v>1994</v>
      </c>
      <c r="B6" s="12">
        <v>5</v>
      </c>
      <c r="C6" s="12">
        <v>29</v>
      </c>
      <c r="D6" s="12">
        <v>11</v>
      </c>
      <c r="Q6">
        <v>5</v>
      </c>
      <c r="R6" s="12">
        <v>2014</v>
      </c>
    </row>
    <row r="7" spans="1:18" x14ac:dyDescent="0.25">
      <c r="A7" s="12">
        <v>1994</v>
      </c>
      <c r="B7" s="12">
        <v>6</v>
      </c>
      <c r="C7" s="12">
        <v>49</v>
      </c>
      <c r="D7" s="12">
        <v>20</v>
      </c>
    </row>
    <row r="8" spans="1:18" x14ac:dyDescent="0.25">
      <c r="A8" s="12">
        <v>1994</v>
      </c>
      <c r="B8" s="12">
        <v>7</v>
      </c>
      <c r="C8" s="12">
        <v>53</v>
      </c>
      <c r="D8" s="12">
        <v>23</v>
      </c>
    </row>
    <row r="9" spans="1:18" x14ac:dyDescent="0.25">
      <c r="A9" s="12">
        <v>1994</v>
      </c>
      <c r="B9" s="12">
        <v>8</v>
      </c>
      <c r="C9" s="12">
        <v>63</v>
      </c>
      <c r="D9" s="12">
        <v>37</v>
      </c>
    </row>
    <row r="10" spans="1:18" x14ac:dyDescent="0.25">
      <c r="A10" s="12">
        <v>1994</v>
      </c>
      <c r="B10" s="12">
        <v>9</v>
      </c>
      <c r="C10" s="12">
        <v>67</v>
      </c>
      <c r="D10" s="12">
        <v>40</v>
      </c>
    </row>
    <row r="11" spans="1:18" x14ac:dyDescent="0.25">
      <c r="A11" s="12">
        <v>1994</v>
      </c>
      <c r="B11" s="12">
        <v>10</v>
      </c>
      <c r="C11" s="12">
        <v>70</v>
      </c>
      <c r="D11" s="12">
        <v>54</v>
      </c>
    </row>
    <row r="12" spans="1:18" x14ac:dyDescent="0.25">
      <c r="A12" s="12">
        <v>1994</v>
      </c>
      <c r="B12" s="12" t="s">
        <v>2206</v>
      </c>
      <c r="C12" s="12">
        <v>69</v>
      </c>
      <c r="D12" s="12">
        <v>58</v>
      </c>
    </row>
    <row r="13" spans="1:18" x14ac:dyDescent="0.25">
      <c r="A13" s="12">
        <v>1994</v>
      </c>
      <c r="B13" s="12">
        <v>12</v>
      </c>
      <c r="C13" s="12">
        <v>68</v>
      </c>
      <c r="D13" s="12">
        <v>60</v>
      </c>
    </row>
    <row r="14" spans="1:18" x14ac:dyDescent="0.25">
      <c r="A14" s="12">
        <v>1994</v>
      </c>
      <c r="B14" s="12">
        <v>13</v>
      </c>
      <c r="C14" s="12">
        <v>58</v>
      </c>
      <c r="D14" s="12">
        <v>65</v>
      </c>
    </row>
    <row r="15" spans="1:18" x14ac:dyDescent="0.25">
      <c r="A15" s="12">
        <v>1994</v>
      </c>
      <c r="B15" s="12">
        <v>14</v>
      </c>
      <c r="C15" s="12">
        <v>50</v>
      </c>
      <c r="D15" s="12">
        <v>65</v>
      </c>
    </row>
    <row r="16" spans="1:18" x14ac:dyDescent="0.25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5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5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5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5">
      <c r="A20" s="12">
        <v>1994</v>
      </c>
      <c r="B20" s="12">
        <v>19</v>
      </c>
      <c r="C20" s="12">
        <v>7</v>
      </c>
      <c r="D20" s="12">
        <v>36</v>
      </c>
    </row>
    <row r="21" spans="1:9" x14ac:dyDescent="0.25">
      <c r="A21" s="12">
        <v>1994</v>
      </c>
      <c r="B21" s="12">
        <v>20</v>
      </c>
      <c r="C21" s="12">
        <v>4</v>
      </c>
      <c r="D21" s="12">
        <v>30</v>
      </c>
    </row>
    <row r="22" spans="1:9" x14ac:dyDescent="0.25">
      <c r="A22" s="12">
        <v>1994</v>
      </c>
      <c r="B22" s="12" t="s">
        <v>2205</v>
      </c>
      <c r="C22" s="12">
        <v>1</v>
      </c>
      <c r="D22" s="12">
        <v>10</v>
      </c>
    </row>
    <row r="23" spans="1:9" x14ac:dyDescent="0.25">
      <c r="A23" s="12">
        <v>1999</v>
      </c>
      <c r="B23" s="12" t="s">
        <v>2204</v>
      </c>
      <c r="C23" s="12">
        <v>9</v>
      </c>
      <c r="D23" s="12">
        <v>2</v>
      </c>
    </row>
    <row r="24" spans="1:9" x14ac:dyDescent="0.25">
      <c r="A24" s="12">
        <v>1999</v>
      </c>
      <c r="B24" s="12">
        <v>2</v>
      </c>
      <c r="C24" s="12">
        <v>20</v>
      </c>
      <c r="D24" s="12">
        <v>3</v>
      </c>
    </row>
    <row r="25" spans="1:9" x14ac:dyDescent="0.25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5">
      <c r="A26" s="12">
        <v>1999</v>
      </c>
      <c r="B26" s="12">
        <v>4</v>
      </c>
      <c r="C26" s="12">
        <v>38</v>
      </c>
      <c r="D26" s="12">
        <v>16</v>
      </c>
      <c r="F26" s="25" t="s">
        <v>102</v>
      </c>
      <c r="G26" s="25" t="s">
        <v>2198</v>
      </c>
      <c r="H26" s="25" t="s">
        <v>2184</v>
      </c>
      <c r="I26" s="25" t="s">
        <v>2185</v>
      </c>
    </row>
    <row r="27" spans="1:9" x14ac:dyDescent="0.25">
      <c r="A27" s="12">
        <v>1999</v>
      </c>
      <c r="B27" s="12">
        <v>5</v>
      </c>
      <c r="C27" s="12">
        <v>45</v>
      </c>
      <c r="D27" s="12">
        <v>19</v>
      </c>
      <c r="F27" s="12">
        <f>$G$4</f>
        <v>1994</v>
      </c>
      <c r="G27" s="12" t="s">
        <v>2204</v>
      </c>
      <c r="H27" s="12">
        <f t="shared" ref="H27:H47" si="0">SUMIFS($C:$C,$A:$A,$F27,$B:$B,$G27)</f>
        <v>4</v>
      </c>
      <c r="I27" s="12">
        <f t="shared" ref="I27:I47" si="1">SUMIFS($D:$D,$A:$A,$F27,$B:$B,$G27)</f>
        <v>0</v>
      </c>
    </row>
    <row r="28" spans="1:9" x14ac:dyDescent="0.25">
      <c r="A28" s="12">
        <v>1999</v>
      </c>
      <c r="B28" s="12">
        <v>6</v>
      </c>
      <c r="C28" s="12">
        <v>58</v>
      </c>
      <c r="D28" s="12">
        <v>30</v>
      </c>
      <c r="F28" s="12">
        <f t="shared" ref="F28:F47" si="2">$G$4</f>
        <v>1994</v>
      </c>
      <c r="G28" s="12">
        <v>2</v>
      </c>
      <c r="H28" s="12">
        <f t="shared" si="0"/>
        <v>11</v>
      </c>
      <c r="I28" s="12">
        <f t="shared" si="1"/>
        <v>1</v>
      </c>
    </row>
    <row r="29" spans="1:9" x14ac:dyDescent="0.25">
      <c r="A29" s="12">
        <v>1999</v>
      </c>
      <c r="B29" s="12">
        <v>7</v>
      </c>
      <c r="C29" s="12">
        <v>61</v>
      </c>
      <c r="D29" s="12">
        <v>36</v>
      </c>
      <c r="F29" s="12">
        <f t="shared" si="2"/>
        <v>1994</v>
      </c>
      <c r="G29" s="12">
        <v>3</v>
      </c>
      <c r="H29" s="12">
        <f t="shared" si="0"/>
        <v>12</v>
      </c>
      <c r="I29" s="12">
        <f t="shared" si="1"/>
        <v>2</v>
      </c>
    </row>
    <row r="30" spans="1:9" x14ac:dyDescent="0.25">
      <c r="A30" s="12">
        <v>1999</v>
      </c>
      <c r="B30" s="12">
        <v>8</v>
      </c>
      <c r="C30" s="12">
        <v>69</v>
      </c>
      <c r="D30" s="12">
        <v>56</v>
      </c>
      <c r="F30" s="12">
        <f t="shared" si="2"/>
        <v>1994</v>
      </c>
      <c r="G30" s="12">
        <v>4</v>
      </c>
      <c r="H30" s="12">
        <f t="shared" si="0"/>
        <v>25</v>
      </c>
      <c r="I30" s="12">
        <f t="shared" si="1"/>
        <v>10</v>
      </c>
    </row>
    <row r="31" spans="1:9" x14ac:dyDescent="0.25">
      <c r="A31" s="12">
        <v>1999</v>
      </c>
      <c r="B31" s="12">
        <v>9</v>
      </c>
      <c r="C31" s="12">
        <v>72</v>
      </c>
      <c r="D31" s="12">
        <v>57</v>
      </c>
      <c r="F31" s="12">
        <f t="shared" si="2"/>
        <v>1994</v>
      </c>
      <c r="G31" s="12">
        <v>5</v>
      </c>
      <c r="H31" s="12">
        <f t="shared" si="0"/>
        <v>29</v>
      </c>
      <c r="I31" s="12">
        <f t="shared" si="1"/>
        <v>11</v>
      </c>
    </row>
    <row r="32" spans="1:9" x14ac:dyDescent="0.25">
      <c r="A32" s="12">
        <v>1999</v>
      </c>
      <c r="B32" s="12">
        <v>10</v>
      </c>
      <c r="C32" s="12">
        <v>68</v>
      </c>
      <c r="D32" s="12">
        <v>54</v>
      </c>
      <c r="F32" s="12">
        <f t="shared" si="2"/>
        <v>1994</v>
      </c>
      <c r="G32" s="12">
        <v>6</v>
      </c>
      <c r="H32" s="12">
        <f t="shared" si="0"/>
        <v>49</v>
      </c>
      <c r="I32" s="12">
        <f t="shared" si="1"/>
        <v>20</v>
      </c>
    </row>
    <row r="33" spans="1:9" x14ac:dyDescent="0.25">
      <c r="A33" s="12">
        <v>1999</v>
      </c>
      <c r="B33" s="12" t="s">
        <v>2206</v>
      </c>
      <c r="C33" s="12">
        <v>65</v>
      </c>
      <c r="D33" s="12">
        <v>57</v>
      </c>
      <c r="F33" s="12">
        <f t="shared" si="2"/>
        <v>1994</v>
      </c>
      <c r="G33" s="12">
        <v>7</v>
      </c>
      <c r="H33" s="12">
        <f t="shared" si="0"/>
        <v>53</v>
      </c>
      <c r="I33" s="12">
        <f t="shared" si="1"/>
        <v>23</v>
      </c>
    </row>
    <row r="34" spans="1:9" x14ac:dyDescent="0.25">
      <c r="A34" s="12">
        <v>1999</v>
      </c>
      <c r="B34" s="12">
        <v>12</v>
      </c>
      <c r="C34" s="12">
        <v>63</v>
      </c>
      <c r="D34" s="12">
        <v>60</v>
      </c>
      <c r="F34" s="12">
        <f t="shared" si="2"/>
        <v>1994</v>
      </c>
      <c r="G34" s="12">
        <v>8</v>
      </c>
      <c r="H34" s="12">
        <f t="shared" si="0"/>
        <v>63</v>
      </c>
      <c r="I34" s="12">
        <f t="shared" si="1"/>
        <v>37</v>
      </c>
    </row>
    <row r="35" spans="1:9" x14ac:dyDescent="0.25">
      <c r="A35" s="12">
        <v>1999</v>
      </c>
      <c r="B35" s="12">
        <v>13</v>
      </c>
      <c r="C35" s="12">
        <v>44</v>
      </c>
      <c r="D35" s="12">
        <v>66</v>
      </c>
      <c r="F35" s="12">
        <f t="shared" si="2"/>
        <v>1994</v>
      </c>
      <c r="G35" s="12">
        <v>9</v>
      </c>
      <c r="H35" s="12">
        <f t="shared" si="0"/>
        <v>67</v>
      </c>
      <c r="I35" s="12">
        <f t="shared" si="1"/>
        <v>40</v>
      </c>
    </row>
    <row r="36" spans="1:9" x14ac:dyDescent="0.25">
      <c r="A36" s="12">
        <v>1999</v>
      </c>
      <c r="B36" s="12">
        <v>14</v>
      </c>
      <c r="C36" s="12">
        <v>39</v>
      </c>
      <c r="D36" s="12">
        <v>63</v>
      </c>
      <c r="F36" s="12">
        <f t="shared" si="2"/>
        <v>1994</v>
      </c>
      <c r="G36" s="12">
        <v>10</v>
      </c>
      <c r="H36" s="12">
        <f t="shared" si="0"/>
        <v>70</v>
      </c>
      <c r="I36" s="12">
        <f t="shared" si="1"/>
        <v>54</v>
      </c>
    </row>
    <row r="37" spans="1:9" x14ac:dyDescent="0.25">
      <c r="A37" s="12">
        <v>1999</v>
      </c>
      <c r="B37" s="12">
        <v>15</v>
      </c>
      <c r="C37" s="12">
        <v>27</v>
      </c>
      <c r="D37" s="12">
        <v>52</v>
      </c>
      <c r="F37" s="12">
        <f t="shared" si="2"/>
        <v>1994</v>
      </c>
      <c r="G37" s="12" t="s">
        <v>2206</v>
      </c>
      <c r="H37" s="12">
        <f t="shared" si="0"/>
        <v>69</v>
      </c>
      <c r="I37" s="12">
        <f t="shared" si="1"/>
        <v>58</v>
      </c>
    </row>
    <row r="38" spans="1:9" x14ac:dyDescent="0.25">
      <c r="A38" s="12">
        <v>1999</v>
      </c>
      <c r="B38" s="12">
        <v>16</v>
      </c>
      <c r="C38" s="12">
        <v>21</v>
      </c>
      <c r="D38" s="12">
        <v>47</v>
      </c>
      <c r="F38" s="12">
        <f t="shared" si="2"/>
        <v>1994</v>
      </c>
      <c r="G38" s="12">
        <v>12</v>
      </c>
      <c r="H38" s="12">
        <f t="shared" si="0"/>
        <v>68</v>
      </c>
      <c r="I38" s="12">
        <f t="shared" si="1"/>
        <v>60</v>
      </c>
    </row>
    <row r="39" spans="1:9" x14ac:dyDescent="0.25">
      <c r="A39" s="12">
        <v>1999</v>
      </c>
      <c r="B39" s="12">
        <v>17</v>
      </c>
      <c r="C39" s="12">
        <v>8</v>
      </c>
      <c r="D39" s="12">
        <v>31</v>
      </c>
      <c r="F39" s="12">
        <f t="shared" si="2"/>
        <v>1994</v>
      </c>
      <c r="G39" s="12">
        <v>13</v>
      </c>
      <c r="H39" s="12">
        <f t="shared" si="0"/>
        <v>58</v>
      </c>
      <c r="I39" s="12">
        <f t="shared" si="1"/>
        <v>65</v>
      </c>
    </row>
    <row r="40" spans="1:9" x14ac:dyDescent="0.25">
      <c r="A40" s="12">
        <v>1999</v>
      </c>
      <c r="B40" s="12">
        <v>18</v>
      </c>
      <c r="C40" s="12">
        <v>6</v>
      </c>
      <c r="D40" s="12">
        <v>29</v>
      </c>
      <c r="F40" s="12">
        <f t="shared" si="2"/>
        <v>1994</v>
      </c>
      <c r="G40" s="12">
        <v>14</v>
      </c>
      <c r="H40" s="12">
        <f t="shared" si="0"/>
        <v>50</v>
      </c>
      <c r="I40" s="12">
        <f t="shared" si="1"/>
        <v>65</v>
      </c>
    </row>
    <row r="41" spans="1:9" x14ac:dyDescent="0.25">
      <c r="A41" s="12">
        <v>1999</v>
      </c>
      <c r="B41" s="12">
        <v>19</v>
      </c>
      <c r="C41" s="12">
        <v>2</v>
      </c>
      <c r="D41" s="12">
        <v>26</v>
      </c>
      <c r="F41" s="12">
        <f t="shared" si="2"/>
        <v>1994</v>
      </c>
      <c r="G41" s="12">
        <v>15</v>
      </c>
      <c r="H41" s="12">
        <f t="shared" si="0"/>
        <v>34</v>
      </c>
      <c r="I41" s="12">
        <f t="shared" si="1"/>
        <v>64</v>
      </c>
    </row>
    <row r="42" spans="1:9" x14ac:dyDescent="0.25">
      <c r="A42" s="12">
        <v>1999</v>
      </c>
      <c r="B42" s="12">
        <v>20</v>
      </c>
      <c r="C42" s="12">
        <v>1</v>
      </c>
      <c r="D42" s="12">
        <v>20</v>
      </c>
      <c r="F42" s="12">
        <f t="shared" si="2"/>
        <v>1994</v>
      </c>
      <c r="G42" s="12">
        <v>16</v>
      </c>
      <c r="H42" s="12">
        <f t="shared" si="0"/>
        <v>31</v>
      </c>
      <c r="I42" s="12">
        <f t="shared" si="1"/>
        <v>60</v>
      </c>
    </row>
    <row r="43" spans="1:9" x14ac:dyDescent="0.25">
      <c r="A43" s="12">
        <v>1999</v>
      </c>
      <c r="B43" s="12" t="s">
        <v>2205</v>
      </c>
      <c r="C43" s="12">
        <v>0</v>
      </c>
      <c r="D43" s="12">
        <v>8</v>
      </c>
      <c r="F43" s="12">
        <f t="shared" si="2"/>
        <v>1994</v>
      </c>
      <c r="G43" s="12">
        <v>17</v>
      </c>
      <c r="H43" s="12">
        <f t="shared" si="0"/>
        <v>16</v>
      </c>
      <c r="I43" s="12">
        <f t="shared" si="1"/>
        <v>46</v>
      </c>
    </row>
    <row r="44" spans="1:9" x14ac:dyDescent="0.25">
      <c r="A44" s="12">
        <v>2004</v>
      </c>
      <c r="B44" s="12" t="s">
        <v>2204</v>
      </c>
      <c r="C44" s="12">
        <v>15</v>
      </c>
      <c r="D44" s="12">
        <v>1</v>
      </c>
      <c r="F44" s="12">
        <f t="shared" si="2"/>
        <v>1994</v>
      </c>
      <c r="G44" s="12">
        <v>18</v>
      </c>
      <c r="H44" s="12">
        <f t="shared" si="0"/>
        <v>14</v>
      </c>
      <c r="I44" s="12">
        <f t="shared" si="1"/>
        <v>43</v>
      </c>
    </row>
    <row r="45" spans="1:9" x14ac:dyDescent="0.25">
      <c r="A45" s="12">
        <v>2004</v>
      </c>
      <c r="B45" s="12">
        <v>2</v>
      </c>
      <c r="C45" s="12">
        <v>28</v>
      </c>
      <c r="D45" s="12">
        <v>5</v>
      </c>
      <c r="F45" s="12">
        <f t="shared" si="2"/>
        <v>1994</v>
      </c>
      <c r="G45" s="12">
        <v>19</v>
      </c>
      <c r="H45" s="12">
        <f t="shared" si="0"/>
        <v>7</v>
      </c>
      <c r="I45" s="12">
        <f t="shared" si="1"/>
        <v>36</v>
      </c>
    </row>
    <row r="46" spans="1:9" x14ac:dyDescent="0.25">
      <c r="A46" s="12">
        <v>2004</v>
      </c>
      <c r="B46" s="12">
        <v>3</v>
      </c>
      <c r="C46" s="12">
        <v>31</v>
      </c>
      <c r="D46" s="12">
        <v>7</v>
      </c>
      <c r="F46" s="12">
        <f t="shared" si="2"/>
        <v>1994</v>
      </c>
      <c r="G46" s="12">
        <v>20</v>
      </c>
      <c r="H46" s="12">
        <f t="shared" si="0"/>
        <v>4</v>
      </c>
      <c r="I46" s="12">
        <f t="shared" si="1"/>
        <v>30</v>
      </c>
    </row>
    <row r="47" spans="1:9" x14ac:dyDescent="0.25">
      <c r="A47" s="12">
        <v>2004</v>
      </c>
      <c r="B47" s="12">
        <v>4</v>
      </c>
      <c r="C47" s="12">
        <v>50</v>
      </c>
      <c r="D47" s="12">
        <v>16</v>
      </c>
      <c r="F47" s="12">
        <f t="shared" si="2"/>
        <v>1994</v>
      </c>
      <c r="G47" s="12" t="s">
        <v>2205</v>
      </c>
      <c r="H47" s="12">
        <f t="shared" si="0"/>
        <v>1</v>
      </c>
      <c r="I47" s="12">
        <f t="shared" si="1"/>
        <v>10</v>
      </c>
    </row>
    <row r="48" spans="1:9" x14ac:dyDescent="0.25">
      <c r="A48" s="12">
        <v>2004</v>
      </c>
      <c r="B48" s="12">
        <v>5</v>
      </c>
      <c r="C48" s="12">
        <v>59</v>
      </c>
      <c r="D48" s="12">
        <v>15</v>
      </c>
    </row>
    <row r="49" spans="1:4" x14ac:dyDescent="0.25">
      <c r="A49" s="12">
        <v>2004</v>
      </c>
      <c r="B49" s="12">
        <v>6</v>
      </c>
      <c r="C49" s="12">
        <v>62</v>
      </c>
      <c r="D49" s="12">
        <v>27</v>
      </c>
    </row>
    <row r="50" spans="1:4" x14ac:dyDescent="0.25">
      <c r="A50" s="12">
        <v>2004</v>
      </c>
      <c r="B50" s="12">
        <v>7</v>
      </c>
      <c r="C50" s="12">
        <v>63</v>
      </c>
      <c r="D50" s="12">
        <v>36</v>
      </c>
    </row>
    <row r="51" spans="1:4" x14ac:dyDescent="0.25">
      <c r="A51" s="12">
        <v>2004</v>
      </c>
      <c r="B51" s="12">
        <v>8</v>
      </c>
      <c r="C51" s="12">
        <v>67</v>
      </c>
      <c r="D51" s="12">
        <v>54</v>
      </c>
    </row>
    <row r="52" spans="1:4" x14ac:dyDescent="0.25">
      <c r="A52" s="12">
        <v>2004</v>
      </c>
      <c r="B52" s="12">
        <v>9</v>
      </c>
      <c r="C52" s="12">
        <v>66</v>
      </c>
      <c r="D52" s="12">
        <v>61</v>
      </c>
    </row>
    <row r="53" spans="1:4" x14ac:dyDescent="0.25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5">
      <c r="A54" s="12">
        <v>2004</v>
      </c>
      <c r="B54" s="12" t="s">
        <v>2206</v>
      </c>
      <c r="C54" s="12">
        <v>63</v>
      </c>
      <c r="D54" s="12">
        <v>71</v>
      </c>
    </row>
    <row r="55" spans="1:4" x14ac:dyDescent="0.25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5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5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5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5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5">
      <c r="A60" s="12">
        <v>2004</v>
      </c>
      <c r="B60" s="12">
        <v>17</v>
      </c>
      <c r="C60" s="12">
        <v>8</v>
      </c>
      <c r="D60" s="12">
        <v>32</v>
      </c>
    </row>
    <row r="61" spans="1:4" x14ac:dyDescent="0.25">
      <c r="A61" s="12">
        <v>2004</v>
      </c>
      <c r="B61" s="12">
        <v>18</v>
      </c>
      <c r="C61" s="12">
        <v>5</v>
      </c>
      <c r="D61" s="12">
        <v>27</v>
      </c>
    </row>
    <row r="62" spans="1:4" x14ac:dyDescent="0.25">
      <c r="A62" s="12">
        <v>2004</v>
      </c>
      <c r="B62" s="12">
        <v>19</v>
      </c>
      <c r="C62" s="12">
        <v>2</v>
      </c>
      <c r="D62" s="12">
        <v>14</v>
      </c>
    </row>
    <row r="63" spans="1:4" x14ac:dyDescent="0.25">
      <c r="A63" s="12">
        <v>2004</v>
      </c>
      <c r="B63" s="12">
        <v>20</v>
      </c>
      <c r="C63" s="12">
        <v>1</v>
      </c>
      <c r="D63" s="12">
        <v>11</v>
      </c>
    </row>
    <row r="64" spans="1:4" x14ac:dyDescent="0.25">
      <c r="A64" s="12">
        <v>2004</v>
      </c>
      <c r="B64" s="12" t="s">
        <v>2205</v>
      </c>
      <c r="C64" s="12">
        <v>0</v>
      </c>
      <c r="D64" s="12">
        <v>8</v>
      </c>
    </row>
    <row r="65" spans="1:4" x14ac:dyDescent="0.25">
      <c r="A65" s="12">
        <v>2011</v>
      </c>
      <c r="B65" s="12" t="s">
        <v>2204</v>
      </c>
      <c r="C65" s="12">
        <v>21</v>
      </c>
      <c r="D65" s="12">
        <v>0</v>
      </c>
    </row>
    <row r="66" spans="1:4" x14ac:dyDescent="0.25">
      <c r="A66" s="12">
        <v>2011</v>
      </c>
      <c r="B66" s="12">
        <v>2</v>
      </c>
      <c r="C66" s="12">
        <v>30</v>
      </c>
      <c r="D66" s="12">
        <v>1</v>
      </c>
    </row>
    <row r="67" spans="1:4" x14ac:dyDescent="0.25">
      <c r="A67" s="12">
        <v>2011</v>
      </c>
      <c r="B67" s="12">
        <v>3</v>
      </c>
      <c r="C67" s="12">
        <v>31</v>
      </c>
      <c r="D67" s="12">
        <v>2</v>
      </c>
    </row>
    <row r="68" spans="1:4" x14ac:dyDescent="0.25">
      <c r="A68" s="12">
        <v>2011</v>
      </c>
      <c r="B68" s="12">
        <v>4</v>
      </c>
      <c r="C68" s="12">
        <v>49</v>
      </c>
      <c r="D68" s="12">
        <v>6</v>
      </c>
    </row>
    <row r="69" spans="1:4" x14ac:dyDescent="0.25">
      <c r="A69" s="12">
        <v>2011</v>
      </c>
      <c r="B69" s="12">
        <v>5</v>
      </c>
      <c r="C69" s="12">
        <v>59</v>
      </c>
      <c r="D69" s="12">
        <v>9</v>
      </c>
    </row>
    <row r="70" spans="1:4" x14ac:dyDescent="0.25">
      <c r="A70" s="12">
        <v>2011</v>
      </c>
      <c r="B70" s="12">
        <v>6</v>
      </c>
      <c r="C70" s="12">
        <v>62</v>
      </c>
      <c r="D70" s="12">
        <v>19</v>
      </c>
    </row>
    <row r="71" spans="1:4" x14ac:dyDescent="0.25">
      <c r="A71" s="12">
        <v>2011</v>
      </c>
      <c r="B71" s="12">
        <v>7</v>
      </c>
      <c r="C71" s="12">
        <v>60</v>
      </c>
      <c r="D71" s="12">
        <v>21</v>
      </c>
    </row>
    <row r="72" spans="1:4" x14ac:dyDescent="0.25">
      <c r="A72" s="12">
        <v>2011</v>
      </c>
      <c r="B72" s="12">
        <v>8</v>
      </c>
      <c r="C72" s="12">
        <v>64</v>
      </c>
      <c r="D72" s="12">
        <v>37</v>
      </c>
    </row>
    <row r="73" spans="1:4" x14ac:dyDescent="0.25">
      <c r="A73" s="12">
        <v>2011</v>
      </c>
      <c r="B73" s="12">
        <v>9</v>
      </c>
      <c r="C73" s="12">
        <v>63</v>
      </c>
      <c r="D73" s="12">
        <v>42</v>
      </c>
    </row>
    <row r="74" spans="1:4" x14ac:dyDescent="0.25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5">
      <c r="A75" s="12">
        <v>2011</v>
      </c>
      <c r="B75" s="12" t="s">
        <v>2206</v>
      </c>
      <c r="C75" s="12">
        <v>57</v>
      </c>
      <c r="D75" s="12">
        <v>50</v>
      </c>
    </row>
    <row r="76" spans="1:4" x14ac:dyDescent="0.25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5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5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5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5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5">
      <c r="A81" s="12">
        <v>2011</v>
      </c>
      <c r="B81" s="12">
        <v>17</v>
      </c>
      <c r="C81" s="12">
        <v>8</v>
      </c>
      <c r="D81" s="12">
        <v>56</v>
      </c>
    </row>
    <row r="82" spans="1:4" x14ac:dyDescent="0.25">
      <c r="A82" s="12">
        <v>2011</v>
      </c>
      <c r="B82" s="12">
        <v>18</v>
      </c>
      <c r="C82" s="12">
        <v>7</v>
      </c>
      <c r="D82" s="12">
        <v>56</v>
      </c>
    </row>
    <row r="83" spans="1:4" x14ac:dyDescent="0.25">
      <c r="A83" s="12">
        <v>2011</v>
      </c>
      <c r="B83" s="12">
        <v>19</v>
      </c>
      <c r="C83" s="12">
        <v>5</v>
      </c>
      <c r="D83" s="12">
        <v>43</v>
      </c>
    </row>
    <row r="84" spans="1:4" x14ac:dyDescent="0.25">
      <c r="A84" s="12">
        <v>2011</v>
      </c>
      <c r="B84" s="12">
        <v>20</v>
      </c>
      <c r="C84" s="12">
        <v>3</v>
      </c>
      <c r="D84" s="12">
        <v>31</v>
      </c>
    </row>
    <row r="85" spans="1:4" x14ac:dyDescent="0.25">
      <c r="A85" s="12">
        <v>2011</v>
      </c>
      <c r="B85" s="12" t="s">
        <v>2205</v>
      </c>
      <c r="C85" s="12">
        <v>0</v>
      </c>
      <c r="D85" s="12">
        <v>19</v>
      </c>
    </row>
    <row r="86" spans="1:4" x14ac:dyDescent="0.25">
      <c r="A86" s="12">
        <v>2014</v>
      </c>
      <c r="B86" s="12" t="s">
        <v>2204</v>
      </c>
      <c r="C86" s="12">
        <v>36</v>
      </c>
      <c r="D86" s="12">
        <v>0</v>
      </c>
    </row>
    <row r="87" spans="1:4" x14ac:dyDescent="0.25">
      <c r="A87" s="12">
        <v>2014</v>
      </c>
      <c r="B87" s="12">
        <v>2</v>
      </c>
      <c r="C87" s="12">
        <v>45</v>
      </c>
      <c r="D87" s="12">
        <v>2</v>
      </c>
    </row>
    <row r="88" spans="1:4" x14ac:dyDescent="0.25">
      <c r="A88" s="12">
        <v>2014</v>
      </c>
      <c r="B88" s="12">
        <v>3</v>
      </c>
      <c r="C88" s="12">
        <v>49</v>
      </c>
      <c r="D88" s="12">
        <v>3</v>
      </c>
    </row>
    <row r="89" spans="1:4" x14ac:dyDescent="0.25">
      <c r="A89" s="12">
        <v>2014</v>
      </c>
      <c r="B89" s="12">
        <v>4</v>
      </c>
      <c r="C89" s="12">
        <v>57</v>
      </c>
      <c r="D89" s="12">
        <v>9</v>
      </c>
    </row>
    <row r="90" spans="1:4" x14ac:dyDescent="0.25">
      <c r="A90" s="12">
        <v>2014</v>
      </c>
      <c r="B90" s="12">
        <v>5</v>
      </c>
      <c r="C90" s="12">
        <v>58</v>
      </c>
      <c r="D90" s="12">
        <v>10</v>
      </c>
    </row>
    <row r="91" spans="1:4" x14ac:dyDescent="0.25">
      <c r="A91" s="12">
        <v>2014</v>
      </c>
      <c r="B91" s="12">
        <v>6</v>
      </c>
      <c r="C91" s="12">
        <v>60</v>
      </c>
      <c r="D91" s="12">
        <v>17</v>
      </c>
    </row>
    <row r="92" spans="1:4" x14ac:dyDescent="0.25">
      <c r="A92" s="12">
        <v>2014</v>
      </c>
      <c r="B92" s="12">
        <v>7</v>
      </c>
      <c r="C92" s="12">
        <v>61</v>
      </c>
      <c r="D92" s="12">
        <v>20</v>
      </c>
    </row>
    <row r="93" spans="1:4" x14ac:dyDescent="0.25">
      <c r="A93" s="12">
        <v>2014</v>
      </c>
      <c r="B93" s="12">
        <v>8</v>
      </c>
      <c r="C93" s="12">
        <v>67</v>
      </c>
      <c r="D93" s="12">
        <v>33</v>
      </c>
    </row>
    <row r="94" spans="1:4" x14ac:dyDescent="0.25">
      <c r="A94" s="12">
        <v>2014</v>
      </c>
      <c r="B94" s="12">
        <v>9</v>
      </c>
      <c r="C94" s="12">
        <v>64</v>
      </c>
      <c r="D94" s="12">
        <v>38</v>
      </c>
    </row>
    <row r="95" spans="1:4" x14ac:dyDescent="0.25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5">
      <c r="A96" s="12">
        <v>2014</v>
      </c>
      <c r="B96" s="12" t="s">
        <v>2206</v>
      </c>
      <c r="C96" s="12">
        <v>50</v>
      </c>
      <c r="D96" s="12">
        <v>46</v>
      </c>
    </row>
    <row r="97" spans="1:4" x14ac:dyDescent="0.25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5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5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5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5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5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5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5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5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5">
      <c r="A106" s="12">
        <v>2014</v>
      </c>
      <c r="B106" s="12" t="s">
        <v>2205</v>
      </c>
      <c r="C106" s="12">
        <v>0</v>
      </c>
      <c r="D106" s="12">
        <v>25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71" r:id="rId4" name="Spinner 3">
              <controlPr defaultSize="0" autoPict="0">
                <anchor moveWithCells="1" sizeWithCells="1">
                  <from>
                    <xdr:col>7</xdr:col>
                    <xdr:colOff>28575</xdr:colOff>
                    <xdr:row>3</xdr:row>
                    <xdr:rowOff>9525</xdr:rowOff>
                  </from>
                  <to>
                    <xdr:col>7</xdr:col>
                    <xdr:colOff>438150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2" zoomScale="80" zoomScaleNormal="80" workbookViewId="0">
      <selection activeCell="AD14" sqref="AD14"/>
    </sheetView>
  </sheetViews>
  <sheetFormatPr defaultRowHeight="15" outlineLevelCol="1" x14ac:dyDescent="0.25"/>
  <cols>
    <col min="1" max="1" width="19" style="12" hidden="1" customWidth="1" outlineLevel="1"/>
    <col min="2" max="2" width="10.5703125" style="12" hidden="1" customWidth="1" outlineLevel="1"/>
    <col min="3" max="3" width="12.140625" style="12" hidden="1" customWidth="1" outlineLevel="1"/>
    <col min="4" max="4" width="9.85546875" style="12" hidden="1" customWidth="1" outlineLevel="1"/>
    <col min="5" max="5" width="7.140625" style="12" hidden="1" customWidth="1" outlineLevel="1"/>
    <col min="6" max="6" width="7.42578125" style="12" hidden="1" customWidth="1" outlineLevel="1"/>
    <col min="7" max="7" width="8.85546875" style="12" hidden="1" customWidth="1" outlineLevel="1"/>
    <col min="8" max="8" width="7.42578125" style="12" hidden="1" customWidth="1" outlineLevel="1"/>
    <col min="9" max="9" width="7.28515625" style="12" hidden="1" customWidth="1" outlineLevel="1"/>
    <col min="10" max="10" width="8" style="12" hidden="1" customWidth="1" outlineLevel="1"/>
    <col min="11" max="11" width="6.140625" style="12" hidden="1" customWidth="1" outlineLevel="1"/>
    <col min="12" max="12" width="6.7109375" style="12" hidden="1" customWidth="1" outlineLevel="1"/>
    <col min="13" max="13" width="9.7109375" style="12" hidden="1" customWidth="1" outlineLevel="1"/>
    <col min="14" max="14" width="8" style="12" hidden="1" customWidth="1" outlineLevel="1"/>
    <col min="15" max="15" width="8.85546875" style="12" hidden="1" customWidth="1" outlineLevel="1"/>
    <col min="16" max="16" width="8.5703125" style="12" hidden="1" customWidth="1" outlineLevel="1"/>
    <col min="17" max="17" width="8.85546875" collapsed="1"/>
    <col min="19" max="19" width="10.28515625" customWidth="1"/>
    <col min="20" max="20" width="9.42578125" customWidth="1"/>
    <col min="21" max="21" width="11.140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85546875" customWidth="1"/>
    <col min="32" max="32" width="10.140625" customWidth="1"/>
    <col min="34" max="34" width="7.28515625" hidden="1" customWidth="1"/>
    <col min="35" max="35" width="16.28515625" hidden="1" customWidth="1"/>
  </cols>
  <sheetData>
    <row r="1" spans="1:35" ht="16.899999999999999" customHeight="1" x14ac:dyDescent="0.25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45" customHeight="1" x14ac:dyDescent="0.25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17" t="s">
        <v>1301</v>
      </c>
      <c r="T2" s="117"/>
      <c r="AH2" s="12" t="s">
        <v>1286</v>
      </c>
      <c r="AI2" s="22" t="s">
        <v>1364</v>
      </c>
    </row>
    <row r="3" spans="1:35" ht="15.75" thickBot="1" x14ac:dyDescent="0.3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5.75" thickBot="1" x14ac:dyDescent="0.3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3" t="s">
        <v>1286</v>
      </c>
      <c r="T4" s="83" t="s">
        <v>1287</v>
      </c>
      <c r="U4" s="83" t="s">
        <v>2213</v>
      </c>
      <c r="V4" s="83" t="s">
        <v>137</v>
      </c>
      <c r="W4" s="83" t="s">
        <v>1288</v>
      </c>
      <c r="X4" s="83" t="s">
        <v>1289</v>
      </c>
      <c r="Y4" s="83" t="s">
        <v>104</v>
      </c>
      <c r="Z4" s="83" t="s">
        <v>1290</v>
      </c>
      <c r="AA4" s="83" t="s">
        <v>1291</v>
      </c>
      <c r="AB4" s="83" t="s">
        <v>1292</v>
      </c>
      <c r="AC4" s="83" t="s">
        <v>2214</v>
      </c>
      <c r="AD4" s="83" t="s">
        <v>1293</v>
      </c>
      <c r="AE4" s="83" t="s">
        <v>2215</v>
      </c>
      <c r="AF4" s="83" t="s">
        <v>2216</v>
      </c>
      <c r="AG4" s="13"/>
      <c r="AH4" s="12" t="s">
        <v>2213</v>
      </c>
      <c r="AI4" s="22" t="s">
        <v>1482</v>
      </c>
    </row>
    <row r="5" spans="1:35" ht="15.75" thickBot="1" x14ac:dyDescent="0.3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4">
        <v>2010</v>
      </c>
      <c r="S5" s="86">
        <f>SUMIFS($F:$F,$A:$A,$S$2,$B:$B,$R5)</f>
        <v>220</v>
      </c>
      <c r="T5" s="86">
        <f>SUMIFS($H:$H,$A:$A,$S$2,$B:$B,$R5)</f>
        <v>56</v>
      </c>
      <c r="U5" s="104">
        <f>IFERROR(T5/S5,"-")</f>
        <v>0.25454545454545452</v>
      </c>
      <c r="V5" s="86">
        <f>SUMIFS($G:$G,$A:$A,$S$2,$B:$B,$R5)</f>
        <v>21</v>
      </c>
      <c r="W5" s="86">
        <f>SUMIFS($I:$I,$A:$A,$S$2,$B:$B,$R5)</f>
        <v>11</v>
      </c>
      <c r="X5" s="86">
        <f>SUMIFS($J:$J,$A:$A,$S$2,$B:$B,$R5)</f>
        <v>3</v>
      </c>
      <c r="Y5" s="86">
        <f>SUMIFS($K:$K,$A:$A,$S$2,$B:$B,$R5)</f>
        <v>7</v>
      </c>
      <c r="Z5" s="107">
        <f>SUMIFS($L:$L,$A:$A,$S$2,$B:$B,$R5)</f>
        <v>27</v>
      </c>
      <c r="AA5" s="86">
        <f>SUMIFS($M:$M,$A:$A,$S$2,$B:$B,$R5)</f>
        <v>3</v>
      </c>
      <c r="AB5" s="86">
        <f>SUMIFS($N:$N,$A:$A,$S$2,$B:$B,$R5)</f>
        <v>1</v>
      </c>
      <c r="AC5" s="105">
        <f>IFERROR(AA5/(AA5+AB5),"-")</f>
        <v>0.75</v>
      </c>
      <c r="AD5" s="86">
        <f>SUMIFS($O:$O,$A:$A,$S$2,$B:$B,$R5)</f>
        <v>30</v>
      </c>
      <c r="AE5" s="86">
        <f>SUMIFS($P:$P,$A:$A,$S$2,$B:$B,$R5)</f>
        <v>39</v>
      </c>
      <c r="AF5" s="106">
        <f>IFERROR(AE5/AD5,"-")</f>
        <v>1.3</v>
      </c>
      <c r="AH5" s="12" t="s">
        <v>137</v>
      </c>
      <c r="AI5" s="22" t="s">
        <v>1565</v>
      </c>
    </row>
    <row r="6" spans="1:35" ht="15.75" thickBot="1" x14ac:dyDescent="0.3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4">
        <v>2011</v>
      </c>
      <c r="S6" s="86">
        <f t="shared" ref="S6:S10" si="0">SUMIFS($F:$F,$A:$A,$S$2,$B:$B,$R6)</f>
        <v>520</v>
      </c>
      <c r="T6" s="86">
        <f t="shared" ref="T6:T10" si="1">SUMIFS($H:$H,$A:$A,$S$2,$B:$B,$R6)</f>
        <v>156</v>
      </c>
      <c r="U6" s="104">
        <f t="shared" ref="U6:U12" si="2">IFERROR(T6/S6,"-")</f>
        <v>0.3</v>
      </c>
      <c r="V6" s="86">
        <f t="shared" ref="V6:V10" si="3">SUMIFS($G:$G,$A:$A,$S$2,$B:$B,$R6)</f>
        <v>78</v>
      </c>
      <c r="W6" s="86">
        <f t="shared" ref="W6:W10" si="4">SUMIFS($I:$I,$A:$A,$S$2,$B:$B,$R6)</f>
        <v>39</v>
      </c>
      <c r="X6" s="86">
        <f t="shared" ref="X6:X10" si="5">SUMIFS($J:$J,$A:$A,$S$2,$B:$B,$R6)</f>
        <v>6</v>
      </c>
      <c r="Y6" s="86">
        <f t="shared" ref="Y6:Y10" si="6">SUMIFS($K:$K,$A:$A,$S$2,$B:$B,$R6)</f>
        <v>22</v>
      </c>
      <c r="Z6" s="107">
        <f t="shared" ref="Z6:Z10" si="7">SUMIFS($L:$L,$A:$A,$S$2,$B:$B,$R6)</f>
        <v>84</v>
      </c>
      <c r="AA6" s="86">
        <f t="shared" ref="AA6:AA10" si="8">SUMIFS($M:$M,$A:$A,$S$2,$B:$B,$R6)</f>
        <v>4</v>
      </c>
      <c r="AB6" s="86">
        <f t="shared" ref="AB6:AB10" si="9">SUMIFS($N:$N,$A:$A,$S$2,$B:$B,$R6)</f>
        <v>2</v>
      </c>
      <c r="AC6" s="105">
        <f t="shared" ref="AC6:AC12" si="10">IFERROR(AA6/(AA6+AB6),"-")</f>
        <v>0.66666666666666663</v>
      </c>
      <c r="AD6" s="86">
        <f t="shared" ref="AD6:AD10" si="11">SUMIFS($O:$O,$A:$A,$S$2,$B:$B,$R6)</f>
        <v>71</v>
      </c>
      <c r="AE6" s="86">
        <f t="shared" ref="AE6:AE10" si="12">SUMIFS($P:$P,$A:$A,$S$2,$B:$B,$R6)</f>
        <v>88</v>
      </c>
      <c r="AF6" s="106">
        <f t="shared" ref="AF6:AF12" si="13">IFERROR(AE6/AD6,"-")</f>
        <v>1.2394366197183098</v>
      </c>
      <c r="AH6" s="12" t="s">
        <v>1288</v>
      </c>
      <c r="AI6" s="22" t="s">
        <v>1300</v>
      </c>
    </row>
    <row r="7" spans="1:35" ht="15.75" thickBot="1" x14ac:dyDescent="0.3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4">
        <v>2012</v>
      </c>
      <c r="S7" s="86">
        <f t="shared" si="0"/>
        <v>547</v>
      </c>
      <c r="T7" s="86">
        <f t="shared" si="1"/>
        <v>147</v>
      </c>
      <c r="U7" s="104">
        <f t="shared" si="2"/>
        <v>0.26873857404021939</v>
      </c>
      <c r="V7" s="86">
        <f t="shared" si="3"/>
        <v>83</v>
      </c>
      <c r="W7" s="86">
        <f t="shared" si="4"/>
        <v>26</v>
      </c>
      <c r="X7" s="86">
        <f t="shared" si="5"/>
        <v>1</v>
      </c>
      <c r="Y7" s="86">
        <f t="shared" si="6"/>
        <v>32</v>
      </c>
      <c r="Z7" s="107">
        <f t="shared" si="7"/>
        <v>97</v>
      </c>
      <c r="AA7" s="86">
        <f t="shared" si="8"/>
        <v>13</v>
      </c>
      <c r="AB7" s="86">
        <f t="shared" si="9"/>
        <v>6</v>
      </c>
      <c r="AC7" s="105">
        <f t="shared" si="10"/>
        <v>0.68421052631578949</v>
      </c>
      <c r="AD7" s="86">
        <f t="shared" si="11"/>
        <v>65</v>
      </c>
      <c r="AE7" s="86">
        <f t="shared" si="12"/>
        <v>124</v>
      </c>
      <c r="AF7" s="106">
        <f t="shared" si="13"/>
        <v>1.9076923076923078</v>
      </c>
      <c r="AH7" s="12" t="s">
        <v>1289</v>
      </c>
      <c r="AI7" s="22" t="s">
        <v>1469</v>
      </c>
    </row>
    <row r="8" spans="1:35" ht="15.75" thickBot="1" x14ac:dyDescent="0.3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4">
        <v>2013</v>
      </c>
      <c r="S8" s="86">
        <f t="shared" si="0"/>
        <v>554</v>
      </c>
      <c r="T8" s="86">
        <f t="shared" si="1"/>
        <v>164</v>
      </c>
      <c r="U8" s="104">
        <f t="shared" si="2"/>
        <v>0.29602888086642598</v>
      </c>
      <c r="V8" s="86">
        <f t="shared" si="3"/>
        <v>79</v>
      </c>
      <c r="W8" s="86">
        <f t="shared" si="4"/>
        <v>30</v>
      </c>
      <c r="X8" s="86">
        <f t="shared" si="5"/>
        <v>3</v>
      </c>
      <c r="Y8" s="86">
        <f t="shared" si="6"/>
        <v>24</v>
      </c>
      <c r="Z8" s="107">
        <f t="shared" si="7"/>
        <v>84</v>
      </c>
      <c r="AA8" s="86">
        <f t="shared" si="8"/>
        <v>2</v>
      </c>
      <c r="AB8" s="86">
        <f t="shared" si="9"/>
        <v>1</v>
      </c>
      <c r="AC8" s="105">
        <f t="shared" si="10"/>
        <v>0.66666666666666663</v>
      </c>
      <c r="AD8" s="86">
        <f t="shared" si="11"/>
        <v>38</v>
      </c>
      <c r="AE8" s="86">
        <f t="shared" si="12"/>
        <v>90</v>
      </c>
      <c r="AF8" s="106">
        <f t="shared" si="13"/>
        <v>2.3684210526315788</v>
      </c>
      <c r="AH8" s="12" t="s">
        <v>104</v>
      </c>
      <c r="AI8" s="22" t="s">
        <v>113</v>
      </c>
    </row>
    <row r="9" spans="1:35" ht="15.75" thickBot="1" x14ac:dyDescent="0.3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4">
        <v>2014</v>
      </c>
      <c r="S9" s="86">
        <f t="shared" si="0"/>
        <v>403</v>
      </c>
      <c r="T9" s="86">
        <f t="shared" si="1"/>
        <v>94</v>
      </c>
      <c r="U9" s="104">
        <f t="shared" si="2"/>
        <v>0.23325062034739455</v>
      </c>
      <c r="V9" s="86">
        <f t="shared" si="3"/>
        <v>46</v>
      </c>
      <c r="W9" s="86">
        <f t="shared" si="4"/>
        <v>23</v>
      </c>
      <c r="X9" s="86">
        <f t="shared" si="5"/>
        <v>0</v>
      </c>
      <c r="Y9" s="86">
        <f t="shared" si="6"/>
        <v>15</v>
      </c>
      <c r="Z9" s="107">
        <f t="shared" si="7"/>
        <v>49</v>
      </c>
      <c r="AA9" s="86">
        <f t="shared" si="8"/>
        <v>3</v>
      </c>
      <c r="AB9" s="86">
        <f t="shared" si="9"/>
        <v>1</v>
      </c>
      <c r="AC9" s="105">
        <f t="shared" si="10"/>
        <v>0.75</v>
      </c>
      <c r="AD9" s="86">
        <f t="shared" si="11"/>
        <v>37</v>
      </c>
      <c r="AE9" s="86">
        <f t="shared" si="12"/>
        <v>80</v>
      </c>
      <c r="AF9" s="106">
        <f t="shared" si="13"/>
        <v>2.1621621621621623</v>
      </c>
      <c r="AH9" s="12" t="s">
        <v>1290</v>
      </c>
      <c r="AI9" s="22" t="s">
        <v>1549</v>
      </c>
    </row>
    <row r="10" spans="1:35" ht="15.75" thickBot="1" x14ac:dyDescent="0.3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4">
        <v>2015</v>
      </c>
      <c r="S10" s="86">
        <f t="shared" si="0"/>
        <v>478</v>
      </c>
      <c r="T10" s="86">
        <f t="shared" si="1"/>
        <v>132</v>
      </c>
      <c r="U10" s="104">
        <f t="shared" si="2"/>
        <v>0.27615062761506276</v>
      </c>
      <c r="V10" s="86">
        <f t="shared" si="3"/>
        <v>57</v>
      </c>
      <c r="W10" s="86">
        <f t="shared" si="4"/>
        <v>34</v>
      </c>
      <c r="X10" s="86">
        <f t="shared" si="5"/>
        <v>1</v>
      </c>
      <c r="Y10" s="86">
        <f t="shared" si="6"/>
        <v>19</v>
      </c>
      <c r="Z10" s="107">
        <f t="shared" si="7"/>
        <v>67</v>
      </c>
      <c r="AA10" s="86">
        <f t="shared" si="8"/>
        <v>0</v>
      </c>
      <c r="AB10" s="86">
        <f t="shared" si="9"/>
        <v>0</v>
      </c>
      <c r="AC10" s="105" t="str">
        <f t="shared" si="10"/>
        <v>-</v>
      </c>
      <c r="AD10" s="86">
        <f t="shared" si="11"/>
        <v>45</v>
      </c>
      <c r="AE10" s="86">
        <f t="shared" si="12"/>
        <v>85</v>
      </c>
      <c r="AF10" s="106">
        <f t="shared" si="13"/>
        <v>1.8888888888888888</v>
      </c>
      <c r="AH10" s="12" t="s">
        <v>1291</v>
      </c>
      <c r="AI10" s="22" t="s">
        <v>1654</v>
      </c>
    </row>
    <row r="11" spans="1:35" ht="15.75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350000000000001" customHeight="1" thickBot="1" x14ac:dyDescent="0.3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2" t="s">
        <v>2217</v>
      </c>
      <c r="S12" s="80">
        <f>SUM(S5:S10)</f>
        <v>2722</v>
      </c>
      <c r="T12" s="80">
        <f t="shared" ref="T12:AE12" si="14">SUM(T5:T10)</f>
        <v>749</v>
      </c>
      <c r="U12" s="103">
        <f t="shared" si="2"/>
        <v>0.27516531961792801</v>
      </c>
      <c r="V12" s="80">
        <f t="shared" si="14"/>
        <v>364</v>
      </c>
      <c r="W12" s="80">
        <f t="shared" si="14"/>
        <v>163</v>
      </c>
      <c r="X12" s="80">
        <f t="shared" si="14"/>
        <v>14</v>
      </c>
      <c r="Y12" s="80">
        <f t="shared" si="14"/>
        <v>119</v>
      </c>
      <c r="Z12" s="80">
        <f t="shared" si="14"/>
        <v>408</v>
      </c>
      <c r="AA12" s="80">
        <f t="shared" si="14"/>
        <v>25</v>
      </c>
      <c r="AB12" s="80">
        <f t="shared" si="14"/>
        <v>11</v>
      </c>
      <c r="AC12" s="81">
        <f t="shared" si="10"/>
        <v>0.69444444444444442</v>
      </c>
      <c r="AD12" s="80">
        <f t="shared" si="14"/>
        <v>286</v>
      </c>
      <c r="AE12" s="80">
        <f t="shared" si="14"/>
        <v>506</v>
      </c>
      <c r="AF12" s="102">
        <f t="shared" si="13"/>
        <v>1.7692307692307692</v>
      </c>
      <c r="AH12" s="12" t="s">
        <v>2214</v>
      </c>
      <c r="AI12" s="22" t="s">
        <v>1490</v>
      </c>
    </row>
    <row r="13" spans="1:35" x14ac:dyDescent="0.25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ht="15.75" x14ac:dyDescent="0.25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X14" s="112" t="s">
        <v>2225</v>
      </c>
      <c r="Z14" s="101" t="s">
        <v>1291</v>
      </c>
      <c r="AB14" s="17" t="s">
        <v>2226</v>
      </c>
      <c r="AD14" s="101" t="s">
        <v>2214</v>
      </c>
      <c r="AH14" s="12" t="s">
        <v>2215</v>
      </c>
      <c r="AI14" s="22" t="s">
        <v>1553</v>
      </c>
    </row>
    <row r="15" spans="1:35" x14ac:dyDescent="0.25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2216</v>
      </c>
      <c r="AI15" s="22" t="s">
        <v>1725</v>
      </c>
    </row>
    <row r="16" spans="1:35" x14ac:dyDescent="0.25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5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5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5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5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5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5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5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5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5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5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5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5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5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5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5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5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5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5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5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5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5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ht="15.75" thickBot="1" x14ac:dyDescent="0.3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X38" s="108"/>
      <c r="Y38" s="108"/>
      <c r="Z38" s="108"/>
      <c r="AA38" s="108"/>
      <c r="AB38" s="108"/>
      <c r="AC38" s="109"/>
      <c r="AI38" s="22" t="s">
        <v>1739</v>
      </c>
    </row>
    <row r="39" spans="1:35" ht="15.75" thickBot="1" x14ac:dyDescent="0.3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X39" s="108"/>
      <c r="Y39" s="108"/>
      <c r="Z39" s="110" t="s">
        <v>1286</v>
      </c>
      <c r="AA39" s="110" t="s">
        <v>1287</v>
      </c>
      <c r="AB39" s="108"/>
      <c r="AC39" s="109"/>
      <c r="AI39" s="22" t="s">
        <v>1577</v>
      </c>
    </row>
    <row r="40" spans="1:35" ht="15.75" thickBot="1" x14ac:dyDescent="0.3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X40" s="108"/>
      <c r="Y40" s="111">
        <v>2010</v>
      </c>
      <c r="Z40" s="108">
        <f>INDEX($S$5:$AF$10,MATCH($Y40,$R$5:$R$10,0),MATCH(Z$39,$S$4:$AF$4,0))</f>
        <v>220</v>
      </c>
      <c r="AA40" s="108">
        <f>INDEX($S$5:$AF$10,MATCH($Y40,$R$5:$R$10,0),MATCH(AA$39,$S$4:$AF$4,0))</f>
        <v>56</v>
      </c>
      <c r="AB40" s="108"/>
      <c r="AC40" s="109"/>
      <c r="AI40" s="22" t="s">
        <v>115</v>
      </c>
    </row>
    <row r="41" spans="1:35" ht="15.75" thickBot="1" x14ac:dyDescent="0.3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X41" s="108"/>
      <c r="Y41" s="111">
        <v>2011</v>
      </c>
      <c r="Z41" s="108">
        <f t="shared" ref="Z41:AA45" si="15">INDEX($S$5:$AF$10,MATCH($Y41,$R$5:$R$10,0),MATCH(Z$39,$S$4:$AF$4,0))</f>
        <v>520</v>
      </c>
      <c r="AA41" s="108">
        <f t="shared" si="15"/>
        <v>156</v>
      </c>
      <c r="AB41" s="108"/>
      <c r="AC41" s="109"/>
      <c r="AI41" s="22" t="s">
        <v>1696</v>
      </c>
    </row>
    <row r="42" spans="1:35" ht="15.75" thickBot="1" x14ac:dyDescent="0.3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X42" s="108"/>
      <c r="Y42" s="111">
        <v>2012</v>
      </c>
      <c r="Z42" s="108">
        <f t="shared" si="15"/>
        <v>547</v>
      </c>
      <c r="AA42" s="108">
        <f t="shared" si="15"/>
        <v>147</v>
      </c>
      <c r="AB42" s="108"/>
      <c r="AC42" s="109"/>
      <c r="AI42" s="22" t="s">
        <v>1846</v>
      </c>
    </row>
    <row r="43" spans="1:35" ht="15.75" thickBot="1" x14ac:dyDescent="0.3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X43" s="108"/>
      <c r="Y43" s="111">
        <v>2013</v>
      </c>
      <c r="Z43" s="108">
        <f t="shared" si="15"/>
        <v>554</v>
      </c>
      <c r="AA43" s="108">
        <f t="shared" si="15"/>
        <v>164</v>
      </c>
      <c r="AB43" s="108"/>
      <c r="AC43" s="109"/>
      <c r="AI43" s="22" t="s">
        <v>1545</v>
      </c>
    </row>
    <row r="44" spans="1:35" ht="15.75" thickBot="1" x14ac:dyDescent="0.3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X44" s="108"/>
      <c r="Y44" s="111">
        <v>2014</v>
      </c>
      <c r="Z44" s="108">
        <f t="shared" si="15"/>
        <v>403</v>
      </c>
      <c r="AA44" s="108">
        <f t="shared" si="15"/>
        <v>94</v>
      </c>
      <c r="AB44" s="108"/>
      <c r="AC44" s="109"/>
      <c r="AI44" s="22" t="s">
        <v>1671</v>
      </c>
    </row>
    <row r="45" spans="1:35" ht="15.75" thickBot="1" x14ac:dyDescent="0.3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X45" s="108"/>
      <c r="Y45" s="111">
        <v>2015</v>
      </c>
      <c r="Z45" s="108">
        <f t="shared" si="15"/>
        <v>478</v>
      </c>
      <c r="AA45" s="108">
        <f t="shared" si="15"/>
        <v>132</v>
      </c>
      <c r="AB45" s="108"/>
      <c r="AC45" s="109"/>
      <c r="AI45" s="22" t="s">
        <v>1771</v>
      </c>
    </row>
    <row r="46" spans="1:35" x14ac:dyDescent="0.25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X46" s="108"/>
      <c r="Y46" s="108"/>
      <c r="Z46" s="108"/>
      <c r="AA46" s="108"/>
      <c r="AB46" s="108"/>
      <c r="AC46" s="109"/>
      <c r="AI46" s="22" t="s">
        <v>1615</v>
      </c>
    </row>
    <row r="47" spans="1:35" x14ac:dyDescent="0.25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X47" s="43"/>
      <c r="Y47" s="43"/>
      <c r="Z47" s="43"/>
      <c r="AA47" s="43"/>
      <c r="AB47" s="43"/>
      <c r="AI47" s="22" t="s">
        <v>1727</v>
      </c>
    </row>
    <row r="48" spans="1:35" x14ac:dyDescent="0.25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5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5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5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5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5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5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5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5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5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5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5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5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5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5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5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5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5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5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5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5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5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5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5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5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5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5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5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5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5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5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5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5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5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5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5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5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5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5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5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5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5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5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5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5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5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5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5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5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5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5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5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5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5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5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5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5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5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5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5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5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5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5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5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5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5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5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5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5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5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5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5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5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5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5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5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5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5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5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5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5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5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5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5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5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5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5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5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5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5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5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5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5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5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5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5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5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5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5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5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5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5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5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5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5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5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5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5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5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5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5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5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5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5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5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5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5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5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5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5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5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5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5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5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5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5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5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5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5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5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5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5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5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5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5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5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5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5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5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5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5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5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5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5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5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5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5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5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5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5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5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5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5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5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5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5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5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5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5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5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5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5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5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5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5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5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5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5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5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5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5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5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5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5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5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5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5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5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5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5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5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5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5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5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5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5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5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5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5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5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5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5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5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5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5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5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5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5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5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5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5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5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5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5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5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5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5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5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5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5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5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5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5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5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5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5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5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5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5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5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5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5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5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5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5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5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5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5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5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5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5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5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5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5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5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5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5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5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5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5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5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5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5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5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5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5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5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5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5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5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5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5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5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5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5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5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5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5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5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5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5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5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5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5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5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5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5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5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5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5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5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5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5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5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5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5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5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5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5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5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5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5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5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5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5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5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5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5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5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5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5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5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5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5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5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5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5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5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5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5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5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5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5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5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5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5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5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5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5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5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5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5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5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5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5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5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5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5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5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5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5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5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5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5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5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5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5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5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5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5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5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5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5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5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5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5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5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5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5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5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5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5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5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5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5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5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5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5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5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5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5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5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5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5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5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5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5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5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5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5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5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5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5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5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5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5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5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5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5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5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5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5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5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5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5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5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5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5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5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5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5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5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5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5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5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5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5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5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5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5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5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5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5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5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5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5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5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5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5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5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5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5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5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5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5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5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5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5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5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5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5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5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5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5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5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5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5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5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5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5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5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5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5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5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5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5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5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5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5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5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5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5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5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5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5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5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5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5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5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5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5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5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5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5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5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5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5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5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5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5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5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5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5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5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5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5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5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5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5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5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5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5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5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5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5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5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5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5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5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5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5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5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5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5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5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5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5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5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5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5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5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5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5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5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5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5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5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5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5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5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5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5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5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5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5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5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5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5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5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5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5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5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5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5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5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5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5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5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5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5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5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5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5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5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5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5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5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5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5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5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5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5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5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5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5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5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5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5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5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5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5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5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5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5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5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5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5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5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5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5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5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5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5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5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5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5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5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5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5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5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5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5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5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5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5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5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5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5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5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5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5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5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5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5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5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5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5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5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5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5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5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5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5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5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5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5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5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5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5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5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5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5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5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5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5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5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5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5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5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5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5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5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5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5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5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5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5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5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5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5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5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5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5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5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5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5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5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5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5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5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5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5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5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5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5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5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5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5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5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5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5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5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5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5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5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5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5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5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5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5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5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5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5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5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5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5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5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5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5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5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5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5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5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5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5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5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5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5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5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5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5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5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5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5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5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5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5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5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5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5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5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5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5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5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5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5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5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5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5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5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5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5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5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5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5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5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5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5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5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5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5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5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5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5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5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5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5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5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5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5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5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5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5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5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5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5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5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5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5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5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5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5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5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5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5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5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5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5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5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5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5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5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5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5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5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5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5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5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5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5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5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5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5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5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5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5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5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5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5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5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5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5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5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5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5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5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5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5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5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5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5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5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5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5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5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5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5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5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5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5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5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5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5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5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5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5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5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5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5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5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5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5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5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5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5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5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5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5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5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5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5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5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5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5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5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5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5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5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5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5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5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5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5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5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5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5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5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5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5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5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5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5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5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5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5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5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5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5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5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5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5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5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5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5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5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5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5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5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5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5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5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5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5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5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5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5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5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5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5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5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5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5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5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5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5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5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5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5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5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5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5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5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5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5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5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5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5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5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5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5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5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5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5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5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5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5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5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5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5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5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5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5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5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5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5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5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5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5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5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5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5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5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5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5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5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5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5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5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5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5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5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5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5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5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5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5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5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5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5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5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5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5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5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5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5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5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5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5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5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5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5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5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5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5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5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5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5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5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5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5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5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5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5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5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5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5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5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5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5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5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5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5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5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5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5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5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5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5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5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5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5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5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5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5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5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5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5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5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5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5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5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5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5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5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5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5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5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5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5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5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5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5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5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5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5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5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5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5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5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5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5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5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5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5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5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5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5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5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5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5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5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5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5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5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5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5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5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5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5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5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5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5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5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5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5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5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5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5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5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5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5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5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5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5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5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5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5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5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5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5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5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5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5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5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5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5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5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5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5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5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5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5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5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5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5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5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5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5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5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5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5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5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5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5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5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5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5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5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5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5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5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5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5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5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5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5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5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5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5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5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5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5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5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5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5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5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5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5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5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5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5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5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5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5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5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5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5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5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5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5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5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5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5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5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5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5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5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5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5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5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5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5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5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5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5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5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5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5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5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5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5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5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5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5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5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5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5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5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5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5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5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5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5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5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5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5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5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5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5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5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5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5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5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5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5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5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5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5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5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5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5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5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5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5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5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5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5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5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5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5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5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5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5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5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5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5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5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5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5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5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5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5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5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5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5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5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5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5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5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5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5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5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5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5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5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5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5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5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5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5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5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5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5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5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5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5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5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5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5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5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5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5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5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5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5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5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5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5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5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5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5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5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5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5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5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5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5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5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5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5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5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5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5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5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5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5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5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5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5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5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5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5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5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5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5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5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5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5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5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5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5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5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5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5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5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5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5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5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5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5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5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5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5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5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5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5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5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5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5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5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5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5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5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5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5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5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5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5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5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5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5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5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5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5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5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5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5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5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5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5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5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5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5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5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5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5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5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5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5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5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5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5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5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5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5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5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5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5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5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5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5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5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5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5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5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5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5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5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5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5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5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5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5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5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5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5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5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5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5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5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5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5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5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5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5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5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5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5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5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5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5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5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5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5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5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5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5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5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5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5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5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5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5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5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5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5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5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5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5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5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5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5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5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5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5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5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5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5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5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5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5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5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5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5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5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5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5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5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5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5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5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5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5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5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5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5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5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5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5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5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5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5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5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5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5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5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5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5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5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5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5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5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5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5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5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5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5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5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5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5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5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5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5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5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5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5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5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5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5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5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5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5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5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5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5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5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5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5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5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5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5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5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5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5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5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5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5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5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5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5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5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5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5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5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5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5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5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5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5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5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5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5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5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5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5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5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5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5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5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5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5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5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5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5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5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5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5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5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5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5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5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5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5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5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5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5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5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5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5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5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5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5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5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5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5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5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5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5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5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5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5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5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5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5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5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5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5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5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5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5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5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5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5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5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5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5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5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5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5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5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5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5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5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5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5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5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5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5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5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5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5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5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5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5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5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5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5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5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5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5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5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5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5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5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5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5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5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5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5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5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5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5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5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5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5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5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5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5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5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5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5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5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5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5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5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5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5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5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5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5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5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5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5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5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5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5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5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5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5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5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5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5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5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5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5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5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5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5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5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5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5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5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5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5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5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5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5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5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5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5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5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5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5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5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5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5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5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5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5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5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5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5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5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5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5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5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5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5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5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5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5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5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5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5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5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5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5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5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5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5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5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5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5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5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5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5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5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5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5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5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5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5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5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5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5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5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5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5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5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5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5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5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5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5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5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5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5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5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5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5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5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5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5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5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5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5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5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5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5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5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5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5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5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5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5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5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5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5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5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5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5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5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5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5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5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5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5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5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5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5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5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5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5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5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5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5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5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5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5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5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5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5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5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5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5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5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5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5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5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5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5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5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5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5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5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5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5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5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5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5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5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5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5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5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5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5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5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5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5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5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5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5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5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5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5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5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5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5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5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5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5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5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5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5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5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5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5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5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5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5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5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5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5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5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5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5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5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5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5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5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5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5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5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5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5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5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5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5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5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5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5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5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5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5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5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5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5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5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5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5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5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5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5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5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5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5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5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5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5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5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5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5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5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5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5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5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5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5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5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5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5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5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5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5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5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5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5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5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5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5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5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5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5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5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5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5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5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5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5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5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5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5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5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5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5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5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5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5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5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5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5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5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5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5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5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5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5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5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5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5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5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5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5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5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5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5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5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5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5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5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5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5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5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5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5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5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5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5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5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5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5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5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5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5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5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5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5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5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5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5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5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5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5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5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5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5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5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5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5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5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5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5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5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5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5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5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5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5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5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5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5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5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5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5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5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5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5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5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5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5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5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5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5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5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5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5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5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5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5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5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5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5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5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5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5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5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5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5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5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5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5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5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5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5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5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5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5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5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5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5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5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5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5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5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5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5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5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5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5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5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5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5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5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5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5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5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5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5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5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5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5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5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5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5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5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5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5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5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5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5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5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5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5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5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5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5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5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5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5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5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5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5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5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5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5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5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5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5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5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5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5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5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5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5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5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5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5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5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5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5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5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5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5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5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5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5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5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5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5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5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5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5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5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5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5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5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5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5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5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5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5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5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5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5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5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5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5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5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5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5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5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5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5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5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5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5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5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5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5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5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5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5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5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5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5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5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5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5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5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5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5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5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5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5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5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5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5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5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5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5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5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5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5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5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5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5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5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5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5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5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5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5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5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5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5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5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5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5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5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5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5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5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5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5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5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5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5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5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5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5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5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5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5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5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5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5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5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5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5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5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5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5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5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5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5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5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5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5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5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5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5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5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5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5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5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5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5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5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5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5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5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5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5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5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5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5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5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5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5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5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5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5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5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5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5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5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5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5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5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5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5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5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5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5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5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5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5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5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5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5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5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5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5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5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5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5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5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5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5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5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5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5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5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5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5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5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5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5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5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5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5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5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5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5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5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5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5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5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5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5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5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5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5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5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5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5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5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5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5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5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5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5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5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5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5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5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5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5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5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5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5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5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5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5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5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5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5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5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5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5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5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5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5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5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5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5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5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5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5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5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5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5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5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5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5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5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5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5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5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5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5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5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5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5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5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5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5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5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5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5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5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5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5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5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5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5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5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5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5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5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5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5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5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5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5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5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5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5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5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5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5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5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5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5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5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5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5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5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5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5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5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5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5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5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5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5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5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5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5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5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5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5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5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5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5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5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5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5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5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5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5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5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5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5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5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5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5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5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5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5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5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5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5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5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5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5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5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5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5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5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5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5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5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5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5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5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5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5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5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5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5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5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5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5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5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5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5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5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5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5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5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5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5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5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5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5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5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5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5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5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5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5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5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5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5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5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5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5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5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5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5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5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5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5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5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5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5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5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5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5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5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5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5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5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5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5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5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5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5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5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5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5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5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5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5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5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5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5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5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5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5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5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5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5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5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5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5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5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5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5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5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5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5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5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5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5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5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5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5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5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5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5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5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5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5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5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5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5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5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5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5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5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5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5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5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5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5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5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5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5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5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5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5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5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5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5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5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5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5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5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5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5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5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5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5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5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5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5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5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5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5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5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5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5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5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5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5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5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5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5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5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5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5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5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5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5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5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5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5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5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5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5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5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5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5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5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5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5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5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5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5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5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5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5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5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5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5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5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5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5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5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5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5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5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5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5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5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5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5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5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5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5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5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5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5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5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5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5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5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5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5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5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5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5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5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5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5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5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5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5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5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5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5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5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5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5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5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5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5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5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5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5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5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5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5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5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5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5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5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5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5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5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5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5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5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5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5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5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5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5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5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5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5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5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5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5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5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5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5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5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5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5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5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5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5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5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5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5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5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5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5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5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5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5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5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5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5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5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5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5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5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5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5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5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5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5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5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5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5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5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5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5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5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5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5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5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5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5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5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5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5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5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5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5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5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5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5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5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5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5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5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5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5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5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5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5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5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5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5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5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5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5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5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5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5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5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5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5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5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5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5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5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5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5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5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5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5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5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5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5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5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5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5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5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5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5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5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5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5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5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5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5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5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5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5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5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5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5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5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5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5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5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5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5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5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5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5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5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5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5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5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5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5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5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5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5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5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5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5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5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5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5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5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5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5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5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5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5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5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5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5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5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5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5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5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5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5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5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5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5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5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5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5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5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5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5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5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5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5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5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5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5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5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5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5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5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5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5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5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5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5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5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5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5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5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5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5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5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5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5">
      <colorScale>
        <cfvo type="min"/>
        <cfvo type="max"/>
        <color rgb="FFFCFCFF"/>
        <color rgb="FF63BE7B"/>
      </colorScale>
    </cfRule>
  </conditionalFormatting>
  <conditionalFormatting sqref="Z5:Z10">
    <cfRule type="colorScale" priority="4">
      <colorScale>
        <cfvo type="min"/>
        <cfvo type="max"/>
        <color rgb="FFFCFCFF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CFCFF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Z14 AD14" xr:uid="{8AACC8ED-C88A-4AC6-983E-A8C5315DAFE6}">
      <formula1>$AH$2:$AH$15</formula1>
    </dataValidation>
  </dataValidation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G61"/>
  <sheetViews>
    <sheetView showGridLines="0" zoomScale="80" zoomScaleNormal="80" workbookViewId="0">
      <selection activeCell="B2" sqref="B2"/>
    </sheetView>
  </sheetViews>
  <sheetFormatPr defaultRowHeight="15" x14ac:dyDescent="0.25"/>
  <cols>
    <col min="1" max="1" width="9.85546875" style="33" customWidth="1"/>
    <col min="2" max="2" width="9.28515625" style="15" customWidth="1"/>
    <col min="3" max="3" width="13" style="18" customWidth="1"/>
    <col min="4" max="4" width="5.28515625" customWidth="1"/>
  </cols>
  <sheetData>
    <row r="1" spans="1:7" x14ac:dyDescent="0.25">
      <c r="A1" s="61" t="s">
        <v>100</v>
      </c>
      <c r="B1" s="48" t="s">
        <v>2</v>
      </c>
      <c r="C1" s="48" t="s">
        <v>2227</v>
      </c>
      <c r="D1" s="113">
        <v>0.25</v>
      </c>
      <c r="E1" s="113">
        <v>0.5</v>
      </c>
      <c r="F1" s="113">
        <v>0.75</v>
      </c>
      <c r="G1" s="113">
        <v>1</v>
      </c>
    </row>
    <row r="2" spans="1:7" x14ac:dyDescent="0.25">
      <c r="A2" s="33">
        <v>42370</v>
      </c>
      <c r="B2" s="15">
        <f ca="1">RANDBETWEEN(5000,10000)</f>
        <v>6061</v>
      </c>
      <c r="C2" s="18">
        <f ca="1">PERCENTRANK(B:B,B2)</f>
        <v>0.254</v>
      </c>
      <c r="D2" t="str">
        <f ca="1">IF($C2&lt;=D$1,$B2,"")</f>
        <v/>
      </c>
      <c r="E2">
        <f ca="1">IF(AND($C2&gt;D$1,$C2&lt;=E$1),$B2,"")</f>
        <v>6061</v>
      </c>
      <c r="F2" t="str">
        <f ca="1">IF(AND($C2&gt;E$1,$C2&lt;=F$1),$B2,"")</f>
        <v/>
      </c>
      <c r="G2" t="str">
        <f ca="1">IF(AND($C2&gt;F$1,$C2&lt;=G$1),$B2,"")</f>
        <v/>
      </c>
    </row>
    <row r="3" spans="1:7" x14ac:dyDescent="0.25">
      <c r="A3" s="33">
        <v>42371</v>
      </c>
      <c r="B3" s="15">
        <f t="shared" ref="B3:B61" ca="1" si="0">RANDBETWEEN(5000,10000)</f>
        <v>5467</v>
      </c>
      <c r="C3" s="18">
        <f t="shared" ref="C3:C61" ca="1" si="1">PERCENTRANK(B:B,B3)</f>
        <v>1.6E-2</v>
      </c>
      <c r="D3">
        <f t="shared" ref="D3:D61" ca="1" si="2">IF($C3&lt;=D$1,$B3,"")</f>
        <v>5467</v>
      </c>
      <c r="E3" t="str">
        <f t="shared" ref="E3:G61" ca="1" si="3">IF(AND($C3&gt;D$1,$C3&lt;=E$1),$B3,"")</f>
        <v/>
      </c>
      <c r="F3" t="str">
        <f t="shared" ca="1" si="3"/>
        <v/>
      </c>
      <c r="G3" t="str">
        <f t="shared" ca="1" si="3"/>
        <v/>
      </c>
    </row>
    <row r="4" spans="1:7" x14ac:dyDescent="0.25">
      <c r="A4" s="33">
        <v>42372</v>
      </c>
      <c r="B4" s="15">
        <f t="shared" ca="1" si="0"/>
        <v>6057</v>
      </c>
      <c r="C4" s="18">
        <f t="shared" ca="1" si="1"/>
        <v>0.23699999999999999</v>
      </c>
      <c r="D4">
        <f t="shared" ca="1" si="2"/>
        <v>6057</v>
      </c>
      <c r="E4" t="str">
        <f t="shared" ca="1" si="3"/>
        <v/>
      </c>
      <c r="F4" t="str">
        <f t="shared" ca="1" si="3"/>
        <v/>
      </c>
      <c r="G4" t="str">
        <f t="shared" ca="1" si="3"/>
        <v/>
      </c>
    </row>
    <row r="5" spans="1:7" x14ac:dyDescent="0.25">
      <c r="A5" s="33">
        <v>42373</v>
      </c>
      <c r="B5" s="15">
        <f t="shared" ca="1" si="0"/>
        <v>9982</v>
      </c>
      <c r="C5" s="18">
        <f t="shared" ca="1" si="1"/>
        <v>1</v>
      </c>
      <c r="D5" t="str">
        <f t="shared" ca="1" si="2"/>
        <v/>
      </c>
      <c r="E5" t="str">
        <f t="shared" ca="1" si="3"/>
        <v/>
      </c>
      <c r="F5" t="str">
        <f t="shared" ca="1" si="3"/>
        <v/>
      </c>
      <c r="G5">
        <f t="shared" ca="1" si="3"/>
        <v>9982</v>
      </c>
    </row>
    <row r="6" spans="1:7" x14ac:dyDescent="0.25">
      <c r="A6" s="33">
        <v>42374</v>
      </c>
      <c r="B6" s="15">
        <f t="shared" ca="1" si="0"/>
        <v>5847</v>
      </c>
      <c r="C6" s="18">
        <f t="shared" ca="1" si="1"/>
        <v>0.16900000000000001</v>
      </c>
      <c r="D6">
        <f t="shared" ca="1" si="2"/>
        <v>5847</v>
      </c>
      <c r="E6" t="str">
        <f t="shared" ca="1" si="3"/>
        <v/>
      </c>
      <c r="F6" t="str">
        <f t="shared" ca="1" si="3"/>
        <v/>
      </c>
      <c r="G6" t="str">
        <f t="shared" ca="1" si="3"/>
        <v/>
      </c>
    </row>
    <row r="7" spans="1:7" x14ac:dyDescent="0.25">
      <c r="A7" s="33">
        <v>42375</v>
      </c>
      <c r="B7" s="15">
        <f t="shared" ca="1" si="0"/>
        <v>7912</v>
      </c>
      <c r="C7" s="18">
        <f t="shared" ca="1" si="1"/>
        <v>0.627</v>
      </c>
      <c r="D7" t="str">
        <f t="shared" ca="1" si="2"/>
        <v/>
      </c>
      <c r="E7" t="str">
        <f t="shared" ca="1" si="3"/>
        <v/>
      </c>
      <c r="F7">
        <f t="shared" ca="1" si="3"/>
        <v>7912</v>
      </c>
      <c r="G7" t="str">
        <f t="shared" ca="1" si="3"/>
        <v/>
      </c>
    </row>
    <row r="8" spans="1:7" x14ac:dyDescent="0.25">
      <c r="A8" s="33">
        <v>42376</v>
      </c>
      <c r="B8" s="15">
        <f t="shared" ca="1" si="0"/>
        <v>5803</v>
      </c>
      <c r="C8" s="18">
        <f t="shared" ca="1" si="1"/>
        <v>0.152</v>
      </c>
      <c r="D8">
        <f t="shared" ca="1" si="2"/>
        <v>5803</v>
      </c>
      <c r="E8" t="str">
        <f t="shared" ca="1" si="3"/>
        <v/>
      </c>
      <c r="F8" t="str">
        <f t="shared" ca="1" si="3"/>
        <v/>
      </c>
      <c r="G8" t="str">
        <f t="shared" ca="1" si="3"/>
        <v/>
      </c>
    </row>
    <row r="9" spans="1:7" x14ac:dyDescent="0.25">
      <c r="A9" s="33">
        <v>42377</v>
      </c>
      <c r="B9" s="15">
        <f t="shared" ca="1" si="0"/>
        <v>5883</v>
      </c>
      <c r="C9" s="18">
        <f t="shared" ca="1" si="1"/>
        <v>0.186</v>
      </c>
      <c r="D9">
        <f t="shared" ca="1" si="2"/>
        <v>5883</v>
      </c>
      <c r="E9" t="str">
        <f t="shared" ca="1" si="3"/>
        <v/>
      </c>
      <c r="F9" t="str">
        <f t="shared" ca="1" si="3"/>
        <v/>
      </c>
      <c r="G9" t="str">
        <f t="shared" ca="1" si="3"/>
        <v/>
      </c>
    </row>
    <row r="10" spans="1:7" x14ac:dyDescent="0.25">
      <c r="A10" s="33">
        <v>42378</v>
      </c>
      <c r="B10" s="15">
        <f t="shared" ca="1" si="0"/>
        <v>9418</v>
      </c>
      <c r="C10" s="18">
        <f t="shared" ca="1" si="1"/>
        <v>0.91500000000000004</v>
      </c>
      <c r="D10" t="str">
        <f t="shared" ca="1" si="2"/>
        <v/>
      </c>
      <c r="E10" t="str">
        <f t="shared" ca="1" si="3"/>
        <v/>
      </c>
      <c r="F10" t="str">
        <f t="shared" ca="1" si="3"/>
        <v/>
      </c>
      <c r="G10">
        <f t="shared" ca="1" si="3"/>
        <v>9418</v>
      </c>
    </row>
    <row r="11" spans="1:7" x14ac:dyDescent="0.25">
      <c r="A11" s="33">
        <v>42379</v>
      </c>
      <c r="B11" s="15">
        <f t="shared" ca="1" si="0"/>
        <v>7280</v>
      </c>
      <c r="C11" s="18">
        <f t="shared" ca="1" si="1"/>
        <v>0.49099999999999999</v>
      </c>
      <c r="D11" t="str">
        <f t="shared" ca="1" si="2"/>
        <v/>
      </c>
      <c r="E11">
        <f t="shared" ca="1" si="3"/>
        <v>7280</v>
      </c>
      <c r="F11" t="str">
        <f t="shared" ca="1" si="3"/>
        <v/>
      </c>
      <c r="G11" t="str">
        <f t="shared" ca="1" si="3"/>
        <v/>
      </c>
    </row>
    <row r="12" spans="1:7" x14ac:dyDescent="0.25">
      <c r="A12" s="33">
        <v>42380</v>
      </c>
      <c r="B12" s="15">
        <f t="shared" ca="1" si="0"/>
        <v>9203</v>
      </c>
      <c r="C12" s="18">
        <f t="shared" ca="1" si="1"/>
        <v>0.84699999999999998</v>
      </c>
      <c r="D12" t="str">
        <f t="shared" ca="1" si="2"/>
        <v/>
      </c>
      <c r="E12" t="str">
        <f t="shared" ca="1" si="3"/>
        <v/>
      </c>
      <c r="F12" t="str">
        <f t="shared" ca="1" si="3"/>
        <v/>
      </c>
      <c r="G12">
        <f t="shared" ca="1" si="3"/>
        <v>9203</v>
      </c>
    </row>
    <row r="13" spans="1:7" x14ac:dyDescent="0.25">
      <c r="A13" s="33">
        <v>42381</v>
      </c>
      <c r="B13" s="15">
        <f t="shared" ca="1" si="0"/>
        <v>9679</v>
      </c>
      <c r="C13" s="18">
        <f t="shared" ca="1" si="1"/>
        <v>0.94899999999999995</v>
      </c>
      <c r="D13" t="str">
        <f t="shared" ca="1" si="2"/>
        <v/>
      </c>
      <c r="E13" t="str">
        <f t="shared" ca="1" si="3"/>
        <v/>
      </c>
      <c r="F13" t="str">
        <f t="shared" ca="1" si="3"/>
        <v/>
      </c>
      <c r="G13">
        <f t="shared" ca="1" si="3"/>
        <v>9679</v>
      </c>
    </row>
    <row r="14" spans="1:7" x14ac:dyDescent="0.25">
      <c r="A14" s="33">
        <v>42382</v>
      </c>
      <c r="B14" s="15">
        <f t="shared" ca="1" si="0"/>
        <v>5689</v>
      </c>
      <c r="C14" s="18">
        <f t="shared" ca="1" si="1"/>
        <v>6.7000000000000004E-2</v>
      </c>
      <c r="D14">
        <f t="shared" ca="1" si="2"/>
        <v>5689</v>
      </c>
      <c r="E14" t="str">
        <f t="shared" ca="1" si="3"/>
        <v/>
      </c>
      <c r="F14" t="str">
        <f t="shared" ca="1" si="3"/>
        <v/>
      </c>
      <c r="G14" t="str">
        <f t="shared" ca="1" si="3"/>
        <v/>
      </c>
    </row>
    <row r="15" spans="1:7" x14ac:dyDescent="0.25">
      <c r="A15" s="33">
        <v>42383</v>
      </c>
      <c r="B15" s="15">
        <f t="shared" ca="1" si="0"/>
        <v>7132</v>
      </c>
      <c r="C15" s="18">
        <f t="shared" ca="1" si="1"/>
        <v>0.45700000000000002</v>
      </c>
      <c r="D15" t="str">
        <f t="shared" ca="1" si="2"/>
        <v/>
      </c>
      <c r="E15">
        <f t="shared" ca="1" si="3"/>
        <v>7132</v>
      </c>
      <c r="F15" t="str">
        <f t="shared" ca="1" si="3"/>
        <v/>
      </c>
      <c r="G15" t="str">
        <f t="shared" ca="1" si="3"/>
        <v/>
      </c>
    </row>
    <row r="16" spans="1:7" x14ac:dyDescent="0.25">
      <c r="A16" s="33">
        <v>42384</v>
      </c>
      <c r="B16" s="15">
        <f t="shared" ca="1" si="0"/>
        <v>5912</v>
      </c>
      <c r="C16" s="18">
        <f t="shared" ca="1" si="1"/>
        <v>0.20300000000000001</v>
      </c>
      <c r="D16">
        <f t="shared" ca="1" si="2"/>
        <v>5912</v>
      </c>
      <c r="E16" t="str">
        <f t="shared" ca="1" si="3"/>
        <v/>
      </c>
      <c r="F16" t="str">
        <f t="shared" ca="1" si="3"/>
        <v/>
      </c>
      <c r="G16" t="str">
        <f t="shared" ca="1" si="3"/>
        <v/>
      </c>
    </row>
    <row r="17" spans="1:7" x14ac:dyDescent="0.25">
      <c r="A17" s="33">
        <v>42385</v>
      </c>
      <c r="B17" s="15">
        <f t="shared" ca="1" si="0"/>
        <v>8070</v>
      </c>
      <c r="C17" s="18">
        <f t="shared" ca="1" si="1"/>
        <v>0.64400000000000002</v>
      </c>
      <c r="D17" t="str">
        <f t="shared" ca="1" si="2"/>
        <v/>
      </c>
      <c r="E17" t="str">
        <f t="shared" ca="1" si="3"/>
        <v/>
      </c>
      <c r="F17">
        <f t="shared" ca="1" si="3"/>
        <v>8070</v>
      </c>
      <c r="G17" t="str">
        <f t="shared" ca="1" si="3"/>
        <v/>
      </c>
    </row>
    <row r="18" spans="1:7" x14ac:dyDescent="0.25">
      <c r="A18" s="33">
        <v>42386</v>
      </c>
      <c r="B18" s="15">
        <f t="shared" ca="1" si="0"/>
        <v>7586</v>
      </c>
      <c r="C18" s="18">
        <f t="shared" ca="1" si="1"/>
        <v>0.54200000000000004</v>
      </c>
      <c r="D18" t="str">
        <f t="shared" ca="1" si="2"/>
        <v/>
      </c>
      <c r="E18" t="str">
        <f t="shared" ca="1" si="3"/>
        <v/>
      </c>
      <c r="F18">
        <f t="shared" ca="1" si="3"/>
        <v>7586</v>
      </c>
      <c r="G18" t="str">
        <f t="shared" ca="1" si="3"/>
        <v/>
      </c>
    </row>
    <row r="19" spans="1:7" x14ac:dyDescent="0.25">
      <c r="A19" s="33">
        <v>42387</v>
      </c>
      <c r="B19" s="15">
        <f t="shared" ca="1" si="0"/>
        <v>5446</v>
      </c>
      <c r="C19" s="18">
        <f t="shared" ca="1" si="1"/>
        <v>0</v>
      </c>
      <c r="D19">
        <f t="shared" ca="1" si="2"/>
        <v>5446</v>
      </c>
      <c r="E19" t="str">
        <f t="shared" ca="1" si="3"/>
        <v/>
      </c>
      <c r="F19" t="str">
        <f t="shared" ca="1" si="3"/>
        <v/>
      </c>
      <c r="G19" t="str">
        <f t="shared" ca="1" si="3"/>
        <v/>
      </c>
    </row>
    <row r="20" spans="1:7" x14ac:dyDescent="0.25">
      <c r="A20" s="33">
        <v>42388</v>
      </c>
      <c r="B20" s="15">
        <f t="shared" ca="1" si="0"/>
        <v>6872</v>
      </c>
      <c r="C20" s="18">
        <f t="shared" ca="1" si="1"/>
        <v>0.42299999999999999</v>
      </c>
      <c r="D20" t="str">
        <f t="shared" ca="1" si="2"/>
        <v/>
      </c>
      <c r="E20">
        <f t="shared" ca="1" si="3"/>
        <v>6872</v>
      </c>
      <c r="F20" t="str">
        <f t="shared" ca="1" si="3"/>
        <v/>
      </c>
      <c r="G20" t="str">
        <f t="shared" ca="1" si="3"/>
        <v/>
      </c>
    </row>
    <row r="21" spans="1:7" x14ac:dyDescent="0.25">
      <c r="A21" s="33">
        <v>42389</v>
      </c>
      <c r="B21" s="15">
        <f t="shared" ca="1" si="0"/>
        <v>9588</v>
      </c>
      <c r="C21" s="18">
        <f t="shared" ca="1" si="1"/>
        <v>0.93200000000000005</v>
      </c>
      <c r="D21" t="str">
        <f t="shared" ca="1" si="2"/>
        <v/>
      </c>
      <c r="E21" t="str">
        <f t="shared" ca="1" si="3"/>
        <v/>
      </c>
      <c r="F21" t="str">
        <f t="shared" ca="1" si="3"/>
        <v/>
      </c>
      <c r="G21">
        <f t="shared" ca="1" si="3"/>
        <v>9588</v>
      </c>
    </row>
    <row r="22" spans="1:7" x14ac:dyDescent="0.25">
      <c r="A22" s="33">
        <v>42390</v>
      </c>
      <c r="B22" s="15">
        <f t="shared" ca="1" si="0"/>
        <v>8311</v>
      </c>
      <c r="C22" s="18">
        <f t="shared" ca="1" si="1"/>
        <v>0.71099999999999997</v>
      </c>
      <c r="D22" t="str">
        <f t="shared" ca="1" si="2"/>
        <v/>
      </c>
      <c r="E22" t="str">
        <f t="shared" ca="1" si="3"/>
        <v/>
      </c>
      <c r="F22">
        <f t="shared" ca="1" si="3"/>
        <v>8311</v>
      </c>
      <c r="G22" t="str">
        <f t="shared" ca="1" si="3"/>
        <v/>
      </c>
    </row>
    <row r="23" spans="1:7" x14ac:dyDescent="0.25">
      <c r="A23" s="33">
        <v>42391</v>
      </c>
      <c r="B23" s="15">
        <f t="shared" ca="1" si="0"/>
        <v>7874</v>
      </c>
      <c r="C23" s="18">
        <f t="shared" ca="1" si="1"/>
        <v>0.61</v>
      </c>
      <c r="D23" t="str">
        <f t="shared" ca="1" si="2"/>
        <v/>
      </c>
      <c r="E23" t="str">
        <f t="shared" ca="1" si="3"/>
        <v/>
      </c>
      <c r="F23">
        <f t="shared" ca="1" si="3"/>
        <v>7874</v>
      </c>
      <c r="G23" t="str">
        <f t="shared" ca="1" si="3"/>
        <v/>
      </c>
    </row>
    <row r="24" spans="1:7" x14ac:dyDescent="0.25">
      <c r="A24" s="33">
        <v>42392</v>
      </c>
      <c r="B24" s="15">
        <f t="shared" ca="1" si="0"/>
        <v>9773</v>
      </c>
      <c r="C24" s="18">
        <f t="shared" ca="1" si="1"/>
        <v>0.96599999999999997</v>
      </c>
      <c r="D24" t="str">
        <f t="shared" ca="1" si="2"/>
        <v/>
      </c>
      <c r="E24" t="str">
        <f t="shared" ca="1" si="3"/>
        <v/>
      </c>
      <c r="F24" t="str">
        <f t="shared" ca="1" si="3"/>
        <v/>
      </c>
      <c r="G24">
        <f t="shared" ca="1" si="3"/>
        <v>9773</v>
      </c>
    </row>
    <row r="25" spans="1:7" x14ac:dyDescent="0.25">
      <c r="A25" s="33">
        <v>42393</v>
      </c>
      <c r="B25" s="15">
        <f t="shared" ca="1" si="0"/>
        <v>6296</v>
      </c>
      <c r="C25" s="18">
        <f t="shared" ca="1" si="1"/>
        <v>0.30499999999999999</v>
      </c>
      <c r="D25" t="str">
        <f t="shared" ca="1" si="2"/>
        <v/>
      </c>
      <c r="E25">
        <f t="shared" ca="1" si="3"/>
        <v>6296</v>
      </c>
      <c r="F25" t="str">
        <f t="shared" ca="1" si="3"/>
        <v/>
      </c>
      <c r="G25" t="str">
        <f t="shared" ca="1" si="3"/>
        <v/>
      </c>
    </row>
    <row r="26" spans="1:7" x14ac:dyDescent="0.25">
      <c r="A26" s="33">
        <v>42394</v>
      </c>
      <c r="B26" s="15">
        <f t="shared" ca="1" si="0"/>
        <v>7548</v>
      </c>
      <c r="C26" s="18">
        <f t="shared" ca="1" si="1"/>
        <v>0.52500000000000002</v>
      </c>
      <c r="D26" t="str">
        <f t="shared" ca="1" si="2"/>
        <v/>
      </c>
      <c r="E26" t="str">
        <f t="shared" ca="1" si="3"/>
        <v/>
      </c>
      <c r="F26">
        <f t="shared" ca="1" si="3"/>
        <v>7548</v>
      </c>
      <c r="G26" t="str">
        <f t="shared" ca="1" si="3"/>
        <v/>
      </c>
    </row>
    <row r="27" spans="1:7" x14ac:dyDescent="0.25">
      <c r="A27" s="33">
        <v>42395</v>
      </c>
      <c r="B27" s="15">
        <f t="shared" ca="1" si="0"/>
        <v>7727</v>
      </c>
      <c r="C27" s="18">
        <f t="shared" ca="1" si="1"/>
        <v>0.57599999999999996</v>
      </c>
      <c r="D27" t="str">
        <f t="shared" ca="1" si="2"/>
        <v/>
      </c>
      <c r="E27" t="str">
        <f t="shared" ca="1" si="3"/>
        <v/>
      </c>
      <c r="F27">
        <f t="shared" ca="1" si="3"/>
        <v>7727</v>
      </c>
      <c r="G27" t="str">
        <f t="shared" ca="1" si="3"/>
        <v/>
      </c>
    </row>
    <row r="28" spans="1:7" x14ac:dyDescent="0.25">
      <c r="A28" s="33">
        <v>42396</v>
      </c>
      <c r="B28" s="15">
        <f t="shared" ca="1" si="0"/>
        <v>7788</v>
      </c>
      <c r="C28" s="18">
        <f t="shared" ca="1" si="1"/>
        <v>0.59299999999999997</v>
      </c>
      <c r="D28" t="str">
        <f t="shared" ca="1" si="2"/>
        <v/>
      </c>
      <c r="E28" t="str">
        <f t="shared" ca="1" si="3"/>
        <v/>
      </c>
      <c r="F28">
        <f t="shared" ca="1" si="3"/>
        <v>7788</v>
      </c>
      <c r="G28" t="str">
        <f t="shared" ca="1" si="3"/>
        <v/>
      </c>
    </row>
    <row r="29" spans="1:7" x14ac:dyDescent="0.25">
      <c r="A29" s="33">
        <v>42397</v>
      </c>
      <c r="B29" s="15">
        <f t="shared" ca="1" si="0"/>
        <v>8570</v>
      </c>
      <c r="C29" s="18">
        <f t="shared" ca="1" si="1"/>
        <v>0.81299999999999994</v>
      </c>
      <c r="D29" t="str">
        <f t="shared" ca="1" si="2"/>
        <v/>
      </c>
      <c r="E29" t="str">
        <f t="shared" ca="1" si="3"/>
        <v/>
      </c>
      <c r="F29" t="str">
        <f t="shared" ca="1" si="3"/>
        <v/>
      </c>
      <c r="G29">
        <f t="shared" ca="1" si="3"/>
        <v>8570</v>
      </c>
    </row>
    <row r="30" spans="1:7" x14ac:dyDescent="0.25">
      <c r="A30" s="33">
        <v>42398</v>
      </c>
      <c r="B30" s="15">
        <f t="shared" ca="1" si="0"/>
        <v>6936</v>
      </c>
      <c r="C30" s="18">
        <f t="shared" ca="1" si="1"/>
        <v>0.44</v>
      </c>
      <c r="D30" t="str">
        <f t="shared" ca="1" si="2"/>
        <v/>
      </c>
      <c r="E30">
        <f t="shared" ca="1" si="3"/>
        <v>6936</v>
      </c>
      <c r="F30" t="str">
        <f t="shared" ca="1" si="3"/>
        <v/>
      </c>
      <c r="G30" t="str">
        <f t="shared" ca="1" si="3"/>
        <v/>
      </c>
    </row>
    <row r="31" spans="1:7" x14ac:dyDescent="0.25">
      <c r="A31" s="33">
        <v>42399</v>
      </c>
      <c r="B31" s="15">
        <f t="shared" ca="1" si="0"/>
        <v>7599</v>
      </c>
      <c r="C31" s="18">
        <f t="shared" ca="1" si="1"/>
        <v>0.55900000000000005</v>
      </c>
      <c r="D31" t="str">
        <f t="shared" ca="1" si="2"/>
        <v/>
      </c>
      <c r="E31" t="str">
        <f t="shared" ca="1" si="3"/>
        <v/>
      </c>
      <c r="F31">
        <f t="shared" ca="1" si="3"/>
        <v>7599</v>
      </c>
      <c r="G31" t="str">
        <f t="shared" ca="1" si="3"/>
        <v/>
      </c>
    </row>
    <row r="32" spans="1:7" x14ac:dyDescent="0.25">
      <c r="A32" s="33">
        <v>42400</v>
      </c>
      <c r="B32" s="15">
        <f t="shared" ca="1" si="0"/>
        <v>9269</v>
      </c>
      <c r="C32" s="18">
        <f t="shared" ca="1" si="1"/>
        <v>0.86399999999999999</v>
      </c>
      <c r="D32" t="str">
        <f t="shared" ca="1" si="2"/>
        <v/>
      </c>
      <c r="E32" t="str">
        <f t="shared" ca="1" si="3"/>
        <v/>
      </c>
      <c r="F32" t="str">
        <f t="shared" ca="1" si="3"/>
        <v/>
      </c>
      <c r="G32">
        <f t="shared" ca="1" si="3"/>
        <v>9269</v>
      </c>
    </row>
    <row r="33" spans="1:7" x14ac:dyDescent="0.25">
      <c r="A33" s="33">
        <v>42401</v>
      </c>
      <c r="B33" s="15">
        <f t="shared" ca="1" si="0"/>
        <v>5704</v>
      </c>
      <c r="C33" s="18">
        <f t="shared" ca="1" si="1"/>
        <v>8.4000000000000005E-2</v>
      </c>
      <c r="D33">
        <f t="shared" ca="1" si="2"/>
        <v>5704</v>
      </c>
      <c r="E33" t="str">
        <f t="shared" ca="1" si="3"/>
        <v/>
      </c>
      <c r="F33" t="str">
        <f t="shared" ca="1" si="3"/>
        <v/>
      </c>
      <c r="G33" t="str">
        <f t="shared" ca="1" si="3"/>
        <v/>
      </c>
    </row>
    <row r="34" spans="1:7" x14ac:dyDescent="0.25">
      <c r="A34" s="33">
        <v>42402</v>
      </c>
      <c r="B34" s="15">
        <f t="shared" ca="1" si="0"/>
        <v>7394</v>
      </c>
      <c r="C34" s="18">
        <f t="shared" ca="1" si="1"/>
        <v>0.50800000000000001</v>
      </c>
      <c r="D34" t="str">
        <f t="shared" ca="1" si="2"/>
        <v/>
      </c>
      <c r="E34" t="str">
        <f t="shared" ca="1" si="3"/>
        <v/>
      </c>
      <c r="F34">
        <f t="shared" ca="1" si="3"/>
        <v>7394</v>
      </c>
      <c r="G34" t="str">
        <f t="shared" ca="1" si="3"/>
        <v/>
      </c>
    </row>
    <row r="35" spans="1:7" x14ac:dyDescent="0.25">
      <c r="A35" s="33">
        <v>42403</v>
      </c>
      <c r="B35" s="15">
        <f t="shared" ca="1" si="0"/>
        <v>6823</v>
      </c>
      <c r="C35" s="18">
        <f t="shared" ca="1" si="1"/>
        <v>0.40600000000000003</v>
      </c>
      <c r="D35" t="str">
        <f t="shared" ca="1" si="2"/>
        <v/>
      </c>
      <c r="E35">
        <f t="shared" ca="1" si="3"/>
        <v>6823</v>
      </c>
      <c r="F35" t="str">
        <f t="shared" ca="1" si="3"/>
        <v/>
      </c>
      <c r="G35" t="str">
        <f t="shared" ca="1" si="3"/>
        <v/>
      </c>
    </row>
    <row r="36" spans="1:7" x14ac:dyDescent="0.25">
      <c r="A36" s="33">
        <v>42404</v>
      </c>
      <c r="B36" s="15">
        <f t="shared" ca="1" si="0"/>
        <v>5972</v>
      </c>
      <c r="C36" s="18">
        <f t="shared" ca="1" si="1"/>
        <v>0.22</v>
      </c>
      <c r="D36">
        <f t="shared" ca="1" si="2"/>
        <v>5972</v>
      </c>
      <c r="E36" t="str">
        <f t="shared" ca="1" si="3"/>
        <v/>
      </c>
      <c r="F36" t="str">
        <f t="shared" ca="1" si="3"/>
        <v/>
      </c>
      <c r="G36" t="str">
        <f t="shared" ca="1" si="3"/>
        <v/>
      </c>
    </row>
    <row r="37" spans="1:7" x14ac:dyDescent="0.25">
      <c r="A37" s="33">
        <v>42405</v>
      </c>
      <c r="B37" s="15">
        <f t="shared" ca="1" si="0"/>
        <v>8480</v>
      </c>
      <c r="C37" s="18">
        <f t="shared" ca="1" si="1"/>
        <v>0.79600000000000004</v>
      </c>
      <c r="D37" t="str">
        <f t="shared" ca="1" si="2"/>
        <v/>
      </c>
      <c r="E37" t="str">
        <f t="shared" ca="1" si="3"/>
        <v/>
      </c>
      <c r="F37" t="str">
        <f t="shared" ca="1" si="3"/>
        <v/>
      </c>
      <c r="G37">
        <f t="shared" ca="1" si="3"/>
        <v>8480</v>
      </c>
    </row>
    <row r="38" spans="1:7" x14ac:dyDescent="0.25">
      <c r="A38" s="33">
        <v>42406</v>
      </c>
      <c r="B38" s="15">
        <f t="shared" ca="1" si="0"/>
        <v>6416</v>
      </c>
      <c r="C38" s="18">
        <f t="shared" ca="1" si="1"/>
        <v>0.33800000000000002</v>
      </c>
      <c r="D38" t="str">
        <f t="shared" ca="1" si="2"/>
        <v/>
      </c>
      <c r="E38">
        <f t="shared" ca="1" si="3"/>
        <v>6416</v>
      </c>
      <c r="F38" t="str">
        <f t="shared" ca="1" si="3"/>
        <v/>
      </c>
      <c r="G38" t="str">
        <f t="shared" ca="1" si="3"/>
        <v/>
      </c>
    </row>
    <row r="39" spans="1:7" x14ac:dyDescent="0.25">
      <c r="A39" s="33">
        <v>42407</v>
      </c>
      <c r="B39" s="15">
        <f t="shared" ca="1" si="0"/>
        <v>9191</v>
      </c>
      <c r="C39" s="18">
        <f t="shared" ca="1" si="1"/>
        <v>0.83</v>
      </c>
      <c r="D39" t="str">
        <f t="shared" ca="1" si="2"/>
        <v/>
      </c>
      <c r="E39" t="str">
        <f t="shared" ca="1" si="3"/>
        <v/>
      </c>
      <c r="F39" t="str">
        <f t="shared" ca="1" si="3"/>
        <v/>
      </c>
      <c r="G39">
        <f t="shared" ca="1" si="3"/>
        <v>9191</v>
      </c>
    </row>
    <row r="40" spans="1:7" x14ac:dyDescent="0.25">
      <c r="A40" s="33">
        <v>42408</v>
      </c>
      <c r="B40" s="15">
        <f t="shared" ca="1" si="0"/>
        <v>8324</v>
      </c>
      <c r="C40" s="18">
        <f t="shared" ca="1" si="1"/>
        <v>0.72799999999999998</v>
      </c>
      <c r="D40" t="str">
        <f t="shared" ca="1" si="2"/>
        <v/>
      </c>
      <c r="E40" t="str">
        <f t="shared" ca="1" si="3"/>
        <v/>
      </c>
      <c r="F40">
        <f t="shared" ca="1" si="3"/>
        <v>8324</v>
      </c>
      <c r="G40" t="str">
        <f t="shared" ca="1" si="3"/>
        <v/>
      </c>
    </row>
    <row r="41" spans="1:7" x14ac:dyDescent="0.25">
      <c r="A41" s="33">
        <v>42409</v>
      </c>
      <c r="B41" s="15">
        <f t="shared" ca="1" si="0"/>
        <v>5734</v>
      </c>
      <c r="C41" s="18">
        <f t="shared" ca="1" si="1"/>
        <v>0.10100000000000001</v>
      </c>
      <c r="D41">
        <f t="shared" ca="1" si="2"/>
        <v>5734</v>
      </c>
      <c r="E41" t="str">
        <f t="shared" ca="1" si="3"/>
        <v/>
      </c>
      <c r="F41" t="str">
        <f t="shared" ca="1" si="3"/>
        <v/>
      </c>
      <c r="G41" t="str">
        <f t="shared" ca="1" si="3"/>
        <v/>
      </c>
    </row>
    <row r="42" spans="1:7" x14ac:dyDescent="0.25">
      <c r="A42" s="33">
        <v>42410</v>
      </c>
      <c r="B42" s="15">
        <f t="shared" ca="1" si="0"/>
        <v>9322</v>
      </c>
      <c r="C42" s="18">
        <f t="shared" ca="1" si="1"/>
        <v>0.88100000000000001</v>
      </c>
      <c r="D42" t="str">
        <f t="shared" ca="1" si="2"/>
        <v/>
      </c>
      <c r="E42" t="str">
        <f t="shared" ca="1" si="3"/>
        <v/>
      </c>
      <c r="F42" t="str">
        <f t="shared" ca="1" si="3"/>
        <v/>
      </c>
      <c r="G42">
        <f t="shared" ca="1" si="3"/>
        <v>9322</v>
      </c>
    </row>
    <row r="43" spans="1:7" x14ac:dyDescent="0.25">
      <c r="A43" s="33">
        <v>42411</v>
      </c>
      <c r="B43" s="15">
        <f t="shared" ca="1" si="0"/>
        <v>6591</v>
      </c>
      <c r="C43" s="18">
        <f t="shared" ca="1" si="1"/>
        <v>0.38900000000000001</v>
      </c>
      <c r="D43" t="str">
        <f t="shared" ca="1" si="2"/>
        <v/>
      </c>
      <c r="E43">
        <f t="shared" ca="1" si="3"/>
        <v>6591</v>
      </c>
      <c r="F43" t="str">
        <f t="shared" ca="1" si="3"/>
        <v/>
      </c>
      <c r="G43" t="str">
        <f t="shared" ca="1" si="3"/>
        <v/>
      </c>
    </row>
    <row r="44" spans="1:7" x14ac:dyDescent="0.25">
      <c r="A44" s="33">
        <v>42412</v>
      </c>
      <c r="B44" s="15">
        <f t="shared" ca="1" si="0"/>
        <v>6429</v>
      </c>
      <c r="C44" s="18">
        <f t="shared" ca="1" si="1"/>
        <v>0.35499999999999998</v>
      </c>
      <c r="D44" t="str">
        <f t="shared" ca="1" si="2"/>
        <v/>
      </c>
      <c r="E44">
        <f t="shared" ca="1" si="3"/>
        <v>6429</v>
      </c>
      <c r="F44" t="str">
        <f t="shared" ca="1" si="3"/>
        <v/>
      </c>
      <c r="G44" t="str">
        <f t="shared" ca="1" si="3"/>
        <v/>
      </c>
    </row>
    <row r="45" spans="1:7" x14ac:dyDescent="0.25">
      <c r="A45" s="33">
        <v>42413</v>
      </c>
      <c r="B45" s="15">
        <f t="shared" ca="1" si="0"/>
        <v>6277</v>
      </c>
      <c r="C45" s="18">
        <f t="shared" ca="1" si="1"/>
        <v>0.28799999999999998</v>
      </c>
      <c r="D45" t="str">
        <f t="shared" ca="1" si="2"/>
        <v/>
      </c>
      <c r="E45">
        <f t="shared" ca="1" si="3"/>
        <v>6277</v>
      </c>
      <c r="F45" t="str">
        <f t="shared" ca="1" si="3"/>
        <v/>
      </c>
      <c r="G45" t="str">
        <f t="shared" ca="1" si="3"/>
        <v/>
      </c>
    </row>
    <row r="46" spans="1:7" x14ac:dyDescent="0.25">
      <c r="A46" s="33">
        <v>42414</v>
      </c>
      <c r="B46" s="15">
        <f t="shared" ca="1" si="0"/>
        <v>6582</v>
      </c>
      <c r="C46" s="18">
        <f t="shared" ca="1" si="1"/>
        <v>0.372</v>
      </c>
      <c r="D46" t="str">
        <f t="shared" ca="1" si="2"/>
        <v/>
      </c>
      <c r="E46">
        <f t="shared" ca="1" si="3"/>
        <v>6582</v>
      </c>
      <c r="F46" t="str">
        <f t="shared" ca="1" si="3"/>
        <v/>
      </c>
      <c r="G46" t="str">
        <f t="shared" ca="1" si="3"/>
        <v/>
      </c>
    </row>
    <row r="47" spans="1:7" x14ac:dyDescent="0.25">
      <c r="A47" s="33">
        <v>42415</v>
      </c>
      <c r="B47" s="15">
        <f t="shared" ca="1" si="0"/>
        <v>8187</v>
      </c>
      <c r="C47" s="18">
        <f t="shared" ca="1" si="1"/>
        <v>0.67700000000000005</v>
      </c>
      <c r="D47" t="str">
        <f t="shared" ca="1" si="2"/>
        <v/>
      </c>
      <c r="E47" t="str">
        <f t="shared" ca="1" si="3"/>
        <v/>
      </c>
      <c r="F47">
        <f t="shared" ca="1" si="3"/>
        <v>8187</v>
      </c>
      <c r="G47" t="str">
        <f t="shared" ca="1" si="3"/>
        <v/>
      </c>
    </row>
    <row r="48" spans="1:7" x14ac:dyDescent="0.25">
      <c r="A48" s="33">
        <v>42416</v>
      </c>
      <c r="B48" s="15">
        <f t="shared" ca="1" si="0"/>
        <v>8478</v>
      </c>
      <c r="C48" s="18">
        <f t="shared" ca="1" si="1"/>
        <v>0.77900000000000003</v>
      </c>
      <c r="D48" t="str">
        <f t="shared" ca="1" si="2"/>
        <v/>
      </c>
      <c r="E48" t="str">
        <f t="shared" ca="1" si="3"/>
        <v/>
      </c>
      <c r="F48" t="str">
        <f t="shared" ca="1" si="3"/>
        <v/>
      </c>
      <c r="G48">
        <f t="shared" ca="1" si="3"/>
        <v>8478</v>
      </c>
    </row>
    <row r="49" spans="1:7" x14ac:dyDescent="0.25">
      <c r="A49" s="33">
        <v>42417</v>
      </c>
      <c r="B49" s="15">
        <f t="shared" ca="1" si="0"/>
        <v>8070</v>
      </c>
      <c r="C49" s="18">
        <f t="shared" ca="1" si="1"/>
        <v>0.64400000000000002</v>
      </c>
      <c r="D49" t="str">
        <f t="shared" ca="1" si="2"/>
        <v/>
      </c>
      <c r="E49" t="str">
        <f t="shared" ca="1" si="3"/>
        <v/>
      </c>
      <c r="F49">
        <f t="shared" ca="1" si="3"/>
        <v>8070</v>
      </c>
      <c r="G49" t="str">
        <f t="shared" ca="1" si="3"/>
        <v/>
      </c>
    </row>
    <row r="50" spans="1:7" x14ac:dyDescent="0.25">
      <c r="A50" s="33">
        <v>42418</v>
      </c>
      <c r="B50" s="15">
        <f t="shared" ca="1" si="0"/>
        <v>8201</v>
      </c>
      <c r="C50" s="18">
        <f t="shared" ca="1" si="1"/>
        <v>0.69399999999999995</v>
      </c>
      <c r="D50" t="str">
        <f t="shared" ca="1" si="2"/>
        <v/>
      </c>
      <c r="E50" t="str">
        <f t="shared" ca="1" si="3"/>
        <v/>
      </c>
      <c r="F50">
        <f t="shared" ca="1" si="3"/>
        <v>8201</v>
      </c>
      <c r="G50" t="str">
        <f t="shared" ca="1" si="3"/>
        <v/>
      </c>
    </row>
    <row r="51" spans="1:7" x14ac:dyDescent="0.25">
      <c r="A51" s="33">
        <v>42419</v>
      </c>
      <c r="B51" s="15">
        <f t="shared" ca="1" si="0"/>
        <v>8397</v>
      </c>
      <c r="C51" s="18">
        <f t="shared" ca="1" si="1"/>
        <v>0.745</v>
      </c>
      <c r="D51" t="str">
        <f t="shared" ca="1" si="2"/>
        <v/>
      </c>
      <c r="E51" t="str">
        <f t="shared" ca="1" si="3"/>
        <v/>
      </c>
      <c r="F51">
        <f t="shared" ca="1" si="3"/>
        <v>8397</v>
      </c>
      <c r="G51" t="str">
        <f t="shared" ca="1" si="3"/>
        <v/>
      </c>
    </row>
    <row r="52" spans="1:7" x14ac:dyDescent="0.25">
      <c r="A52" s="33">
        <v>42420</v>
      </c>
      <c r="B52" s="15">
        <f t="shared" ca="1" si="0"/>
        <v>5526</v>
      </c>
      <c r="C52" s="18">
        <f t="shared" ca="1" si="1"/>
        <v>0.05</v>
      </c>
      <c r="D52">
        <f t="shared" ca="1" si="2"/>
        <v>5526</v>
      </c>
      <c r="E52" t="str">
        <f t="shared" ca="1" si="3"/>
        <v/>
      </c>
      <c r="F52" t="str">
        <f t="shared" ca="1" si="3"/>
        <v/>
      </c>
      <c r="G52" t="str">
        <f t="shared" ca="1" si="3"/>
        <v/>
      </c>
    </row>
    <row r="53" spans="1:7" x14ac:dyDescent="0.25">
      <c r="A53" s="33">
        <v>42421</v>
      </c>
      <c r="B53" s="15">
        <f t="shared" ca="1" si="0"/>
        <v>6075</v>
      </c>
      <c r="C53" s="18">
        <f t="shared" ca="1" si="1"/>
        <v>0.27100000000000002</v>
      </c>
      <c r="D53" t="str">
        <f t="shared" ca="1" si="2"/>
        <v/>
      </c>
      <c r="E53">
        <f t="shared" ca="1" si="3"/>
        <v>6075</v>
      </c>
      <c r="F53" t="str">
        <f t="shared" ca="1" si="3"/>
        <v/>
      </c>
      <c r="G53" t="str">
        <f t="shared" ca="1" si="3"/>
        <v/>
      </c>
    </row>
    <row r="54" spans="1:7" x14ac:dyDescent="0.25">
      <c r="A54" s="33">
        <v>42422</v>
      </c>
      <c r="B54" s="15">
        <f t="shared" ca="1" si="0"/>
        <v>6389</v>
      </c>
      <c r="C54" s="18">
        <f t="shared" ca="1" si="1"/>
        <v>0.32200000000000001</v>
      </c>
      <c r="D54" t="str">
        <f t="shared" ca="1" si="2"/>
        <v/>
      </c>
      <c r="E54">
        <f t="shared" ca="1" si="3"/>
        <v>6389</v>
      </c>
      <c r="F54" t="str">
        <f t="shared" ca="1" si="3"/>
        <v/>
      </c>
      <c r="G54" t="str">
        <f t="shared" ca="1" si="3"/>
        <v/>
      </c>
    </row>
    <row r="55" spans="1:7" x14ac:dyDescent="0.25">
      <c r="A55" s="33">
        <v>42423</v>
      </c>
      <c r="B55" s="15">
        <f t="shared" ca="1" si="0"/>
        <v>5513</v>
      </c>
      <c r="C55" s="18">
        <f t="shared" ca="1" si="1"/>
        <v>3.3000000000000002E-2</v>
      </c>
      <c r="D55">
        <f t="shared" ca="1" si="2"/>
        <v>5513</v>
      </c>
      <c r="E55" t="str">
        <f t="shared" ca="1" si="3"/>
        <v/>
      </c>
      <c r="F55" t="str">
        <f t="shared" ca="1" si="3"/>
        <v/>
      </c>
      <c r="G55" t="str">
        <f t="shared" ca="1" si="3"/>
        <v/>
      </c>
    </row>
    <row r="56" spans="1:7" x14ac:dyDescent="0.25">
      <c r="A56" s="33">
        <v>42424</v>
      </c>
      <c r="B56" s="15">
        <f t="shared" ca="1" si="0"/>
        <v>7146</v>
      </c>
      <c r="C56" s="18">
        <f t="shared" ca="1" si="1"/>
        <v>0.47399999999999998</v>
      </c>
      <c r="D56" t="str">
        <f t="shared" ca="1" si="2"/>
        <v/>
      </c>
      <c r="E56">
        <f t="shared" ca="1" si="3"/>
        <v>7146</v>
      </c>
      <c r="F56" t="str">
        <f t="shared" ca="1" si="3"/>
        <v/>
      </c>
      <c r="G56" t="str">
        <f t="shared" ca="1" si="3"/>
        <v/>
      </c>
    </row>
    <row r="57" spans="1:7" x14ac:dyDescent="0.25">
      <c r="A57" s="33">
        <v>42425</v>
      </c>
      <c r="B57" s="15">
        <f t="shared" ca="1" si="0"/>
        <v>9978</v>
      </c>
      <c r="C57" s="18">
        <f t="shared" ca="1" si="1"/>
        <v>0.98299999999999998</v>
      </c>
      <c r="D57" t="str">
        <f t="shared" ca="1" si="2"/>
        <v/>
      </c>
      <c r="E57" t="str">
        <f t="shared" ca="1" si="3"/>
        <v/>
      </c>
      <c r="F57" t="str">
        <f t="shared" ca="1" si="3"/>
        <v/>
      </c>
      <c r="G57">
        <f t="shared" ca="1" si="3"/>
        <v>9978</v>
      </c>
    </row>
    <row r="58" spans="1:7" x14ac:dyDescent="0.25">
      <c r="A58" s="33">
        <v>42426</v>
      </c>
      <c r="B58" s="15">
        <f t="shared" ca="1" si="0"/>
        <v>5761</v>
      </c>
      <c r="C58" s="18">
        <f t="shared" ca="1" si="1"/>
        <v>0.11799999999999999</v>
      </c>
      <c r="D58">
        <f t="shared" ca="1" si="2"/>
        <v>5761</v>
      </c>
      <c r="E58" t="str">
        <f t="shared" ca="1" si="3"/>
        <v/>
      </c>
      <c r="F58" t="str">
        <f t="shared" ca="1" si="3"/>
        <v/>
      </c>
      <c r="G58" t="str">
        <f t="shared" ca="1" si="3"/>
        <v/>
      </c>
    </row>
    <row r="59" spans="1:7" x14ac:dyDescent="0.25">
      <c r="A59" s="33">
        <v>42427</v>
      </c>
      <c r="B59" s="15">
        <f t="shared" ca="1" si="0"/>
        <v>9371</v>
      </c>
      <c r="C59" s="18">
        <f t="shared" ca="1" si="1"/>
        <v>0.89800000000000002</v>
      </c>
      <c r="D59" t="str">
        <f t="shared" ca="1" si="2"/>
        <v/>
      </c>
      <c r="E59" t="str">
        <f t="shared" ca="1" si="3"/>
        <v/>
      </c>
      <c r="F59" t="str">
        <f t="shared" ca="1" si="3"/>
        <v/>
      </c>
      <c r="G59">
        <f t="shared" ca="1" si="3"/>
        <v>9371</v>
      </c>
    </row>
    <row r="60" spans="1:7" x14ac:dyDescent="0.25">
      <c r="A60" s="33">
        <v>42428</v>
      </c>
      <c r="B60" s="15">
        <f t="shared" ca="1" si="0"/>
        <v>8459</v>
      </c>
      <c r="C60" s="18">
        <f t="shared" ca="1" si="1"/>
        <v>0.76200000000000001</v>
      </c>
      <c r="D60" t="str">
        <f t="shared" ca="1" si="2"/>
        <v/>
      </c>
      <c r="E60" t="str">
        <f t="shared" ca="1" si="3"/>
        <v/>
      </c>
      <c r="F60" t="str">
        <f t="shared" ca="1" si="3"/>
        <v/>
      </c>
      <c r="G60">
        <f t="shared" ca="1" si="3"/>
        <v>8459</v>
      </c>
    </row>
    <row r="61" spans="1:7" x14ac:dyDescent="0.25">
      <c r="A61" s="33">
        <v>42429</v>
      </c>
      <c r="B61" s="15">
        <f t="shared" ca="1" si="0"/>
        <v>5777</v>
      </c>
      <c r="C61" s="18">
        <f t="shared" ca="1" si="1"/>
        <v>0.13500000000000001</v>
      </c>
      <c r="D61">
        <f t="shared" ca="1" si="2"/>
        <v>5777</v>
      </c>
      <c r="E61" t="str">
        <f t="shared" ca="1" si="3"/>
        <v/>
      </c>
      <c r="F61" t="str">
        <f t="shared" ca="1" si="3"/>
        <v/>
      </c>
      <c r="G61" t="str">
        <f t="shared" ca="1" si="3"/>
        <v/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7"/>
  <sheetViews>
    <sheetView showGridLines="0" zoomScale="70" zoomScaleNormal="70" workbookViewId="0">
      <selection activeCell="B2" sqref="B2"/>
    </sheetView>
  </sheetViews>
  <sheetFormatPr defaultRowHeight="15" x14ac:dyDescent="0.25"/>
  <cols>
    <col min="1" max="1" width="18.28515625" style="12" customWidth="1"/>
    <col min="2" max="5" width="12" style="28" customWidth="1"/>
  </cols>
  <sheetData>
    <row r="2" spans="1:13" x14ac:dyDescent="0.25">
      <c r="A2" s="69" t="s">
        <v>2183</v>
      </c>
      <c r="B2" s="68" t="s">
        <v>40</v>
      </c>
    </row>
    <row r="3" spans="1:13" ht="7.9" customHeight="1" x14ac:dyDescent="0.25"/>
    <row r="4" spans="1:13" x14ac:dyDescent="0.25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5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5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5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5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5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5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5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5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5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5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5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5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5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5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5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5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5">
      <c r="B21" s="114" t="s">
        <v>44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</row>
    <row r="22" spans="1:13" x14ac:dyDescent="0.25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5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5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5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5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7" spans="1:13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9" spans="1:13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2" t="s">
        <v>39</v>
      </c>
      <c r="B30" s="15" t="str">
        <f>IF($B$2=$A30,B$23,"")</f>
        <v/>
      </c>
      <c r="C30" s="15" t="str">
        <f t="shared" ref="C30:M30" si="0">IF($B$2=$A30,C$23,"")</f>
        <v/>
      </c>
      <c r="D30" s="15" t="str">
        <f t="shared" si="0"/>
        <v/>
      </c>
      <c r="E30" s="15" t="str">
        <f t="shared" si="0"/>
        <v/>
      </c>
      <c r="F30" s="15" t="str">
        <f t="shared" si="0"/>
        <v/>
      </c>
      <c r="G30" s="15" t="str">
        <f t="shared" si="0"/>
        <v/>
      </c>
      <c r="H30" s="15" t="str">
        <f t="shared" si="0"/>
        <v/>
      </c>
      <c r="I30" s="15" t="str">
        <f t="shared" si="0"/>
        <v/>
      </c>
      <c r="J30" s="15" t="str">
        <f t="shared" si="0"/>
        <v/>
      </c>
      <c r="K30" s="15" t="str">
        <f t="shared" si="0"/>
        <v/>
      </c>
      <c r="L30" s="15" t="str">
        <f t="shared" si="0"/>
        <v/>
      </c>
      <c r="M30" s="15" t="str">
        <f t="shared" si="0"/>
        <v/>
      </c>
    </row>
    <row r="31" spans="1:13" x14ac:dyDescent="0.25">
      <c r="A31" s="12" t="s">
        <v>39</v>
      </c>
      <c r="B31" s="15">
        <f>IF($B$2&lt;&gt;$A31,B$23,"")</f>
        <v>49832</v>
      </c>
      <c r="C31" s="15">
        <f t="shared" ref="C31:M31" si="1">IF($B$2&lt;&gt;$A31,C$23,"")</f>
        <v>47232</v>
      </c>
      <c r="D31" s="15">
        <f t="shared" si="1"/>
        <v>40002</v>
      </c>
      <c r="E31" s="15">
        <f t="shared" si="1"/>
        <v>37283</v>
      </c>
      <c r="F31" s="15">
        <f t="shared" si="1"/>
        <v>32910</v>
      </c>
      <c r="G31" s="15">
        <f t="shared" si="1"/>
        <v>33829</v>
      </c>
      <c r="H31" s="15">
        <f t="shared" si="1"/>
        <v>30102</v>
      </c>
      <c r="I31" s="15">
        <f t="shared" si="1"/>
        <v>32111</v>
      </c>
      <c r="J31" s="15">
        <f t="shared" si="1"/>
        <v>34921</v>
      </c>
      <c r="K31" s="15">
        <f t="shared" si="1"/>
        <v>30293</v>
      </c>
      <c r="L31" s="15">
        <f t="shared" si="1"/>
        <v>28392</v>
      </c>
      <c r="M31" s="15">
        <f t="shared" si="1"/>
        <v>24192</v>
      </c>
    </row>
    <row r="32" spans="1:13" x14ac:dyDescent="0.25">
      <c r="A32" s="12" t="s">
        <v>41</v>
      </c>
      <c r="B32" s="15" t="str">
        <f>IF($B$2=$A32,B$24,"")</f>
        <v/>
      </c>
      <c r="C32" s="15" t="str">
        <f t="shared" ref="C32:M32" si="2">IF($B$2=$A32,C$24,"")</f>
        <v/>
      </c>
      <c r="D32" s="15" t="str">
        <f t="shared" si="2"/>
        <v/>
      </c>
      <c r="E32" s="15" t="str">
        <f t="shared" si="2"/>
        <v/>
      </c>
      <c r="F32" s="15" t="str">
        <f t="shared" si="2"/>
        <v/>
      </c>
      <c r="G32" s="15" t="str">
        <f t="shared" si="2"/>
        <v/>
      </c>
      <c r="H32" s="15" t="str">
        <f t="shared" si="2"/>
        <v/>
      </c>
      <c r="I32" s="15" t="str">
        <f t="shared" si="2"/>
        <v/>
      </c>
      <c r="J32" s="15" t="str">
        <f t="shared" si="2"/>
        <v/>
      </c>
      <c r="K32" s="15" t="str">
        <f t="shared" si="2"/>
        <v/>
      </c>
      <c r="L32" s="15" t="str">
        <f t="shared" si="2"/>
        <v/>
      </c>
      <c r="M32" s="15" t="str">
        <f t="shared" si="2"/>
        <v/>
      </c>
    </row>
    <row r="33" spans="1:13" x14ac:dyDescent="0.25">
      <c r="A33" s="12" t="s">
        <v>41</v>
      </c>
      <c r="B33" s="15">
        <f>IF($B$2&lt;&gt;$A33,B$24,"")</f>
        <v>12839</v>
      </c>
      <c r="C33" s="15">
        <f t="shared" ref="C33:M33" si="3">IF($B$2&lt;&gt;$A33,C$24,"")</f>
        <v>16828</v>
      </c>
      <c r="D33" s="15">
        <f t="shared" si="3"/>
        <v>15839</v>
      </c>
      <c r="E33" s="15">
        <f t="shared" si="3"/>
        <v>18082</v>
      </c>
      <c r="F33" s="15">
        <f t="shared" si="3"/>
        <v>24932</v>
      </c>
      <c r="G33" s="15">
        <f t="shared" si="3"/>
        <v>30462</v>
      </c>
      <c r="H33" s="15">
        <f t="shared" si="3"/>
        <v>34240</v>
      </c>
      <c r="I33" s="15">
        <f t="shared" si="3"/>
        <v>42718</v>
      </c>
      <c r="J33" s="15">
        <f t="shared" si="3"/>
        <v>41128</v>
      </c>
      <c r="K33" s="15">
        <f t="shared" si="3"/>
        <v>39382</v>
      </c>
      <c r="L33" s="15">
        <f t="shared" si="3"/>
        <v>36621</v>
      </c>
      <c r="M33" s="15">
        <f t="shared" si="3"/>
        <v>37283</v>
      </c>
    </row>
    <row r="34" spans="1:13" x14ac:dyDescent="0.25">
      <c r="A34" s="12" t="s">
        <v>40</v>
      </c>
      <c r="B34" s="15">
        <f>IF($B$2=$A34,B$25,"")</f>
        <v>9118</v>
      </c>
      <c r="C34" s="15">
        <f t="shared" ref="C34:M34" si="4">IF($B$2=$A34,C$25,"")</f>
        <v>9907</v>
      </c>
      <c r="D34" s="15">
        <f t="shared" si="4"/>
        <v>7257</v>
      </c>
      <c r="E34" s="15">
        <f t="shared" si="4"/>
        <v>7838</v>
      </c>
      <c r="F34" s="15">
        <f t="shared" si="4"/>
        <v>6372</v>
      </c>
      <c r="G34" s="15">
        <f t="shared" si="4"/>
        <v>5992</v>
      </c>
      <c r="H34" s="15">
        <f t="shared" si="4"/>
        <v>5773</v>
      </c>
      <c r="I34" s="15">
        <f t="shared" si="4"/>
        <v>5993</v>
      </c>
      <c r="J34" s="15">
        <f t="shared" si="4"/>
        <v>6302</v>
      </c>
      <c r="K34" s="15">
        <f t="shared" si="4"/>
        <v>8103</v>
      </c>
      <c r="L34" s="15">
        <f t="shared" si="4"/>
        <v>9100</v>
      </c>
      <c r="M34" s="15">
        <f t="shared" si="4"/>
        <v>9278</v>
      </c>
    </row>
    <row r="35" spans="1:13" x14ac:dyDescent="0.25">
      <c r="A35" s="12" t="s">
        <v>40</v>
      </c>
      <c r="B35" s="15" t="str">
        <f>IF($B$2&lt;&gt;$A35,B$25,"")</f>
        <v/>
      </c>
      <c r="C35" s="15" t="str">
        <f t="shared" ref="C35:M35" si="5">IF($B$2&lt;&gt;$A35,C$25,"")</f>
        <v/>
      </c>
      <c r="D35" s="15" t="str">
        <f t="shared" si="5"/>
        <v/>
      </c>
      <c r="E35" s="15" t="str">
        <f t="shared" si="5"/>
        <v/>
      </c>
      <c r="F35" s="15" t="str">
        <f t="shared" si="5"/>
        <v/>
      </c>
      <c r="G35" s="15" t="str">
        <f t="shared" si="5"/>
        <v/>
      </c>
      <c r="H35" s="15" t="str">
        <f t="shared" si="5"/>
        <v/>
      </c>
      <c r="I35" s="15" t="str">
        <f t="shared" si="5"/>
        <v/>
      </c>
      <c r="J35" s="15" t="str">
        <f t="shared" si="5"/>
        <v/>
      </c>
      <c r="K35" s="15" t="str">
        <f t="shared" si="5"/>
        <v/>
      </c>
      <c r="L35" s="15" t="str">
        <f t="shared" si="5"/>
        <v/>
      </c>
      <c r="M35" s="15" t="str">
        <f t="shared" si="5"/>
        <v/>
      </c>
    </row>
    <row r="36" spans="1:13" x14ac:dyDescent="0.25">
      <c r="A36" s="12" t="s">
        <v>42</v>
      </c>
      <c r="B36" s="15" t="str">
        <f>IF($B$2=$A36,B$26,"")</f>
        <v/>
      </c>
      <c r="C36" s="15" t="str">
        <f t="shared" ref="C36:M36" si="6">IF($B$2=$A36,C$26,"")</f>
        <v/>
      </c>
      <c r="D36" s="15" t="str">
        <f t="shared" si="6"/>
        <v/>
      </c>
      <c r="E36" s="15" t="str">
        <f t="shared" si="6"/>
        <v/>
      </c>
      <c r="F36" s="15" t="str">
        <f t="shared" si="6"/>
        <v/>
      </c>
      <c r="G36" s="15" t="str">
        <f t="shared" si="6"/>
        <v/>
      </c>
      <c r="H36" s="15" t="str">
        <f t="shared" si="6"/>
        <v/>
      </c>
      <c r="I36" s="15" t="str">
        <f t="shared" si="6"/>
        <v/>
      </c>
      <c r="J36" s="15" t="str">
        <f t="shared" si="6"/>
        <v/>
      </c>
      <c r="K36" s="15" t="str">
        <f t="shared" si="6"/>
        <v/>
      </c>
      <c r="L36" s="15" t="str">
        <f t="shared" si="6"/>
        <v/>
      </c>
      <c r="M36" s="15" t="str">
        <f t="shared" si="6"/>
        <v/>
      </c>
    </row>
    <row r="37" spans="1:13" x14ac:dyDescent="0.25">
      <c r="A37" s="12" t="s">
        <v>42</v>
      </c>
      <c r="B37" s="15">
        <f>IF($B$2&lt;&gt;$A37,B$26,"")</f>
        <v>14381</v>
      </c>
      <c r="C37" s="15">
        <f t="shared" ref="C37:M37" si="7">IF($B$2&lt;&gt;$A37,C$26,"")</f>
        <v>14651</v>
      </c>
      <c r="D37" s="15">
        <f t="shared" si="7"/>
        <v>11969</v>
      </c>
      <c r="E37" s="15">
        <f t="shared" si="7"/>
        <v>14602</v>
      </c>
      <c r="F37" s="15">
        <f t="shared" si="7"/>
        <v>13046</v>
      </c>
      <c r="G37" s="15">
        <f t="shared" si="7"/>
        <v>14411</v>
      </c>
      <c r="H37" s="15">
        <f t="shared" si="7"/>
        <v>13871</v>
      </c>
      <c r="I37" s="15">
        <f t="shared" si="7"/>
        <v>14184</v>
      </c>
      <c r="J37" s="15">
        <f t="shared" si="7"/>
        <v>13033</v>
      </c>
      <c r="K37" s="15">
        <f t="shared" si="7"/>
        <v>14625</v>
      </c>
      <c r="L37" s="15">
        <f t="shared" si="7"/>
        <v>12196</v>
      </c>
      <c r="M37" s="15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="70" zoomScaleNormal="70" workbookViewId="0">
      <selection activeCell="V35" sqref="V35"/>
    </sheetView>
  </sheetViews>
  <sheetFormatPr defaultRowHeight="15" x14ac:dyDescent="0.25"/>
  <cols>
    <col min="1" max="1" width="10.5703125" style="46" customWidth="1"/>
    <col min="2" max="2" width="10.85546875" style="12" customWidth="1"/>
    <col min="3" max="3" width="15.5703125" style="12" customWidth="1"/>
    <col min="4" max="4" width="10.85546875" style="12" customWidth="1"/>
    <col min="5" max="5" width="10.140625" style="12" customWidth="1"/>
    <col min="6" max="6" width="11.28515625" style="12" customWidth="1"/>
    <col min="7" max="7" width="10" style="12" customWidth="1"/>
    <col min="8" max="8" width="10.28515625" style="12" customWidth="1"/>
    <col min="9" max="10" width="12.7109375" style="12" customWidth="1"/>
    <col min="11" max="11" width="14" style="12" customWidth="1"/>
    <col min="12" max="12" width="13.855468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5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>
        <f>MIN(C2,G2)</f>
        <v>2837</v>
      </c>
      <c r="I2" s="28">
        <f>MAX(C2,G2)</f>
        <v>5000</v>
      </c>
      <c r="J2" s="28">
        <f>IF(C2&lt;G2,I2-H2,"")</f>
        <v>2163</v>
      </c>
      <c r="K2" s="28" t="str">
        <f>IF(C2&gt;=G2,I2-H2,"")</f>
        <v/>
      </c>
    </row>
    <row r="3" spans="1:11" x14ac:dyDescent="0.25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>
        <f t="shared" ref="H3:H31" si="3">MIN(C3,G3)</f>
        <v>10000</v>
      </c>
      <c r="I3" s="28">
        <f t="shared" ref="I3:I31" si="4">MAX(C3,G3)</f>
        <v>12118</v>
      </c>
      <c r="J3" s="28" t="str">
        <f t="shared" ref="J3:J31" si="5">IF(C3&lt;G3,I3-H3,"")</f>
        <v/>
      </c>
      <c r="K3" s="28">
        <f t="shared" ref="K3:K31" si="6">IF(C3&gt;=G3,I3-H3,"")</f>
        <v>2118</v>
      </c>
    </row>
    <row r="4" spans="1:11" x14ac:dyDescent="0.25">
      <c r="A4" s="33">
        <v>42463</v>
      </c>
      <c r="B4" s="45">
        <v>2767.19</v>
      </c>
      <c r="C4" s="28">
        <f t="shared" ref="C4:C31" si="7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>
        <f t="shared" si="3"/>
        <v>14885.19</v>
      </c>
      <c r="I4" s="28">
        <f t="shared" si="4"/>
        <v>15000</v>
      </c>
      <c r="J4" s="28">
        <f t="shared" si="5"/>
        <v>114.80999999999949</v>
      </c>
      <c r="K4" s="28" t="str">
        <f t="shared" si="6"/>
        <v/>
      </c>
    </row>
    <row r="5" spans="1:11" x14ac:dyDescent="0.25">
      <c r="A5" s="33">
        <v>42464</v>
      </c>
      <c r="B5" s="45">
        <v>2122</v>
      </c>
      <c r="C5" s="28">
        <f t="shared" si="7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>
        <f t="shared" si="3"/>
        <v>17007.190000000002</v>
      </c>
      <c r="I5" s="28">
        <f t="shared" si="4"/>
        <v>20000</v>
      </c>
      <c r="J5" s="28">
        <f t="shared" si="5"/>
        <v>2992.8099999999977</v>
      </c>
      <c r="K5" s="28" t="str">
        <f t="shared" si="6"/>
        <v/>
      </c>
    </row>
    <row r="6" spans="1:11" x14ac:dyDescent="0.25">
      <c r="A6" s="33">
        <v>42465</v>
      </c>
      <c r="B6" s="45">
        <v>1400</v>
      </c>
      <c r="C6" s="28">
        <f t="shared" si="7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>
        <f t="shared" si="3"/>
        <v>18407.190000000002</v>
      </c>
      <c r="I6" s="28">
        <f t="shared" si="4"/>
        <v>25000</v>
      </c>
      <c r="J6" s="28">
        <f t="shared" si="5"/>
        <v>6592.8099999999977</v>
      </c>
      <c r="K6" s="28" t="str">
        <f t="shared" si="6"/>
        <v/>
      </c>
    </row>
    <row r="7" spans="1:11" x14ac:dyDescent="0.25">
      <c r="A7" s="33">
        <v>42466</v>
      </c>
      <c r="B7" s="45">
        <v>2818</v>
      </c>
      <c r="C7" s="28">
        <f t="shared" si="7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>
        <f t="shared" si="3"/>
        <v>21225.190000000002</v>
      </c>
      <c r="I7" s="28">
        <f t="shared" si="4"/>
        <v>30000</v>
      </c>
      <c r="J7" s="28">
        <f t="shared" si="5"/>
        <v>8774.8099999999977</v>
      </c>
      <c r="K7" s="28" t="str">
        <f t="shared" si="6"/>
        <v/>
      </c>
    </row>
    <row r="8" spans="1:11" x14ac:dyDescent="0.25">
      <c r="A8" s="33">
        <v>42467</v>
      </c>
      <c r="B8" s="45">
        <v>3499.6</v>
      </c>
      <c r="C8" s="28">
        <f t="shared" si="7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>
        <f t="shared" si="3"/>
        <v>24724.79</v>
      </c>
      <c r="I8" s="28">
        <f t="shared" si="4"/>
        <v>35000</v>
      </c>
      <c r="J8" s="28">
        <f t="shared" si="5"/>
        <v>10275.209999999999</v>
      </c>
      <c r="K8" s="28" t="str">
        <f t="shared" si="6"/>
        <v/>
      </c>
    </row>
    <row r="9" spans="1:11" x14ac:dyDescent="0.25">
      <c r="A9" s="33">
        <v>42468</v>
      </c>
      <c r="B9" s="45">
        <v>2445.6799999999998</v>
      </c>
      <c r="C9" s="28">
        <f t="shared" si="7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>
        <f t="shared" si="3"/>
        <v>27170.47</v>
      </c>
      <c r="I9" s="28">
        <f t="shared" si="4"/>
        <v>40000</v>
      </c>
      <c r="J9" s="28">
        <f t="shared" si="5"/>
        <v>12829.529999999999</v>
      </c>
      <c r="K9" s="28" t="str">
        <f t="shared" si="6"/>
        <v/>
      </c>
    </row>
    <row r="10" spans="1:11" x14ac:dyDescent="0.25">
      <c r="A10" s="33">
        <v>42469</v>
      </c>
      <c r="B10" s="45">
        <v>8273</v>
      </c>
      <c r="C10" s="28">
        <f t="shared" si="7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>
        <f t="shared" si="3"/>
        <v>35443.47</v>
      </c>
      <c r="I10" s="28">
        <f t="shared" si="4"/>
        <v>45000</v>
      </c>
      <c r="J10" s="28">
        <f t="shared" si="5"/>
        <v>9556.5299999999988</v>
      </c>
      <c r="K10" s="28" t="str">
        <f t="shared" si="6"/>
        <v/>
      </c>
    </row>
    <row r="11" spans="1:11" x14ac:dyDescent="0.25">
      <c r="A11" s="33">
        <v>42470</v>
      </c>
      <c r="B11" s="45">
        <v>2857.21</v>
      </c>
      <c r="C11" s="28">
        <f t="shared" si="7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>
        <f t="shared" si="3"/>
        <v>38300.68</v>
      </c>
      <c r="I11" s="28">
        <f t="shared" si="4"/>
        <v>50000</v>
      </c>
      <c r="J11" s="28">
        <f t="shared" si="5"/>
        <v>11699.32</v>
      </c>
      <c r="K11" s="28" t="str">
        <f t="shared" si="6"/>
        <v/>
      </c>
    </row>
    <row r="12" spans="1:11" x14ac:dyDescent="0.25">
      <c r="A12" s="33">
        <v>42471</v>
      </c>
      <c r="B12" s="45">
        <v>1322.65</v>
      </c>
      <c r="C12" s="28">
        <f t="shared" si="7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>
        <f t="shared" si="3"/>
        <v>39623.33</v>
      </c>
      <c r="I12" s="28">
        <f t="shared" si="4"/>
        <v>54999.999999999993</v>
      </c>
      <c r="J12" s="28">
        <f t="shared" si="5"/>
        <v>15376.669999999991</v>
      </c>
      <c r="K12" s="28" t="str">
        <f t="shared" si="6"/>
        <v/>
      </c>
    </row>
    <row r="13" spans="1:11" x14ac:dyDescent="0.25">
      <c r="A13" s="33">
        <v>42472</v>
      </c>
      <c r="B13" s="45">
        <v>12421.48</v>
      </c>
      <c r="C13" s="28">
        <f t="shared" si="7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>
        <f t="shared" si="3"/>
        <v>52044.81</v>
      </c>
      <c r="I13" s="28">
        <f t="shared" si="4"/>
        <v>60000</v>
      </c>
      <c r="J13" s="28">
        <f t="shared" si="5"/>
        <v>7955.1900000000023</v>
      </c>
      <c r="K13" s="28" t="str">
        <f t="shared" si="6"/>
        <v/>
      </c>
    </row>
    <row r="14" spans="1:11" x14ac:dyDescent="0.25">
      <c r="A14" s="33">
        <v>42473</v>
      </c>
      <c r="B14" s="45">
        <v>6307.97</v>
      </c>
      <c r="C14" s="28">
        <f t="shared" si="7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>
        <f t="shared" si="3"/>
        <v>58352.78</v>
      </c>
      <c r="I14" s="28">
        <f t="shared" si="4"/>
        <v>65000</v>
      </c>
      <c r="J14" s="28">
        <f t="shared" si="5"/>
        <v>6647.2200000000012</v>
      </c>
      <c r="K14" s="28" t="str">
        <f t="shared" si="6"/>
        <v/>
      </c>
    </row>
    <row r="15" spans="1:11" x14ac:dyDescent="0.25">
      <c r="A15" s="33">
        <v>42474</v>
      </c>
      <c r="B15" s="45">
        <v>11928</v>
      </c>
      <c r="C15" s="28">
        <f t="shared" si="7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>
        <f t="shared" si="3"/>
        <v>70000</v>
      </c>
      <c r="I15" s="28">
        <f t="shared" si="4"/>
        <v>70280.78</v>
      </c>
      <c r="J15" s="28" t="str">
        <f t="shared" si="5"/>
        <v/>
      </c>
      <c r="K15" s="28">
        <f t="shared" si="6"/>
        <v>280.77999999999884</v>
      </c>
    </row>
    <row r="16" spans="1:11" x14ac:dyDescent="0.25">
      <c r="A16" s="33">
        <v>42475</v>
      </c>
      <c r="B16" s="45">
        <v>13273</v>
      </c>
      <c r="C16" s="28">
        <f t="shared" si="7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>
        <f t="shared" si="3"/>
        <v>75000</v>
      </c>
      <c r="I16" s="28">
        <f t="shared" si="4"/>
        <v>83553.78</v>
      </c>
      <c r="J16" s="28" t="str">
        <f t="shared" si="5"/>
        <v/>
      </c>
      <c r="K16" s="28">
        <f t="shared" si="6"/>
        <v>8553.7799999999988</v>
      </c>
    </row>
    <row r="17" spans="1:11" x14ac:dyDescent="0.25">
      <c r="A17" s="33">
        <v>42476</v>
      </c>
      <c r="B17" s="45">
        <v>7362</v>
      </c>
      <c r="C17" s="28">
        <f t="shared" si="7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>
        <f t="shared" si="3"/>
        <v>80000</v>
      </c>
      <c r="I17" s="28">
        <f t="shared" si="4"/>
        <v>90915.78</v>
      </c>
      <c r="J17" s="28" t="str">
        <f t="shared" si="5"/>
        <v/>
      </c>
      <c r="K17" s="28">
        <f t="shared" si="6"/>
        <v>10915.779999999999</v>
      </c>
    </row>
    <row r="18" spans="1:11" x14ac:dyDescent="0.25">
      <c r="A18" s="33">
        <v>42477</v>
      </c>
      <c r="B18" s="45">
        <v>4626</v>
      </c>
      <c r="C18" s="28">
        <f t="shared" si="7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>
        <f t="shared" si="3"/>
        <v>85000</v>
      </c>
      <c r="I18" s="28">
        <f t="shared" si="4"/>
        <v>95541.78</v>
      </c>
      <c r="J18" s="28" t="str">
        <f t="shared" si="5"/>
        <v/>
      </c>
      <c r="K18" s="28">
        <f t="shared" si="6"/>
        <v>10541.779999999999</v>
      </c>
    </row>
    <row r="19" spans="1:11" x14ac:dyDescent="0.25">
      <c r="A19" s="33">
        <v>42478</v>
      </c>
      <c r="B19" s="45">
        <v>1128</v>
      </c>
      <c r="C19" s="28">
        <f t="shared" si="7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>
        <f t="shared" si="3"/>
        <v>90000</v>
      </c>
      <c r="I19" s="28">
        <f t="shared" si="4"/>
        <v>96669.78</v>
      </c>
      <c r="J19" s="28" t="str">
        <f t="shared" si="5"/>
        <v/>
      </c>
      <c r="K19" s="28">
        <f t="shared" si="6"/>
        <v>6669.7799999999988</v>
      </c>
    </row>
    <row r="20" spans="1:11" x14ac:dyDescent="0.25">
      <c r="A20" s="33">
        <v>42479</v>
      </c>
      <c r="B20" s="45">
        <v>2481</v>
      </c>
      <c r="C20" s="28">
        <f t="shared" si="7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>
        <f t="shared" si="3"/>
        <v>95000</v>
      </c>
      <c r="I20" s="28">
        <f t="shared" si="4"/>
        <v>99150.78</v>
      </c>
      <c r="J20" s="28" t="str">
        <f t="shared" si="5"/>
        <v/>
      </c>
      <c r="K20" s="28">
        <f t="shared" si="6"/>
        <v>4150.7799999999988</v>
      </c>
    </row>
    <row r="21" spans="1:11" x14ac:dyDescent="0.25">
      <c r="A21" s="33">
        <v>42480</v>
      </c>
      <c r="B21" s="45">
        <v>2818</v>
      </c>
      <c r="C21" s="28">
        <f t="shared" si="7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>
        <f t="shared" si="3"/>
        <v>100000</v>
      </c>
      <c r="I21" s="28">
        <f t="shared" si="4"/>
        <v>101968.78</v>
      </c>
      <c r="J21" s="28" t="str">
        <f t="shared" si="5"/>
        <v/>
      </c>
      <c r="K21" s="28">
        <f t="shared" si="6"/>
        <v>1968.7799999999988</v>
      </c>
    </row>
    <row r="22" spans="1:11" x14ac:dyDescent="0.25">
      <c r="A22" s="33">
        <v>42481</v>
      </c>
      <c r="B22" s="45"/>
      <c r="C22" s="28" t="str">
        <f t="shared" si="7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>
        <f t="shared" si="3"/>
        <v>105000</v>
      </c>
      <c r="I22" s="28">
        <f t="shared" si="4"/>
        <v>105000</v>
      </c>
      <c r="J22" s="28" t="str">
        <f t="shared" si="5"/>
        <v/>
      </c>
      <c r="K22" s="28">
        <f t="shared" si="6"/>
        <v>0</v>
      </c>
    </row>
    <row r="23" spans="1:11" x14ac:dyDescent="0.25">
      <c r="A23" s="33">
        <v>42482</v>
      </c>
      <c r="B23" s="45"/>
      <c r="C23" s="28" t="str">
        <f t="shared" si="7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>
        <f t="shared" si="3"/>
        <v>109999.99999999999</v>
      </c>
      <c r="I23" s="28">
        <f t="shared" si="4"/>
        <v>109999.99999999999</v>
      </c>
      <c r="J23" s="28" t="str">
        <f t="shared" si="5"/>
        <v/>
      </c>
      <c r="K23" s="28">
        <f t="shared" si="6"/>
        <v>0</v>
      </c>
    </row>
    <row r="24" spans="1:11" x14ac:dyDescent="0.25">
      <c r="A24" s="33">
        <v>42483</v>
      </c>
      <c r="B24" s="45"/>
      <c r="C24" s="28" t="str">
        <f t="shared" si="7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>
        <f t="shared" si="3"/>
        <v>115000.00000000001</v>
      </c>
      <c r="I24" s="28">
        <f t="shared" si="4"/>
        <v>115000.00000000001</v>
      </c>
      <c r="J24" s="28" t="str">
        <f t="shared" si="5"/>
        <v/>
      </c>
      <c r="K24" s="28">
        <f t="shared" si="6"/>
        <v>0</v>
      </c>
    </row>
    <row r="25" spans="1:11" x14ac:dyDescent="0.25">
      <c r="A25" s="33">
        <v>42484</v>
      </c>
      <c r="B25" s="45"/>
      <c r="C25" s="28" t="str">
        <f t="shared" si="7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>
        <f t="shared" si="3"/>
        <v>120000</v>
      </c>
      <c r="I25" s="28">
        <f t="shared" si="4"/>
        <v>120000</v>
      </c>
      <c r="J25" s="28" t="str">
        <f t="shared" si="5"/>
        <v/>
      </c>
      <c r="K25" s="28">
        <f t="shared" si="6"/>
        <v>0</v>
      </c>
    </row>
    <row r="26" spans="1:11" x14ac:dyDescent="0.25">
      <c r="A26" s="33">
        <v>42485</v>
      </c>
      <c r="B26" s="45"/>
      <c r="C26" s="28" t="str">
        <f t="shared" si="7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>
        <f t="shared" si="3"/>
        <v>125000</v>
      </c>
      <c r="I26" s="28">
        <f t="shared" si="4"/>
        <v>125000</v>
      </c>
      <c r="J26" s="28" t="str">
        <f t="shared" si="5"/>
        <v/>
      </c>
      <c r="K26" s="28">
        <f t="shared" si="6"/>
        <v>0</v>
      </c>
    </row>
    <row r="27" spans="1:11" x14ac:dyDescent="0.25">
      <c r="A27" s="33">
        <v>42486</v>
      </c>
      <c r="B27" s="45"/>
      <c r="C27" s="28" t="str">
        <f t="shared" si="7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>
        <f t="shared" si="3"/>
        <v>130000</v>
      </c>
      <c r="I27" s="28">
        <f t="shared" si="4"/>
        <v>130000</v>
      </c>
      <c r="J27" s="28" t="str">
        <f t="shared" si="5"/>
        <v/>
      </c>
      <c r="K27" s="28">
        <f t="shared" si="6"/>
        <v>0</v>
      </c>
    </row>
    <row r="28" spans="1:11" x14ac:dyDescent="0.25">
      <c r="A28" s="33">
        <v>42487</v>
      </c>
      <c r="B28" s="45"/>
      <c r="C28" s="28" t="str">
        <f t="shared" si="7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>
        <f t="shared" si="3"/>
        <v>135000</v>
      </c>
      <c r="I28" s="28">
        <f t="shared" si="4"/>
        <v>135000</v>
      </c>
      <c r="J28" s="28" t="str">
        <f t="shared" si="5"/>
        <v/>
      </c>
      <c r="K28" s="28">
        <f t="shared" si="6"/>
        <v>0</v>
      </c>
    </row>
    <row r="29" spans="1:11" x14ac:dyDescent="0.25">
      <c r="A29" s="33">
        <v>42488</v>
      </c>
      <c r="B29" s="45"/>
      <c r="C29" s="28" t="str">
        <f t="shared" si="7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>
        <f t="shared" si="3"/>
        <v>140000</v>
      </c>
      <c r="I29" s="28">
        <f t="shared" si="4"/>
        <v>140000</v>
      </c>
      <c r="J29" s="28" t="str">
        <f t="shared" si="5"/>
        <v/>
      </c>
      <c r="K29" s="28">
        <f t="shared" si="6"/>
        <v>0</v>
      </c>
    </row>
    <row r="30" spans="1:11" x14ac:dyDescent="0.25">
      <c r="A30" s="33">
        <v>42489</v>
      </c>
      <c r="B30" s="45"/>
      <c r="C30" s="28" t="str">
        <f t="shared" si="7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>
        <f t="shared" si="3"/>
        <v>145000</v>
      </c>
      <c r="I30" s="28">
        <f t="shared" si="4"/>
        <v>145000</v>
      </c>
      <c r="J30" s="28" t="str">
        <f t="shared" si="5"/>
        <v/>
      </c>
      <c r="K30" s="28">
        <f t="shared" si="6"/>
        <v>0</v>
      </c>
    </row>
    <row r="31" spans="1:11" x14ac:dyDescent="0.25">
      <c r="A31" s="33">
        <v>42490</v>
      </c>
      <c r="B31" s="45"/>
      <c r="C31" s="28" t="str">
        <f t="shared" si="7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>
        <f t="shared" si="3"/>
        <v>150000</v>
      </c>
      <c r="I31" s="28">
        <f t="shared" si="4"/>
        <v>150000</v>
      </c>
      <c r="J31" s="28" t="str">
        <f t="shared" si="5"/>
        <v/>
      </c>
      <c r="K31" s="28">
        <f t="shared" si="6"/>
        <v>0</v>
      </c>
    </row>
    <row r="49" spans="2:20" x14ac:dyDescent="0.25">
      <c r="T49" s="38"/>
    </row>
    <row r="56" spans="2:20" x14ac:dyDescent="0.25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85546875" customWidth="1"/>
    <col min="2" max="2" width="10.140625" customWidth="1"/>
    <col min="3" max="3" width="11.140625" customWidth="1"/>
    <col min="4" max="4" width="10.140625" customWidth="1"/>
    <col min="5" max="5" width="10.85546875" customWidth="1"/>
    <col min="6" max="6" width="12" customWidth="1"/>
    <col min="7" max="7" width="18.42578125" customWidth="1"/>
  </cols>
  <sheetData>
    <row r="1" spans="1:10" ht="14.45" customHeight="1" x14ac:dyDescent="0.25">
      <c r="A1" s="62" t="s">
        <v>2195</v>
      </c>
      <c r="B1" s="62" t="s">
        <v>2123</v>
      </c>
      <c r="C1" s="62" t="s">
        <v>2122</v>
      </c>
      <c r="D1" s="62" t="s">
        <v>2220</v>
      </c>
      <c r="E1" s="62" t="s">
        <v>2124</v>
      </c>
      <c r="F1" s="62" t="s">
        <v>2125</v>
      </c>
    </row>
    <row r="2" spans="1:10" ht="14.45" customHeight="1" x14ac:dyDescent="0.25">
      <c r="A2" s="63">
        <v>6</v>
      </c>
      <c r="B2" s="41">
        <v>10</v>
      </c>
      <c r="C2" s="42">
        <v>0.1</v>
      </c>
      <c r="D2" s="41">
        <f>$A2/B2*180</f>
        <v>108</v>
      </c>
      <c r="E2" s="41">
        <v>0</v>
      </c>
      <c r="F2" s="41">
        <v>0</v>
      </c>
    </row>
    <row r="3" spans="1:10" ht="14.45" customHeight="1" x14ac:dyDescent="0.25">
      <c r="A3" s="41"/>
      <c r="B3" s="41"/>
      <c r="C3" s="42">
        <v>0.1</v>
      </c>
      <c r="D3" s="41"/>
      <c r="E3" s="41">
        <f>-COS(RADIANS(D2))</f>
        <v>0.30901699437494734</v>
      </c>
      <c r="F3" s="41">
        <f>SIN(RADIANS(D2))</f>
        <v>0.95105651629515364</v>
      </c>
    </row>
    <row r="4" spans="1:10" ht="14.45" customHeight="1" x14ac:dyDescent="0.25">
      <c r="A4" s="41"/>
      <c r="B4" s="41"/>
      <c r="C4" s="42">
        <v>0.1</v>
      </c>
      <c r="D4" s="41"/>
      <c r="E4" s="41"/>
      <c r="F4" s="41"/>
    </row>
    <row r="5" spans="1:10" ht="14.45" customHeight="1" x14ac:dyDescent="0.25">
      <c r="C5" s="42">
        <v>0.1</v>
      </c>
      <c r="D5" s="41"/>
    </row>
    <row r="6" spans="1:10" ht="14.45" customHeight="1" x14ac:dyDescent="0.25">
      <c r="C6" s="42">
        <v>0.1</v>
      </c>
      <c r="D6" s="41"/>
    </row>
    <row r="7" spans="1:10" ht="14.45" customHeight="1" x14ac:dyDescent="0.25">
      <c r="C7" s="42">
        <v>0.5</v>
      </c>
      <c r="D7" s="41"/>
    </row>
    <row r="8" spans="1:10" ht="14.45" customHeight="1" x14ac:dyDescent="0.25"/>
    <row r="9" spans="1:10" ht="14.45" customHeight="1" x14ac:dyDescent="0.25">
      <c r="A9" s="70"/>
      <c r="B9" s="34"/>
      <c r="D9" s="34"/>
      <c r="E9" s="34"/>
      <c r="F9" s="34"/>
      <c r="G9" s="34"/>
      <c r="H9" s="34"/>
    </row>
    <row r="10" spans="1:10" ht="14.45" customHeight="1" x14ac:dyDescent="0.25">
      <c r="H10" s="39"/>
    </row>
    <row r="11" spans="1:10" ht="14.45" customHeight="1" x14ac:dyDescent="0.25">
      <c r="H11" s="39"/>
    </row>
    <row r="12" spans="1:10" ht="14.45" customHeight="1" x14ac:dyDescent="0.25">
      <c r="H12" s="40"/>
    </row>
    <row r="13" spans="1:10" ht="14.45" customHeight="1" x14ac:dyDescent="0.25">
      <c r="H13" s="40"/>
      <c r="I13" s="34"/>
    </row>
    <row r="14" spans="1:10" ht="14.45" customHeight="1" x14ac:dyDescent="0.25">
      <c r="B14" s="41"/>
      <c r="D14" s="41"/>
      <c r="E14" s="41"/>
      <c r="F14" s="41"/>
      <c r="G14" s="41"/>
      <c r="H14" s="41"/>
      <c r="I14" s="34"/>
    </row>
    <row r="15" spans="1:10" ht="14.45" customHeight="1" x14ac:dyDescent="0.25">
      <c r="B15" s="41"/>
      <c r="D15" s="41"/>
      <c r="E15" s="41"/>
      <c r="F15" s="41"/>
      <c r="G15" s="41"/>
      <c r="H15" s="34"/>
      <c r="I15" s="34"/>
    </row>
    <row r="16" spans="1:10" ht="14.45" customHeight="1" x14ac:dyDescent="0.25">
      <c r="B16" s="41"/>
      <c r="C16" s="34"/>
      <c r="D16" s="41"/>
      <c r="E16" s="41"/>
      <c r="F16" s="41"/>
      <c r="G16" s="41"/>
      <c r="I16" s="34"/>
      <c r="J16" s="34"/>
    </row>
    <row r="17" spans="1:10" x14ac:dyDescent="0.25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5">
      <c r="A18" s="43"/>
      <c r="C18" s="34"/>
      <c r="I18" s="34"/>
      <c r="J18" s="34"/>
    </row>
    <row r="19" spans="1:10" x14ac:dyDescent="0.25">
      <c r="A19" s="43"/>
      <c r="C19" s="34"/>
      <c r="I19" s="34"/>
      <c r="J19" s="34"/>
    </row>
    <row r="20" spans="1:10" x14ac:dyDescent="0.25">
      <c r="A20" s="43"/>
      <c r="C20" s="34"/>
      <c r="I20" s="34"/>
      <c r="J20" s="34"/>
    </row>
    <row r="21" spans="1:10" x14ac:dyDescent="0.25">
      <c r="A21" s="43"/>
      <c r="C21" s="34"/>
      <c r="I21" s="34"/>
      <c r="J21" s="34"/>
    </row>
    <row r="22" spans="1:10" x14ac:dyDescent="0.25">
      <c r="A22" s="43"/>
      <c r="C22" s="34"/>
      <c r="I22" s="34"/>
      <c r="J22" s="34"/>
    </row>
    <row r="23" spans="1:10" x14ac:dyDescent="0.25">
      <c r="A23" s="43"/>
      <c r="C23" s="34"/>
      <c r="I23" s="34"/>
      <c r="J23" s="34"/>
    </row>
    <row r="24" spans="1:10" x14ac:dyDescent="0.25">
      <c r="C24" s="34"/>
      <c r="I24" s="34"/>
      <c r="J24" s="34"/>
    </row>
    <row r="25" spans="1:10" x14ac:dyDescent="0.25">
      <c r="C25" s="34"/>
      <c r="I25" s="34"/>
      <c r="J25" s="34"/>
    </row>
    <row r="26" spans="1:10" x14ac:dyDescent="0.25">
      <c r="I26" s="34"/>
      <c r="J26" s="34"/>
    </row>
    <row r="27" spans="1:10" x14ac:dyDescent="0.25">
      <c r="I27" s="34"/>
      <c r="J27" s="34"/>
    </row>
    <row r="28" spans="1:10" x14ac:dyDescent="0.25">
      <c r="B28" s="34"/>
      <c r="D28" s="34"/>
      <c r="E28" s="34"/>
      <c r="F28" s="34"/>
      <c r="G28" s="34"/>
      <c r="H28" s="34"/>
      <c r="I28" s="34"/>
      <c r="J28" s="34"/>
    </row>
    <row r="29" spans="1:10" x14ac:dyDescent="0.25">
      <c r="B29" s="34"/>
      <c r="D29" s="34"/>
      <c r="E29" s="34"/>
      <c r="F29" s="34"/>
      <c r="G29" s="34"/>
      <c r="H29" s="34"/>
      <c r="I29" s="34"/>
      <c r="J29" s="34"/>
    </row>
    <row r="30" spans="1:10" x14ac:dyDescent="0.25">
      <c r="B30" s="34"/>
      <c r="D30" s="34"/>
      <c r="E30" s="34"/>
      <c r="F30" s="34"/>
      <c r="G30" s="34"/>
      <c r="H30" s="34"/>
      <c r="I30" s="34"/>
      <c r="J30" s="34"/>
    </row>
    <row r="31" spans="1:10" x14ac:dyDescent="0.25">
      <c r="J31" s="34"/>
    </row>
    <row r="32" spans="1:10" x14ac:dyDescent="0.25">
      <c r="J32" s="34"/>
    </row>
    <row r="33" spans="2:10" x14ac:dyDescent="0.25">
      <c r="J33" s="34"/>
    </row>
    <row r="34" spans="2:10" x14ac:dyDescent="0.25">
      <c r="J34" s="34"/>
    </row>
    <row r="35" spans="2:10" x14ac:dyDescent="0.25">
      <c r="B35" s="34"/>
      <c r="D35" s="34"/>
      <c r="E35" s="34"/>
      <c r="F35" s="34"/>
      <c r="G35" s="34"/>
      <c r="H35" s="34"/>
      <c r="I35" s="34"/>
      <c r="J35" s="34"/>
    </row>
    <row r="36" spans="2:10" x14ac:dyDescent="0.25">
      <c r="B36" s="34"/>
      <c r="D36" s="34"/>
      <c r="E36" s="34"/>
      <c r="F36" s="34"/>
      <c r="G36" s="34"/>
      <c r="H36" s="34"/>
      <c r="I36" s="34"/>
      <c r="J36" s="34"/>
    </row>
    <row r="37" spans="2:10" x14ac:dyDescent="0.25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G3" sqref="G3"/>
    </sheetView>
  </sheetViews>
  <sheetFormatPr defaultRowHeight="15" x14ac:dyDescent="0.25"/>
  <cols>
    <col min="1" max="1" width="17.85546875" customWidth="1"/>
    <col min="2" max="2" width="14.28515625" customWidth="1"/>
    <col min="8" max="8" width="9.5703125" customWidth="1"/>
    <col min="12" max="12" width="8.85546875" customWidth="1"/>
    <col min="13" max="13" width="8.7109375" customWidth="1"/>
    <col min="14" max="14" width="8.85546875" customWidth="1"/>
  </cols>
  <sheetData>
    <row r="1" spans="1:10" x14ac:dyDescent="0.25">
      <c r="G1" s="118" t="s">
        <v>2221</v>
      </c>
      <c r="H1" s="118"/>
      <c r="I1" s="119" t="s">
        <v>2222</v>
      </c>
      <c r="J1" s="119"/>
    </row>
    <row r="2" spans="1:10" ht="21" x14ac:dyDescent="0.35">
      <c r="A2" s="50" t="s">
        <v>2199</v>
      </c>
      <c r="B2" s="64">
        <v>0.2</v>
      </c>
      <c r="G2" s="23" t="s">
        <v>2191</v>
      </c>
      <c r="H2" s="23" t="s">
        <v>2192</v>
      </c>
      <c r="I2" s="23" t="s">
        <v>2193</v>
      </c>
      <c r="J2" s="23" t="s">
        <v>2194</v>
      </c>
    </row>
    <row r="3" spans="1:10" x14ac:dyDescent="0.25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5">
      <c r="G4" s="12">
        <v>1</v>
      </c>
      <c r="H4" s="12">
        <v>0</v>
      </c>
      <c r="I4" s="12">
        <v>1</v>
      </c>
      <c r="J4" s="12">
        <v>0</v>
      </c>
    </row>
    <row r="5" spans="1:10" x14ac:dyDescent="0.25">
      <c r="G5" s="12">
        <v>2</v>
      </c>
      <c r="H5" s="12">
        <v>0</v>
      </c>
      <c r="I5" s="12">
        <v>2</v>
      </c>
      <c r="J5" s="12">
        <v>0</v>
      </c>
    </row>
    <row r="6" spans="1:10" x14ac:dyDescent="0.25">
      <c r="G6" s="12">
        <v>3</v>
      </c>
      <c r="H6" s="12">
        <v>0</v>
      </c>
      <c r="I6" s="12">
        <v>3</v>
      </c>
      <c r="J6" s="12">
        <v>0</v>
      </c>
    </row>
    <row r="7" spans="1:10" x14ac:dyDescent="0.25">
      <c r="G7" s="12">
        <v>4</v>
      </c>
      <c r="H7" s="12">
        <v>0</v>
      </c>
      <c r="I7" s="12">
        <v>4</v>
      </c>
      <c r="J7" s="12">
        <v>0</v>
      </c>
    </row>
    <row r="8" spans="1:10" x14ac:dyDescent="0.25">
      <c r="G8" s="12">
        <v>5</v>
      </c>
      <c r="H8" s="12">
        <v>0</v>
      </c>
      <c r="I8" s="12">
        <v>5</v>
      </c>
      <c r="J8" s="12">
        <v>0</v>
      </c>
    </row>
    <row r="9" spans="1:10" x14ac:dyDescent="0.25">
      <c r="G9" s="12">
        <v>6</v>
      </c>
      <c r="H9" s="12">
        <v>0</v>
      </c>
      <c r="I9" s="12">
        <v>6</v>
      </c>
      <c r="J9" s="12">
        <v>0</v>
      </c>
    </row>
    <row r="10" spans="1:10" x14ac:dyDescent="0.25">
      <c r="G10" s="12">
        <v>7</v>
      </c>
      <c r="H10" s="12">
        <v>0</v>
      </c>
      <c r="I10" s="12">
        <v>7</v>
      </c>
      <c r="J10" s="12">
        <v>0</v>
      </c>
    </row>
    <row r="11" spans="1:10" x14ac:dyDescent="0.25">
      <c r="G11" s="12">
        <v>8</v>
      </c>
      <c r="H11" s="12">
        <v>0</v>
      </c>
      <c r="I11" s="12">
        <v>8</v>
      </c>
      <c r="J11" s="12">
        <v>0</v>
      </c>
    </row>
    <row r="12" spans="1:10" x14ac:dyDescent="0.25">
      <c r="G12" s="12">
        <v>9</v>
      </c>
      <c r="H12" s="12">
        <v>0</v>
      </c>
      <c r="I12" s="12">
        <v>9</v>
      </c>
      <c r="J12" s="12">
        <v>0</v>
      </c>
    </row>
    <row r="13" spans="1:10" x14ac:dyDescent="0.25">
      <c r="G13" s="12">
        <v>0</v>
      </c>
      <c r="H13" s="12">
        <v>1</v>
      </c>
      <c r="I13" s="12">
        <v>0</v>
      </c>
      <c r="J13" s="12">
        <v>1</v>
      </c>
    </row>
    <row r="14" spans="1:10" x14ac:dyDescent="0.25">
      <c r="G14" s="12">
        <v>1</v>
      </c>
      <c r="H14" s="12">
        <v>1</v>
      </c>
      <c r="I14" s="12">
        <v>1</v>
      </c>
      <c r="J14" s="12">
        <v>1</v>
      </c>
    </row>
    <row r="15" spans="1:10" x14ac:dyDescent="0.25">
      <c r="G15" s="12">
        <v>2</v>
      </c>
      <c r="H15" s="12">
        <v>1</v>
      </c>
      <c r="I15" s="12">
        <v>2</v>
      </c>
      <c r="J15" s="12">
        <v>1</v>
      </c>
    </row>
    <row r="16" spans="1:10" x14ac:dyDescent="0.25">
      <c r="G16" s="12">
        <v>3</v>
      </c>
      <c r="H16" s="12">
        <v>1</v>
      </c>
      <c r="I16" s="12">
        <v>3</v>
      </c>
      <c r="J16" s="12">
        <v>1</v>
      </c>
    </row>
    <row r="17" spans="7:10" x14ac:dyDescent="0.25">
      <c r="G17" s="12">
        <v>4</v>
      </c>
      <c r="H17" s="12">
        <v>1</v>
      </c>
      <c r="I17" s="12">
        <v>4</v>
      </c>
      <c r="J17" s="12">
        <v>1</v>
      </c>
    </row>
    <row r="18" spans="7:10" x14ac:dyDescent="0.25">
      <c r="G18" s="12">
        <v>5</v>
      </c>
      <c r="H18" s="12">
        <v>1</v>
      </c>
      <c r="I18" s="12">
        <v>5</v>
      </c>
      <c r="J18" s="12">
        <v>1</v>
      </c>
    </row>
    <row r="19" spans="7:10" x14ac:dyDescent="0.25">
      <c r="G19" s="12">
        <v>6</v>
      </c>
      <c r="H19" s="12">
        <v>1</v>
      </c>
      <c r="I19" s="12">
        <v>6</v>
      </c>
      <c r="J19" s="12">
        <v>1</v>
      </c>
    </row>
    <row r="20" spans="7:10" x14ac:dyDescent="0.25">
      <c r="G20" s="12">
        <v>7</v>
      </c>
      <c r="H20" s="12">
        <v>1</v>
      </c>
      <c r="I20" s="12">
        <v>7</v>
      </c>
      <c r="J20" s="12">
        <v>1</v>
      </c>
    </row>
    <row r="21" spans="7:10" x14ac:dyDescent="0.25">
      <c r="G21" s="12">
        <v>8</v>
      </c>
      <c r="H21" s="12">
        <v>1</v>
      </c>
      <c r="I21" s="12">
        <v>8</v>
      </c>
      <c r="J21" s="12">
        <v>1</v>
      </c>
    </row>
    <row r="22" spans="7:10" x14ac:dyDescent="0.25">
      <c r="G22" s="12">
        <v>9</v>
      </c>
      <c r="H22" s="12">
        <v>1</v>
      </c>
      <c r="I22" s="12">
        <v>9</v>
      </c>
      <c r="J22" s="12">
        <v>1</v>
      </c>
    </row>
    <row r="23" spans="7:10" x14ac:dyDescent="0.25">
      <c r="G23" s="12">
        <v>0</v>
      </c>
      <c r="H23" s="12">
        <v>2</v>
      </c>
      <c r="I23" s="12">
        <v>0</v>
      </c>
      <c r="J23" s="12">
        <v>0</v>
      </c>
    </row>
    <row r="24" spans="7:10" x14ac:dyDescent="0.25">
      <c r="G24" s="12">
        <v>1</v>
      </c>
      <c r="H24" s="12">
        <v>2</v>
      </c>
      <c r="I24" s="12">
        <v>0</v>
      </c>
      <c r="J24" s="12">
        <v>0</v>
      </c>
    </row>
    <row r="25" spans="7:10" x14ac:dyDescent="0.25">
      <c r="G25" s="12">
        <v>2</v>
      </c>
      <c r="H25" s="12">
        <v>2</v>
      </c>
      <c r="I25" s="12">
        <v>0</v>
      </c>
      <c r="J25" s="12">
        <v>0</v>
      </c>
    </row>
    <row r="26" spans="7:10" x14ac:dyDescent="0.25">
      <c r="G26" s="12">
        <v>3</v>
      </c>
      <c r="H26" s="12">
        <v>2</v>
      </c>
      <c r="I26" s="12">
        <v>0</v>
      </c>
      <c r="J26" s="12">
        <v>0</v>
      </c>
    </row>
    <row r="27" spans="7:10" x14ac:dyDescent="0.25">
      <c r="G27" s="12">
        <v>4</v>
      </c>
      <c r="H27" s="12">
        <v>2</v>
      </c>
      <c r="I27" s="12">
        <v>0</v>
      </c>
      <c r="J27" s="12">
        <v>0</v>
      </c>
    </row>
    <row r="28" spans="7:10" x14ac:dyDescent="0.25">
      <c r="G28" s="12">
        <v>5</v>
      </c>
      <c r="H28" s="12">
        <v>2</v>
      </c>
      <c r="I28" s="12">
        <v>0</v>
      </c>
      <c r="J28" s="12">
        <v>0</v>
      </c>
    </row>
    <row r="29" spans="7:10" x14ac:dyDescent="0.25">
      <c r="G29" s="12">
        <v>6</v>
      </c>
      <c r="H29" s="12">
        <v>2</v>
      </c>
      <c r="I29" s="12">
        <v>0</v>
      </c>
      <c r="J29" s="12">
        <v>0</v>
      </c>
    </row>
    <row r="30" spans="7:10" x14ac:dyDescent="0.25">
      <c r="G30" s="12">
        <v>7</v>
      </c>
      <c r="H30" s="12">
        <v>2</v>
      </c>
      <c r="I30" s="12">
        <v>0</v>
      </c>
      <c r="J30" s="12">
        <v>0</v>
      </c>
    </row>
    <row r="31" spans="7:10" x14ac:dyDescent="0.25">
      <c r="G31" s="12">
        <v>8</v>
      </c>
      <c r="H31" s="12">
        <v>2</v>
      </c>
      <c r="I31" s="12">
        <v>0</v>
      </c>
      <c r="J31" s="12">
        <v>0</v>
      </c>
    </row>
    <row r="32" spans="7:10" x14ac:dyDescent="0.25">
      <c r="G32" s="12">
        <v>9</v>
      </c>
      <c r="H32" s="12">
        <v>2</v>
      </c>
      <c r="I32" s="12">
        <v>0</v>
      </c>
      <c r="J32" s="12">
        <v>0</v>
      </c>
    </row>
    <row r="33" spans="7:10" x14ac:dyDescent="0.25">
      <c r="G33" s="12">
        <v>0</v>
      </c>
      <c r="H33" s="12">
        <v>3</v>
      </c>
      <c r="I33" s="12">
        <v>0</v>
      </c>
      <c r="J33" s="12">
        <v>0</v>
      </c>
    </row>
    <row r="34" spans="7:10" x14ac:dyDescent="0.25">
      <c r="G34" s="12">
        <v>1</v>
      </c>
      <c r="H34" s="12">
        <v>3</v>
      </c>
      <c r="I34" s="12">
        <v>0</v>
      </c>
      <c r="J34" s="12">
        <v>0</v>
      </c>
    </row>
    <row r="35" spans="7:10" x14ac:dyDescent="0.25">
      <c r="G35" s="12">
        <v>2</v>
      </c>
      <c r="H35" s="12">
        <v>3</v>
      </c>
      <c r="I35" s="12">
        <v>0</v>
      </c>
      <c r="J35" s="12">
        <v>0</v>
      </c>
    </row>
    <row r="36" spans="7:10" x14ac:dyDescent="0.25">
      <c r="G36" s="12">
        <v>3</v>
      </c>
      <c r="H36" s="12">
        <v>3</v>
      </c>
      <c r="I36" s="12">
        <v>0</v>
      </c>
      <c r="J36" s="12">
        <v>0</v>
      </c>
    </row>
    <row r="37" spans="7:10" x14ac:dyDescent="0.25">
      <c r="G37" s="12">
        <v>4</v>
      </c>
      <c r="H37" s="12">
        <v>3</v>
      </c>
      <c r="I37" s="12">
        <v>0</v>
      </c>
      <c r="J37" s="12">
        <v>0</v>
      </c>
    </row>
    <row r="38" spans="7:10" x14ac:dyDescent="0.25">
      <c r="G38" s="12">
        <v>5</v>
      </c>
      <c r="H38" s="12">
        <v>3</v>
      </c>
      <c r="I38" s="12">
        <v>0</v>
      </c>
      <c r="J38" s="12">
        <v>0</v>
      </c>
    </row>
    <row r="39" spans="7:10" x14ac:dyDescent="0.25">
      <c r="G39" s="12">
        <v>6</v>
      </c>
      <c r="H39" s="12">
        <v>3</v>
      </c>
      <c r="I39" s="12">
        <v>0</v>
      </c>
      <c r="J39" s="12">
        <v>0</v>
      </c>
    </row>
    <row r="40" spans="7:10" x14ac:dyDescent="0.25">
      <c r="G40" s="12">
        <v>7</v>
      </c>
      <c r="H40" s="12">
        <v>3</v>
      </c>
      <c r="I40" s="12">
        <v>0</v>
      </c>
      <c r="J40" s="12">
        <v>0</v>
      </c>
    </row>
    <row r="41" spans="7:10" x14ac:dyDescent="0.25">
      <c r="G41" s="12">
        <v>8</v>
      </c>
      <c r="H41" s="12">
        <v>3</v>
      </c>
      <c r="I41" s="12">
        <v>0</v>
      </c>
      <c r="J41" s="12">
        <v>0</v>
      </c>
    </row>
    <row r="42" spans="7:10" x14ac:dyDescent="0.25">
      <c r="G42" s="12">
        <v>9</v>
      </c>
      <c r="H42" s="12">
        <v>3</v>
      </c>
      <c r="I42" s="12">
        <v>0</v>
      </c>
      <c r="J42" s="12">
        <v>0</v>
      </c>
    </row>
    <row r="43" spans="7:10" x14ac:dyDescent="0.25">
      <c r="G43" s="12">
        <v>0</v>
      </c>
      <c r="H43" s="12">
        <v>4</v>
      </c>
      <c r="I43" s="12">
        <v>0</v>
      </c>
      <c r="J43" s="12">
        <v>0</v>
      </c>
    </row>
    <row r="44" spans="7:10" x14ac:dyDescent="0.25">
      <c r="G44" s="12">
        <v>1</v>
      </c>
      <c r="H44" s="12">
        <v>4</v>
      </c>
      <c r="I44" s="12">
        <v>0</v>
      </c>
      <c r="J44" s="12">
        <v>0</v>
      </c>
    </row>
    <row r="45" spans="7:10" x14ac:dyDescent="0.25">
      <c r="G45" s="12">
        <v>2</v>
      </c>
      <c r="H45" s="12">
        <v>4</v>
      </c>
      <c r="I45" s="12">
        <v>0</v>
      </c>
      <c r="J45" s="12">
        <v>0</v>
      </c>
    </row>
    <row r="46" spans="7:10" x14ac:dyDescent="0.25">
      <c r="G46" s="12">
        <v>3</v>
      </c>
      <c r="H46" s="12">
        <v>4</v>
      </c>
      <c r="I46" s="12">
        <v>0</v>
      </c>
      <c r="J46" s="12">
        <v>0</v>
      </c>
    </row>
    <row r="47" spans="7:10" x14ac:dyDescent="0.25">
      <c r="G47" s="12">
        <v>4</v>
      </c>
      <c r="H47" s="12">
        <v>4</v>
      </c>
      <c r="I47" s="12">
        <v>0</v>
      </c>
      <c r="J47" s="12">
        <v>0</v>
      </c>
    </row>
    <row r="48" spans="7:10" x14ac:dyDescent="0.25">
      <c r="G48" s="12">
        <v>5</v>
      </c>
      <c r="H48" s="12">
        <v>4</v>
      </c>
      <c r="I48" s="12">
        <v>0</v>
      </c>
      <c r="J48" s="12">
        <v>0</v>
      </c>
    </row>
    <row r="49" spans="7:10" x14ac:dyDescent="0.25">
      <c r="G49" s="12">
        <v>6</v>
      </c>
      <c r="H49" s="12">
        <v>4</v>
      </c>
      <c r="I49" s="12">
        <v>0</v>
      </c>
      <c r="J49" s="12">
        <v>0</v>
      </c>
    </row>
    <row r="50" spans="7:10" x14ac:dyDescent="0.25">
      <c r="G50" s="12">
        <v>7</v>
      </c>
      <c r="H50" s="12">
        <v>4</v>
      </c>
      <c r="I50" s="12">
        <v>0</v>
      </c>
      <c r="J50" s="12">
        <v>0</v>
      </c>
    </row>
    <row r="51" spans="7:10" x14ac:dyDescent="0.25">
      <c r="G51" s="12">
        <v>8</v>
      </c>
      <c r="H51" s="12">
        <v>4</v>
      </c>
      <c r="I51" s="12">
        <v>0</v>
      </c>
      <c r="J51" s="12">
        <v>0</v>
      </c>
    </row>
    <row r="52" spans="7:10" x14ac:dyDescent="0.25">
      <c r="G52" s="12">
        <v>9</v>
      </c>
      <c r="H52" s="12">
        <v>4</v>
      </c>
      <c r="I52" s="12">
        <v>0</v>
      </c>
      <c r="J52" s="12">
        <v>0</v>
      </c>
    </row>
    <row r="53" spans="7:10" x14ac:dyDescent="0.25">
      <c r="G53" s="12">
        <v>0</v>
      </c>
      <c r="H53" s="12">
        <v>5</v>
      </c>
      <c r="I53" s="12">
        <v>0</v>
      </c>
      <c r="J53" s="12">
        <v>0</v>
      </c>
    </row>
    <row r="54" spans="7:10" x14ac:dyDescent="0.25">
      <c r="G54" s="12">
        <v>1</v>
      </c>
      <c r="H54" s="12">
        <v>5</v>
      </c>
      <c r="I54" s="12">
        <v>0</v>
      </c>
      <c r="J54" s="12">
        <v>0</v>
      </c>
    </row>
    <row r="55" spans="7:10" x14ac:dyDescent="0.25">
      <c r="G55" s="12">
        <v>2</v>
      </c>
      <c r="H55" s="12">
        <v>5</v>
      </c>
      <c r="I55" s="12">
        <v>0</v>
      </c>
      <c r="J55" s="12">
        <v>0</v>
      </c>
    </row>
    <row r="56" spans="7:10" x14ac:dyDescent="0.25">
      <c r="G56" s="12">
        <v>3</v>
      </c>
      <c r="H56" s="12">
        <v>5</v>
      </c>
      <c r="I56" s="12">
        <v>0</v>
      </c>
      <c r="J56" s="12">
        <v>0</v>
      </c>
    </row>
    <row r="57" spans="7:10" x14ac:dyDescent="0.25">
      <c r="G57" s="12">
        <v>4</v>
      </c>
      <c r="H57" s="12">
        <v>5</v>
      </c>
      <c r="I57" s="12">
        <v>0</v>
      </c>
      <c r="J57" s="12">
        <v>0</v>
      </c>
    </row>
    <row r="58" spans="7:10" x14ac:dyDescent="0.25">
      <c r="G58" s="12">
        <v>5</v>
      </c>
      <c r="H58" s="12">
        <v>5</v>
      </c>
      <c r="I58" s="12">
        <v>0</v>
      </c>
      <c r="J58" s="12">
        <v>0</v>
      </c>
    </row>
    <row r="59" spans="7:10" x14ac:dyDescent="0.25">
      <c r="G59" s="12">
        <v>6</v>
      </c>
      <c r="H59" s="12">
        <v>5</v>
      </c>
      <c r="I59" s="12">
        <v>0</v>
      </c>
      <c r="J59" s="12">
        <v>0</v>
      </c>
    </row>
    <row r="60" spans="7:10" x14ac:dyDescent="0.25">
      <c r="G60" s="12">
        <v>7</v>
      </c>
      <c r="H60" s="12">
        <v>5</v>
      </c>
      <c r="I60" s="12">
        <v>0</v>
      </c>
      <c r="J60" s="12">
        <v>0</v>
      </c>
    </row>
    <row r="61" spans="7:10" x14ac:dyDescent="0.25">
      <c r="G61" s="12">
        <v>8</v>
      </c>
      <c r="H61" s="12">
        <v>5</v>
      </c>
      <c r="I61" s="12">
        <v>0</v>
      </c>
      <c r="J61" s="12">
        <v>0</v>
      </c>
    </row>
    <row r="62" spans="7:10" x14ac:dyDescent="0.25">
      <c r="G62" s="12">
        <v>9</v>
      </c>
      <c r="H62" s="12">
        <v>5</v>
      </c>
      <c r="I62" s="12">
        <v>0</v>
      </c>
      <c r="J62" s="12">
        <v>0</v>
      </c>
    </row>
    <row r="63" spans="7:10" x14ac:dyDescent="0.25">
      <c r="G63" s="12">
        <v>0</v>
      </c>
      <c r="H63" s="12">
        <v>6</v>
      </c>
      <c r="I63" s="12">
        <v>0</v>
      </c>
      <c r="J63" s="12">
        <v>0</v>
      </c>
    </row>
    <row r="64" spans="7:10" x14ac:dyDescent="0.25">
      <c r="G64" s="12">
        <v>1</v>
      </c>
      <c r="H64" s="12">
        <v>6</v>
      </c>
      <c r="I64" s="12">
        <v>0</v>
      </c>
      <c r="J64" s="12">
        <v>0</v>
      </c>
    </row>
    <row r="65" spans="7:10" x14ac:dyDescent="0.25">
      <c r="G65" s="12">
        <v>2</v>
      </c>
      <c r="H65" s="12">
        <v>6</v>
      </c>
      <c r="I65" s="12">
        <v>0</v>
      </c>
      <c r="J65" s="12">
        <v>0</v>
      </c>
    </row>
    <row r="66" spans="7:10" x14ac:dyDescent="0.25">
      <c r="G66" s="12">
        <v>3</v>
      </c>
      <c r="H66" s="12">
        <v>6</v>
      </c>
      <c r="I66" s="12">
        <v>0</v>
      </c>
      <c r="J66" s="12">
        <v>0</v>
      </c>
    </row>
    <row r="67" spans="7:10" x14ac:dyDescent="0.25">
      <c r="G67" s="12">
        <v>4</v>
      </c>
      <c r="H67" s="12">
        <v>6</v>
      </c>
      <c r="I67" s="12">
        <v>0</v>
      </c>
      <c r="J67" s="12">
        <v>0</v>
      </c>
    </row>
    <row r="68" spans="7:10" x14ac:dyDescent="0.25">
      <c r="G68" s="12">
        <v>5</v>
      </c>
      <c r="H68" s="12">
        <v>6</v>
      </c>
      <c r="I68" s="12">
        <v>0</v>
      </c>
      <c r="J68" s="12">
        <v>0</v>
      </c>
    </row>
    <row r="69" spans="7:10" x14ac:dyDescent="0.25">
      <c r="G69" s="12">
        <v>6</v>
      </c>
      <c r="H69" s="12">
        <v>6</v>
      </c>
      <c r="I69" s="12">
        <v>0</v>
      </c>
      <c r="J69" s="12">
        <v>0</v>
      </c>
    </row>
    <row r="70" spans="7:10" x14ac:dyDescent="0.25">
      <c r="G70" s="12">
        <v>7</v>
      </c>
      <c r="H70" s="12">
        <v>6</v>
      </c>
      <c r="I70" s="12">
        <v>0</v>
      </c>
      <c r="J70" s="12">
        <v>0</v>
      </c>
    </row>
    <row r="71" spans="7:10" x14ac:dyDescent="0.25">
      <c r="G71" s="12">
        <v>8</v>
      </c>
      <c r="H71" s="12">
        <v>6</v>
      </c>
      <c r="I71" s="12">
        <v>0</v>
      </c>
      <c r="J71" s="12">
        <v>0</v>
      </c>
    </row>
    <row r="72" spans="7:10" x14ac:dyDescent="0.25">
      <c r="G72" s="12">
        <v>9</v>
      </c>
      <c r="H72" s="12">
        <v>6</v>
      </c>
      <c r="I72" s="12">
        <v>0</v>
      </c>
      <c r="J72" s="12">
        <v>0</v>
      </c>
    </row>
    <row r="73" spans="7:10" x14ac:dyDescent="0.25">
      <c r="G73" s="12">
        <v>0</v>
      </c>
      <c r="H73" s="12">
        <v>7</v>
      </c>
      <c r="I73" s="12">
        <v>0</v>
      </c>
      <c r="J73" s="12">
        <v>0</v>
      </c>
    </row>
    <row r="74" spans="7:10" x14ac:dyDescent="0.25">
      <c r="G74" s="12">
        <v>1</v>
      </c>
      <c r="H74" s="12">
        <v>7</v>
      </c>
      <c r="I74" s="12">
        <v>0</v>
      </c>
      <c r="J74" s="12">
        <v>0</v>
      </c>
    </row>
    <row r="75" spans="7:10" x14ac:dyDescent="0.25">
      <c r="G75" s="12">
        <v>2</v>
      </c>
      <c r="H75" s="12">
        <v>7</v>
      </c>
      <c r="I75" s="12">
        <v>0</v>
      </c>
      <c r="J75" s="12">
        <v>0</v>
      </c>
    </row>
    <row r="76" spans="7:10" x14ac:dyDescent="0.25">
      <c r="G76" s="12">
        <v>3</v>
      </c>
      <c r="H76" s="12">
        <v>7</v>
      </c>
      <c r="I76" s="12">
        <v>0</v>
      </c>
      <c r="J76" s="12">
        <v>0</v>
      </c>
    </row>
    <row r="77" spans="7:10" x14ac:dyDescent="0.25">
      <c r="G77" s="12">
        <v>4</v>
      </c>
      <c r="H77" s="12">
        <v>7</v>
      </c>
      <c r="I77" s="12">
        <v>0</v>
      </c>
      <c r="J77" s="12">
        <v>0</v>
      </c>
    </row>
    <row r="78" spans="7:10" x14ac:dyDescent="0.25">
      <c r="G78" s="12">
        <v>5</v>
      </c>
      <c r="H78" s="12">
        <v>7</v>
      </c>
      <c r="I78" s="12">
        <v>0</v>
      </c>
      <c r="J78" s="12">
        <v>0</v>
      </c>
    </row>
    <row r="79" spans="7:10" x14ac:dyDescent="0.25">
      <c r="G79" s="12">
        <v>6</v>
      </c>
      <c r="H79" s="12">
        <v>7</v>
      </c>
      <c r="I79" s="12">
        <v>0</v>
      </c>
      <c r="J79" s="12">
        <v>0</v>
      </c>
    </row>
    <row r="80" spans="7:10" x14ac:dyDescent="0.25">
      <c r="G80" s="12">
        <v>7</v>
      </c>
      <c r="H80" s="12">
        <v>7</v>
      </c>
      <c r="I80" s="12">
        <v>0</v>
      </c>
      <c r="J80" s="12">
        <v>0</v>
      </c>
    </row>
    <row r="81" spans="7:10" x14ac:dyDescent="0.25">
      <c r="G81" s="12">
        <v>8</v>
      </c>
      <c r="H81" s="12">
        <v>7</v>
      </c>
      <c r="I81" s="12">
        <v>0</v>
      </c>
      <c r="J81" s="12">
        <v>0</v>
      </c>
    </row>
    <row r="82" spans="7:10" x14ac:dyDescent="0.25">
      <c r="G82" s="12">
        <v>9</v>
      </c>
      <c r="H82" s="12">
        <v>7</v>
      </c>
      <c r="I82" s="12">
        <v>0</v>
      </c>
      <c r="J82" s="12">
        <v>0</v>
      </c>
    </row>
    <row r="83" spans="7:10" x14ac:dyDescent="0.25">
      <c r="G83" s="12">
        <v>0</v>
      </c>
      <c r="H83" s="12">
        <v>8</v>
      </c>
      <c r="I83" s="12">
        <v>0</v>
      </c>
      <c r="J83" s="12">
        <v>0</v>
      </c>
    </row>
    <row r="84" spans="7:10" x14ac:dyDescent="0.25">
      <c r="G84" s="12">
        <v>1</v>
      </c>
      <c r="H84" s="12">
        <v>8</v>
      </c>
      <c r="I84" s="12">
        <v>0</v>
      </c>
      <c r="J84" s="12">
        <v>0</v>
      </c>
    </row>
    <row r="85" spans="7:10" x14ac:dyDescent="0.25">
      <c r="G85" s="12">
        <v>2</v>
      </c>
      <c r="H85" s="12">
        <v>8</v>
      </c>
      <c r="I85" s="12">
        <v>0</v>
      </c>
      <c r="J85" s="12">
        <v>0</v>
      </c>
    </row>
    <row r="86" spans="7:10" x14ac:dyDescent="0.25">
      <c r="G86" s="12">
        <v>3</v>
      </c>
      <c r="H86" s="12">
        <v>8</v>
      </c>
      <c r="I86" s="12">
        <v>0</v>
      </c>
      <c r="J86" s="12">
        <v>0</v>
      </c>
    </row>
    <row r="87" spans="7:10" x14ac:dyDescent="0.25">
      <c r="G87" s="12">
        <v>4</v>
      </c>
      <c r="H87" s="12">
        <v>8</v>
      </c>
      <c r="I87" s="12">
        <v>0</v>
      </c>
      <c r="J87" s="12">
        <v>0</v>
      </c>
    </row>
    <row r="88" spans="7:10" x14ac:dyDescent="0.25">
      <c r="G88" s="12">
        <v>5</v>
      </c>
      <c r="H88" s="12">
        <v>8</v>
      </c>
      <c r="I88" s="12">
        <v>0</v>
      </c>
      <c r="J88" s="12">
        <v>0</v>
      </c>
    </row>
    <row r="89" spans="7:10" x14ac:dyDescent="0.25">
      <c r="G89" s="12">
        <v>6</v>
      </c>
      <c r="H89" s="12">
        <v>8</v>
      </c>
      <c r="I89" s="12">
        <v>0</v>
      </c>
      <c r="J89" s="12">
        <v>0</v>
      </c>
    </row>
    <row r="90" spans="7:10" x14ac:dyDescent="0.25">
      <c r="G90" s="12">
        <v>7</v>
      </c>
      <c r="H90" s="12">
        <v>8</v>
      </c>
      <c r="I90" s="12">
        <v>0</v>
      </c>
      <c r="J90" s="12">
        <v>0</v>
      </c>
    </row>
    <row r="91" spans="7:10" x14ac:dyDescent="0.25">
      <c r="G91" s="12">
        <v>8</v>
      </c>
      <c r="H91" s="12">
        <v>8</v>
      </c>
      <c r="I91" s="12">
        <v>0</v>
      </c>
      <c r="J91" s="12">
        <v>0</v>
      </c>
    </row>
    <row r="92" spans="7:10" x14ac:dyDescent="0.25">
      <c r="G92" s="12">
        <v>9</v>
      </c>
      <c r="H92" s="12">
        <v>8</v>
      </c>
      <c r="I92" s="12">
        <v>0</v>
      </c>
      <c r="J92" s="12">
        <v>0</v>
      </c>
    </row>
    <row r="93" spans="7:10" x14ac:dyDescent="0.25">
      <c r="G93" s="12">
        <v>0</v>
      </c>
      <c r="H93" s="12">
        <v>9</v>
      </c>
      <c r="I93" s="12">
        <v>0</v>
      </c>
      <c r="J93" s="12">
        <v>0</v>
      </c>
    </row>
    <row r="94" spans="7:10" x14ac:dyDescent="0.25">
      <c r="G94" s="12">
        <v>1</v>
      </c>
      <c r="H94" s="12">
        <v>9</v>
      </c>
      <c r="I94" s="12">
        <v>0</v>
      </c>
      <c r="J94" s="12">
        <v>0</v>
      </c>
    </row>
    <row r="95" spans="7:10" x14ac:dyDescent="0.25">
      <c r="G95" s="12">
        <v>2</v>
      </c>
      <c r="H95" s="12">
        <v>9</v>
      </c>
      <c r="I95" s="12">
        <v>0</v>
      </c>
      <c r="J95" s="12">
        <v>0</v>
      </c>
    </row>
    <row r="96" spans="7:10" x14ac:dyDescent="0.25">
      <c r="G96" s="12">
        <v>3</v>
      </c>
      <c r="H96" s="12">
        <v>9</v>
      </c>
      <c r="I96" s="12">
        <v>0</v>
      </c>
      <c r="J96" s="12">
        <v>0</v>
      </c>
    </row>
    <row r="97" spans="7:10" x14ac:dyDescent="0.25">
      <c r="G97" s="12">
        <v>4</v>
      </c>
      <c r="H97" s="12">
        <v>9</v>
      </c>
      <c r="I97" s="12">
        <v>0</v>
      </c>
      <c r="J97" s="12">
        <v>0</v>
      </c>
    </row>
    <row r="98" spans="7:10" x14ac:dyDescent="0.25">
      <c r="G98" s="12">
        <v>5</v>
      </c>
      <c r="H98" s="12">
        <v>9</v>
      </c>
      <c r="I98" s="12">
        <v>0</v>
      </c>
      <c r="J98" s="12">
        <v>0</v>
      </c>
    </row>
    <row r="99" spans="7:10" x14ac:dyDescent="0.25">
      <c r="G99" s="12">
        <v>6</v>
      </c>
      <c r="H99" s="12">
        <v>9</v>
      </c>
      <c r="I99" s="12">
        <v>0</v>
      </c>
      <c r="J99" s="12">
        <v>0</v>
      </c>
    </row>
    <row r="100" spans="7:10" x14ac:dyDescent="0.25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5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5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2CA9F32-BC19-47F3-9B32-EFFBC24A8C9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C2593DE-CFC1-4102-BB89-8468CE079D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</vt:lpstr>
      <vt:lpstr>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ZeeShan Ali</cp:lastModifiedBy>
  <cp:lastPrinted>2024-07-29T07:17:51Z</cp:lastPrinted>
  <dcterms:created xsi:type="dcterms:W3CDTF">2015-10-15T14:17:43Z</dcterms:created>
  <dcterms:modified xsi:type="dcterms:W3CDTF">2024-11-14T04:16:30Z</dcterms:modified>
</cp:coreProperties>
</file>