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rne\Desktop\"/>
    </mc:Choice>
  </mc:AlternateContent>
  <xr:revisionPtr revIDLastSave="0" documentId="13_ncr:1_{AA29BEBE-10FD-4E9F-B1F4-C62BE7FE1F92}" xr6:coauthVersionLast="36" xr6:coauthVersionMax="36" xr10:uidLastSave="{00000000-0000-0000-0000-000000000000}"/>
  <bookViews>
    <workbookView xWindow="0" yWindow="0" windowWidth="23040" windowHeight="8628" activeTab="2" xr2:uid="{00000000-000D-0000-FFFF-FFFF00000000}"/>
  </bookViews>
  <sheets>
    <sheet name="SprintInfo" sheetId="2" r:id="rId1"/>
    <sheet name="BacklogTable" sheetId="1" r:id="rId2"/>
    <sheet name="BurnDownTable" sheetId="3" r:id="rId3"/>
  </sheets>
  <definedNames>
    <definedName name="DevRate">SprintInfo!$B$10</definedName>
    <definedName name="RemainingHours">SprintBacklog[[#Totals],[Remaining Hours]]</definedName>
    <definedName name="StartDate">SprintInfo!$B$2</definedName>
    <definedName name="TotalHours">SprintBacklog[[#Totals],[Estimated Hours]]</definedName>
    <definedName name="WorkingDays">SprintInfo!$B$6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B13" i="1"/>
  <c r="H16" i="1"/>
  <c r="B9" i="2" l="1"/>
  <c r="B10" i="2" s="1"/>
  <c r="B3" i="1" l="1"/>
  <c r="B4" i="1" s="1"/>
  <c r="B5" i="1" s="1"/>
  <c r="B6" i="1" s="1"/>
  <c r="B7" i="1" s="1"/>
  <c r="B8" i="1" s="1"/>
  <c r="B9" i="1" s="1"/>
  <c r="B10" i="1" s="1"/>
  <c r="B4" i="2"/>
  <c r="B11" i="1" l="1"/>
  <c r="B6" i="2"/>
  <c r="C16" i="1"/>
  <c r="F16" i="1"/>
  <c r="C3" i="3" l="1"/>
  <c r="B14" i="3"/>
  <c r="B18" i="3"/>
  <c r="C14" i="3"/>
  <c r="C18" i="3"/>
  <c r="C22" i="3"/>
  <c r="B15" i="3"/>
  <c r="B19" i="3"/>
  <c r="B23" i="3"/>
  <c r="C15" i="3"/>
  <c r="C19" i="3"/>
  <c r="C23" i="3"/>
  <c r="B20" i="3"/>
  <c r="C21" i="3"/>
  <c r="B16" i="3"/>
  <c r="B24" i="3"/>
  <c r="C16" i="3"/>
  <c r="C20" i="3"/>
  <c r="C24" i="3"/>
  <c r="B21" i="3"/>
  <c r="B22" i="3"/>
  <c r="B17" i="3"/>
  <c r="C17" i="3"/>
  <c r="B12" i="1"/>
  <c r="C7" i="3"/>
  <c r="C8" i="3"/>
  <c r="C6" i="3"/>
  <c r="C13" i="3"/>
  <c r="C5" i="3"/>
  <c r="C12" i="3"/>
  <c r="B8" i="3"/>
  <c r="B9" i="3"/>
  <c r="B10" i="3"/>
  <c r="B3" i="3"/>
  <c r="B11" i="3"/>
  <c r="B4" i="3"/>
  <c r="B12" i="3"/>
  <c r="B5" i="3"/>
  <c r="B13" i="3"/>
  <c r="B6" i="3"/>
  <c r="B7" i="3"/>
  <c r="C10" i="3"/>
  <c r="C4" i="3"/>
  <c r="C11" i="3"/>
  <c r="C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<sst xmlns="http://schemas.openxmlformats.org/spreadsheetml/2006/main" count="65" uniqueCount="45">
  <si>
    <t>Start Date</t>
  </si>
  <si>
    <t>End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</si>
  <si>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</si>
  <si>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</si>
  <si>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</si>
  <si>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</si>
  <si>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</si>
  <si>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</si>
  <si>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</si>
  <si>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</si>
  <si>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</si>
  <si>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</si>
  <si>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</si>
  <si>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</si>
  <si>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</si>
  <si>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</si>
  <si>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</si>
  <si>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</si>
  <si>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</si>
  <si>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</si>
  <si>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</si>
  <si>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</si>
  <si>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</si>
  <si>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</si>
  <si>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</si>
  <si>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Stock Page</t>
  </si>
  <si>
    <t>Account Page</t>
  </si>
  <si>
    <t>Money Page</t>
  </si>
  <si>
    <t>Home Page</t>
  </si>
  <si>
    <t>Ibanity API study</t>
  </si>
  <si>
    <t>Login flow</t>
  </si>
  <si>
    <t>Tab transactions</t>
  </si>
  <si>
    <t>Shopping basket</t>
  </si>
  <si>
    <t>TAB/TAP api extensions</t>
  </si>
  <si>
    <t>TAB/TAP api manager</t>
  </si>
  <si>
    <t>Permission management</t>
  </si>
  <si>
    <t>jgdevreke</t>
  </si>
  <si>
    <t>arbertra</t>
  </si>
  <si>
    <t>rodproft</t>
  </si>
  <si>
    <t>rovherck</t>
  </si>
  <si>
    <t>Completed</t>
  </si>
  <si>
    <t>Actual hours</t>
  </si>
  <si>
    <t>Navbar</t>
  </si>
  <si>
    <t>History Page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</si>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</sst>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1" fontId="3" fillId="0" borderId="0" xfId="0" applyNumberFormat="1" applyFont="1"/>
    <xf numFmtId="1" fontId="3" fillId="2" borderId="1" xfId="0" applyNumberFormat="1" applyFont="1" applyFill="1" applyBorder="1"/>
    <xf numFmtId="14" fontId="3" fillId="0" borderId="0" xfId="0" applyNumberFormat="1" applyFont="1" applyAlignment="1">
      <alignment horizontal="center"/>
    </xf>
    <xf numFmtId="14" fontId="3" fillId="0" borderId="0" xfId="0" applyNumberFormat="1" applyFont="1"/>
    <xf numFmtId="0" fontId="2" fillId="3" borderId="5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3" borderId="0" xfId="0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BurnDownTable!$A$3:$A$24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BurnDownTable!$B$3:$B$24</c:f>
              <c:numCache>
                <c:formatCode>0</c:formatCode>
                <c:ptCount val="22"/>
                <c:pt idx="0">
                  <c:v>43</c:v>
                </c:pt>
                <c:pt idx="1">
                  <c:v>40.952380952380949</c:v>
                </c:pt>
                <c:pt idx="2">
                  <c:v>38.904761904761905</c:v>
                </c:pt>
                <c:pt idx="3">
                  <c:v>36.857142857142861</c:v>
                </c:pt>
                <c:pt idx="4">
                  <c:v>34.80952380952381</c:v>
                </c:pt>
                <c:pt idx="5">
                  <c:v>32.761904761904759</c:v>
                </c:pt>
                <c:pt idx="6">
                  <c:v>30.714285714285715</c:v>
                </c:pt>
                <c:pt idx="7">
                  <c:v>28.666666666666668</c:v>
                </c:pt>
                <c:pt idx="8">
                  <c:v>26.61904761904762</c:v>
                </c:pt>
                <c:pt idx="9">
                  <c:v>24.571428571428573</c:v>
                </c:pt>
                <c:pt idx="10">
                  <c:v>22.523809523809526</c:v>
                </c:pt>
                <c:pt idx="11">
                  <c:v>20.476190476190478</c:v>
                </c:pt>
                <c:pt idx="12">
                  <c:v>18.428571428571431</c:v>
                </c:pt>
                <c:pt idx="13">
                  <c:v>16.380952380952383</c:v>
                </c:pt>
                <c:pt idx="14">
                  <c:v>14.333333333333336</c:v>
                </c:pt>
                <c:pt idx="15">
                  <c:v>12.285714285714288</c:v>
                </c:pt>
                <c:pt idx="16">
                  <c:v>10.238095238095241</c:v>
                </c:pt>
                <c:pt idx="17">
                  <c:v>8.1904761904761898</c:v>
                </c:pt>
                <c:pt idx="18">
                  <c:v>6.1428571428571459</c:v>
                </c:pt>
                <c:pt idx="19">
                  <c:v>4.095238095238102</c:v>
                </c:pt>
                <c:pt idx="20">
                  <c:v>2.047619047619051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5-4458-82D7-CF7F8DA41327}"/>
            </c:ext>
          </c:extLst>
        </c:ser>
        <c:ser>
          <c:idx val="1"/>
          <c:order val="1"/>
          <c:tx>
            <c:strRef>
              <c:f>BurnDownTable!$C$2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BurnDownTable!$A$3:$A$24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BurnDownTable!$C$3:$C$24</c:f>
              <c:numCache>
                <c:formatCode>0</c:formatCode>
                <c:ptCount val="22"/>
                <c:pt idx="0">
                  <c:v>43</c:v>
                </c:pt>
                <c:pt idx="1">
                  <c:v>38.200000000000003</c:v>
                </c:pt>
                <c:pt idx="2">
                  <c:v>33.4</c:v>
                </c:pt>
                <c:pt idx="3">
                  <c:v>28.6</c:v>
                </c:pt>
                <c:pt idx="4">
                  <c:v>23.8</c:v>
                </c:pt>
                <c:pt idx="5">
                  <c:v>19</c:v>
                </c:pt>
                <c:pt idx="6">
                  <c:v>14.200000000000003</c:v>
                </c:pt>
                <c:pt idx="7">
                  <c:v>9.3999999999999986</c:v>
                </c:pt>
                <c:pt idx="8">
                  <c:v>4.6000000000000014</c:v>
                </c:pt>
                <c:pt idx="9">
                  <c:v>-0.19999999999999574</c:v>
                </c:pt>
                <c:pt idx="10">
                  <c:v>-5</c:v>
                </c:pt>
                <c:pt idx="11">
                  <c:v>-9.7999999999999972</c:v>
                </c:pt>
                <c:pt idx="12">
                  <c:v>-14.599999999999994</c:v>
                </c:pt>
                <c:pt idx="13">
                  <c:v>-19.399999999999999</c:v>
                </c:pt>
                <c:pt idx="14">
                  <c:v>-24.200000000000003</c:v>
                </c:pt>
                <c:pt idx="15">
                  <c:v>-29</c:v>
                </c:pt>
                <c:pt idx="16">
                  <c:v>-33.799999999999997</c:v>
                </c:pt>
                <c:pt idx="17">
                  <c:v>-38.599999999999994</c:v>
                </c:pt>
                <c:pt idx="18">
                  <c:v>-43.399999999999991</c:v>
                </c:pt>
                <c:pt idx="19">
                  <c:v>-48.2</c:v>
                </c:pt>
                <c:pt idx="20">
                  <c:v>-53</c:v>
                </c:pt>
                <c:pt idx="21">
                  <c:v>-57.8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5-4458-82D7-CF7F8DA41327}"/>
            </c:ext>
          </c:extLst>
        </c:ser>
        <c:ser>
          <c:idx val="2"/>
          <c:order val="2"/>
          <c:tx>
            <c:strRef>
              <c:f>BurnDownTable!$D$2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BurnDownTable!$A$3:$A$24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BurnDownTable!$D$3:$D$24</c:f>
              <c:numCache>
                <c:formatCode>0</c:formatCode>
                <c:ptCount val="22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40</c:v>
                </c:pt>
                <c:pt idx="9">
                  <c:v>35</c:v>
                </c:pt>
                <c:pt idx="10">
                  <c:v>30</c:v>
                </c:pt>
                <c:pt idx="11">
                  <c:v>28</c:v>
                </c:pt>
                <c:pt idx="12">
                  <c:v>26</c:v>
                </c:pt>
                <c:pt idx="13">
                  <c:v>25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16</c:v>
                </c:pt>
                <c:pt idx="18">
                  <c:v>15</c:v>
                </c:pt>
                <c:pt idx="19">
                  <c:v>10</c:v>
                </c:pt>
                <c:pt idx="20">
                  <c:v>8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25-4458-82D7-CF7F8DA41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6" totalsRowCount="1" headerRowDxfId="22" dataDxfId="21" totalsRowDxfId="20">
  <autoFilter ref="A2:G15" xr:uid="{00000000-0009-0000-0100-000001000000}"/>
  <tableColumns count="7">
    <tableColumn id="1" xr3:uid="{00000000-0010-0000-0100-000001000000}" name="Sprint" totalsRowLabel="Total" dataDxfId="19" totalsRowDxfId="6"/>
    <tableColumn id="2" xr3:uid="{00000000-0010-0000-0100-000002000000}" name="Item ID" dataDxfId="18" totalsRowDxfId="5">
      <calculatedColumnFormula>IFERROR(B2+1,1)</calculatedColumnFormula>
    </tableColumn>
    <tableColumn id="3" xr3:uid="{00000000-0010-0000-0100-000003000000}" name="Estimated Hours" totalsRowFunction="sum" dataDxfId="17" totalsRowDxfId="4"/>
    <tableColumn id="4" xr3:uid="{00000000-0010-0000-0100-000004000000}" name="Task Name" dataDxfId="16" totalsRowDxfId="3"/>
    <tableColumn id="5" xr3:uid="{00000000-0010-0000-0100-000005000000}" name="Assigned To" dataDxfId="15" totalsRowDxfId="2"/>
    <tableColumn id="6" xr3:uid="{00000000-0010-0000-0100-000006000000}" name="Remaining Hours" totalsRowFunction="sum" dataDxfId="14" totalsRowDxfId="1">
      <calculatedColumnFormula>SprintBacklog[[#This Row],[Estimated Hours]]</calculatedColumnFormula>
    </tableColumn>
    <tableColumn id="7" xr3:uid="{00000000-0010-0000-0100-000007000000}" name="Status" dataDxfId="13" totalsRowDxfId="0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24" totalsRowShown="0" headerRowDxfId="12" dataDxfId="11">
  <autoFilter ref="A2:D24" xr:uid="{00000000-0009-0000-0100-000003000000}"/>
  <tableColumns count="4">
    <tableColumn id="1" xr3:uid="{00000000-0010-0000-0200-000001000000}" name="Work Day" dataDxfId="10"/>
    <tableColumn id="2" xr3:uid="{00000000-0010-0000-0200-000002000000}" name="Target Burn Down" dataDxfId="9">
      <calculatedColumnFormula>IFERROR(TotalHours-(Table3[Work Day]*(TotalHours/WorkingDays)),0)</calculatedColumnFormula>
    </tableColumn>
    <tableColumn id="3" xr3:uid="{00000000-0010-0000-0200-000003000000}" name="Forecast Burn Down" dataDxfId="8">
      <calculatedColumnFormula>TotalHours-(Table3[Work Day]*DevRate)</calculatedColumnFormula>
    </tableColumn>
    <tableColumn id="4" xr3:uid="{00000000-0010-0000-0200-000004000000}" name="Actual Burn Down" dataDxfId="7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C9" sqref="C9"/>
    </sheetView>
  </sheetViews>
  <sheetFormatPr defaultRowHeight="16.8" x14ac:dyDescent="0.4"/>
  <cols>
    <col min="1" max="1" width="22.5546875" style="4" customWidth="1"/>
    <col min="2" max="2" width="11" style="3" customWidth="1"/>
    <col min="3" max="3" width="43.44140625" style="3" customWidth="1"/>
  </cols>
  <sheetData>
    <row r="1" spans="1:3" ht="17.399999999999999" thickBot="1" x14ac:dyDescent="0.45">
      <c r="C1" s="1"/>
    </row>
    <row r="2" spans="1:3" x14ac:dyDescent="0.4">
      <c r="A2" s="4" t="s">
        <v>0</v>
      </c>
      <c r="B2" s="5">
        <v>43546</v>
      </c>
      <c r="C2" s="2" t="s">
        <v>20</v>
      </c>
    </row>
    <row r="3" spans="1:3" ht="17.399999999999999" thickBot="1" x14ac:dyDescent="0.45">
      <c r="A3" s="4" t="s">
        <v>1</v>
      </c>
      <c r="B3" s="6">
        <v>43575</v>
      </c>
      <c r="C3" s="2" t="s">
        <v>21</v>
      </c>
    </row>
    <row r="4" spans="1:3" ht="17.399999999999999" thickBot="1" x14ac:dyDescent="0.45">
      <c r="A4" s="4" t="s">
        <v>15</v>
      </c>
      <c r="B4" s="3">
        <f>NETWORKDAYS(B2,B3)</f>
        <v>21</v>
      </c>
      <c r="C4" s="2"/>
    </row>
    <row r="5" spans="1:3" ht="17.399999999999999" thickBot="1" x14ac:dyDescent="0.45">
      <c r="A5" s="4" t="s">
        <v>2</v>
      </c>
      <c r="B5" s="7">
        <v>0</v>
      </c>
      <c r="C5" s="2" t="s">
        <v>22</v>
      </c>
    </row>
    <row r="6" spans="1:3" x14ac:dyDescent="0.4">
      <c r="A6" s="4" t="s">
        <v>16</v>
      </c>
      <c r="B6" s="3">
        <f>B4-B5</f>
        <v>21</v>
      </c>
      <c r="C6" s="2"/>
    </row>
    <row r="7" spans="1:3" ht="17.399999999999999" thickBot="1" x14ac:dyDescent="0.45">
      <c r="A7" s="4" t="s">
        <v>4</v>
      </c>
      <c r="B7" s="3">
        <v>4</v>
      </c>
      <c r="C7" s="2"/>
    </row>
    <row r="8" spans="1:3" ht="17.399999999999999" thickBot="1" x14ac:dyDescent="0.45">
      <c r="A8" s="4" t="s">
        <v>23</v>
      </c>
      <c r="B8" s="8">
        <v>0.15</v>
      </c>
      <c r="C8" s="2" t="s">
        <v>24</v>
      </c>
    </row>
    <row r="9" spans="1:3" x14ac:dyDescent="0.4">
      <c r="A9" s="4" t="s">
        <v>3</v>
      </c>
      <c r="B9" s="3">
        <f>(B4-B5)*B8*B7*8</f>
        <v>100.8</v>
      </c>
      <c r="C9" s="2"/>
    </row>
    <row r="10" spans="1:3" x14ac:dyDescent="0.4">
      <c r="A10" s="4" t="s">
        <v>5</v>
      </c>
      <c r="B10" s="3">
        <f>IFERROR(B9/B4,0)</f>
        <v>4.8</v>
      </c>
      <c r="C10" s="2"/>
    </row>
    <row r="11" spans="1:3" x14ac:dyDescent="0.4"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2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6"/>
  <sheetViews>
    <sheetView workbookViewId="0">
      <selection activeCell="F11" sqref="F11"/>
    </sheetView>
  </sheetViews>
  <sheetFormatPr defaultColWidth="9.109375" defaultRowHeight="16.8" x14ac:dyDescent="0.4"/>
  <cols>
    <col min="1" max="1" width="9.109375" style="3"/>
    <col min="2" max="2" width="9.5546875" style="3" customWidth="1"/>
    <col min="3" max="3" width="11.33203125" style="3" customWidth="1"/>
    <col min="4" max="4" width="35.109375" style="3" customWidth="1"/>
    <col min="5" max="5" width="10.88671875" style="3" customWidth="1"/>
    <col min="6" max="6" width="12.44140625" style="3" customWidth="1"/>
    <col min="7" max="7" width="13.5546875" style="3" customWidth="1"/>
    <col min="8" max="16384" width="9.109375" style="3"/>
  </cols>
  <sheetData>
    <row r="2" spans="1:10" ht="33.6" x14ac:dyDescent="0.4">
      <c r="A2" s="9" t="s">
        <v>12</v>
      </c>
      <c r="B2" s="9" t="s">
        <v>6</v>
      </c>
      <c r="C2" s="10" t="s">
        <v>7</v>
      </c>
      <c r="D2" s="9" t="s">
        <v>8</v>
      </c>
      <c r="E2" s="10" t="s">
        <v>9</v>
      </c>
      <c r="F2" s="10" t="s">
        <v>10</v>
      </c>
      <c r="G2" s="9" t="s">
        <v>11</v>
      </c>
      <c r="H2" s="19" t="s">
        <v>41</v>
      </c>
    </row>
    <row r="3" spans="1:10" x14ac:dyDescent="0.4">
      <c r="A3" s="11"/>
      <c r="B3" s="3">
        <f>IFERROR(B2+1,1)</f>
        <v>1</v>
      </c>
      <c r="C3" s="11">
        <v>4</v>
      </c>
      <c r="D3" s="11" t="s">
        <v>29</v>
      </c>
      <c r="E3" s="11" t="s">
        <v>39</v>
      </c>
      <c r="F3" s="11">
        <v>0</v>
      </c>
      <c r="G3" s="11" t="s">
        <v>40</v>
      </c>
      <c r="H3" s="18">
        <v>4</v>
      </c>
    </row>
    <row r="4" spans="1:10" x14ac:dyDescent="0.4">
      <c r="A4" s="11"/>
      <c r="B4" s="3">
        <f t="shared" ref="B4:B10" si="0">IFERROR(B3+1,1)</f>
        <v>2</v>
      </c>
      <c r="C4" s="11">
        <v>4</v>
      </c>
      <c r="D4" s="12" t="s">
        <v>30</v>
      </c>
      <c r="E4" s="11" t="s">
        <v>36</v>
      </c>
      <c r="F4" s="11">
        <v>0</v>
      </c>
      <c r="G4" s="11" t="s">
        <v>40</v>
      </c>
      <c r="H4" s="18">
        <v>8</v>
      </c>
    </row>
    <row r="5" spans="1:10" x14ac:dyDescent="0.4">
      <c r="A5" s="11"/>
      <c r="B5" s="3">
        <f t="shared" si="0"/>
        <v>3</v>
      </c>
      <c r="C5" s="11">
        <v>2</v>
      </c>
      <c r="D5" s="12" t="s">
        <v>25</v>
      </c>
      <c r="E5" s="11" t="s">
        <v>38</v>
      </c>
      <c r="F5" s="11">
        <v>0</v>
      </c>
      <c r="G5" s="11" t="s">
        <v>40</v>
      </c>
      <c r="H5" s="18">
        <v>7</v>
      </c>
    </row>
    <row r="6" spans="1:10" x14ac:dyDescent="0.4">
      <c r="A6" s="11"/>
      <c r="B6" s="3">
        <f t="shared" si="0"/>
        <v>4</v>
      </c>
      <c r="C6" s="11">
        <v>3</v>
      </c>
      <c r="D6" s="12" t="s">
        <v>31</v>
      </c>
      <c r="E6" s="11" t="s">
        <v>36</v>
      </c>
      <c r="F6" s="11">
        <v>0</v>
      </c>
      <c r="G6" s="11" t="s">
        <v>40</v>
      </c>
      <c r="H6" s="18">
        <v>5</v>
      </c>
    </row>
    <row r="7" spans="1:10" x14ac:dyDescent="0.4">
      <c r="A7" s="11"/>
      <c r="B7" s="3">
        <f t="shared" si="0"/>
        <v>5</v>
      </c>
      <c r="C7" s="11">
        <v>2</v>
      </c>
      <c r="D7" s="12" t="s">
        <v>28</v>
      </c>
      <c r="E7" s="11" t="s">
        <v>37</v>
      </c>
      <c r="F7" s="11">
        <v>0</v>
      </c>
      <c r="G7" s="11" t="s">
        <v>40</v>
      </c>
      <c r="H7" s="18">
        <v>5</v>
      </c>
    </row>
    <row r="8" spans="1:10" x14ac:dyDescent="0.4">
      <c r="A8" s="11"/>
      <c r="B8" s="3">
        <f t="shared" si="0"/>
        <v>6</v>
      </c>
      <c r="C8" s="11">
        <v>2</v>
      </c>
      <c r="D8" s="12" t="s">
        <v>27</v>
      </c>
      <c r="E8" s="11" t="s">
        <v>38</v>
      </c>
      <c r="F8" s="11">
        <v>0</v>
      </c>
      <c r="G8" s="11" t="s">
        <v>40</v>
      </c>
      <c r="H8" s="18">
        <v>7</v>
      </c>
    </row>
    <row r="9" spans="1:10" x14ac:dyDescent="0.4">
      <c r="A9" s="11"/>
      <c r="B9" s="3">
        <f t="shared" si="0"/>
        <v>7</v>
      </c>
      <c r="C9" s="11">
        <v>3</v>
      </c>
      <c r="D9" s="12" t="s">
        <v>26</v>
      </c>
      <c r="E9" s="11" t="s">
        <v>39</v>
      </c>
      <c r="F9" s="11">
        <v>1</v>
      </c>
      <c r="G9" s="11" t="s">
        <v>44</v>
      </c>
      <c r="H9" s="18">
        <v>3</v>
      </c>
    </row>
    <row r="10" spans="1:10" x14ac:dyDescent="0.4">
      <c r="A10" s="11"/>
      <c r="B10" s="3">
        <f t="shared" si="0"/>
        <v>8</v>
      </c>
      <c r="C10" s="11">
        <v>6</v>
      </c>
      <c r="D10" s="12" t="s">
        <v>32</v>
      </c>
      <c r="E10" s="11" t="s">
        <v>37</v>
      </c>
      <c r="F10" s="11">
        <v>1</v>
      </c>
      <c r="G10" s="11" t="s">
        <v>44</v>
      </c>
      <c r="H10" s="18">
        <v>14</v>
      </c>
    </row>
    <row r="11" spans="1:10" x14ac:dyDescent="0.4">
      <c r="A11" s="11"/>
      <c r="B11" s="3">
        <f>IFERROR(B10+1,1)</f>
        <v>9</v>
      </c>
      <c r="C11" s="11">
        <v>3</v>
      </c>
      <c r="D11" s="12" t="s">
        <v>33</v>
      </c>
      <c r="E11" s="11" t="s">
        <v>37</v>
      </c>
      <c r="F11" s="11">
        <v>1</v>
      </c>
      <c r="G11" s="11" t="s">
        <v>44</v>
      </c>
      <c r="H11" s="18">
        <v>4</v>
      </c>
    </row>
    <row r="12" spans="1:10" x14ac:dyDescent="0.4">
      <c r="A12" s="11"/>
      <c r="B12" s="3">
        <f>IFERROR(B11+1,1)</f>
        <v>10</v>
      </c>
      <c r="C12" s="11">
        <v>4</v>
      </c>
      <c r="D12" s="12" t="s">
        <v>34</v>
      </c>
      <c r="E12" s="11" t="s">
        <v>36</v>
      </c>
      <c r="F12" s="11">
        <v>2</v>
      </c>
      <c r="G12" s="11" t="s">
        <v>44</v>
      </c>
      <c r="H12" s="18">
        <v>6</v>
      </c>
      <c r="J12" s="18"/>
    </row>
    <row r="13" spans="1:10" x14ac:dyDescent="0.4">
      <c r="A13" s="11"/>
      <c r="B13" s="3">
        <f>IFERROR(B12+1,1)</f>
        <v>11</v>
      </c>
      <c r="C13" s="11">
        <v>3</v>
      </c>
      <c r="D13" s="12" t="s">
        <v>42</v>
      </c>
      <c r="E13" s="11" t="s">
        <v>38</v>
      </c>
      <c r="F13" s="11">
        <v>0</v>
      </c>
      <c r="G13" s="11" t="s">
        <v>40</v>
      </c>
      <c r="H13" s="18">
        <v>5</v>
      </c>
      <c r="J13" s="20"/>
    </row>
    <row r="14" spans="1:10" x14ac:dyDescent="0.4">
      <c r="A14" s="11"/>
      <c r="B14" s="3">
        <f t="shared" ref="B14:B15" si="1">IFERROR(B13+1,1)</f>
        <v>12</v>
      </c>
      <c r="C14" s="11">
        <v>4</v>
      </c>
      <c r="D14" s="12" t="s">
        <v>43</v>
      </c>
      <c r="E14" s="11" t="s">
        <v>38</v>
      </c>
      <c r="F14" s="11">
        <v>3</v>
      </c>
      <c r="G14" s="11" t="s">
        <v>44</v>
      </c>
      <c r="H14" s="18">
        <v>4</v>
      </c>
      <c r="J14" s="20"/>
    </row>
    <row r="15" spans="1:10" x14ac:dyDescent="0.4">
      <c r="A15" s="11"/>
      <c r="B15" s="3">
        <f t="shared" si="1"/>
        <v>13</v>
      </c>
      <c r="C15" s="11">
        <v>3</v>
      </c>
      <c r="D15" s="12" t="s">
        <v>35</v>
      </c>
      <c r="E15" s="11" t="s">
        <v>36</v>
      </c>
      <c r="F15" s="11">
        <v>0</v>
      </c>
      <c r="G15" s="11" t="s">
        <v>40</v>
      </c>
      <c r="H15" s="18"/>
    </row>
    <row r="16" spans="1:10" x14ac:dyDescent="0.4">
      <c r="A16" s="3" t="s">
        <v>13</v>
      </c>
      <c r="C16" s="3">
        <f>SUBTOTAL(109,SprintBacklog[Estimated Hours])</f>
        <v>43</v>
      </c>
      <c r="F16" s="3">
        <f>SUBTOTAL(109,SprintBacklog[Remaining Hours])</f>
        <v>8</v>
      </c>
      <c r="H16" s="18">
        <f>SUM(H3:H15)</f>
        <v>72</v>
      </c>
    </row>
  </sheetData>
  <dataValidations count="1">
    <dataValidation type="list" allowBlank="1" showInputMessage="1" showErrorMessage="1" sqref="G3:G15" xr:uid="{00000000-0002-0000-0100-000000000000}">
      <formula1>"In Progress, Completed, Blocked"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24"/>
  <sheetViews>
    <sheetView tabSelected="1" workbookViewId="0">
      <selection activeCell="D13" sqref="D13"/>
    </sheetView>
  </sheetViews>
  <sheetFormatPr defaultColWidth="7.88671875" defaultRowHeight="16.8" x14ac:dyDescent="0.4"/>
  <cols>
    <col min="1" max="1" width="10.33203125" style="3" customWidth="1"/>
    <col min="2" max="4" width="10.33203125" style="14" customWidth="1"/>
    <col min="5" max="5" width="10.21875" style="17" bestFit="1" customWidth="1"/>
    <col min="6" max="16384" width="7.88671875" style="3"/>
  </cols>
  <sheetData>
    <row r="2" spans="1:5" ht="50.4" x14ac:dyDescent="0.4">
      <c r="A2" s="10" t="s">
        <v>14</v>
      </c>
      <c r="B2" s="13" t="s">
        <v>17</v>
      </c>
      <c r="C2" s="13" t="s">
        <v>18</v>
      </c>
      <c r="D2" s="13" t="s">
        <v>19</v>
      </c>
      <c r="E2" s="16"/>
    </row>
    <row r="3" spans="1:5" x14ac:dyDescent="0.4">
      <c r="A3" s="3">
        <v>0</v>
      </c>
      <c r="B3" s="14">
        <f>IFERROR(TotalHours-(Table3[Work Day]*(TotalHours/WorkingDays)),0)</f>
        <v>43</v>
      </c>
      <c r="C3" s="14">
        <f>TotalHours-(Table3[Work Day]*DevRate)</f>
        <v>43</v>
      </c>
      <c r="D3" s="14">
        <v>43</v>
      </c>
      <c r="E3" s="17">
        <v>43546</v>
      </c>
    </row>
    <row r="4" spans="1:5" x14ac:dyDescent="0.4">
      <c r="A4" s="3">
        <v>1</v>
      </c>
      <c r="B4" s="14">
        <f>IFERROR(TotalHours-(Table3[Work Day]*(TotalHours/WorkingDays)),0)</f>
        <v>40.952380952380949</v>
      </c>
      <c r="C4" s="14">
        <f>TotalHours-(Table3[Work Day]*DevRate)</f>
        <v>38.200000000000003</v>
      </c>
      <c r="D4" s="15">
        <v>43</v>
      </c>
      <c r="E4" s="17">
        <v>43547</v>
      </c>
    </row>
    <row r="5" spans="1:5" x14ac:dyDescent="0.4">
      <c r="A5" s="3">
        <v>2</v>
      </c>
      <c r="B5" s="14">
        <f>IFERROR(TotalHours-(Table3[Work Day]*(TotalHours/WorkingDays)),0)</f>
        <v>38.904761904761905</v>
      </c>
      <c r="C5" s="14">
        <f>TotalHours-(Table3[Work Day]*DevRate)</f>
        <v>33.4</v>
      </c>
      <c r="D5" s="15">
        <v>43</v>
      </c>
      <c r="E5" s="17">
        <v>43548</v>
      </c>
    </row>
    <row r="6" spans="1:5" x14ac:dyDescent="0.4">
      <c r="A6" s="3">
        <v>3</v>
      </c>
      <c r="B6" s="14">
        <f>IFERROR(TotalHours-(Table3[Work Day]*(TotalHours/WorkingDays)),0)</f>
        <v>36.857142857142861</v>
      </c>
      <c r="C6" s="14">
        <f>TotalHours-(Table3[Work Day]*DevRate)</f>
        <v>28.6</v>
      </c>
      <c r="D6" s="15">
        <v>43</v>
      </c>
      <c r="E6" s="17">
        <v>43549</v>
      </c>
    </row>
    <row r="7" spans="1:5" x14ac:dyDescent="0.4">
      <c r="A7" s="3">
        <v>4</v>
      </c>
      <c r="B7" s="14">
        <f>IFERROR(TotalHours-(Table3[Work Day]*(TotalHours/WorkingDays)),0)</f>
        <v>34.80952380952381</v>
      </c>
      <c r="C7" s="14">
        <f>TotalHours-(Table3[Work Day]*DevRate)</f>
        <v>23.8</v>
      </c>
      <c r="D7" s="15">
        <v>43</v>
      </c>
      <c r="E7" s="17">
        <v>43550</v>
      </c>
    </row>
    <row r="8" spans="1:5" x14ac:dyDescent="0.4">
      <c r="A8" s="3">
        <v>5</v>
      </c>
      <c r="B8" s="14">
        <f>IFERROR(TotalHours-(Table3[Work Day]*(TotalHours/WorkingDays)),0)</f>
        <v>32.761904761904759</v>
      </c>
      <c r="C8" s="14">
        <f>TotalHours-(Table3[Work Day]*DevRate)</f>
        <v>19</v>
      </c>
      <c r="D8" s="15">
        <v>43</v>
      </c>
      <c r="E8" s="17">
        <v>43551</v>
      </c>
    </row>
    <row r="9" spans="1:5" x14ac:dyDescent="0.4">
      <c r="A9" s="3">
        <v>6</v>
      </c>
      <c r="B9" s="14">
        <f>IFERROR(TotalHours-(Table3[Work Day]*(TotalHours/WorkingDays)),0)</f>
        <v>30.714285714285715</v>
      </c>
      <c r="C9" s="14">
        <f>TotalHours-(Table3[Work Day]*DevRate)</f>
        <v>14.200000000000003</v>
      </c>
      <c r="D9" s="15">
        <v>43</v>
      </c>
      <c r="E9" s="17">
        <v>43552</v>
      </c>
    </row>
    <row r="10" spans="1:5" x14ac:dyDescent="0.4">
      <c r="A10" s="3">
        <v>7</v>
      </c>
      <c r="B10" s="14">
        <f>IFERROR(TotalHours-(Table3[Work Day]*(TotalHours/WorkingDays)),0)</f>
        <v>28.666666666666668</v>
      </c>
      <c r="C10" s="14">
        <f>TotalHours-(Table3[Work Day]*DevRate)</f>
        <v>9.3999999999999986</v>
      </c>
      <c r="D10" s="15">
        <v>43</v>
      </c>
      <c r="E10" s="17">
        <v>43553</v>
      </c>
    </row>
    <row r="11" spans="1:5" x14ac:dyDescent="0.4">
      <c r="A11" s="3">
        <v>8</v>
      </c>
      <c r="B11" s="14">
        <f>IFERROR(TotalHours-(Table3[Work Day]*(TotalHours/WorkingDays)),0)</f>
        <v>26.61904761904762</v>
      </c>
      <c r="C11" s="14">
        <f>TotalHours-(Table3[Work Day]*DevRate)</f>
        <v>4.6000000000000014</v>
      </c>
      <c r="D11" s="15">
        <v>40</v>
      </c>
      <c r="E11" s="17">
        <v>43554</v>
      </c>
    </row>
    <row r="12" spans="1:5" x14ac:dyDescent="0.4">
      <c r="A12" s="3">
        <v>9</v>
      </c>
      <c r="B12" s="14">
        <f>IFERROR(TotalHours-(Table3[Work Day]*(TotalHours/WorkingDays)),0)</f>
        <v>24.571428571428573</v>
      </c>
      <c r="C12" s="14">
        <f>TotalHours-(Table3[Work Day]*DevRate)</f>
        <v>-0.19999999999999574</v>
      </c>
      <c r="D12" s="15">
        <v>35</v>
      </c>
      <c r="E12" s="17">
        <v>43555</v>
      </c>
    </row>
    <row r="13" spans="1:5" x14ac:dyDescent="0.4">
      <c r="A13" s="3">
        <v>10</v>
      </c>
      <c r="B13" s="14">
        <f>IFERROR(TotalHours-(Table3[Work Day]*(TotalHours/WorkingDays)),0)</f>
        <v>22.523809523809526</v>
      </c>
      <c r="C13" s="14">
        <f>TotalHours-(Table3[Work Day]*DevRate)</f>
        <v>-5</v>
      </c>
      <c r="D13" s="15">
        <v>30</v>
      </c>
      <c r="E13" s="17">
        <v>43556</v>
      </c>
    </row>
    <row r="14" spans="1:5" x14ac:dyDescent="0.4">
      <c r="A14" s="3">
        <v>11</v>
      </c>
      <c r="B14" s="14">
        <f>IFERROR(TotalHours-(Table3[Work Day]*(TotalHours/WorkingDays)),0)</f>
        <v>20.476190476190478</v>
      </c>
      <c r="C14" s="14">
        <f>TotalHours-(Table3[Work Day]*DevRate)</f>
        <v>-9.7999999999999972</v>
      </c>
      <c r="D14" s="15">
        <v>28</v>
      </c>
      <c r="E14" s="17">
        <v>43557</v>
      </c>
    </row>
    <row r="15" spans="1:5" x14ac:dyDescent="0.4">
      <c r="A15" s="3">
        <v>12</v>
      </c>
      <c r="B15" s="14">
        <f>IFERROR(TotalHours-(Table3[Work Day]*(TotalHours/WorkingDays)),0)</f>
        <v>18.428571428571431</v>
      </c>
      <c r="C15" s="14">
        <f>TotalHours-(Table3[Work Day]*DevRate)</f>
        <v>-14.599999999999994</v>
      </c>
      <c r="D15" s="15">
        <v>26</v>
      </c>
      <c r="E15" s="17">
        <v>43558</v>
      </c>
    </row>
    <row r="16" spans="1:5" x14ac:dyDescent="0.4">
      <c r="A16" s="3">
        <v>13</v>
      </c>
      <c r="B16" s="14">
        <f>IFERROR(TotalHours-(Table3[Work Day]*(TotalHours/WorkingDays)),0)</f>
        <v>16.380952380952383</v>
      </c>
      <c r="C16" s="14">
        <f>TotalHours-(Table3[Work Day]*DevRate)</f>
        <v>-19.399999999999999</v>
      </c>
      <c r="D16" s="15">
        <v>25</v>
      </c>
      <c r="E16" s="17">
        <v>43559</v>
      </c>
    </row>
    <row r="17" spans="1:5" x14ac:dyDescent="0.4">
      <c r="A17" s="3">
        <v>14</v>
      </c>
      <c r="B17" s="14">
        <f>IFERROR(TotalHours-(Table3[Work Day]*(TotalHours/WorkingDays)),0)</f>
        <v>14.333333333333336</v>
      </c>
      <c r="C17" s="14">
        <f>TotalHours-(Table3[Work Day]*DevRate)</f>
        <v>-24.200000000000003</v>
      </c>
      <c r="D17" s="15">
        <v>19</v>
      </c>
      <c r="E17" s="17">
        <v>43560</v>
      </c>
    </row>
    <row r="18" spans="1:5" x14ac:dyDescent="0.4">
      <c r="A18" s="3">
        <v>15</v>
      </c>
      <c r="B18" s="14">
        <f>IFERROR(TotalHours-(Table3[Work Day]*(TotalHours/WorkingDays)),0)</f>
        <v>12.285714285714288</v>
      </c>
      <c r="C18" s="14">
        <f>TotalHours-(Table3[Work Day]*DevRate)</f>
        <v>-29</v>
      </c>
      <c r="D18" s="15">
        <v>19</v>
      </c>
      <c r="E18" s="17">
        <v>43561</v>
      </c>
    </row>
    <row r="19" spans="1:5" x14ac:dyDescent="0.4">
      <c r="A19" s="3">
        <v>16</v>
      </c>
      <c r="B19" s="14">
        <f>IFERROR(TotalHours-(Table3[Work Day]*(TotalHours/WorkingDays)),0)</f>
        <v>10.238095238095241</v>
      </c>
      <c r="C19" s="14">
        <f>TotalHours-(Table3[Work Day]*DevRate)</f>
        <v>-33.799999999999997</v>
      </c>
      <c r="D19" s="15">
        <v>19</v>
      </c>
      <c r="E19" s="17">
        <v>43562</v>
      </c>
    </row>
    <row r="20" spans="1:5" x14ac:dyDescent="0.4">
      <c r="A20" s="3">
        <v>17</v>
      </c>
      <c r="B20" s="14">
        <f>IFERROR(TotalHours-(Table3[Work Day]*(TotalHours/WorkingDays)),0)</f>
        <v>8.1904761904761898</v>
      </c>
      <c r="C20" s="14">
        <f>TotalHours-(Table3[Work Day]*DevRate)</f>
        <v>-38.599999999999994</v>
      </c>
      <c r="D20" s="15">
        <v>16</v>
      </c>
      <c r="E20" s="17">
        <v>43563</v>
      </c>
    </row>
    <row r="21" spans="1:5" x14ac:dyDescent="0.4">
      <c r="A21" s="3">
        <v>18</v>
      </c>
      <c r="B21" s="14">
        <f>IFERROR(TotalHours-(Table3[Work Day]*(TotalHours/WorkingDays)),0)</f>
        <v>6.1428571428571459</v>
      </c>
      <c r="C21" s="14">
        <f>TotalHours-(Table3[Work Day]*DevRate)</f>
        <v>-43.399999999999991</v>
      </c>
      <c r="D21" s="15">
        <v>15</v>
      </c>
      <c r="E21" s="17">
        <v>43564</v>
      </c>
    </row>
    <row r="22" spans="1:5" x14ac:dyDescent="0.4">
      <c r="A22" s="3">
        <v>19</v>
      </c>
      <c r="B22" s="14">
        <f>IFERROR(TotalHours-(Table3[Work Day]*(TotalHours/WorkingDays)),0)</f>
        <v>4.095238095238102</v>
      </c>
      <c r="C22" s="14">
        <f>TotalHours-(Table3[Work Day]*DevRate)</f>
        <v>-48.2</v>
      </c>
      <c r="D22" s="15">
        <v>10</v>
      </c>
      <c r="E22" s="17">
        <v>43565</v>
      </c>
    </row>
    <row r="23" spans="1:5" x14ac:dyDescent="0.4">
      <c r="A23" s="3">
        <v>20</v>
      </c>
      <c r="B23" s="14">
        <f>IFERROR(TotalHours-(Table3[Work Day]*(TotalHours/WorkingDays)),0)</f>
        <v>2.047619047619051</v>
      </c>
      <c r="C23" s="14">
        <f>TotalHours-(Table3[Work Day]*DevRate)</f>
        <v>-53</v>
      </c>
      <c r="D23" s="15">
        <v>8</v>
      </c>
      <c r="E23" s="17">
        <v>43566</v>
      </c>
    </row>
    <row r="24" spans="1:5" x14ac:dyDescent="0.4">
      <c r="A24" s="3">
        <v>21</v>
      </c>
      <c r="B24" s="14">
        <f>IFERROR(TotalHours-(Table3[Work Day]*(TotalHours/WorkingDays)),0)</f>
        <v>0</v>
      </c>
      <c r="C24" s="14">
        <f>TotalHours-(Table3[Work Day]*DevRate)</f>
        <v>-57.8</v>
      </c>
      <c r="D24" s="15">
        <v>4</v>
      </c>
      <c r="E24" s="17">
        <v>43567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SprintInfo</vt:lpstr>
      <vt:lpstr>BacklogTable</vt:lpstr>
      <vt:lpstr>BurnDownTable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Arne Bertrand</cp:lastModifiedBy>
  <dcterms:created xsi:type="dcterms:W3CDTF">2014-10-14T22:04:59Z</dcterms:created>
  <dcterms:modified xsi:type="dcterms:W3CDTF">2019-04-20T14:48:43Z</dcterms:modified>
</cp:coreProperties>
</file>