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Coding\TS Generator\Template-Generator\products\FCN Try\"/>
    </mc:Choice>
  </mc:AlternateContent>
  <xr:revisionPtr revIDLastSave="0" documentId="13_ncr:1_{54014CC7-753B-4872-9195-6AB36E0BB215}" xr6:coauthVersionLast="47" xr6:coauthVersionMax="47" xr10:uidLastSave="{00000000-0000-0000-0000-000000000000}"/>
  <bookViews>
    <workbookView xWindow="-108" yWindow="-108" windowWidth="23256" windowHeight="13896" activeTab="4" xr2:uid="{00000000-000D-0000-FFFF-FFFF00000000}"/>
  </bookViews>
  <sheets>
    <sheet name="Main" sheetId="1" r:id="rId1"/>
    <sheet name="Manually" sheetId="2" r:id="rId2"/>
    <sheet name="Observation Table" sheetId="3" r:id="rId3"/>
    <sheet name="Share Basket Table" sheetId="6" r:id="rId4"/>
    <sheet name="BBG CODES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E3" i="6"/>
  <c r="D3" i="6"/>
  <c r="D5" i="6"/>
  <c r="C5" i="6"/>
  <c r="C4" i="6"/>
  <c r="E4" i="6" s="1"/>
  <c r="C3" i="6"/>
  <c r="C2" i="6"/>
  <c r="E2" i="6" s="1"/>
  <c r="B5" i="6"/>
  <c r="A5" i="6" s="1"/>
  <c r="B3" i="6"/>
  <c r="A3" i="6" s="1"/>
  <c r="I1" i="6"/>
  <c r="H1" i="6"/>
  <c r="B4" i="6" l="1"/>
  <c r="A4" i="6" s="1"/>
  <c r="D4" i="6"/>
  <c r="B2" i="6"/>
  <c r="D2" i="6"/>
  <c r="B5" i="2" l="1"/>
  <c r="C5" i="2" s="1"/>
</calcChain>
</file>

<file path=xl/sharedStrings.xml><?xml version="1.0" encoding="utf-8"?>
<sst xmlns="http://schemas.openxmlformats.org/spreadsheetml/2006/main" count="281" uniqueCount="163">
  <si>
    <t>Product</t>
  </si>
  <si>
    <t>Currency</t>
  </si>
  <si>
    <t>BBG Code 1</t>
  </si>
  <si>
    <t>BBG Code 2</t>
  </si>
  <si>
    <t>BBG Code 3</t>
  </si>
  <si>
    <t>BBG Code 4</t>
  </si>
  <si>
    <t>Strike (%)</t>
  </si>
  <si>
    <t>Stepdown FCN</t>
  </si>
  <si>
    <t>USD</t>
  </si>
  <si>
    <t>ORCL UN</t>
  </si>
  <si>
    <t>TSM UN</t>
  </si>
  <si>
    <t>QCOM UQ</t>
  </si>
  <si>
    <t>KO Type</t>
  </si>
  <si>
    <t>KO Memory</t>
  </si>
  <si>
    <t>KO Barrier (%)</t>
  </si>
  <si>
    <t>Monthly KO Stepdown (%)</t>
  </si>
  <si>
    <t>Coupon p.a. (%)</t>
  </si>
  <si>
    <t>Upfront / NotePrice (%)</t>
  </si>
  <si>
    <t>Tenor (m)</t>
  </si>
  <si>
    <t>Barrier Type</t>
  </si>
  <si>
    <t>KI Barrier (%)</t>
  </si>
  <si>
    <t>Issuer</t>
  </si>
  <si>
    <t>Period End</t>
  </si>
  <si>
    <t>Yes</t>
  </si>
  <si>
    <t>EKI</t>
  </si>
  <si>
    <t xml:space="preserve">JPM </t>
  </si>
  <si>
    <t>Trade Date</t>
  </si>
  <si>
    <t>Notional</t>
  </si>
  <si>
    <t>Denom</t>
  </si>
  <si>
    <t>Issue Date</t>
  </si>
  <si>
    <t>Final Valuation Date</t>
  </si>
  <si>
    <t>Maturity</t>
  </si>
  <si>
    <t>Initial Valuation Date</t>
  </si>
  <si>
    <t>(t)</t>
  </si>
  <si>
    <t>Observation Date (t)</t>
  </si>
  <si>
    <t>Interest Payment Date (t)</t>
  </si>
  <si>
    <t>Barrier Price Percentage (t)</t>
  </si>
  <si>
    <t>BBG Code</t>
  </si>
  <si>
    <t>Share Name</t>
  </si>
  <si>
    <t>Exchange</t>
  </si>
  <si>
    <t>GOOGL UQ</t>
  </si>
  <si>
    <t>Alphabet Inc.</t>
  </si>
  <si>
    <t>NASDAQ Global Select Market</t>
  </si>
  <si>
    <t>MSFT UW</t>
  </si>
  <si>
    <t>Microsoft Corporation</t>
  </si>
  <si>
    <t>AMZN UQ</t>
  </si>
  <si>
    <t>Amazon.com Inc.</t>
  </si>
  <si>
    <t>ADBE UQ</t>
  </si>
  <si>
    <t>Adobe Inc.</t>
  </si>
  <si>
    <t>NVDA UQ</t>
  </si>
  <si>
    <t>NVIDIA CORP (USD)</t>
  </si>
  <si>
    <t>NASDAQ Global Market</t>
  </si>
  <si>
    <t>Taiwan Semiconductor SP ADR(USD)</t>
  </si>
  <si>
    <t>NYSE Market (DE), Inc.</t>
  </si>
  <si>
    <t>NOW UN</t>
  </si>
  <si>
    <t>ServiceNow, Inc.</t>
  </si>
  <si>
    <t>New York Stock Exchange</t>
  </si>
  <si>
    <t>CRM UN</t>
  </si>
  <si>
    <t>Salesforce, Inc.</t>
  </si>
  <si>
    <t>MGM UN</t>
  </si>
  <si>
    <t>MGM Resorts International</t>
  </si>
  <si>
    <t>SMCI UQ</t>
  </si>
  <si>
    <t>Super Micro Computer, Inc.</t>
  </si>
  <si>
    <t>AAPL UQ</t>
  </si>
  <si>
    <t>Apple Inc.</t>
  </si>
  <si>
    <t>TSLA UQ</t>
  </si>
  <si>
    <t>Tesla Inc.(USD)</t>
  </si>
  <si>
    <t>INTC UQ</t>
  </si>
  <si>
    <t>Intel Corporation</t>
  </si>
  <si>
    <t>AVGO UQ</t>
  </si>
  <si>
    <t>Broadcom Inc.</t>
  </si>
  <si>
    <t>Qualcomm Incorporated</t>
  </si>
  <si>
    <t>PANW UQ</t>
  </si>
  <si>
    <t>Advanced Micro Devices (USD)</t>
  </si>
  <si>
    <t>AMD UQ</t>
  </si>
  <si>
    <t>Palo Alto Networks Inc.</t>
  </si>
  <si>
    <t>DVN UN</t>
  </si>
  <si>
    <t>Devon Energy Corporation</t>
  </si>
  <si>
    <t>OXY UN</t>
  </si>
  <si>
    <t>Occidental Petroleum Corporation</t>
  </si>
  <si>
    <t>XOM UN</t>
  </si>
  <si>
    <t>Exxon Mobil Corporation</t>
  </si>
  <si>
    <t>FANG UQ</t>
  </si>
  <si>
    <t>Diamondback Energy Inc,</t>
  </si>
  <si>
    <t>MRO UN</t>
  </si>
  <si>
    <t>Marathon Oil Corp</t>
  </si>
  <si>
    <t>SLB UN</t>
  </si>
  <si>
    <t>Schlumberger N.V (Schlumberger Limited)</t>
  </si>
  <si>
    <t>HAL UN</t>
  </si>
  <si>
    <t>Halliburton Company</t>
  </si>
  <si>
    <t>MRVL UQ</t>
  </si>
  <si>
    <t>Marvell Technology, Inc.</t>
  </si>
  <si>
    <t>EOG UN</t>
  </si>
  <si>
    <t>EOG Resources Inc.</t>
  </si>
  <si>
    <t>DDOG UQ</t>
  </si>
  <si>
    <t>Datadog Inc - Class A (USD)</t>
  </si>
  <si>
    <t>NFLX UW</t>
  </si>
  <si>
    <t>Netflix Inc.(USD)</t>
  </si>
  <si>
    <t>GOOGL UW</t>
  </si>
  <si>
    <t>Alphabet Inc -Class A (USD)</t>
  </si>
  <si>
    <t>PARA UQ</t>
  </si>
  <si>
    <t>Paramount Global Class B (USD)</t>
  </si>
  <si>
    <t>WBD UQ</t>
  </si>
  <si>
    <t>Warner Bros Discovery Inc.(USD)</t>
  </si>
  <si>
    <t>LVS UN</t>
  </si>
  <si>
    <t>Las Vegas Sands Corp(USD)</t>
  </si>
  <si>
    <t>WYNN UQ</t>
  </si>
  <si>
    <t>Wynn Resorts LTD(USD)</t>
  </si>
  <si>
    <t>ABBN SE</t>
  </si>
  <si>
    <t>ABB Ltd</t>
  </si>
  <si>
    <t>SIX Swiss Exchange AG</t>
  </si>
  <si>
    <t>GIVN SE</t>
  </si>
  <si>
    <t>Givaudan SA</t>
  </si>
  <si>
    <t>NOVN SE</t>
  </si>
  <si>
    <t>Novartis AG</t>
  </si>
  <si>
    <t>AMAT UQ</t>
  </si>
  <si>
    <t>APPLIED MATERIALS INC (USD)</t>
  </si>
  <si>
    <t>GLD UP</t>
  </si>
  <si>
    <t>SPDR GOLD SHARES (USD)</t>
  </si>
  <si>
    <t>PACIFIC STOCK EXCHANGE INC</t>
  </si>
  <si>
    <t>GDX UP</t>
  </si>
  <si>
    <t>VANECK GOLD MINERS ETF (USD)</t>
  </si>
  <si>
    <t>META UQ</t>
  </si>
  <si>
    <t>META PLATFORMS INC-CLASS A (USD)</t>
  </si>
  <si>
    <t>UBER UN</t>
  </si>
  <si>
    <t>UBER TECHNOLOGIES INC (USD)</t>
  </si>
  <si>
    <t>NYSE MARKET (DE), INC</t>
  </si>
  <si>
    <t>VLO UN</t>
  </si>
  <si>
    <t>VALERO ENERGY CORP (USD)</t>
  </si>
  <si>
    <t>BAC UN</t>
  </si>
  <si>
    <t>BANK OF AMERICA CORP (USD)</t>
  </si>
  <si>
    <t>WFC UN</t>
  </si>
  <si>
    <t>WELLS FARGO &amp; CO (USD)</t>
  </si>
  <si>
    <t>C UN</t>
  </si>
  <si>
    <t>CITIGROUP INC (USD)</t>
  </si>
  <si>
    <t>TSLA UW</t>
  </si>
  <si>
    <t>MSFT UQ</t>
  </si>
  <si>
    <t>DIS UN</t>
  </si>
  <si>
    <t>The Walt Disney Company</t>
  </si>
  <si>
    <t>MPACT SP</t>
  </si>
  <si>
    <t>MapleTree Pan Asia Com Trust</t>
  </si>
  <si>
    <t>Singapore Exchange Limited</t>
  </si>
  <si>
    <t>SGD</t>
  </si>
  <si>
    <t>FLT SP</t>
  </si>
  <si>
    <t>Frasers Logistics &amp; Commerci</t>
  </si>
  <si>
    <t>1772 HK</t>
  </si>
  <si>
    <t>Ganfeng Lithium Co., Ltd.</t>
  </si>
  <si>
    <t>The Stock Exchange of Hong Kong Ltd</t>
  </si>
  <si>
    <t>HKD</t>
  </si>
  <si>
    <t>291 HK</t>
  </si>
  <si>
    <t>China Resources Beer Holdings</t>
  </si>
  <si>
    <t>PDD UQ</t>
  </si>
  <si>
    <t>PDD Holdings Inc.</t>
  </si>
  <si>
    <t>SOXX UQ</t>
  </si>
  <si>
    <t>iShares Semiconductor ETF</t>
  </si>
  <si>
    <t>9988 HK</t>
  </si>
  <si>
    <t>ALIBABA GROUP HOLDING LTD (HKD)</t>
  </si>
  <si>
    <t>9901 HK</t>
  </si>
  <si>
    <t>NEW ORIENTAL EDUCATION &amp; TEC (HKD)</t>
  </si>
  <si>
    <t>(i)</t>
  </si>
  <si>
    <t>Name</t>
  </si>
  <si>
    <t>Initial Share Price</t>
  </si>
  <si>
    <t>Strike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</si>
</sst>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theme="1"/>
      <name val="Times New Roman"/>
      <family val="1"/>
    </font>
    <font>
      <b/>
      <sz val="10"/>
      <color theme="1"/>
      <name val="Arial"/>
      <family val="2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6EA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15" fontId="5" fillId="4" borderId="8" xfId="0" applyNumberFormat="1" applyFont="1" applyFill="1" applyBorder="1" applyAlignment="1">
      <alignment horizontal="center" vertical="center" wrapText="1"/>
    </xf>
    <xf numFmtId="10" fontId="5" fillId="4" borderId="8" xfId="0" applyNumberFormat="1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15" fontId="5" fillId="5" borderId="8" xfId="0" applyNumberFormat="1" applyFont="1" applyFill="1" applyBorder="1" applyAlignment="1">
      <alignment horizontal="center" vertical="center" wrapText="1"/>
    </xf>
    <xf numFmtId="10" fontId="5" fillId="5" borderId="8" xfId="0" applyNumberFormat="1" applyFont="1" applyFill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0" fontId="6" fillId="0" borderId="0" xfId="0" applyFont="1"/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738158\sahil\git\sahil_tools\termsheet-generator\PB%20TS%20Generator.xlsm" TargetMode="External"/><Relationship Id="rId1" Type="http://schemas.openxmlformats.org/officeDocument/2006/relationships/externalLinkPath" Target="file:///C:\Users\f738158\sahil\git\sahil_tools\termsheet-generator\PB%20TS%20Generat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"/>
      <sheetName val="Temp Paths"/>
      <sheetName val="CONFIG"/>
      <sheetName val="Main"/>
      <sheetName val="Client Changes DATABASE"/>
      <sheetName val="BBG CODE"/>
      <sheetName val="Capped Booster DATABASE"/>
      <sheetName val="BEN DATABASE"/>
      <sheetName val="DCN DATABASE"/>
      <sheetName val="BEN Payoff"/>
      <sheetName val="DCN Payoff"/>
      <sheetName val="Client Based Changes"/>
      <sheetName val="Product Details"/>
      <sheetName val="Payoff Table"/>
      <sheetName val="Share Basket DATABASE"/>
      <sheetName val="Share Basket"/>
      <sheetName val="Observation D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D1" t="str">
            <v>No EKI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5"/>
  <sheetViews>
    <sheetView workbookViewId="0">
      <selection activeCell="F15" sqref="F15"/>
    </sheetView>
  </sheetViews>
  <sheetFormatPr defaultRowHeight="14.4" x14ac:dyDescent="0.3"/>
  <cols>
    <col min="4" max="4" width="15" customWidth="1"/>
  </cols>
  <sheetData>
    <row r="3" spans="2:18" ht="15" thickBot="1" x14ac:dyDescent="0.35"/>
    <row r="4" spans="2:18" ht="58.2" thickBot="1" x14ac:dyDescent="0.35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18</v>
      </c>
      <c r="P4" s="2" t="s">
        <v>19</v>
      </c>
      <c r="Q4" s="2" t="s">
        <v>20</v>
      </c>
      <c r="R4" s="2" t="s">
        <v>21</v>
      </c>
    </row>
    <row r="5" spans="2:18" ht="29.4" thickBot="1" x14ac:dyDescent="0.35">
      <c r="B5" s="3" t="s">
        <v>7</v>
      </c>
      <c r="C5" s="4" t="s">
        <v>8</v>
      </c>
      <c r="D5" s="4" t="s">
        <v>40</v>
      </c>
      <c r="E5" s="4" t="s">
        <v>45</v>
      </c>
      <c r="F5" s="4"/>
      <c r="G5" s="5"/>
      <c r="H5" s="4">
        <v>85</v>
      </c>
      <c r="I5" s="4" t="s">
        <v>22</v>
      </c>
      <c r="J5" s="4" t="s">
        <v>23</v>
      </c>
      <c r="K5" s="4">
        <v>100</v>
      </c>
      <c r="L5" s="4">
        <v>2</v>
      </c>
      <c r="M5" s="4">
        <v>10</v>
      </c>
      <c r="N5" s="4">
        <v>97</v>
      </c>
      <c r="O5" s="4">
        <v>11</v>
      </c>
      <c r="P5" s="4" t="s">
        <v>24</v>
      </c>
      <c r="Q5" s="6">
        <v>54.96</v>
      </c>
      <c r="R5" s="4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CAF5-58C3-4D44-9C49-A1FEBE5D251F}">
  <dimension ref="B3:H5"/>
  <sheetViews>
    <sheetView workbookViewId="0">
      <selection activeCell="E31" sqref="E31"/>
    </sheetView>
  </sheetViews>
  <sheetFormatPr defaultRowHeight="14.4" x14ac:dyDescent="0.3"/>
  <cols>
    <col min="2" max="11" width="15.5546875" customWidth="1"/>
  </cols>
  <sheetData>
    <row r="3" spans="2:8" ht="15" thickBot="1" x14ac:dyDescent="0.35"/>
    <row r="4" spans="2:8" ht="30.6" customHeight="1" thickBot="1" x14ac:dyDescent="0.35">
      <c r="B4" s="1" t="s">
        <v>26</v>
      </c>
      <c r="C4" s="2" t="s">
        <v>32</v>
      </c>
      <c r="D4" s="2" t="s">
        <v>27</v>
      </c>
      <c r="E4" s="2" t="s">
        <v>28</v>
      </c>
      <c r="F4" s="2" t="s">
        <v>29</v>
      </c>
      <c r="G4" s="2" t="s">
        <v>30</v>
      </c>
      <c r="H4" s="2" t="s">
        <v>31</v>
      </c>
    </row>
    <row r="5" spans="2:8" ht="15" thickBot="1" x14ac:dyDescent="0.35">
      <c r="B5" s="3" t="str">
        <f ca="1">TEXT(TODAY(),"dd mmmm yyyy")</f>
        <v>10 March 2025</v>
      </c>
      <c r="C5" s="4" t="str">
        <f ca="1">B5</f>
        <v>10 March 2025</v>
      </c>
      <c r="D5" s="17">
        <v>600000</v>
      </c>
      <c r="E5" s="4" t="s">
        <v>9</v>
      </c>
      <c r="F5" s="4" t="s">
        <v>10</v>
      </c>
      <c r="G5" s="4" t="s">
        <v>11</v>
      </c>
      <c r="H5" s="5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74DF-B7C9-47E9-9B7B-A13599351EEC}">
  <dimension ref="A1:J25"/>
  <sheetViews>
    <sheetView workbookViewId="0">
      <selection activeCell="D18" sqref="D18"/>
    </sheetView>
  </sheetViews>
  <sheetFormatPr defaultRowHeight="14.4" x14ac:dyDescent="0.3"/>
  <cols>
    <col min="1" max="4" width="18.33203125" customWidth="1"/>
    <col min="7" max="10" width="14.88671875" customWidth="1"/>
  </cols>
  <sheetData>
    <row r="1" spans="1:10" ht="24.6" thickBot="1" x14ac:dyDescent="0.35">
      <c r="A1" s="12" t="s">
        <v>33</v>
      </c>
      <c r="B1" s="13" t="s">
        <v>34</v>
      </c>
      <c r="C1" s="13" t="s">
        <v>35</v>
      </c>
      <c r="D1" s="13" t="s">
        <v>36</v>
      </c>
      <c r="G1" s="7" t="s">
        <v>33</v>
      </c>
      <c r="H1" s="8" t="s">
        <v>34</v>
      </c>
      <c r="I1" s="8" t="s">
        <v>35</v>
      </c>
      <c r="J1" s="8" t="s">
        <v>36</v>
      </c>
    </row>
    <row r="2" spans="1:10" ht="15" thickBot="1" x14ac:dyDescent="0.35">
      <c r="A2" s="14">
        <v>1</v>
      </c>
      <c r="B2" s="15">
        <v>45575</v>
      </c>
      <c r="C2" s="15">
        <v>45583</v>
      </c>
      <c r="D2" s="16">
        <v>1</v>
      </c>
      <c r="G2" s="9">
        <v>1</v>
      </c>
      <c r="H2" s="10">
        <v>45575</v>
      </c>
      <c r="I2" s="10">
        <v>45583</v>
      </c>
      <c r="J2" s="11">
        <v>1</v>
      </c>
    </row>
    <row r="3" spans="1:10" ht="15" thickBot="1" x14ac:dyDescent="0.35">
      <c r="A3" s="14">
        <v>2</v>
      </c>
      <c r="B3" s="15">
        <v>45607</v>
      </c>
      <c r="C3" s="15">
        <v>45614</v>
      </c>
      <c r="D3" s="16">
        <v>0.98</v>
      </c>
      <c r="G3" s="9">
        <v>2</v>
      </c>
      <c r="H3" s="10">
        <v>45607</v>
      </c>
      <c r="I3" s="10">
        <v>45614</v>
      </c>
      <c r="J3" s="11">
        <v>0.98</v>
      </c>
    </row>
    <row r="4" spans="1:10" ht="15" thickBot="1" x14ac:dyDescent="0.35">
      <c r="A4" s="14">
        <v>3</v>
      </c>
      <c r="B4" s="15">
        <v>45636</v>
      </c>
      <c r="C4" s="15">
        <v>45643</v>
      </c>
      <c r="D4" s="16">
        <v>0.96</v>
      </c>
      <c r="G4" s="9">
        <v>3</v>
      </c>
      <c r="H4" s="10">
        <v>45636</v>
      </c>
      <c r="I4" s="10">
        <v>45643</v>
      </c>
      <c r="J4" s="11">
        <v>0.96</v>
      </c>
    </row>
    <row r="5" spans="1:10" ht="15" thickBot="1" x14ac:dyDescent="0.35">
      <c r="A5" s="14">
        <v>4</v>
      </c>
      <c r="B5" s="15">
        <v>45667</v>
      </c>
      <c r="C5" s="15">
        <v>45674</v>
      </c>
      <c r="D5" s="16">
        <v>0.94</v>
      </c>
      <c r="G5" s="9">
        <v>4</v>
      </c>
      <c r="H5" s="10">
        <v>45667</v>
      </c>
      <c r="I5" s="10">
        <v>45674</v>
      </c>
      <c r="J5" s="11">
        <v>0.94</v>
      </c>
    </row>
    <row r="6" spans="1:10" ht="15" thickBot="1" x14ac:dyDescent="0.35">
      <c r="A6" s="14">
        <v>5</v>
      </c>
      <c r="B6" s="15">
        <v>45698</v>
      </c>
      <c r="C6" s="15">
        <v>45706</v>
      </c>
      <c r="D6" s="16">
        <v>0.92</v>
      </c>
      <c r="G6" s="9">
        <v>5</v>
      </c>
      <c r="H6" s="10">
        <v>45698</v>
      </c>
      <c r="I6" s="10">
        <v>45706</v>
      </c>
      <c r="J6" s="11">
        <v>0.92</v>
      </c>
    </row>
    <row r="7" spans="1:10" ht="15" thickBot="1" x14ac:dyDescent="0.35">
      <c r="A7" s="14">
        <v>6</v>
      </c>
      <c r="B7" s="15">
        <v>45726</v>
      </c>
      <c r="C7" s="15">
        <v>45733</v>
      </c>
      <c r="D7" s="16">
        <v>0.9</v>
      </c>
      <c r="G7" s="9">
        <v>6</v>
      </c>
      <c r="H7" s="10">
        <v>45726</v>
      </c>
      <c r="I7" s="10">
        <v>45733</v>
      </c>
      <c r="J7" s="11">
        <v>0.9</v>
      </c>
    </row>
    <row r="8" spans="1:10" ht="15" thickBot="1" x14ac:dyDescent="0.35">
      <c r="A8" s="14">
        <v>7</v>
      </c>
      <c r="B8" s="15">
        <v>45757</v>
      </c>
      <c r="C8" s="15">
        <v>45764</v>
      </c>
      <c r="D8" s="16">
        <v>0.88</v>
      </c>
      <c r="G8" s="9">
        <v>7</v>
      </c>
      <c r="H8" s="10">
        <v>45757</v>
      </c>
      <c r="I8" s="10">
        <v>45764</v>
      </c>
      <c r="J8" s="11">
        <v>0.88</v>
      </c>
    </row>
    <row r="9" spans="1:10" ht="15" thickBot="1" x14ac:dyDescent="0.35">
      <c r="A9" s="14">
        <v>8</v>
      </c>
      <c r="B9" s="15">
        <v>45789</v>
      </c>
      <c r="C9" s="15">
        <v>45796</v>
      </c>
      <c r="D9" s="16">
        <v>0.86</v>
      </c>
      <c r="G9" s="9">
        <v>8</v>
      </c>
      <c r="H9" s="10">
        <v>45789</v>
      </c>
      <c r="I9" s="10">
        <v>45796</v>
      </c>
      <c r="J9" s="11">
        <v>0.86</v>
      </c>
    </row>
    <row r="10" spans="1:10" ht="15" thickBot="1" x14ac:dyDescent="0.35">
      <c r="A10" s="14">
        <v>9</v>
      </c>
      <c r="B10" s="15">
        <v>45818</v>
      </c>
      <c r="C10" s="15">
        <v>45825</v>
      </c>
      <c r="D10" s="16">
        <v>0.84</v>
      </c>
      <c r="G10" s="9">
        <v>9</v>
      </c>
      <c r="H10" s="10">
        <v>45818</v>
      </c>
      <c r="I10" s="10">
        <v>45825</v>
      </c>
      <c r="J10" s="11">
        <v>0.84</v>
      </c>
    </row>
    <row r="11" spans="1:10" ht="15" thickBot="1" x14ac:dyDescent="0.35">
      <c r="A11" s="14">
        <v>10</v>
      </c>
      <c r="B11" s="15">
        <v>45848</v>
      </c>
      <c r="C11" s="15">
        <v>45855</v>
      </c>
      <c r="D11" s="16">
        <v>0.82</v>
      </c>
      <c r="G11" s="9">
        <v>10</v>
      </c>
      <c r="H11" s="10">
        <v>45848</v>
      </c>
      <c r="I11" s="10">
        <v>45855</v>
      </c>
      <c r="J11" s="11">
        <v>0.82</v>
      </c>
    </row>
    <row r="12" spans="1:10" ht="15" thickBot="1" x14ac:dyDescent="0.35">
      <c r="A12" s="14">
        <v>11</v>
      </c>
      <c r="B12" s="15">
        <v>45880</v>
      </c>
      <c r="C12" s="15">
        <v>45887</v>
      </c>
      <c r="D12" s="16">
        <v>0.8</v>
      </c>
      <c r="G12" s="9">
        <v>11</v>
      </c>
      <c r="H12" s="10">
        <v>45880</v>
      </c>
      <c r="I12" s="10">
        <v>45887</v>
      </c>
      <c r="J12" s="11">
        <v>0.8</v>
      </c>
    </row>
    <row r="13" spans="1:10" ht="15" thickBot="1" x14ac:dyDescent="0.35">
      <c r="A13" s="14">
        <v>12</v>
      </c>
      <c r="B13" s="15">
        <v>45575</v>
      </c>
      <c r="C13" s="15">
        <v>45583</v>
      </c>
      <c r="D13" s="16">
        <v>0.78</v>
      </c>
      <c r="G13" s="9">
        <v>12</v>
      </c>
      <c r="H13" s="10">
        <v>45575</v>
      </c>
      <c r="I13" s="10">
        <v>45583</v>
      </c>
      <c r="J13" s="11">
        <v>0.78</v>
      </c>
    </row>
    <row r="14" spans="1:10" ht="15" thickBot="1" x14ac:dyDescent="0.35">
      <c r="A14" s="14">
        <v>13</v>
      </c>
      <c r="B14" s="15">
        <v>45607</v>
      </c>
      <c r="C14" s="15">
        <v>45614</v>
      </c>
      <c r="D14" s="16">
        <v>0.76</v>
      </c>
      <c r="G14" s="9">
        <v>13</v>
      </c>
      <c r="H14" s="10">
        <v>45607</v>
      </c>
      <c r="I14" s="10">
        <v>45614</v>
      </c>
      <c r="J14" s="11">
        <v>0.76</v>
      </c>
    </row>
    <row r="15" spans="1:10" ht="15" thickBot="1" x14ac:dyDescent="0.35">
      <c r="A15" s="14">
        <v>14</v>
      </c>
      <c r="B15" s="15">
        <v>45636</v>
      </c>
      <c r="C15" s="15">
        <v>45643</v>
      </c>
      <c r="D15" s="16">
        <v>0.74</v>
      </c>
      <c r="G15" s="9">
        <v>14</v>
      </c>
      <c r="H15" s="10">
        <v>45636</v>
      </c>
      <c r="I15" s="10">
        <v>45643</v>
      </c>
      <c r="J15" s="11">
        <v>0.74</v>
      </c>
    </row>
    <row r="16" spans="1:10" ht="15" thickBot="1" x14ac:dyDescent="0.35">
      <c r="A16" s="14">
        <v>15</v>
      </c>
      <c r="B16" s="15">
        <v>45667</v>
      </c>
      <c r="C16" s="15">
        <v>45674</v>
      </c>
      <c r="D16" s="16">
        <v>0.72</v>
      </c>
      <c r="G16" s="9">
        <v>15</v>
      </c>
      <c r="H16" s="10">
        <v>45667</v>
      </c>
      <c r="I16" s="10">
        <v>45674</v>
      </c>
      <c r="J16" s="11">
        <v>0.72</v>
      </c>
    </row>
    <row r="17" spans="1:10" ht="15" thickBot="1" x14ac:dyDescent="0.35">
      <c r="A17" s="14">
        <v>16</v>
      </c>
      <c r="B17" s="15">
        <v>45698</v>
      </c>
      <c r="C17" s="15">
        <v>45706</v>
      </c>
      <c r="D17" s="16">
        <v>0.7</v>
      </c>
      <c r="G17" s="9">
        <v>16</v>
      </c>
      <c r="H17" s="10">
        <v>45698</v>
      </c>
      <c r="I17" s="10">
        <v>45706</v>
      </c>
      <c r="J17" s="11">
        <v>0.7</v>
      </c>
    </row>
    <row r="18" spans="1:10" ht="15" thickBot="1" x14ac:dyDescent="0.35">
      <c r="A18" s="14">
        <v>17</v>
      </c>
      <c r="B18" s="15">
        <v>45726</v>
      </c>
      <c r="C18" s="15">
        <v>45733</v>
      </c>
      <c r="D18" s="16">
        <v>0.68</v>
      </c>
      <c r="G18" s="9">
        <v>17</v>
      </c>
      <c r="H18" s="10">
        <v>45726</v>
      </c>
      <c r="I18" s="10">
        <v>45733</v>
      </c>
      <c r="J18" s="11">
        <v>0.68</v>
      </c>
    </row>
    <row r="19" spans="1:10" ht="15" thickBot="1" x14ac:dyDescent="0.35">
      <c r="A19" s="14">
        <v>18</v>
      </c>
      <c r="B19" s="15">
        <v>45607</v>
      </c>
      <c r="C19" s="15">
        <v>45614</v>
      </c>
      <c r="D19" s="16">
        <v>0.76</v>
      </c>
      <c r="G19" s="9">
        <v>18</v>
      </c>
      <c r="H19" s="10">
        <v>45607</v>
      </c>
      <c r="I19" s="10">
        <v>45614</v>
      </c>
      <c r="J19" s="11">
        <v>0.76</v>
      </c>
    </row>
    <row r="20" spans="1:10" ht="15" thickBot="1" x14ac:dyDescent="0.35">
      <c r="A20" s="14">
        <v>19</v>
      </c>
      <c r="B20" s="15">
        <v>45636</v>
      </c>
      <c r="C20" s="15">
        <v>45643</v>
      </c>
      <c r="D20" s="16">
        <v>0.74</v>
      </c>
      <c r="G20" s="9">
        <v>19</v>
      </c>
      <c r="H20" s="10">
        <v>45636</v>
      </c>
      <c r="I20" s="10">
        <v>45643</v>
      </c>
      <c r="J20" s="11">
        <v>0.74</v>
      </c>
    </row>
    <row r="21" spans="1:10" ht="15" thickBot="1" x14ac:dyDescent="0.35">
      <c r="A21" s="14">
        <v>20</v>
      </c>
      <c r="B21" s="15">
        <v>45575</v>
      </c>
      <c r="C21" s="15">
        <v>45583</v>
      </c>
      <c r="D21" s="16">
        <v>0.66035087719298302</v>
      </c>
      <c r="G21" s="9">
        <v>20</v>
      </c>
      <c r="H21" s="10">
        <v>45575</v>
      </c>
      <c r="I21" s="10">
        <v>45583</v>
      </c>
      <c r="J21" s="11">
        <v>0.66035087719298302</v>
      </c>
    </row>
    <row r="22" spans="1:10" ht="15" thickBot="1" x14ac:dyDescent="0.35">
      <c r="A22" s="14">
        <v>21</v>
      </c>
      <c r="B22" s="15">
        <v>45607</v>
      </c>
      <c r="C22" s="15">
        <v>45614</v>
      </c>
      <c r="D22" s="16">
        <v>0.64333333333333398</v>
      </c>
      <c r="G22" s="9">
        <v>21</v>
      </c>
      <c r="H22" s="10">
        <v>45607</v>
      </c>
      <c r="I22" s="10">
        <v>45614</v>
      </c>
      <c r="J22" s="11">
        <v>0.64333333333333398</v>
      </c>
    </row>
    <row r="23" spans="1:10" ht="15" thickBot="1" x14ac:dyDescent="0.35">
      <c r="A23" s="14">
        <v>22</v>
      </c>
      <c r="B23" s="15">
        <v>45636</v>
      </c>
      <c r="C23" s="15">
        <v>45643</v>
      </c>
      <c r="D23" s="16">
        <v>0.62631578947368405</v>
      </c>
      <c r="G23" s="9">
        <v>22</v>
      </c>
      <c r="H23" s="10">
        <v>45636</v>
      </c>
      <c r="I23" s="10">
        <v>45643</v>
      </c>
      <c r="J23" s="11">
        <v>0.62631578947368405</v>
      </c>
    </row>
    <row r="24" spans="1:10" ht="15" thickBot="1" x14ac:dyDescent="0.35">
      <c r="A24" s="14">
        <v>23</v>
      </c>
      <c r="B24" s="15">
        <v>45667</v>
      </c>
      <c r="C24" s="15">
        <v>45674</v>
      </c>
      <c r="D24" s="16">
        <v>0.60929824561403501</v>
      </c>
      <c r="G24" s="9">
        <v>23</v>
      </c>
      <c r="H24" s="10">
        <v>45667</v>
      </c>
      <c r="I24" s="10">
        <v>45674</v>
      </c>
      <c r="J24" s="11">
        <v>0.60929824561403501</v>
      </c>
    </row>
    <row r="25" spans="1:10" ht="15" thickBot="1" x14ac:dyDescent="0.35">
      <c r="A25" s="14">
        <v>24</v>
      </c>
      <c r="B25" s="15">
        <v>45698</v>
      </c>
      <c r="C25" s="15">
        <v>45706</v>
      </c>
      <c r="D25" s="16">
        <v>0.59228070175438596</v>
      </c>
      <c r="G25" s="9">
        <v>24</v>
      </c>
      <c r="H25" s="10">
        <v>45698</v>
      </c>
      <c r="I25" s="10">
        <v>45706</v>
      </c>
      <c r="J25" s="11">
        <v>0.59228070175438596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21591-9667-4D08-91AC-71BDD3D083C0}">
  <dimension ref="A1:I5"/>
  <sheetViews>
    <sheetView workbookViewId="0">
      <selection activeCell="E14" sqref="E14"/>
    </sheetView>
  </sheetViews>
  <sheetFormatPr defaultRowHeight="14.4" x14ac:dyDescent="0.3"/>
  <cols>
    <col min="1" max="9" width="11.33203125" customWidth="1"/>
  </cols>
  <sheetData>
    <row r="1" spans="1:9" ht="43.8" customHeight="1" thickBot="1" x14ac:dyDescent="0.35">
      <c r="A1" s="19" t="s">
        <v>159</v>
      </c>
      <c r="B1" s="19" t="s">
        <v>160</v>
      </c>
      <c r="C1" s="20" t="s">
        <v>37</v>
      </c>
      <c r="D1" s="20" t="s">
        <v>39</v>
      </c>
      <c r="E1" s="20" t="s">
        <v>1</v>
      </c>
      <c r="F1" s="20" t="s">
        <v>161</v>
      </c>
      <c r="G1" s="20" t="s">
        <v>162</v>
      </c>
      <c r="H1" s="20" t="str">
        <f>IF('[1]Product Details'!D1="No EKI","Coupon Barrier Price","Knock-in Price")</f>
        <v>Coupon Barrier Price</v>
      </c>
      <c r="I1" s="20" t="str">
        <f>IF('[1]Product Details'!D1="No EKI","","Coupon Barrier Price")</f>
        <v/>
      </c>
    </row>
    <row r="2" spans="1:9" ht="43.8" customHeight="1" thickBot="1" x14ac:dyDescent="0.35">
      <c r="A2" s="21">
        <v>1</v>
      </c>
      <c r="B2" s="21" t="str">
        <f>VLOOKUP(C2,'BBG CODES'!A:D,2,FALSE)</f>
        <v>Alphabet Inc.</v>
      </c>
      <c r="C2" s="22" t="str">
        <f>Main!D5</f>
        <v>GOOGL UQ</v>
      </c>
      <c r="D2" s="22" t="str">
        <f>VLOOKUP(C2,'BBG CODES'!A:D,3,FALSE)</f>
        <v>NASDAQ Global Select Market</v>
      </c>
      <c r="E2" s="22" t="str">
        <f>VLOOKUP(C2,'BBG CODES'!A:E,4,FALSE)</f>
        <v>USD</v>
      </c>
      <c r="F2" s="22"/>
      <c r="G2" s="22"/>
      <c r="H2" s="22"/>
      <c r="I2" s="22"/>
    </row>
    <row r="3" spans="1:9" ht="43.8" customHeight="1" thickBot="1" x14ac:dyDescent="0.35">
      <c r="A3" s="21">
        <f>IF(B3="","",A2+1)</f>
        <v>2</v>
      </c>
      <c r="B3" s="21" t="str">
        <f>_xlfn.IFNA(VLOOKUP(C3,'BBG CODES'!A:D,2,FALSE),"")</f>
        <v>Amazon.com Inc.</v>
      </c>
      <c r="C3" s="22" t="str">
        <f>Main!E5</f>
        <v>AMZN UQ</v>
      </c>
      <c r="D3" s="22" t="str">
        <f>_xlfn.IFNA(VLOOKUP(C3,'BBG CODES'!A:D,3,FALSE),"")</f>
        <v>NASDAQ Global Select Market</v>
      </c>
      <c r="E3" s="22" t="str">
        <f>VLOOKUP(C3,'BBG CODES'!A:E,4,FALSE)</f>
        <v>USD</v>
      </c>
      <c r="F3" s="22"/>
      <c r="G3" s="22"/>
      <c r="H3" s="22"/>
      <c r="I3" s="22"/>
    </row>
    <row r="4" spans="1:9" ht="43.8" customHeight="1" thickBot="1" x14ac:dyDescent="0.35">
      <c r="A4" s="21" t="str">
        <f>IF(B4="","",A3+1)</f>
        <v/>
      </c>
      <c r="B4" s="21" t="str">
        <f>_xlfn.IFNA(VLOOKUP(C4,'BBG CODES'!A:D,2,FALSE),"")</f>
        <v/>
      </c>
      <c r="C4" s="22" t="str">
        <f>IF(Main!F5="","",Main!F5)</f>
        <v/>
      </c>
      <c r="D4" s="22" t="str">
        <f>_xlfn.IFNA(VLOOKUP(C4,'BBG CODES'!A:D,3,FALSE),"")</f>
        <v/>
      </c>
      <c r="E4" s="22" t="str">
        <f>_xlfn.IFNA(VLOOKUP(C4,'BBG CODES'!A:E,4,FALSE),"")</f>
        <v/>
      </c>
      <c r="F4" s="22"/>
      <c r="G4" s="22"/>
      <c r="H4" s="22"/>
      <c r="I4" s="22"/>
    </row>
    <row r="5" spans="1:9" ht="43.8" customHeight="1" thickBot="1" x14ac:dyDescent="0.35">
      <c r="A5" s="21" t="str">
        <f>IF(B5="","",A4+1)</f>
        <v/>
      </c>
      <c r="B5" s="21" t="str">
        <f>_xlfn.IFNA(VLOOKUP(C5,'BBG CODES'!A:D,2,FALSE),"")</f>
        <v/>
      </c>
      <c r="C5" s="22" t="str">
        <f>IF(Main!G5="","",Main!G5)</f>
        <v/>
      </c>
      <c r="D5" s="22" t="str">
        <f>_xlfn.IFNA(VLOOKUP(C5,'BBG CODES'!A:D,3,FALSE),"")</f>
        <v/>
      </c>
      <c r="E5" s="22" t="str">
        <f>_xlfn.IFNA(VLOOKUP(C5,'BBG CODES'!A:E,4,FALSE),"")</f>
        <v/>
      </c>
      <c r="F5" s="22"/>
      <c r="G5" s="22"/>
      <c r="H5" s="22"/>
      <c r="I5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3893D-5F5D-4D23-A981-AE5FA9F90797}">
  <dimension ref="A1:D58"/>
  <sheetViews>
    <sheetView tabSelected="1" topLeftCell="A37" workbookViewId="0">
      <selection activeCell="K21" sqref="K21"/>
    </sheetView>
  </sheetViews>
  <sheetFormatPr defaultRowHeight="14.4" x14ac:dyDescent="0.3"/>
  <sheetData>
    <row r="1" spans="1:4" x14ac:dyDescent="0.3">
      <c r="A1" s="18" t="s">
        <v>37</v>
      </c>
      <c r="B1" s="18" t="s">
        <v>38</v>
      </c>
      <c r="C1" s="18" t="s">
        <v>39</v>
      </c>
    </row>
    <row r="2" spans="1:4" x14ac:dyDescent="0.3">
      <c r="A2" t="s">
        <v>40</v>
      </c>
      <c r="B2" t="s">
        <v>41</v>
      </c>
      <c r="C2" t="s">
        <v>42</v>
      </c>
      <c r="D2" t="s">
        <v>8</v>
      </c>
    </row>
    <row r="3" spans="1:4" x14ac:dyDescent="0.3">
      <c r="A3" t="s">
        <v>43</v>
      </c>
      <c r="B3" t="s">
        <v>44</v>
      </c>
      <c r="C3" t="s">
        <v>42</v>
      </c>
      <c r="D3" t="s">
        <v>8</v>
      </c>
    </row>
    <row r="4" spans="1:4" x14ac:dyDescent="0.3">
      <c r="A4" t="s">
        <v>45</v>
      </c>
      <c r="B4" t="s">
        <v>46</v>
      </c>
      <c r="C4" t="s">
        <v>42</v>
      </c>
      <c r="D4" t="s">
        <v>8</v>
      </c>
    </row>
    <row r="5" spans="1:4" x14ac:dyDescent="0.3">
      <c r="A5" t="s">
        <v>47</v>
      </c>
      <c r="B5" t="s">
        <v>48</v>
      </c>
      <c r="C5" t="s">
        <v>42</v>
      </c>
      <c r="D5" t="s">
        <v>8</v>
      </c>
    </row>
    <row r="6" spans="1:4" x14ac:dyDescent="0.3">
      <c r="A6" t="s">
        <v>49</v>
      </c>
      <c r="B6" t="s">
        <v>50</v>
      </c>
      <c r="C6" t="s">
        <v>51</v>
      </c>
      <c r="D6" t="s">
        <v>8</v>
      </c>
    </row>
    <row r="7" spans="1:4" x14ac:dyDescent="0.3">
      <c r="A7" t="s">
        <v>10</v>
      </c>
      <c r="B7" t="s">
        <v>52</v>
      </c>
      <c r="C7" t="s">
        <v>53</v>
      </c>
      <c r="D7" t="s">
        <v>8</v>
      </c>
    </row>
    <row r="8" spans="1:4" x14ac:dyDescent="0.3">
      <c r="A8" t="s">
        <v>54</v>
      </c>
      <c r="B8" t="s">
        <v>55</v>
      </c>
      <c r="C8" t="s">
        <v>56</v>
      </c>
      <c r="D8" t="s">
        <v>8</v>
      </c>
    </row>
    <row r="9" spans="1:4" x14ac:dyDescent="0.3">
      <c r="A9" t="s">
        <v>57</v>
      </c>
      <c r="B9" t="s">
        <v>58</v>
      </c>
      <c r="C9" t="s">
        <v>56</v>
      </c>
      <c r="D9" t="s">
        <v>8</v>
      </c>
    </row>
    <row r="10" spans="1:4" x14ac:dyDescent="0.3">
      <c r="A10" t="s">
        <v>59</v>
      </c>
      <c r="B10" t="s">
        <v>60</v>
      </c>
      <c r="C10" t="s">
        <v>56</v>
      </c>
      <c r="D10" t="s">
        <v>8</v>
      </c>
    </row>
    <row r="11" spans="1:4" x14ac:dyDescent="0.3">
      <c r="A11" t="s">
        <v>61</v>
      </c>
      <c r="B11" t="s">
        <v>62</v>
      </c>
      <c r="C11" t="s">
        <v>42</v>
      </c>
      <c r="D11" t="s">
        <v>8</v>
      </c>
    </row>
    <row r="12" spans="1:4" x14ac:dyDescent="0.3">
      <c r="A12" t="s">
        <v>63</v>
      </c>
      <c r="B12" t="s">
        <v>64</v>
      </c>
      <c r="C12" t="s">
        <v>42</v>
      </c>
      <c r="D12" t="s">
        <v>8</v>
      </c>
    </row>
    <row r="13" spans="1:4" x14ac:dyDescent="0.3">
      <c r="A13" t="s">
        <v>65</v>
      </c>
      <c r="B13" t="s">
        <v>66</v>
      </c>
      <c r="C13" t="s">
        <v>42</v>
      </c>
      <c r="D13" t="s">
        <v>8</v>
      </c>
    </row>
    <row r="14" spans="1:4" x14ac:dyDescent="0.3">
      <c r="A14" t="s">
        <v>67</v>
      </c>
      <c r="B14" t="s">
        <v>68</v>
      </c>
      <c r="C14" t="s">
        <v>42</v>
      </c>
      <c r="D14" t="s">
        <v>8</v>
      </c>
    </row>
    <row r="15" spans="1:4" x14ac:dyDescent="0.3">
      <c r="A15" t="s">
        <v>69</v>
      </c>
      <c r="B15" t="s">
        <v>70</v>
      </c>
      <c r="C15" t="s">
        <v>42</v>
      </c>
      <c r="D15" t="s">
        <v>8</v>
      </c>
    </row>
    <row r="16" spans="1:4" x14ac:dyDescent="0.3">
      <c r="A16" t="s">
        <v>11</v>
      </c>
      <c r="B16" t="s">
        <v>71</v>
      </c>
      <c r="C16" t="s">
        <v>42</v>
      </c>
      <c r="D16" t="s">
        <v>8</v>
      </c>
    </row>
    <row r="17" spans="1:4" x14ac:dyDescent="0.3">
      <c r="A17" t="s">
        <v>72</v>
      </c>
      <c r="B17" t="s">
        <v>73</v>
      </c>
      <c r="C17" t="s">
        <v>42</v>
      </c>
      <c r="D17" t="s">
        <v>8</v>
      </c>
    </row>
    <row r="18" spans="1:4" x14ac:dyDescent="0.3">
      <c r="A18" t="s">
        <v>74</v>
      </c>
      <c r="B18" t="s">
        <v>75</v>
      </c>
      <c r="C18" t="s">
        <v>42</v>
      </c>
      <c r="D18" t="s">
        <v>8</v>
      </c>
    </row>
    <row r="19" spans="1:4" x14ac:dyDescent="0.3">
      <c r="A19" t="s">
        <v>76</v>
      </c>
      <c r="B19" t="s">
        <v>77</v>
      </c>
      <c r="C19" t="s">
        <v>56</v>
      </c>
      <c r="D19" t="s">
        <v>8</v>
      </c>
    </row>
    <row r="20" spans="1:4" x14ac:dyDescent="0.3">
      <c r="A20" t="s">
        <v>78</v>
      </c>
      <c r="B20" t="s">
        <v>79</v>
      </c>
      <c r="C20" t="s">
        <v>56</v>
      </c>
      <c r="D20" t="s">
        <v>8</v>
      </c>
    </row>
    <row r="21" spans="1:4" x14ac:dyDescent="0.3">
      <c r="A21" t="s">
        <v>80</v>
      </c>
      <c r="B21" t="s">
        <v>81</v>
      </c>
      <c r="C21" t="s">
        <v>56</v>
      </c>
      <c r="D21" t="s">
        <v>8</v>
      </c>
    </row>
    <row r="22" spans="1:4" x14ac:dyDescent="0.3">
      <c r="A22" t="s">
        <v>82</v>
      </c>
      <c r="B22" t="s">
        <v>83</v>
      </c>
      <c r="C22" t="s">
        <v>42</v>
      </c>
      <c r="D22" t="s">
        <v>8</v>
      </c>
    </row>
    <row r="23" spans="1:4" x14ac:dyDescent="0.3">
      <c r="A23" t="s">
        <v>84</v>
      </c>
      <c r="B23" t="s">
        <v>85</v>
      </c>
      <c r="C23" t="s">
        <v>56</v>
      </c>
      <c r="D23" t="s">
        <v>8</v>
      </c>
    </row>
    <row r="24" spans="1:4" x14ac:dyDescent="0.3">
      <c r="A24" t="s">
        <v>86</v>
      </c>
      <c r="B24" t="s">
        <v>87</v>
      </c>
      <c r="C24" t="s">
        <v>56</v>
      </c>
      <c r="D24" t="s">
        <v>8</v>
      </c>
    </row>
    <row r="25" spans="1:4" x14ac:dyDescent="0.3">
      <c r="A25" t="s">
        <v>88</v>
      </c>
      <c r="B25" t="s">
        <v>89</v>
      </c>
      <c r="C25" t="s">
        <v>56</v>
      </c>
      <c r="D25" t="s">
        <v>8</v>
      </c>
    </row>
    <row r="26" spans="1:4" x14ac:dyDescent="0.3">
      <c r="A26" t="s">
        <v>90</v>
      </c>
      <c r="B26" t="s">
        <v>91</v>
      </c>
      <c r="C26" t="s">
        <v>42</v>
      </c>
      <c r="D26" t="s">
        <v>8</v>
      </c>
    </row>
    <row r="27" spans="1:4" x14ac:dyDescent="0.3">
      <c r="A27" t="s">
        <v>92</v>
      </c>
      <c r="B27" t="s">
        <v>93</v>
      </c>
      <c r="C27" t="s">
        <v>53</v>
      </c>
      <c r="D27" t="s">
        <v>8</v>
      </c>
    </row>
    <row r="28" spans="1:4" x14ac:dyDescent="0.3">
      <c r="A28" t="s">
        <v>94</v>
      </c>
      <c r="B28" t="s">
        <v>95</v>
      </c>
      <c r="C28" t="s">
        <v>42</v>
      </c>
      <c r="D28" t="s">
        <v>8</v>
      </c>
    </row>
    <row r="29" spans="1:4" x14ac:dyDescent="0.3">
      <c r="A29" t="s">
        <v>96</v>
      </c>
      <c r="B29" t="s">
        <v>97</v>
      </c>
      <c r="C29" t="s">
        <v>42</v>
      </c>
      <c r="D29" t="s">
        <v>8</v>
      </c>
    </row>
    <row r="30" spans="1:4" x14ac:dyDescent="0.3">
      <c r="A30" t="s">
        <v>98</v>
      </c>
      <c r="B30" t="s">
        <v>99</v>
      </c>
      <c r="C30" t="s">
        <v>42</v>
      </c>
      <c r="D30" t="s">
        <v>8</v>
      </c>
    </row>
    <row r="31" spans="1:4" x14ac:dyDescent="0.3">
      <c r="A31" t="s">
        <v>100</v>
      </c>
      <c r="B31" t="s">
        <v>101</v>
      </c>
      <c r="C31" t="s">
        <v>42</v>
      </c>
      <c r="D31" t="s">
        <v>8</v>
      </c>
    </row>
    <row r="32" spans="1:4" x14ac:dyDescent="0.3">
      <c r="A32" t="s">
        <v>102</v>
      </c>
      <c r="B32" t="s">
        <v>103</v>
      </c>
      <c r="C32" t="s">
        <v>42</v>
      </c>
      <c r="D32" t="s">
        <v>8</v>
      </c>
    </row>
    <row r="33" spans="1:4" x14ac:dyDescent="0.3">
      <c r="A33" t="s">
        <v>104</v>
      </c>
      <c r="B33" t="s">
        <v>105</v>
      </c>
      <c r="C33" t="s">
        <v>53</v>
      </c>
      <c r="D33" t="s">
        <v>8</v>
      </c>
    </row>
    <row r="34" spans="1:4" x14ac:dyDescent="0.3">
      <c r="A34" t="s">
        <v>106</v>
      </c>
      <c r="B34" t="s">
        <v>107</v>
      </c>
      <c r="C34" t="s">
        <v>51</v>
      </c>
      <c r="D34" t="s">
        <v>8</v>
      </c>
    </row>
    <row r="35" spans="1:4" x14ac:dyDescent="0.3">
      <c r="A35" t="s">
        <v>108</v>
      </c>
      <c r="B35" t="s">
        <v>109</v>
      </c>
      <c r="C35" t="s">
        <v>110</v>
      </c>
      <c r="D35" t="s">
        <v>8</v>
      </c>
    </row>
    <row r="36" spans="1:4" x14ac:dyDescent="0.3">
      <c r="A36" t="s">
        <v>111</v>
      </c>
      <c r="B36" t="s">
        <v>112</v>
      </c>
      <c r="C36" t="s">
        <v>110</v>
      </c>
      <c r="D36" t="s">
        <v>8</v>
      </c>
    </row>
    <row r="37" spans="1:4" x14ac:dyDescent="0.3">
      <c r="A37" t="s">
        <v>113</v>
      </c>
      <c r="B37" t="s">
        <v>114</v>
      </c>
      <c r="C37" t="s">
        <v>110</v>
      </c>
      <c r="D37" t="s">
        <v>8</v>
      </c>
    </row>
    <row r="38" spans="1:4" x14ac:dyDescent="0.3">
      <c r="A38" t="s">
        <v>115</v>
      </c>
      <c r="B38" t="s">
        <v>116</v>
      </c>
      <c r="C38" t="s">
        <v>51</v>
      </c>
      <c r="D38" t="s">
        <v>8</v>
      </c>
    </row>
    <row r="39" spans="1:4" x14ac:dyDescent="0.3">
      <c r="A39" t="s">
        <v>117</v>
      </c>
      <c r="B39" t="s">
        <v>118</v>
      </c>
      <c r="C39" t="s">
        <v>119</v>
      </c>
      <c r="D39" t="s">
        <v>8</v>
      </c>
    </row>
    <row r="40" spans="1:4" x14ac:dyDescent="0.3">
      <c r="A40" t="s">
        <v>120</v>
      </c>
      <c r="B40" t="s">
        <v>121</v>
      </c>
      <c r="C40" t="s">
        <v>119</v>
      </c>
      <c r="D40" t="s">
        <v>8</v>
      </c>
    </row>
    <row r="41" spans="1:4" x14ac:dyDescent="0.3">
      <c r="A41" t="s">
        <v>122</v>
      </c>
      <c r="B41" t="s">
        <v>123</v>
      </c>
      <c r="C41" t="s">
        <v>42</v>
      </c>
      <c r="D41" t="s">
        <v>8</v>
      </c>
    </row>
    <row r="42" spans="1:4" x14ac:dyDescent="0.3">
      <c r="A42" t="s">
        <v>124</v>
      </c>
      <c r="B42" t="s">
        <v>125</v>
      </c>
      <c r="C42" t="s">
        <v>126</v>
      </c>
      <c r="D42" t="s">
        <v>8</v>
      </c>
    </row>
    <row r="43" spans="1:4" x14ac:dyDescent="0.3">
      <c r="A43" t="s">
        <v>127</v>
      </c>
      <c r="B43" t="s">
        <v>128</v>
      </c>
      <c r="C43" t="s">
        <v>126</v>
      </c>
      <c r="D43" t="s">
        <v>8</v>
      </c>
    </row>
    <row r="44" spans="1:4" x14ac:dyDescent="0.3">
      <c r="A44" t="s">
        <v>129</v>
      </c>
      <c r="B44" t="s">
        <v>130</v>
      </c>
      <c r="C44" t="s">
        <v>126</v>
      </c>
      <c r="D44" t="s">
        <v>8</v>
      </c>
    </row>
    <row r="45" spans="1:4" x14ac:dyDescent="0.3">
      <c r="A45" t="s">
        <v>131</v>
      </c>
      <c r="B45" t="s">
        <v>132</v>
      </c>
      <c r="C45" t="s">
        <v>126</v>
      </c>
      <c r="D45" t="s">
        <v>8</v>
      </c>
    </row>
    <row r="46" spans="1:4" x14ac:dyDescent="0.3">
      <c r="A46" t="s">
        <v>133</v>
      </c>
      <c r="B46" t="s">
        <v>134</v>
      </c>
      <c r="C46" t="s">
        <v>126</v>
      </c>
      <c r="D46" t="s">
        <v>8</v>
      </c>
    </row>
    <row r="47" spans="1:4" x14ac:dyDescent="0.3">
      <c r="A47" t="s">
        <v>135</v>
      </c>
      <c r="B47" t="s">
        <v>66</v>
      </c>
      <c r="C47" t="s">
        <v>42</v>
      </c>
      <c r="D47" t="s">
        <v>8</v>
      </c>
    </row>
    <row r="48" spans="1:4" x14ac:dyDescent="0.3">
      <c r="A48" t="s">
        <v>136</v>
      </c>
      <c r="B48" t="s">
        <v>44</v>
      </c>
      <c r="C48" t="s">
        <v>42</v>
      </c>
      <c r="D48" t="s">
        <v>8</v>
      </c>
    </row>
    <row r="49" spans="1:4" x14ac:dyDescent="0.3">
      <c r="A49" t="s">
        <v>137</v>
      </c>
      <c r="B49" t="s">
        <v>138</v>
      </c>
      <c r="C49" t="s">
        <v>56</v>
      </c>
      <c r="D49" t="s">
        <v>8</v>
      </c>
    </row>
    <row r="50" spans="1:4" x14ac:dyDescent="0.3">
      <c r="A50" t="s">
        <v>136</v>
      </c>
      <c r="B50" t="s">
        <v>44</v>
      </c>
      <c r="C50" t="s">
        <v>42</v>
      </c>
      <c r="D50" t="s">
        <v>8</v>
      </c>
    </row>
    <row r="51" spans="1:4" x14ac:dyDescent="0.3">
      <c r="A51" t="s">
        <v>139</v>
      </c>
      <c r="B51" t="s">
        <v>140</v>
      </c>
      <c r="C51" t="s">
        <v>141</v>
      </c>
      <c r="D51" t="s">
        <v>142</v>
      </c>
    </row>
    <row r="52" spans="1:4" x14ac:dyDescent="0.3">
      <c r="A52" t="s">
        <v>143</v>
      </c>
      <c r="B52" t="s">
        <v>144</v>
      </c>
      <c r="C52" t="s">
        <v>141</v>
      </c>
      <c r="D52" t="s">
        <v>142</v>
      </c>
    </row>
    <row r="53" spans="1:4" x14ac:dyDescent="0.3">
      <c r="A53" t="s">
        <v>145</v>
      </c>
      <c r="B53" t="s">
        <v>146</v>
      </c>
      <c r="C53" t="s">
        <v>147</v>
      </c>
      <c r="D53" t="s">
        <v>148</v>
      </c>
    </row>
    <row r="54" spans="1:4" x14ac:dyDescent="0.3">
      <c r="A54" t="s">
        <v>149</v>
      </c>
      <c r="B54" t="s">
        <v>150</v>
      </c>
      <c r="C54" t="s">
        <v>147</v>
      </c>
      <c r="D54" t="s">
        <v>148</v>
      </c>
    </row>
    <row r="55" spans="1:4" x14ac:dyDescent="0.3">
      <c r="A55" t="s">
        <v>151</v>
      </c>
      <c r="B55" t="s">
        <v>152</v>
      </c>
      <c r="C55" t="s">
        <v>42</v>
      </c>
      <c r="D55" t="s">
        <v>8</v>
      </c>
    </row>
    <row r="56" spans="1:4" x14ac:dyDescent="0.3">
      <c r="A56" t="s">
        <v>153</v>
      </c>
      <c r="B56" t="s">
        <v>154</v>
      </c>
      <c r="C56" t="s">
        <v>42</v>
      </c>
      <c r="D56" t="s">
        <v>8</v>
      </c>
    </row>
    <row r="57" spans="1:4" x14ac:dyDescent="0.3">
      <c r="A57" t="s">
        <v>155</v>
      </c>
      <c r="B57" t="s">
        <v>156</v>
      </c>
      <c r="C57" t="s">
        <v>147</v>
      </c>
      <c r="D57" t="s">
        <v>148</v>
      </c>
    </row>
    <row r="58" spans="1:4" x14ac:dyDescent="0.3">
      <c r="A58" t="s">
        <v>157</v>
      </c>
      <c r="B58" t="s">
        <v>158</v>
      </c>
      <c r="C58" t="s">
        <v>147</v>
      </c>
      <c r="D58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Manually</vt:lpstr>
      <vt:lpstr>Observation Table</vt:lpstr>
      <vt:lpstr>Share Basket Table</vt:lpstr>
      <vt:lpstr>BBG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Rathod</dc:creator>
  <cp:lastModifiedBy>Shyam Rathod</cp:lastModifiedBy>
  <dcterms:created xsi:type="dcterms:W3CDTF">2015-06-05T18:17:20Z</dcterms:created>
  <dcterms:modified xsi:type="dcterms:W3CDTF">2025-03-10T08:15:16Z</dcterms:modified>
</cp:coreProperties>
</file>