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/>
  </bookViews>
  <sheets>
    <sheet name="Maffs" sheetId="1" r:id="rId1"/>
    <sheet name="Links" sheetId="2" r:id="rId2"/>
    <sheet name="Factorial" sheetId="3" r:id="rId3"/>
  </sheets>
  <calcPr calcId="124519"/>
</workbook>
</file>

<file path=xl/calcChain.xml><?xml version="1.0" encoding="utf-8"?>
<calcChain xmlns="http://schemas.openxmlformats.org/spreadsheetml/2006/main"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H2" i="1"/>
  <c r="I2" s="1"/>
  <c r="H3"/>
  <c r="H4"/>
  <c r="I4" s="1"/>
  <c r="H5"/>
  <c r="I5" s="1"/>
  <c r="H6"/>
  <c r="I6" s="1"/>
  <c r="H7"/>
  <c r="H8"/>
  <c r="I8" s="1"/>
  <c r="J8" s="1"/>
  <c r="M8" s="1"/>
  <c r="H9"/>
  <c r="I9" s="1"/>
  <c r="H10"/>
  <c r="I10" s="1"/>
  <c r="H11"/>
  <c r="I11" s="1"/>
  <c r="H12"/>
  <c r="I12" s="1"/>
  <c r="H13"/>
  <c r="I13" s="1"/>
  <c r="H14"/>
  <c r="I14" s="1"/>
  <c r="H15"/>
  <c r="I15" s="1"/>
  <c r="J15" s="1"/>
  <c r="M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J26" l="1"/>
  <c r="M26" s="1"/>
  <c r="J18"/>
  <c r="M18" s="1"/>
  <c r="J10"/>
  <c r="M10" s="1"/>
  <c r="J2"/>
  <c r="M2" s="1"/>
  <c r="J27"/>
  <c r="M27" s="1"/>
  <c r="J19"/>
  <c r="M19" s="1"/>
  <c r="J11"/>
  <c r="M11" s="1"/>
  <c r="J28"/>
  <c r="M28" s="1"/>
  <c r="J20"/>
  <c r="M20" s="1"/>
  <c r="J12"/>
  <c r="M12" s="1"/>
  <c r="J4"/>
  <c r="M4" s="1"/>
  <c r="J29"/>
  <c r="M29" s="1"/>
  <c r="J21"/>
  <c r="M21" s="1"/>
  <c r="J13"/>
  <c r="M13" s="1"/>
  <c r="J5"/>
  <c r="M5" s="1"/>
  <c r="J30"/>
  <c r="M30" s="1"/>
  <c r="J22"/>
  <c r="M22" s="1"/>
  <c r="J14"/>
  <c r="M14" s="1"/>
  <c r="J6"/>
  <c r="M6" s="1"/>
  <c r="J31"/>
  <c r="M31" s="1"/>
  <c r="J23"/>
  <c r="M23" s="1"/>
  <c r="J32"/>
  <c r="M32" s="1"/>
  <c r="J24"/>
  <c r="M24" s="1"/>
  <c r="J16"/>
  <c r="M16" s="1"/>
  <c r="J33"/>
  <c r="M33" s="1"/>
  <c r="J25"/>
  <c r="M25" s="1"/>
  <c r="J17"/>
  <c r="M17" s="1"/>
  <c r="J9"/>
  <c r="M9" s="1"/>
  <c r="P4"/>
  <c r="Q4" s="1"/>
  <c r="P21"/>
  <c r="Q21" s="1"/>
  <c r="P13"/>
  <c r="Q13" s="1"/>
  <c r="P6"/>
  <c r="Q6" s="1"/>
  <c r="K31"/>
  <c r="L31" s="1"/>
  <c r="P15"/>
  <c r="Q15" s="1"/>
  <c r="K25"/>
  <c r="L25" s="1"/>
  <c r="P9"/>
  <c r="Q9" s="1"/>
  <c r="P2"/>
  <c r="Q2" s="1"/>
  <c r="P11"/>
  <c r="Q11" s="1"/>
  <c r="P20"/>
  <c r="Q20" s="1"/>
  <c r="P12"/>
  <c r="Q12" s="1"/>
  <c r="P5"/>
  <c r="Q5" s="1"/>
  <c r="P10"/>
  <c r="Q10" s="1"/>
  <c r="P32"/>
  <c r="Q32" s="1"/>
  <c r="P24"/>
  <c r="Q24" s="1"/>
  <c r="P8"/>
  <c r="Q8" s="1"/>
  <c r="I3"/>
  <c r="J3" s="1"/>
  <c r="M3" s="1"/>
  <c r="I7"/>
  <c r="J7" s="1"/>
  <c r="M7" s="1"/>
  <c r="K2"/>
  <c r="L2" s="1"/>
  <c r="K11"/>
  <c r="L11" s="1"/>
  <c r="K13"/>
  <c r="L13" s="1"/>
  <c r="K5"/>
  <c r="L5" s="1"/>
  <c r="K30"/>
  <c r="L30" s="1"/>
  <c r="K14"/>
  <c r="L14" s="1"/>
  <c r="K24"/>
  <c r="L24" s="1"/>
  <c r="K18" l="1"/>
  <c r="L18" s="1"/>
  <c r="P28"/>
  <c r="Q28" s="1"/>
  <c r="K19"/>
  <c r="L19" s="1"/>
  <c r="P17"/>
  <c r="Q17" s="1"/>
  <c r="K26"/>
  <c r="L26" s="1"/>
  <c r="P16"/>
  <c r="Q16" s="1"/>
  <c r="K16"/>
  <c r="L16" s="1"/>
  <c r="K27"/>
  <c r="L27" s="1"/>
  <c r="P26"/>
  <c r="Q26" s="1"/>
  <c r="P22"/>
  <c r="Q22" s="1"/>
  <c r="P27"/>
  <c r="Q27" s="1"/>
  <c r="P19"/>
  <c r="Q19" s="1"/>
  <c r="P7"/>
  <c r="Q7" s="1"/>
  <c r="K28"/>
  <c r="L28" s="1"/>
  <c r="P30"/>
  <c r="Q30" s="1"/>
  <c r="K23"/>
  <c r="L23" s="1"/>
  <c r="K20"/>
  <c r="L20" s="1"/>
  <c r="P14"/>
  <c r="Q14" s="1"/>
  <c r="P18"/>
  <c r="Q18" s="1"/>
  <c r="K33"/>
  <c r="L33" s="1"/>
  <c r="K29"/>
  <c r="L29" s="1"/>
  <c r="K9"/>
  <c r="L9" s="1"/>
  <c r="K17"/>
  <c r="L17" s="1"/>
  <c r="P29"/>
  <c r="Q29" s="1"/>
  <c r="K15"/>
  <c r="L15" s="1"/>
  <c r="K21"/>
  <c r="L21" s="1"/>
  <c r="P33"/>
  <c r="Q33" s="1"/>
  <c r="P25"/>
  <c r="Q25" s="1"/>
  <c r="P31"/>
  <c r="Q31" s="1"/>
  <c r="P3"/>
  <c r="Q3" s="1"/>
  <c r="P23"/>
  <c r="Q23" s="1"/>
  <c r="K22"/>
  <c r="L22" s="1"/>
  <c r="K12"/>
  <c r="L12" s="1"/>
  <c r="K10"/>
  <c r="L10" s="1"/>
  <c r="K7"/>
  <c r="L7" s="1"/>
  <c r="K32"/>
  <c r="L32" s="1"/>
  <c r="K8"/>
  <c r="L8" s="1"/>
  <c r="K6"/>
  <c r="L6" s="1"/>
  <c r="K4"/>
  <c r="L4" s="1"/>
  <c r="N10"/>
  <c r="N7"/>
  <c r="O10"/>
  <c r="O7"/>
  <c r="N12"/>
  <c r="O12"/>
  <c r="N16"/>
  <c r="O16"/>
  <c r="N29"/>
  <c r="O29"/>
  <c r="N33"/>
  <c r="O33"/>
  <c r="O31"/>
  <c r="N31"/>
  <c r="N13"/>
  <c r="O13"/>
  <c r="N2"/>
  <c r="O2"/>
  <c r="R2" s="1"/>
  <c r="N30"/>
  <c r="R30" s="1"/>
  <c r="O30"/>
  <c r="N14"/>
  <c r="O14"/>
  <c r="N25"/>
  <c r="O25"/>
  <c r="N23"/>
  <c r="O23"/>
  <c r="N22"/>
  <c r="O22"/>
  <c r="N11"/>
  <c r="O11"/>
  <c r="N17"/>
  <c r="O17"/>
  <c r="O5"/>
  <c r="N5"/>
  <c r="N6"/>
  <c r="O6"/>
  <c r="N28"/>
  <c r="O28"/>
  <c r="N19"/>
  <c r="O19"/>
  <c r="O24"/>
  <c r="N24"/>
  <c r="R24" s="1"/>
  <c r="O15"/>
  <c r="N15"/>
  <c r="N18"/>
  <c r="O18"/>
  <c r="N8"/>
  <c r="O8"/>
  <c r="N9"/>
  <c r="O9"/>
  <c r="O21"/>
  <c r="N21"/>
  <c r="N20"/>
  <c r="O20"/>
  <c r="N26"/>
  <c r="O26"/>
  <c r="N32"/>
  <c r="O32"/>
  <c r="N4"/>
  <c r="O4"/>
  <c r="N27"/>
  <c r="O27"/>
  <c r="R18"/>
  <c r="R16"/>
  <c r="R33"/>
  <c r="R13"/>
  <c r="R23" l="1"/>
  <c r="T23" s="1"/>
  <c r="R5"/>
  <c r="S5" s="1"/>
  <c r="R25"/>
  <c r="T25" s="1"/>
  <c r="R31"/>
  <c r="S31" s="1"/>
  <c r="R27"/>
  <c r="S27" s="1"/>
  <c r="R28"/>
  <c r="T28" s="1"/>
  <c r="R14"/>
  <c r="R11"/>
  <c r="S11" s="1"/>
  <c r="R29"/>
  <c r="T29" s="1"/>
  <c r="R26"/>
  <c r="T26" s="1"/>
  <c r="R20"/>
  <c r="S20" s="1"/>
  <c r="R19"/>
  <c r="T19" s="1"/>
  <c r="R7"/>
  <c r="T7" s="1"/>
  <c r="R32"/>
  <c r="T32" s="1"/>
  <c r="R8"/>
  <c r="T8" s="1"/>
  <c r="R6"/>
  <c r="S6" s="1"/>
  <c r="R9"/>
  <c r="S9" s="1"/>
  <c r="R4"/>
  <c r="T4" s="1"/>
  <c r="R17"/>
  <c r="T17" s="1"/>
  <c r="R22"/>
  <c r="T22" s="1"/>
  <c r="R12"/>
  <c r="T12" s="1"/>
  <c r="R15"/>
  <c r="S15" s="1"/>
  <c r="R10"/>
  <c r="T10" s="1"/>
  <c r="R21"/>
  <c r="T21" s="1"/>
  <c r="S18"/>
  <c r="K3"/>
  <c r="L3" s="1"/>
  <c r="S13"/>
  <c r="S30"/>
  <c r="S33"/>
  <c r="T24"/>
  <c r="S14"/>
  <c r="T2"/>
  <c r="O3"/>
  <c r="N3"/>
  <c r="T16"/>
  <c r="R3" l="1"/>
  <c r="S3" s="1"/>
  <c r="T13"/>
  <c r="S10"/>
  <c r="S17"/>
  <c r="T11"/>
  <c r="S7"/>
  <c r="T30"/>
  <c r="S16"/>
  <c r="T6"/>
  <c r="S29"/>
  <c r="S25"/>
  <c r="S19"/>
  <c r="S28"/>
  <c r="T15"/>
  <c r="S26"/>
  <c r="T27"/>
  <c r="T31"/>
  <c r="S4"/>
  <c r="S24"/>
  <c r="S22"/>
  <c r="S8"/>
  <c r="T9"/>
  <c r="T14"/>
  <c r="T20"/>
  <c r="S12"/>
  <c r="S2"/>
  <c r="T5"/>
  <c r="T18"/>
  <c r="T33"/>
  <c r="S32"/>
  <c r="S21"/>
  <c r="S23"/>
  <c r="T3" l="1"/>
</calcChain>
</file>

<file path=xl/sharedStrings.xml><?xml version="1.0" encoding="utf-8"?>
<sst xmlns="http://schemas.openxmlformats.org/spreadsheetml/2006/main" count="57" uniqueCount="57">
  <si>
    <t>Dmg cost mult</t>
  </si>
  <si>
    <t>Base dmg cost</t>
  </si>
  <si>
    <t>Base dmg mult cost</t>
  </si>
  <si>
    <t>Dmg mult cost mult</t>
  </si>
  <si>
    <t>Base boss HP</t>
  </si>
  <si>
    <t>Boss HP mult</t>
  </si>
  <si>
    <t>Boss</t>
  </si>
  <si>
    <t>Approx. HP</t>
  </si>
  <si>
    <t>Approx. Money</t>
  </si>
  <si>
    <t>Additive DMG</t>
  </si>
  <si>
    <t>Multiplied DMG</t>
  </si>
  <si>
    <t>Total DMG</t>
  </si>
  <si>
    <t>Base money cost</t>
  </si>
  <si>
    <t>Money cost mult</t>
  </si>
  <si>
    <t>Boss money mult</t>
  </si>
  <si>
    <t>Approx. Money mult</t>
  </si>
  <si>
    <t>https://www.reddit.com/r/incremental_games/comments/99klnd/tutorial_and_questions_finding_cost_cumulative/</t>
  </si>
  <si>
    <t>Dmg mult value</t>
  </si>
  <si>
    <t>HP / DMG ratio</t>
  </si>
  <si>
    <t>Crit chance mult</t>
  </si>
  <si>
    <t>Base crit chance cost</t>
  </si>
  <si>
    <t>Factorial</t>
  </si>
  <si>
    <t>Base crit mult cost</t>
  </si>
  <si>
    <t>Crit mult cost mult</t>
  </si>
  <si>
    <t>Base crit mult value</t>
  </si>
  <si>
    <t>Crit mult value increment</t>
  </si>
  <si>
    <t>Average DPS</t>
  </si>
  <si>
    <t>TTK</t>
  </si>
  <si>
    <t>Crit chance</t>
  </si>
  <si>
    <t>n</t>
  </si>
  <si>
    <t>value</t>
  </si>
  <si>
    <t>sum</t>
  </si>
  <si>
    <t>Crit mult</t>
  </si>
  <si>
    <t>Crit² unlock</t>
  </si>
  <si>
    <t>Average life duration (s)</t>
  </si>
  <si>
    <t>Poison mult base cost</t>
  </si>
  <si>
    <t>Poison mult cost mult</t>
  </si>
  <si>
    <t>Base dmg cost reduction cost</t>
  </si>
  <si>
    <t>Dmg cost reduction cost mult</t>
  </si>
  <si>
    <t>Dmg cost reduction value</t>
  </si>
  <si>
    <t>https://www.quora.com/How-do-I-find-the-number-of-terms-in-a-geometric-sequence-given-its-sum-E-g-find-the-number-of-terms-in-a-geometric-sequence-with-a-sum-of-2-047-968</t>
  </si>
  <si>
    <t>Ult charge * money unlock</t>
  </si>
  <si>
    <t>Poison damage increment</t>
  </si>
  <si>
    <t>Approx. Poison dmg mult</t>
  </si>
  <si>
    <t>Nb of letters</t>
  </si>
  <si>
    <t>Money * nb letters in boss name</t>
  </si>
  <si>
    <t>Weapon upgrade (x1,5 dmg)</t>
  </si>
  <si>
    <t>Weapon upgrade II (x1,5 dmg)</t>
  </si>
  <si>
    <t>Weapon upgrade III (x2 dmg)</t>
  </si>
  <si>
    <t>Average duration between hits</t>
  </si>
  <si>
    <t>Poison dmg increment</t>
  </si>
  <si>
    <t>Additive DMG reduct. Mult</t>
  </si>
  <si>
    <t>Weapon upgrade IV (x2 dmg)</t>
  </si>
  <si>
    <t>Weapon upgrade V (x1,5 dmg)</t>
  </si>
  <si>
    <t>Weapon upgrade (x1,3 dmg)</t>
  </si>
  <si>
    <t>Money * nb boss</t>
  </si>
  <si>
    <t>Actual time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</si>
</sst>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9" fontId="0" fillId="0" borderId="0" xfId="2" applyFont="1"/>
    <xf numFmtId="0" fontId="0" fillId="0" borderId="0" xfId="2" applyNumberFormat="1" applyFont="1"/>
    <xf numFmtId="11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0" fillId="0" borderId="0" xfId="0" applyAlignment="1">
      <alignment wrapText="1"/>
    </xf>
  </cellXfs>
  <cellStyles count="3">
    <cellStyle name="Milliers" xfId="1" builtinId="3"/>
    <cellStyle name="Normal" xfId="0" builtinId="0"/>
    <cellStyle name="Pourcentage" xfId="2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F1:U33" totalsRowShown="0" headerRowDxfId="14">
  <autoFilter ref="F1:U33">
    <filterColumn colId="1"/>
    <filterColumn colId="3"/>
    <filterColumn colId="5"/>
    <filterColumn colId="8"/>
    <filterColumn colId="9"/>
    <filterColumn colId="10"/>
    <filterColumn colId="11"/>
    <filterColumn colId="13"/>
    <filterColumn colId="14"/>
    <filterColumn colId="15"/>
  </autoFilter>
  <tableColumns count="16">
    <tableColumn id="1" name="Boss"/>
    <tableColumn id="16" name="Nb of letters"/>
    <tableColumn id="2" name="Approx. HP" dataDxfId="13">
      <calculatedColumnFormula>$C$9*$C$10^[Boss]</calculatedColumnFormula>
    </tableColumn>
    <tableColumn id="8" name="Approx. Money mult" dataDxfId="12">
      <calculatedColumnFormula>ROUNDDOWN(LOG(([Approx. HP]/2 * ($C$13-1))/$C$12+1, $C$13)+1, 0)</calculatedColumnFormula>
    </tableColumn>
    <tableColumn id="3" name="Approx. Money" dataDxfId="1">
      <calculatedColumnFormula>[Approx. HP] * $C$14^[Boss] * [Approx. Money mult]
*IF([Boss] &gt;= $C$36, 50, 1)
*IF([Boss] &gt;= $C$37, [Nb of letters], 1)
*IF([Boss] &gt;= $C$43, [Boss], 1)</calculatedColumnFormula>
    </tableColumn>
    <tableColumn id="14" name="Additive DMG reduct. Mult" dataDxfId="11">
      <calculatedColumnFormula>$C$26^ROUNDDOWN(LOG([Approx. Money] * ($C$25-1) / $C$24 + 1, $C$25), 0)</calculatedColumnFormula>
    </tableColumn>
    <tableColumn id="4" name="Additive DMG" dataDxfId="10">
      <calculatedColumnFormula>ROUNDDOWN(LOG(([Approx. Money] / [Additive DMG reduct. Mult]) * ($C$3-1) / $C$2 + 1, $C$3)+1, 0)/100</calculatedColumnFormula>
    </tableColumn>
    <tableColumn id="5" name="Multiplied DMG" dataDxfId="0">
      <calculatedColumnFormula>$C$7^ROUNDDOWN(LOG(([Approx. Money]) * ($C$6-1) / $C$5 + 1, $C$6), 0)</calculatedColumnFormula>
    </tableColumn>
    <tableColumn id="13" name="Crit chance" dataCellStyle="Pourcentage">
      <calculatedColumnFormula>COUNTIF(Factorial[sum], "&lt;="&amp;([Approx. Money]/$C$16))/100</calculatedColumnFormula>
    </tableColumn>
    <tableColumn id="12" name="Crit mult" dataDxfId="9">
      <calculatedColumnFormula>$C$21+$C$22*ROUNDDOWN(LOG([Approx. Money] * ($C$20-1) / $C$19 + 1, $C$20), 0)</calculatedColumnFormula>
    </tableColumn>
    <tableColumn id="15" name="Poison dmg increment" dataDxfId="8">
      <calculatedColumnFormula xml:space="preserve"> $C$32 * ROUNDDOWN(LOG([Approx. Money] * ($C$31-1) / $C$30+1, $C$31), 0)</calculatedColumnFormula>
    </tableColumn>
    <tableColumn id="17" name="Approx. Poison dmg mult" dataDxfId="7">
      <calculatedColumnFormula>($C$29/$C$28) * (2*0+($C$29/$C$28)*[Poison dmg increment])/2/2</calculatedColumnFormula>
    </tableColumn>
    <tableColumn id="6" name="Total DMG" dataDxfId="2" dataCellStyle="Pourcentage">
      <calculatedColumnFormula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calculatedColumnFormula>
    </tableColumn>
    <tableColumn id="10" name="HP / DMG ratio" dataDxfId="6" dataCellStyle="Milliers">
      <calculatedColumnFormula>[Approx. HP]/[Total DMG]</calculatedColumnFormula>
    </tableColumn>
    <tableColumn id="11" name="TTK" dataDxfId="5">
      <calculatedColumnFormula>[Approx. HP] / ([Total DMG] * $C$1)</calculatedColumnFormula>
    </tableColumn>
    <tableColumn id="7" name="Actual ti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Factorial" displayName="Factorial" ref="A1:C71" totalsRowShown="0">
  <autoFilter ref="A1:C71"/>
  <tableColumns count="3">
    <tableColumn id="1" name="n"/>
    <tableColumn id="2" name="value" dataDxfId="4">
      <calculatedColumnFormula>FACT([n])</calculatedColumnFormula>
    </tableColumn>
    <tableColumn id="3" name="sum" dataDxfId="3">
      <calculatedColumnFormula>SUM($B$2:B2)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43"/>
  <sheetViews>
    <sheetView tabSelected="1" topLeftCell="A16" workbookViewId="0">
      <selection activeCell="D35" sqref="D35"/>
    </sheetView>
  </sheetViews>
  <sheetFormatPr baseColWidth="10" defaultRowHeight="15"/>
  <cols>
    <col min="2" max="2" width="30" bestFit="1" customWidth="1"/>
    <col min="6" max="6" width="7.140625" customWidth="1"/>
    <col min="7" max="7" width="8.85546875" customWidth="1"/>
    <col min="8" max="8" width="14" customWidth="1"/>
    <col min="9" max="9" width="12.140625" customWidth="1"/>
    <col min="10" max="10" width="16.5703125" customWidth="1"/>
    <col min="11" max="11" width="12.42578125" customWidth="1"/>
    <col min="12" max="12" width="12.28515625" customWidth="1"/>
    <col min="13" max="13" width="10.28515625" customWidth="1"/>
    <col min="14" max="14" width="7.7109375" customWidth="1"/>
    <col min="15" max="15" width="11.5703125" customWidth="1"/>
    <col min="16" max="16" width="12.7109375" customWidth="1"/>
    <col min="17" max="17" width="11.140625" customWidth="1"/>
    <col min="18" max="18" width="12" bestFit="1" customWidth="1"/>
  </cols>
  <sheetData>
    <row r="1" spans="2:21" ht="43.5" customHeight="1">
      <c r="B1" t="s">
        <v>26</v>
      </c>
      <c r="C1">
        <v>111</v>
      </c>
      <c r="F1" s="7" t="s">
        <v>6</v>
      </c>
      <c r="G1" s="7" t="s">
        <v>44</v>
      </c>
      <c r="H1" s="7" t="s">
        <v>7</v>
      </c>
      <c r="I1" s="7" t="s">
        <v>15</v>
      </c>
      <c r="J1" s="7" t="s">
        <v>8</v>
      </c>
      <c r="K1" s="7" t="s">
        <v>51</v>
      </c>
      <c r="L1" s="7" t="s">
        <v>9</v>
      </c>
      <c r="M1" s="7" t="s">
        <v>10</v>
      </c>
      <c r="N1" s="7" t="s">
        <v>28</v>
      </c>
      <c r="O1" s="7" t="s">
        <v>32</v>
      </c>
      <c r="P1" s="7" t="s">
        <v>50</v>
      </c>
      <c r="Q1" s="7" t="s">
        <v>43</v>
      </c>
      <c r="R1" s="7" t="s">
        <v>11</v>
      </c>
      <c r="S1" s="7" t="s">
        <v>18</v>
      </c>
      <c r="T1" s="7" t="s">
        <v>27</v>
      </c>
      <c r="U1" s="7" t="s">
        <v>56</v>
      </c>
    </row>
    <row r="2" spans="2:21">
      <c r="B2" t="s">
        <v>1</v>
      </c>
      <c r="C2">
        <v>10</v>
      </c>
      <c r="F2">
        <v>0</v>
      </c>
      <c r="H2" s="1">
        <f>$C$9*$C$10^[Boss]</f>
        <v>200</v>
      </c>
      <c r="I2" s="1">
        <f>ROUNDDOWN(LOG(([Approx. HP]/2 * ($C$13-1))/$C$12+1, $C$13)+1, 0)</f>
        <v>1</v>
      </c>
      <c r="J2" s="1">
        <f>[Approx. HP] * $C$14^[Boss] * [Approx. Money mult]
*IF([Boss] &gt;= $C$36, 50, 1)
*IF([Boss] &gt;= $C$37, [Nb of letters], 1)
*IF([Boss] &gt;= $C$43, [Boss], 1)</f>
        <v>200</v>
      </c>
      <c r="K2" s="1">
        <f>$C$26^ROUNDDOWN(LOG([Approx. Money] * ($C$25-1) / $C$24 + 1, $C$25), 0)</f>
        <v>1</v>
      </c>
      <c r="L2" s="1">
        <f>ROUNDDOWN(LOG(([Approx. Money] / [Additive DMG reduct. Mult]) * ($C$3-1) / $C$2 + 1, $C$3)+1, 0)/100</f>
        <v>0.12</v>
      </c>
      <c r="M2" s="1">
        <f>$C$7^ROUNDDOWN(LOG(([Approx. Money]) * ($C$6-1) / $C$5 + 1, $C$6), 0)</f>
        <v>1</v>
      </c>
      <c r="N2" s="2">
        <f>COUNTIF(Factorial[sum], "&lt;="&amp;([Approx. Money]/$C$16))/100</f>
        <v>0</v>
      </c>
      <c r="O2" s="1">
        <f>$C$21+$C$22*ROUNDDOWN(LOG([Approx. Money] * ($C$20-1) / $C$19 + 1, $C$20), 0)</f>
        <v>2</v>
      </c>
      <c r="P2" s="1">
        <f xml:space="preserve"> $C$32 * ROUNDDOWN(LOG([Approx. Money] * ($C$31-1) / $C$30+1, $C$31), 0)</f>
        <v>0</v>
      </c>
      <c r="Q2" s="1">
        <f>($C$29/$C$28) * (2*0+($C$29/$C$28)*[Poison dmg increment])/2/2</f>
        <v>0</v>
      </c>
      <c r="R2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0.12</v>
      </c>
      <c r="S2" s="6">
        <f>[Approx. HP]/[Total DMG]</f>
        <v>1666.6666666666667</v>
      </c>
      <c r="T2" s="5">
        <f>[Approx. HP] / ([Total DMG] * $C$1)</f>
        <v>15.015015015015015</v>
      </c>
      <c r="U2">
        <v>104</v>
      </c>
    </row>
    <row r="3" spans="2:21">
      <c r="B3" t="s">
        <v>0</v>
      </c>
      <c r="C3">
        <v>1.1000000000000001</v>
      </c>
      <c r="F3">
        <v>1</v>
      </c>
      <c r="H3" s="1">
        <f>$C$9*$C$10^[Boss]</f>
        <v>1000</v>
      </c>
      <c r="I3" s="1">
        <f>ROUNDDOWN(LOG(([Approx. HP]/2 * ($C$13-1))/$C$12+1, $C$13)+1, 0)</f>
        <v>1</v>
      </c>
      <c r="J3" s="1">
        <f>[Approx. HP] * $C$14^[Boss] * [Approx. Money mult]
*IF([Boss] &gt;= $C$36, 50, 1)
*IF([Boss] &gt;= $C$37, [Nb of letters], 1)
*IF([Boss] &gt;= $C$43, [Boss], 1)</f>
        <v>10000</v>
      </c>
      <c r="K3" s="1">
        <f>$C$26^ROUNDDOWN(LOG([Approx. Money] * ($C$25-1) / $C$24 + 1, $C$25), 0)</f>
        <v>0.99</v>
      </c>
      <c r="L3" s="1">
        <f>ROUNDDOWN(LOG(([Approx. Money] / [Additive DMG reduct. Mult]) * ($C$3-1) / $C$2 + 1, $C$3)+1, 0)/100</f>
        <v>0.49</v>
      </c>
      <c r="M3" s="1">
        <f>$C$7^ROUNDDOWN(LOG(([Approx. Money]) * ($C$6-1) / $C$5 + 1, $C$6), 0)</f>
        <v>1.1000000000000001</v>
      </c>
      <c r="N3" s="2">
        <f>COUNTIF(Factorial[sum], "&lt;="&amp;([Approx. Money]/$C$16))/100</f>
        <v>0</v>
      </c>
      <c r="O3" s="1">
        <f>$C$21+$C$22*ROUNDDOWN(LOG([Approx. Money] * ($C$20-1) / $C$19 + 1, $C$20), 0)</f>
        <v>2</v>
      </c>
      <c r="P3" s="1">
        <f xml:space="preserve"> $C$32 * ROUNDDOWN(LOG([Approx. Money] * ($C$31-1) / $C$30+1, $C$31), 0)</f>
        <v>0</v>
      </c>
      <c r="Q3" s="1">
        <f>($C$29/$C$28) * (2*0+($C$29/$C$28)*[Poison dmg increment])/2/2</f>
        <v>0</v>
      </c>
      <c r="R3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0.53900000000000003</v>
      </c>
      <c r="S3" s="6">
        <f>[Approx. HP]/[Total DMG]</f>
        <v>1855.2875695732837</v>
      </c>
      <c r="T3" s="5">
        <f>[Approx. HP] / ([Total DMG] * $C$1)</f>
        <v>16.714302428588141</v>
      </c>
      <c r="U3">
        <v>117</v>
      </c>
    </row>
    <row r="4" spans="2:21">
      <c r="F4">
        <v>2</v>
      </c>
      <c r="H4" s="1">
        <f>$C$9*$C$10^[Boss]</f>
        <v>5000</v>
      </c>
      <c r="I4" s="1">
        <f>ROUNDDOWN(LOG(([Approx. HP]/2 * ($C$13-1))/$C$12+1, $C$13)+1, 0)</f>
        <v>3</v>
      </c>
      <c r="J4" s="1">
        <f>[Approx. HP] * $C$14^[Boss] * [Approx. Money mult]
*IF([Boss] &gt;= $C$36, 50, 1)
*IF([Boss] &gt;= $C$37, [Nb of letters], 1)
*IF([Boss] &gt;= $C$43, [Boss], 1)</f>
        <v>1500000</v>
      </c>
      <c r="K4" s="1">
        <f>$C$26^ROUNDDOWN(LOG([Approx. Money] * ($C$25-1) / $C$24 + 1, $C$25), 0)</f>
        <v>0.76234271434710343</v>
      </c>
      <c r="L4" s="1">
        <f>ROUNDDOWN(LOG(([Approx. Money] / [Additive DMG reduct. Mult]) * ($C$3-1) / $C$2 + 1, $C$3)+1, 0)/100</f>
        <v>1.04</v>
      </c>
      <c r="M4" s="1">
        <f>$C$7^ROUNDDOWN(LOG(([Approx. Money]) * ($C$6-1) / $C$5 + 1, $C$6), 0)</f>
        <v>3.1384283767210026</v>
      </c>
      <c r="N4" s="2">
        <f>COUNTIF(Factorial[sum], "&lt;="&amp;([Approx. Money]/$C$16))/100</f>
        <v>0.02</v>
      </c>
      <c r="O4" s="1">
        <f>$C$21+$C$22*ROUNDDOWN(LOG([Approx. Money] * ($C$20-1) / $C$19 + 1, $C$20), 0)</f>
        <v>2</v>
      </c>
      <c r="P4" s="1">
        <f xml:space="preserve"> $C$32 * ROUNDDOWN(LOG([Approx. Money] * ($C$31-1) / $C$30+1, $C$31), 0)</f>
        <v>0</v>
      </c>
      <c r="Q4" s="1">
        <f>($C$29/$C$28) * (2*0+($C$29/$C$28)*[Poison dmg increment])/2/2</f>
        <v>0</v>
      </c>
      <c r="R4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3.3292448220256396</v>
      </c>
      <c r="S4" s="6">
        <f>[Approx. HP]/[Total DMG]</f>
        <v>1501.8420895095992</v>
      </c>
      <c r="T4" s="5">
        <f>[Approx. HP] / ([Total DMG] * $C$1)</f>
        <v>13.530108914500893</v>
      </c>
      <c r="U4">
        <v>72</v>
      </c>
    </row>
    <row r="5" spans="2:21">
      <c r="B5" t="s">
        <v>2</v>
      </c>
      <c r="C5">
        <v>5000</v>
      </c>
      <c r="F5">
        <v>3</v>
      </c>
      <c r="H5" s="1">
        <f>$C$9*$C$10^[Boss]</f>
        <v>25000</v>
      </c>
      <c r="I5" s="1">
        <f>ROUNDDOWN(LOG(([Approx. HP]/2 * ($C$13-1))/$C$12+1, $C$13)+1, 0)</f>
        <v>6</v>
      </c>
      <c r="J5" s="1">
        <f>[Approx. HP] * $C$14^[Boss] * [Approx. Money mult]
*IF([Boss] &gt;= $C$36, 50, 1)
*IF([Boss] &gt;= $C$37, [Nb of letters], 1)
*IF([Boss] &gt;= $C$43, [Boss], 1)</f>
        <v>150000000</v>
      </c>
      <c r="K5" s="1">
        <f>$C$26^ROUNDDOWN(LOG([Approx. Money] * ($C$25-1) / $C$24 + 1, $C$25), 0)</f>
        <v>0.54715664239076089</v>
      </c>
      <c r="L5" s="1">
        <f>ROUNDDOWN(LOG(([Approx. Money] / [Additive DMG reduct. Mult]) * ($C$3-1) / $C$2 + 1, $C$3)+1, 0)/100</f>
        <v>1.56</v>
      </c>
      <c r="M5" s="1">
        <f>$C$7^ROUNDDOWN(LOG(([Approx. Money]) * ($C$6-1) / $C$5 + 1, $C$6), 0)</f>
        <v>8.9543024325523888</v>
      </c>
      <c r="N5" s="2">
        <f>COUNTIF(Factorial[sum], "&lt;="&amp;([Approx. Money]/$C$16))/100</f>
        <v>0.05</v>
      </c>
      <c r="O5" s="1">
        <f>$C$21+$C$22*ROUNDDOWN(LOG([Approx. Money] * ($C$20-1) / $C$19 + 1, $C$20), 0)</f>
        <v>2</v>
      </c>
      <c r="P5" s="1">
        <f xml:space="preserve"> $C$32 * ROUNDDOWN(LOG([Approx. Money] * ($C$31-1) / $C$30+1, $C$31), 0)</f>
        <v>0</v>
      </c>
      <c r="Q5" s="1">
        <f>($C$29/$C$28) * (2*0+($C$29/$C$28)*[Poison dmg increment])/2/2</f>
        <v>0</v>
      </c>
      <c r="R5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14.667147384520815</v>
      </c>
      <c r="S5" s="6">
        <f>[Approx. HP]/[Total DMG]</f>
        <v>1704.4895878242901</v>
      </c>
      <c r="T5" s="5">
        <f>[Approx. HP] / ([Total DMG] * $C$1)</f>
        <v>15.355762052471084</v>
      </c>
      <c r="U5">
        <v>123</v>
      </c>
    </row>
    <row r="6" spans="2:21">
      <c r="B6" t="s">
        <v>3</v>
      </c>
      <c r="C6">
        <v>1.5</v>
      </c>
      <c r="F6">
        <v>4</v>
      </c>
      <c r="H6" s="1">
        <f>$C$9*$C$10^[Boss]</f>
        <v>125000</v>
      </c>
      <c r="I6" s="1">
        <f>ROUNDDOWN(LOG(([Approx. HP]/2 * ($C$13-1))/$C$12+1, $C$13)+1, 0)</f>
        <v>12</v>
      </c>
      <c r="J6" s="1">
        <f>[Approx. HP] * $C$14^[Boss] * [Approx. Money mult]
*IF([Boss] &gt;= $C$36, 50, 1)
*IF([Boss] &gt;= $C$37, [Nb of letters], 1)
*IF([Boss] &gt;= $C$43, [Boss], 1)</f>
        <v>15000000000</v>
      </c>
      <c r="K6" s="1">
        <f>$C$26^ROUNDDOWN(LOG([Approx. Money] * ($C$25-1) / $C$24 + 1, $C$25), 0)</f>
        <v>0.39271102835780453</v>
      </c>
      <c r="L6" s="1">
        <f>ROUNDDOWN(LOG(([Approx. Money] / [Additive DMG reduct. Mult]) * ($C$3-1) / $C$2 + 1, $C$3)+1, 0)/100</f>
        <v>2.08</v>
      </c>
      <c r="M6" s="1">
        <f>$C$7^ROUNDDOWN(LOG(([Approx. Money]) * ($C$6-1) / $C$5 + 1, $C$6), 0)</f>
        <v>28.102436848064318</v>
      </c>
      <c r="N6" s="2">
        <f>COUNTIF(Factorial[sum], "&lt;="&amp;([Approx. Money]/$C$16))/100</f>
        <v>0.08</v>
      </c>
      <c r="O6" s="1">
        <f>$C$21+$C$22*ROUNDDOWN(LOG([Approx. Money] * ($C$20-1) / $C$19 + 1, $C$20), 0)</f>
        <v>2</v>
      </c>
      <c r="P6" s="1">
        <f xml:space="preserve"> $C$32 * ROUNDDOWN(LOG([Approx. Money] * ($C$31-1) / $C$30+1, $C$31), 0)</f>
        <v>0</v>
      </c>
      <c r="Q6" s="1">
        <f>($C$29/$C$28) * (2*0+($C$29/$C$28)*[Poison dmg increment])/2/2</f>
        <v>0</v>
      </c>
      <c r="R6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63.129314135491697</v>
      </c>
      <c r="S6" s="6">
        <f>[Approx. HP]/[Total DMG]</f>
        <v>1980.0626968909871</v>
      </c>
      <c r="T6" s="5">
        <f>[Approx. HP] / ([Total DMG] * $C$1)</f>
        <v>17.83840267469358</v>
      </c>
      <c r="U6">
        <v>92</v>
      </c>
    </row>
    <row r="7" spans="2:21">
      <c r="B7" t="s">
        <v>17</v>
      </c>
      <c r="C7">
        <v>1.1000000000000001</v>
      </c>
      <c r="F7">
        <v>5</v>
      </c>
      <c r="H7" s="1">
        <f>$C$9*$C$10^[Boss]</f>
        <v>625000</v>
      </c>
      <c r="I7" s="1">
        <f>ROUNDDOWN(LOG(([Approx. HP]/2 * ($C$13-1))/$C$12+1, $C$13)+1, 0)</f>
        <v>18</v>
      </c>
      <c r="J7" s="1">
        <f>[Approx. HP] * $C$14^[Boss] * [Approx. Money mult]
*IF([Boss] &gt;= $C$36, 50, 1)
*IF([Boss] &gt;= $C$37, [Nb of letters], 1)
*IF([Boss] &gt;= $C$43, [Boss], 1)</f>
        <v>1125000000000</v>
      </c>
      <c r="K7" s="1">
        <f>$C$26^ROUNDDOWN(LOG([Approx. Money] * ($C$25-1) / $C$24 + 1, $C$25), 0)</f>
        <v>0.28758360936686383</v>
      </c>
      <c r="L7" s="1">
        <f>ROUNDDOWN(LOG(([Approx. Money] / [Additive DMG reduct. Mult]) * ($C$3-1) / $C$2 + 1, $C$3)+1, 0)/100</f>
        <v>2.56</v>
      </c>
      <c r="M7" s="1">
        <f>$C$7^ROUNDDOWN(LOG(([Approx. Money]) * ($C$6-1) / $C$5 + 1, $C$6), 0)</f>
        <v>72.890483685103277</v>
      </c>
      <c r="N7" s="2">
        <f>COUNTIF(Factorial[sum], "&lt;="&amp;([Approx. Money]/$C$16))/100</f>
        <v>0.1</v>
      </c>
      <c r="O7" s="1">
        <f>$C$21+$C$22*ROUNDDOWN(LOG([Approx. Money] * ($C$20-1) / $C$19 + 1, $C$20), 0)</f>
        <v>2</v>
      </c>
      <c r="P7" s="1">
        <f xml:space="preserve"> $C$32 * ROUNDDOWN(LOG([Approx. Money] * ($C$31-1) / $C$30+1, $C$31), 0)</f>
        <v>0</v>
      </c>
      <c r="Q7" s="1">
        <f>($C$29/$C$28) * (2*0+($C$29/$C$28)*[Poison dmg increment])/2/2</f>
        <v>0</v>
      </c>
      <c r="R7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307.88940308587627</v>
      </c>
      <c r="S7" s="6">
        <f>[Approx. HP]/[Total DMG]</f>
        <v>2029.9496953640703</v>
      </c>
      <c r="T7" s="5">
        <f>[Approx. HP] / ([Total DMG] * $C$1)</f>
        <v>18.287835093370003</v>
      </c>
      <c r="U7">
        <v>175</v>
      </c>
    </row>
    <row r="8" spans="2:21">
      <c r="F8">
        <v>6</v>
      </c>
      <c r="H8" s="1">
        <f>$C$9*$C$10^[Boss]</f>
        <v>3125000</v>
      </c>
      <c r="I8" s="1">
        <f>ROUNDDOWN(LOG(([Approx. HP]/2 * ($C$13-1))/$C$12+1, $C$13)+1, 0)</f>
        <v>24</v>
      </c>
      <c r="J8" s="1">
        <f>[Approx. HP] * $C$14^[Boss] * [Approx. Money mult]
*IF([Boss] &gt;= $C$36, 50, 1)
*IF([Boss] &gt;= $C$37, [Nb of letters], 1)
*IF([Boss] &gt;= $C$43, [Boss], 1)</f>
        <v>75000000000000</v>
      </c>
      <c r="K8" s="1">
        <f>$C$26^ROUNDDOWN(LOG([Approx. Money] * ($C$25-1) / $C$24 + 1, $C$25), 0)</f>
        <v>0.21272570322901846</v>
      </c>
      <c r="L8" s="1">
        <f>ROUNDDOWN(LOG(([Approx. Money] / [Additive DMG reduct. Mult]) * ($C$3-1) / $C$2 + 1, $C$3)+1, 0)/100</f>
        <v>3.04</v>
      </c>
      <c r="M8" s="1">
        <f>$C$7^ROUNDDOWN(LOG(([Approx. Money]) * ($C$6-1) / $C$5 + 1, $C$6), 0)</f>
        <v>207.96505671840669</v>
      </c>
      <c r="N8" s="2">
        <f>COUNTIF(Factorial[sum], "&lt;="&amp;([Approx. Money]/$C$16))/100</f>
        <v>0.11</v>
      </c>
      <c r="O8" s="1">
        <f>$C$21+$C$22*ROUNDDOWN(LOG([Approx. Money] * ($C$20-1) / $C$19 + 1, $C$20), 0)</f>
        <v>2</v>
      </c>
      <c r="P8" s="1">
        <f xml:space="preserve"> $C$32 * ROUNDDOWN(LOG([Approx. Money] * ($C$31-1) / $C$30+1, $C$31), 0)</f>
        <v>0</v>
      </c>
      <c r="Q8" s="1">
        <f>($C$29/$C$28) * (2*0+($C$29/$C$28)*[Poison dmg increment])/2/2</f>
        <v>0</v>
      </c>
      <c r="R8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1052.6359310858875</v>
      </c>
      <c r="S8" s="6">
        <f>[Approx. HP]/[Total DMG]</f>
        <v>2968.7377256600817</v>
      </c>
      <c r="T8" s="5">
        <f>[Approx. HP] / ([Total DMG] * $C$1)</f>
        <v>26.74538491585659</v>
      </c>
      <c r="U8">
        <v>214</v>
      </c>
    </row>
    <row r="9" spans="2:21">
      <c r="B9" t="s">
        <v>4</v>
      </c>
      <c r="C9">
        <v>200</v>
      </c>
      <c r="F9">
        <v>7</v>
      </c>
      <c r="H9" s="1">
        <f>$C$9*$C$10^[Boss]</f>
        <v>15625000</v>
      </c>
      <c r="I9" s="1">
        <f>ROUNDDOWN(LOG(([Approx. HP]/2 * ($C$13-1))/$C$12+1, $C$13)+1, 0)</f>
        <v>30</v>
      </c>
      <c r="J9" s="1">
        <f>[Approx. HP] * $C$14^[Boss] * [Approx. Money mult]
*IF([Boss] &gt;= $C$36, 50, 1)
*IF([Boss] &gt;= $C$37, [Nb of letters], 1)
*IF([Boss] &gt;= $C$43, [Boss], 1)</f>
        <v>2.34375E+17</v>
      </c>
      <c r="K9" s="1">
        <f>$C$26^ROUNDDOWN(LOG([Approx. Money] * ($C$25-1) / $C$24 + 1, $C$25), 0)</f>
        <v>0.11995712819347766</v>
      </c>
      <c r="L9" s="1">
        <f>ROUNDDOWN(LOG(([Approx. Money] / [Additive DMG reduct. Mult]) * ($C$3-1) / $C$2 + 1, $C$3)+1, 0)/100</f>
        <v>3.94</v>
      </c>
      <c r="M9" s="1">
        <f>$C$7^ROUNDDOWN(LOG(([Approx. Money]) * ($C$6-1) / $C$5 + 1, $C$6), 0)</f>
        <v>1271.8953713950714</v>
      </c>
      <c r="N9" s="2">
        <f>COUNTIF(Factorial[sum], "&lt;="&amp;([Approx. Money]/$C$16))/100</f>
        <v>0.14000000000000001</v>
      </c>
      <c r="O9" s="1">
        <f>$C$21+$C$22*ROUNDDOWN(LOG([Approx. Money] * ($C$20-1) / $C$19 + 1, $C$20), 0)</f>
        <v>2.9</v>
      </c>
      <c r="P9" s="1">
        <f xml:space="preserve"> $C$32 * ROUNDDOWN(LOG([Approx. Money] * ($C$31-1) / $C$30+1, $C$31), 0)</f>
        <v>0</v>
      </c>
      <c r="Q9" s="1">
        <f>($C$29/$C$28) * (2*0+($C$29/$C$28)*[Poison dmg increment])/2/2</f>
        <v>0</v>
      </c>
      <c r="R9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9516.3974825002078</v>
      </c>
      <c r="S9" s="6">
        <f>[Approx. HP]/[Total DMG]</f>
        <v>1641.9028344216347</v>
      </c>
      <c r="T9" s="5">
        <f>[Approx. HP] / ([Total DMG] * $C$1)</f>
        <v>14.791917427221934</v>
      </c>
    </row>
    <row r="10" spans="2:21">
      <c r="B10" t="s">
        <v>5</v>
      </c>
      <c r="C10">
        <v>5</v>
      </c>
      <c r="F10">
        <v>8</v>
      </c>
      <c r="H10" s="1">
        <f>$C$9*$C$10^[Boss]</f>
        <v>78125000</v>
      </c>
      <c r="I10" s="1">
        <f>ROUNDDOWN(LOG(([Approx. HP]/2 * ($C$13-1))/$C$12+1, $C$13)+1, 0)</f>
        <v>36</v>
      </c>
      <c r="J10" s="1">
        <f>[Approx. HP] * $C$14^[Boss] * [Approx. Money mult]
*IF([Boss] &gt;= $C$36, 50, 1)
*IF([Boss] &gt;= $C$37, [Nb of letters], 1)
*IF([Boss] &gt;= $C$43, [Boss], 1)</f>
        <v>1.40625E+19</v>
      </c>
      <c r="K10" s="1">
        <f>$C$26^ROUNDDOWN(LOG([Approx. Money] * ($C$25-1) / $C$24 + 1, $C$25), 0)</f>
        <v>8.9628618702324456E-2</v>
      </c>
      <c r="L10" s="1">
        <f>ROUNDDOWN(LOG(([Approx. Money] / [Additive DMG reduct. Mult]) * ($C$3-1) / $C$2 + 1, $C$3)+1, 0)/100</f>
        <v>4.4000000000000004</v>
      </c>
      <c r="M10" s="1">
        <f>$C$7^ROUNDDOWN(LOG(([Approx. Money]) * ($C$6-1) / $C$5 + 1, $C$6), 0)</f>
        <v>3628.865932551264</v>
      </c>
      <c r="N10" s="2">
        <f>COUNTIF(Factorial[sum], "&lt;="&amp;([Approx. Money]/$C$16))/100</f>
        <v>0.16</v>
      </c>
      <c r="O10" s="1">
        <f>$C$21+$C$22*ROUNDDOWN(LOG([Approx. Money] * ($C$20-1) / $C$19 + 1, $C$20), 0)</f>
        <v>4.4000000000000004</v>
      </c>
      <c r="P10" s="1">
        <f xml:space="preserve"> $C$32 * ROUNDDOWN(LOG([Approx. Money] * ($C$31-1) / $C$30+1, $C$31), 0)</f>
        <v>0</v>
      </c>
      <c r="Q10" s="1">
        <f>($C$29/$C$28) * (2*0+($C$29/$C$28)*[Poison dmg increment])/2/2</f>
        <v>0</v>
      </c>
      <c r="R10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48073.474018791523</v>
      </c>
      <c r="S10" s="6">
        <f>[Approx. HP]/[Total DMG]</f>
        <v>1625.1165865288117</v>
      </c>
      <c r="T10" s="5">
        <f>[Approx. HP] / ([Total DMG] * $C$1)</f>
        <v>14.640689968728035</v>
      </c>
    </row>
    <row r="11" spans="2:21">
      <c r="F11">
        <v>9</v>
      </c>
      <c r="H11" s="1">
        <f>$C$9*$C$10^[Boss]</f>
        <v>390625000</v>
      </c>
      <c r="I11" s="1">
        <f>ROUNDDOWN(LOG(([Approx. HP]/2 * ($C$13-1))/$C$12+1, $C$13)+1, 0)</f>
        <v>42</v>
      </c>
      <c r="J11" s="1">
        <f>[Approx. HP] * $C$14^[Boss] * [Approx. Money mult]
*IF([Boss] &gt;= $C$36, 50, 1)
*IF([Boss] &gt;= $C$37, [Nb of letters], 1)
*IF([Boss] &gt;= $C$43, [Boss], 1)</f>
        <v>8.2031250000000005E+20</v>
      </c>
      <c r="K11" s="1">
        <f>$C$26^ROUNDDOWN(LOG([Approx. Money] * ($C$25-1) / $C$24 + 1, $C$25), 0)</f>
        <v>6.6298322720385175E-2</v>
      </c>
      <c r="L11" s="1">
        <f>ROUNDDOWN(LOG(([Approx. Money] / [Additive DMG reduct. Mult]) * ($C$3-1) / $C$2 + 1, $C$3)+1, 0)/100</f>
        <v>4.8600000000000003</v>
      </c>
      <c r="M11" s="1">
        <f>$C$7^ROUNDDOWN(LOG(([Approx. Money]) * ($C$6-1) / $C$5 + 1, $C$6), 0)</f>
        <v>9412.3436512686021</v>
      </c>
      <c r="N11" s="2">
        <f>COUNTIF(Factorial[sum], "&lt;="&amp;([Approx. Money]/$C$16))/100</f>
        <v>0.17</v>
      </c>
      <c r="O11" s="1">
        <f>$C$21+$C$22*ROUNDDOWN(LOG([Approx. Money] * ($C$20-1) / $C$19 + 1, $C$20), 0)</f>
        <v>5.9</v>
      </c>
      <c r="P11" s="1">
        <f xml:space="preserve"> $C$32 * ROUNDDOWN(LOG([Approx. Money] * ($C$31-1) / $C$30+1, $C$31), 0)</f>
        <v>0</v>
      </c>
      <c r="Q11" s="1">
        <f>($C$29/$C$28) * (2*0+($C$29/$C$28)*[Poison dmg increment])/2/2</f>
        <v>0</v>
      </c>
      <c r="R11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238032.19431884831</v>
      </c>
      <c r="S11" s="6">
        <f>[Approx. HP]/[Total DMG]</f>
        <v>1641.0595260771781</v>
      </c>
      <c r="T11" s="5">
        <f>[Approx. HP] / ([Total DMG] * $C$1)</f>
        <v>14.784320054749353</v>
      </c>
    </row>
    <row r="12" spans="2:21">
      <c r="B12" t="s">
        <v>12</v>
      </c>
      <c r="C12">
        <v>1000</v>
      </c>
      <c r="F12">
        <v>10</v>
      </c>
      <c r="H12" s="1">
        <f>$C$9*$C$10^[Boss]</f>
        <v>1953125000</v>
      </c>
      <c r="I12" s="1">
        <f>ROUNDDOWN(LOG(([Approx. HP]/2 * ($C$13-1))/$C$12+1, $C$13)+1, 0)</f>
        <v>48</v>
      </c>
      <c r="J12" s="1">
        <f>[Approx. HP] * $C$14^[Boss] * [Approx. Money mult]
*IF([Boss] &gt;= $C$36, 50, 1)
*IF([Boss] &gt;= $C$37, [Nb of letters], 1)
*IF([Boss] &gt;= $C$43, [Boss], 1)</f>
        <v>4.6874999999999999E+22</v>
      </c>
      <c r="K12" s="1">
        <f>$C$26^ROUNDDOWN(LOG([Approx. Money] * ($C$25-1) / $C$24 + 1, $C$25), 0)</f>
        <v>5.0036622866325479E-2</v>
      </c>
      <c r="L12" s="1">
        <f>ROUNDDOWN(LOG(([Approx. Money] / [Additive DMG reduct. Mult]) * ($C$3-1) / $C$2 + 1, $C$3)+1, 0)/100</f>
        <v>5.31</v>
      </c>
      <c r="M12" s="1">
        <f>$C$7^ROUNDDOWN(LOG(([Approx. Money]) * ($C$6-1) / $C$5 + 1, $C$6), 0)</f>
        <v>24413.195377348056</v>
      </c>
      <c r="N12" s="2">
        <f>COUNTIF(Factorial[sum], "&lt;="&amp;([Approx. Money]/$C$16))/100</f>
        <v>0.19</v>
      </c>
      <c r="O12" s="1">
        <f>$C$21+$C$22*ROUNDDOWN(LOG([Approx. Money] * ($C$20-1) / $C$19 + 1, $C$20), 0)</f>
        <v>7.5</v>
      </c>
      <c r="P12" s="1">
        <f xml:space="preserve"> $C$32 * ROUNDDOWN(LOG([Approx. Money] * ($C$31-1) / $C$30+1, $C$31), 0)</f>
        <v>0</v>
      </c>
      <c r="Q12" s="1">
        <f>($C$29/$C$28) * (2*0+($C$29/$C$28)*[Poison dmg increment])/2/2</f>
        <v>0</v>
      </c>
      <c r="R12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1009850.1956773864</v>
      </c>
      <c r="S12" s="6">
        <f>[Approx. HP]/[Total DMG]</f>
        <v>1934.0739927171917</v>
      </c>
      <c r="T12" s="5">
        <f>[Approx. HP] / ([Total DMG] * $C$1)</f>
        <v>17.424090024479206</v>
      </c>
    </row>
    <row r="13" spans="2:21">
      <c r="B13" t="s">
        <v>13</v>
      </c>
      <c r="C13">
        <v>1.3</v>
      </c>
      <c r="F13">
        <v>11</v>
      </c>
      <c r="H13" s="1">
        <f>$C$9*$C$10^[Boss]</f>
        <v>9765625000</v>
      </c>
      <c r="I13" s="1">
        <f>ROUNDDOWN(LOG(([Approx. HP]/2 * ($C$13-1))/$C$12+1, $C$13)+1, 0)</f>
        <v>55</v>
      </c>
      <c r="J13" s="1">
        <f>[Approx. HP] * $C$14^[Boss] * [Approx. Money mult]
*IF([Boss] &gt;= $C$36, 50, 1)
*IF([Boss] &gt;= $C$37, [Nb of letters], 1)
*IF([Boss] &gt;= $C$43, [Boss], 1)</f>
        <v>2.6855468749999998E+24</v>
      </c>
      <c r="K13" s="1">
        <f>$C$26^ROUNDDOWN(LOG([Approx. Money] * ($C$25-1) / $C$24 + 1, $C$25), 0)</f>
        <v>3.7385968300312641E-2</v>
      </c>
      <c r="L13" s="1">
        <f>ROUNDDOWN(LOG(([Approx. Money] / [Additive DMG reduct. Mult]) * ($C$3-1) / $C$2 + 1, $C$3)+1, 0)/100</f>
        <v>5.77</v>
      </c>
      <c r="M13" s="1">
        <f>$C$7^ROUNDDOWN(LOG(([Approx. Money]) * ($C$6-1) / $C$5 + 1, $C$6), 0)</f>
        <v>63321.541436944746</v>
      </c>
      <c r="N13" s="2">
        <f>COUNTIF(Factorial[sum], "&lt;="&amp;([Approx. Money]/$C$16))/100</f>
        <v>0.2</v>
      </c>
      <c r="O13" s="1">
        <f>$C$21+$C$22*ROUNDDOWN(LOG([Approx. Money] * ($C$20-1) / $C$19 + 1, $C$20), 0)</f>
        <v>9</v>
      </c>
      <c r="P13" s="1">
        <f xml:space="preserve"> $C$32 * ROUNDDOWN(LOG([Approx. Money] * ($C$31-1) / $C$30+1, $C$31), 0)</f>
        <v>0</v>
      </c>
      <c r="Q13" s="1">
        <f>($C$29/$C$28) * (2*0+($C$29/$C$28)*[Poison dmg increment])/2/2</f>
        <v>0</v>
      </c>
      <c r="R13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3904293.5326582557</v>
      </c>
      <c r="S13" s="6">
        <f>[Approx. HP]/[Total DMG]</f>
        <v>2501.2527665539101</v>
      </c>
      <c r="T13" s="5">
        <f>[Approx. HP] / ([Total DMG] * $C$1)</f>
        <v>22.533808707692881</v>
      </c>
    </row>
    <row r="14" spans="2:21">
      <c r="B14" t="s">
        <v>14</v>
      </c>
      <c r="C14">
        <v>10</v>
      </c>
      <c r="F14">
        <v>12</v>
      </c>
      <c r="G14">
        <v>11</v>
      </c>
      <c r="H14" s="1">
        <f>$C$9*$C$10^[Boss]</f>
        <v>48828125000</v>
      </c>
      <c r="I14" s="1">
        <f>ROUNDDOWN(LOG(([Approx. HP]/2 * ($C$13-1))/$C$12+1, $C$13)+1, 0)</f>
        <v>61</v>
      </c>
      <c r="J14" s="1">
        <f>[Approx. HP] * $C$14^[Boss] * [Approx. Money mult]
*IF([Boss] &gt;= $C$36, 50, 1)
*IF([Boss] &gt;= $C$37, [Nb of letters], 1)
*IF([Boss] &gt;= $C$43, [Boss], 1)</f>
        <v>1.6381835937500002E+27</v>
      </c>
      <c r="K14" s="1">
        <f>$C$26^ROUNDDOWN(LOG([Approx. Money] * ($C$25-1) / $C$24 + 1, $C$25), 0)</f>
        <v>2.3546566310951832E-2</v>
      </c>
      <c r="L14" s="1">
        <f>ROUNDDOWN(LOG(([Approx. Money] / [Additive DMG reduct. Mult]) * ($C$3-1) / $C$2 + 1, $C$3)+1, 0)/100</f>
        <v>6.49</v>
      </c>
      <c r="M14" s="1">
        <f>$C$7^ROUNDDOWN(LOG(([Approx. Money]) * ($C$6-1) / $C$5 + 1, $C$6), 0)</f>
        <v>264509.793052055</v>
      </c>
      <c r="N14" s="2">
        <f>COUNTIF(Factorial[sum], "&lt;="&amp;([Approx. Money]/$C$16))/100</f>
        <v>0.22</v>
      </c>
      <c r="O14" s="1">
        <f>$C$21+$C$22*ROUNDDOWN(LOG([Approx. Money] * ($C$20-1) / $C$19 + 1, $C$20), 0)</f>
        <v>11.5</v>
      </c>
      <c r="P14" s="1">
        <f xml:space="preserve"> $C$32 * ROUNDDOWN(LOG([Approx. Money] * ($C$31-1) / $C$30+1, $C$31), 0)</f>
        <v>0</v>
      </c>
      <c r="Q14" s="1">
        <f>($C$29/$C$28) * (2*0+($C$29/$C$28)*[Poison dmg increment])/2/2</f>
        <v>0</v>
      </c>
      <c r="R14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30644052.992477756</v>
      </c>
      <c r="S14" s="6">
        <f>[Approx. HP]/[Total DMG]</f>
        <v>1593.3964417822249</v>
      </c>
      <c r="T14" s="5">
        <f>[Approx. HP] / ([Total DMG] * $C$1)</f>
        <v>14.354922898938964</v>
      </c>
    </row>
    <row r="15" spans="2:21">
      <c r="F15">
        <v>13</v>
      </c>
      <c r="G15">
        <v>3</v>
      </c>
      <c r="H15" s="1">
        <f>$C$9*$C$10^[Boss]</f>
        <v>244140625000</v>
      </c>
      <c r="I15" s="1">
        <f>ROUNDDOWN(LOG(([Approx. HP]/2 * ($C$13-1))/$C$12+1, $C$13)+1, 0)</f>
        <v>67</v>
      </c>
      <c r="J15" s="1">
        <f>[Approx. HP] * $C$14^[Boss] * [Approx. Money mult]
*IF([Boss] &gt;= $C$36, 50, 1)
*IF([Boss] &gt;= $C$37, [Nb of letters], 1)
*IF([Boss] &gt;= $C$43, [Boss], 1)</f>
        <v>2.4536132812499997E+28</v>
      </c>
      <c r="K15" s="1">
        <f>$C$26^ROUNDDOWN(LOG([Approx. Money] * ($C$25-1) / $C$24 + 1, $C$25), 0)</f>
        <v>1.9258899942320728E-2</v>
      </c>
      <c r="L15" s="1">
        <f>ROUNDDOWN(LOG(([Approx. Money] / [Additive DMG reduct. Mult]) * ($C$3-1) / $C$2 + 1, $C$3)+1, 0)/100</f>
        <v>6.79</v>
      </c>
      <c r="M15" s="1">
        <f>$C$7^ROUNDDOWN(LOG(([Approx. Money]) * ($C$6-1) / $C$5 + 1, $C$6), 0)</f>
        <v>515454.75683800096</v>
      </c>
      <c r="N15" s="2">
        <f>COUNTIF(Factorial[sum], "&lt;="&amp;([Approx. Money]/$C$16))/100</f>
        <v>0.23</v>
      </c>
      <c r="O15" s="1">
        <f>$C$21+$C$22*ROUNDDOWN(LOG([Approx. Money] * ($C$20-1) / $C$19 + 1, $C$20), 0)</f>
        <v>12.5</v>
      </c>
      <c r="P15" s="1">
        <f xml:space="preserve"> $C$32 * ROUNDDOWN(LOG([Approx. Money] * ($C$31-1) / $C$30+1, $C$31), 0)</f>
        <v>1E-4</v>
      </c>
      <c r="Q15" s="1">
        <f>($C$29/$C$28) * (2*0+($C$29/$C$28)*[Poison dmg increment])/2/2</f>
        <v>0.5625</v>
      </c>
      <c r="R15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119961906.11692971</v>
      </c>
      <c r="S15" s="6">
        <f>[Approx. HP]/[Total DMG]</f>
        <v>2035.151265119365</v>
      </c>
      <c r="T15" s="5">
        <f>[Approx. HP] / ([Total DMG] * $C$1)</f>
        <v>18.334696082156441</v>
      </c>
    </row>
    <row r="16" spans="2:21">
      <c r="B16" t="s">
        <v>20</v>
      </c>
      <c r="C16">
        <v>250000</v>
      </c>
      <c r="F16">
        <v>14</v>
      </c>
      <c r="G16">
        <v>7</v>
      </c>
      <c r="H16" s="1">
        <f>$C$9*$C$10^[Boss]</f>
        <v>1220703125000</v>
      </c>
      <c r="I16" s="1">
        <f>ROUNDDOWN(LOG(([Approx. HP]/2 * ($C$13-1))/$C$12+1, $C$13)+1, 0)</f>
        <v>73</v>
      </c>
      <c r="J16" s="1">
        <f>[Approx. HP] * $C$14^[Boss] * [Approx. Money mult]
*IF([Boss] &gt;= $C$36, 50, 1)
*IF([Boss] &gt;= $C$37, [Nb of letters], 1)
*IF([Boss] &gt;= $C$43, [Boss], 1)</f>
        <v>3.1188964843750002E+30</v>
      </c>
      <c r="K16" s="1">
        <f>$C$26^ROUNDDOWN(LOG([Approx. Money] * ($C$25-1) / $C$24 + 1, $C$25), 0)</f>
        <v>1.3684473507730152E-2</v>
      </c>
      <c r="L16" s="1">
        <f>ROUNDDOWN(LOG(([Approx. Money] / [Additive DMG reduct. Mult]) * ($C$3-1) / $C$2 + 1, $C$3)+1, 0)/100</f>
        <v>7.34</v>
      </c>
      <c r="M16" s="1">
        <f>$C$7^ROUNDDOWN(LOG(([Approx. Money]) * ($C$6-1) / $C$5 + 1, $C$6), 0)</f>
        <v>1617717.8357762066</v>
      </c>
      <c r="N16" s="2">
        <f>COUNTIF(Factorial[sum], "&lt;="&amp;([Approx. Money]/$C$16))/100</f>
        <v>0.24</v>
      </c>
      <c r="O16" s="1">
        <f>$C$21+$C$22*ROUNDDOWN(LOG([Approx. Money] * ($C$20-1) / $C$19 + 1, $C$20), 0)</f>
        <v>14.3</v>
      </c>
      <c r="P16" s="1">
        <f xml:space="preserve"> $C$32 * ROUNDDOWN(LOG([Approx. Money] * ($C$31-1) / $C$30+1, $C$31), 0)</f>
        <v>3.0000000000000003E-4</v>
      </c>
      <c r="Q16" s="1">
        <f>($C$29/$C$28) * (2*0+($C$29/$C$28)*[Poison dmg increment])/2/2</f>
        <v>1.6875000000000002</v>
      </c>
      <c r="R16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942555512.48560154</v>
      </c>
      <c r="S16" s="6">
        <f>[Approx. HP]/[Total DMG]</f>
        <v>1295.0994491357849</v>
      </c>
      <c r="T16" s="5">
        <f>[Approx. HP] / ([Total DMG] * $C$1)</f>
        <v>11.667562604826893</v>
      </c>
    </row>
    <row r="17" spans="2:20">
      <c r="B17" t="s">
        <v>19</v>
      </c>
      <c r="C17" t="s">
        <v>21</v>
      </c>
      <c r="F17">
        <v>15</v>
      </c>
      <c r="G17">
        <v>5</v>
      </c>
      <c r="H17" s="1">
        <f>$C$9*$C$10^[Boss]</f>
        <v>6103515625000</v>
      </c>
      <c r="I17" s="1">
        <f>ROUNDDOWN(LOG(([Approx. HP]/2 * ($C$13-1))/$C$12+1, $C$13)+1, 0)</f>
        <v>79</v>
      </c>
      <c r="J17" s="1">
        <f>[Approx. HP] * $C$14^[Boss] * [Approx. Money mult]
*IF([Boss] &gt;= $C$36, 50, 1)
*IF([Boss] &gt;= $C$37, [Nb of letters], 1)
*IF([Boss] &gt;= $C$43, [Boss], 1)</f>
        <v>1.2054443359374999E+32</v>
      </c>
      <c r="K17" s="1">
        <f>$C$26^ROUNDDOWN(LOG([Approx. Money] * ($C$25-1) / $C$24 + 1, $C$25), 0)</f>
        <v>1.043225867829403E-2</v>
      </c>
      <c r="L17" s="1">
        <f>ROUNDDOWN(LOG(([Approx. Money] / [Additive DMG reduct. Mult]) * ($C$3-1) / $C$2 + 1, $C$3)+1, 0)/100</f>
        <v>7.75</v>
      </c>
      <c r="M17" s="1">
        <f>$C$7^ROUNDDOWN(LOG(([Approx. Money]) * ($C$6-1) / $C$5 + 1, $C$6), 0)</f>
        <v>3814494.0355580254</v>
      </c>
      <c r="N17" s="2">
        <f>COUNTIF(Factorial[sum], "&lt;="&amp;([Approx. Money]/$C$16))/100</f>
        <v>0.26</v>
      </c>
      <c r="O17" s="1">
        <f>$C$21+$C$22*ROUNDDOWN(LOG([Approx. Money] * ($C$20-1) / $C$19 + 1, $C$20), 0)</f>
        <v>15.700000000000001</v>
      </c>
      <c r="P17" s="1">
        <f xml:space="preserve"> $C$32 * ROUNDDOWN(LOG([Approx. Money] * ($C$31-1) / $C$30+1, $C$31), 0)</f>
        <v>6.0000000000000006E-4</v>
      </c>
      <c r="Q17" s="1">
        <f>($C$29/$C$28) * (2*0+($C$29/$C$28)*[Poison dmg increment])/2/2</f>
        <v>3.3750000000000004</v>
      </c>
      <c r="R17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5150856367.7399311</v>
      </c>
      <c r="S17" s="6">
        <f>[Approx. HP]/[Total DMG]</f>
        <v>1184.9516253698357</v>
      </c>
      <c r="T17" s="5">
        <f>[Approx. HP] / ([Total DMG] * $C$1)</f>
        <v>10.675239868196719</v>
      </c>
    </row>
    <row r="18" spans="2:20">
      <c r="F18">
        <v>16</v>
      </c>
      <c r="G18">
        <v>8</v>
      </c>
      <c r="H18" s="1">
        <f>$C$9*$C$10^[Boss]</f>
        <v>30517578125000</v>
      </c>
      <c r="I18" s="1">
        <f>ROUNDDOWN(LOG(([Approx. HP]/2 * ($C$13-1))/$C$12+1, $C$13)+1, 0)</f>
        <v>85</v>
      </c>
      <c r="J18" s="1">
        <f>[Approx. HP] * $C$14^[Boss] * [Approx. Money mult]
*IF([Boss] &gt;= $C$36, 50, 1)
*IF([Boss] &gt;= $C$37, [Nb of letters], 1)
*IF([Boss] &gt;= $C$43, [Boss], 1)</f>
        <v>1.03759765625E+34</v>
      </c>
      <c r="K18" s="1">
        <f>$C$26^ROUNDDOWN(LOG([Approx. Money] * ($C$25-1) / $C$24 + 1, $C$25), 0)</f>
        <v>7.6395781832210487E-3</v>
      </c>
      <c r="L18" s="1">
        <f>ROUNDDOWN(LOG(([Approx. Money] / [Additive DMG reduct. Mult]) * ($C$3-1) / $C$2 + 1, $C$3)+1, 0)/100</f>
        <v>8.25</v>
      </c>
      <c r="M18" s="1">
        <f>$C$7^ROUNDDOWN(LOG(([Approx. Money]) * ($C$6-1) / $C$5 + 1, $C$6), 0)</f>
        <v>10883196.658207562</v>
      </c>
      <c r="N18" s="2">
        <f>COUNTIF(Factorial[sum], "&lt;="&amp;([Approx. Money]/$C$16))/100</f>
        <v>0.27</v>
      </c>
      <c r="O18" s="1">
        <f>$C$21+$C$22*ROUNDDOWN(LOG([Approx. Money] * ($C$20-1) / $C$19 + 1, $C$20), 0)</f>
        <v>17.399999999999999</v>
      </c>
      <c r="P18" s="1">
        <f xml:space="preserve"> $C$32 * ROUNDDOWN(LOG([Approx. Money] * ($C$31-1) / $C$30+1, $C$31), 0)</f>
        <v>9.0000000000000008E-4</v>
      </c>
      <c r="Q18" s="1">
        <f>($C$29/$C$28) * (2*0+($C$29/$C$28)*[Poison dmg increment])/2/2</f>
        <v>5.0625</v>
      </c>
      <c r="R18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27842446727.164776</v>
      </c>
      <c r="S18" s="6">
        <f>[Approx. HP]/[Total DMG]</f>
        <v>1096.0810457518162</v>
      </c>
      <c r="T18" s="5">
        <f>[Approx. HP] / ([Total DMG] * $C$1)</f>
        <v>9.8746040157821291</v>
      </c>
    </row>
    <row r="19" spans="2:20">
      <c r="B19" t="s">
        <v>22</v>
      </c>
      <c r="C19" s="4">
        <v>7000000000000000</v>
      </c>
      <c r="F19">
        <v>17</v>
      </c>
      <c r="G19">
        <v>6</v>
      </c>
      <c r="H19" s="1">
        <f>$C$9*$C$10^[Boss]</f>
        <v>152587890625000</v>
      </c>
      <c r="I19" s="1">
        <f>ROUNDDOWN(LOG(([Approx. HP]/2 * ($C$13-1))/$C$12+1, $C$13)+1, 0)</f>
        <v>91</v>
      </c>
      <c r="J19" s="1">
        <f>[Approx. HP] * $C$14^[Boss] * [Approx. Money mult]
*IF([Boss] &gt;= $C$36, 50, 1)
*IF([Boss] &gt;= $C$37, [Nb of letters], 1)
*IF([Boss] &gt;= $C$43, [Boss], 1)</f>
        <v>4.1656494140625001E+35</v>
      </c>
      <c r="K19" s="1">
        <f>$C$26^ROUNDDOWN(LOG([Approx. Money] * ($C$25-1) / $C$24 + 1, $C$25), 0)</f>
        <v>5.8239767686636456E-3</v>
      </c>
      <c r="L19" s="1">
        <f>ROUNDDOWN(LOG(([Approx. Money] / [Additive DMG reduct. Mult]) * ($C$3-1) / $C$2 + 1, $C$3)+1, 0)/100</f>
        <v>8.67</v>
      </c>
      <c r="M19" s="1">
        <f>$C$7^ROUNDDOWN(LOG(([Approx. Money]) * ($C$6-1) / $C$5 + 1, $C$6), 0)</f>
        <v>25662008.430919457</v>
      </c>
      <c r="N19" s="2">
        <f>COUNTIF(Factorial[sum], "&lt;="&amp;([Approx. Money]/$C$16))/100</f>
        <v>0.28000000000000003</v>
      </c>
      <c r="O19" s="1">
        <f>$C$21+$C$22*ROUNDDOWN(LOG([Approx. Money] * ($C$20-1) / $C$19 + 1, $C$20), 0)</f>
        <v>18.8</v>
      </c>
      <c r="P19" s="1">
        <f xml:space="preserve"> $C$32 * ROUNDDOWN(LOG([Approx. Money] * ($C$31-1) / $C$30+1, $C$31), 0)</f>
        <v>1.1000000000000001E-3</v>
      </c>
      <c r="Q19" s="1">
        <f>($C$29/$C$28) * (2*0+($C$29/$C$28)*[Poison dmg increment])/2/2</f>
        <v>6.1875</v>
      </c>
      <c r="R19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100471925783.8288</v>
      </c>
      <c r="S19" s="6">
        <f>[Approx. HP]/[Total DMG]</f>
        <v>1518.7117140891849</v>
      </c>
      <c r="T19" s="5">
        <f>[Approx. HP] / ([Total DMG] * $C$1)</f>
        <v>13.682087514316981</v>
      </c>
    </row>
    <row r="20" spans="2:20">
      <c r="B20" t="s">
        <v>23</v>
      </c>
      <c r="C20">
        <v>1.3</v>
      </c>
      <c r="F20">
        <v>18</v>
      </c>
      <c r="G20">
        <v>12</v>
      </c>
      <c r="H20" s="1">
        <f>$C$9*$C$10^[Boss]</f>
        <v>762939453125000</v>
      </c>
      <c r="I20" s="1">
        <f>ROUNDDOWN(LOG(([Approx. HP]/2 * ($C$13-1))/$C$12+1, $C$13)+1, 0)</f>
        <v>98</v>
      </c>
      <c r="J20" s="1">
        <f>[Approx. HP] * $C$14^[Boss] * [Approx. Money mult]
*IF([Boss] &gt;= $C$36, 50, 1)
*IF([Boss] &gt;= $C$37, [Nb of letters], 1)
*IF([Boss] &gt;= $C$43, [Boss], 1)</f>
        <v>4.4860839843749994E+37</v>
      </c>
      <c r="K20" s="1">
        <f>$C$26^ROUNDDOWN(LOG([Approx. Money] * ($C$25-1) / $C$24 + 1, $C$25), 0)</f>
        <v>4.1800459480129375E-3</v>
      </c>
      <c r="L20" s="1">
        <f>ROUNDDOWN(LOG(([Approx. Money] / [Additive DMG reduct. Mult]) * ($C$3-1) / $C$2 + 1, $C$3)+1, 0)/100</f>
        <v>9.19</v>
      </c>
      <c r="M20" s="1">
        <f>$C$7^ROUNDDOWN(LOG(([Approx. Money]) * ($C$6-1) / $C$5 + 1, $C$6), 0)</f>
        <v>80538375.463251218</v>
      </c>
      <c r="N20" s="2">
        <f>COUNTIF(Factorial[sum], "&lt;="&amp;([Approx. Money]/$C$16))/100</f>
        <v>0.28999999999999998</v>
      </c>
      <c r="O20" s="1">
        <f>$C$21+$C$22*ROUNDDOWN(LOG([Approx. Money] * ($C$20-1) / $C$19 + 1, $C$20), 0)</f>
        <v>20.6</v>
      </c>
      <c r="P20" s="1">
        <f xml:space="preserve"> $C$32 * ROUNDDOWN(LOG([Approx. Money] * ($C$31-1) / $C$30+1, $C$31), 0)</f>
        <v>1.4E-3</v>
      </c>
      <c r="Q20" s="1">
        <f>($C$29/$C$28) * (2*0+($C$29/$C$28)*[Poison dmg increment])/2/2</f>
        <v>7.875</v>
      </c>
      <c r="R20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520567867290.21686</v>
      </c>
      <c r="S20" s="6">
        <f>[Approx. HP]/[Total DMG]</f>
        <v>1465.5907539903167</v>
      </c>
      <c r="T20" s="5">
        <f>[Approx. HP] / ([Total DMG] * $C$1)</f>
        <v>13.203520306219069</v>
      </c>
    </row>
    <row r="21" spans="2:20">
      <c r="B21" t="s">
        <v>24</v>
      </c>
      <c r="C21">
        <v>2</v>
      </c>
      <c r="F21">
        <v>19</v>
      </c>
      <c r="G21">
        <v>10</v>
      </c>
      <c r="H21" s="1">
        <f>$C$9*$C$10^[Boss]</f>
        <v>3814697265625000</v>
      </c>
      <c r="I21" s="1">
        <f>ROUNDDOWN(LOG(([Approx. HP]/2 * ($C$13-1))/$C$12+1, $C$13)+1, 0)</f>
        <v>104</v>
      </c>
      <c r="J21" s="1">
        <f>[Approx. HP] * $C$14^[Boss] * [Approx. Money mult]
*IF([Boss] &gt;= $C$36, 50, 1)
*IF([Boss] &gt;= $C$37, [Nb of letters], 1)
*IF([Boss] &gt;= $C$43, [Boss], 1)</f>
        <v>1.9836425781250002E+39</v>
      </c>
      <c r="K21" s="1">
        <f>$C$26^ROUNDDOWN(LOG([Approx. Money] * ($C$25-1) / $C$24 + 1, $C$25), 0)</f>
        <v>3.1866275741037936E-3</v>
      </c>
      <c r="L21" s="1">
        <f>ROUNDDOWN(LOG(([Approx. Money] / [Additive DMG reduct. Mult]) * ($C$3-1) / $C$2 + 1, $C$3)+1, 0)/100</f>
        <v>9.6199999999999992</v>
      </c>
      <c r="M21" s="1">
        <f>$C$7^ROUNDDOWN(LOG(([Approx. Money]) * ($C$6-1) / $C$5 + 1, $C$6), 0)</f>
        <v>189905276.46046442</v>
      </c>
      <c r="N21" s="2">
        <f>COUNTIF(Factorial[sum], "&lt;="&amp;([Approx. Money]/$C$16))/100</f>
        <v>0.3</v>
      </c>
      <c r="O21" s="1">
        <f>$C$21+$C$22*ROUNDDOWN(LOG([Approx. Money] * ($C$20-1) / $C$19 + 1, $C$20), 0)</f>
        <v>22.1</v>
      </c>
      <c r="P21" s="1">
        <f xml:space="preserve"> $C$32 * ROUNDDOWN(LOG([Approx. Money] * ($C$31-1) / $C$30+1, $C$31), 0)</f>
        <v>1.6000000000000001E-3</v>
      </c>
      <c r="Q21" s="1">
        <f>($C$29/$C$28) * (2*0+($C$29/$C$28)*[Poison dmg increment])/2/2</f>
        <v>9</v>
      </c>
      <c r="R21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1756204697898.3696</v>
      </c>
      <c r="S21" s="6">
        <f>[Approx. HP]/[Total DMG]</f>
        <v>2172.1256469647333</v>
      </c>
      <c r="T21" s="5">
        <f>[Approx. HP] / ([Total DMG] * $C$1)</f>
        <v>19.568699522204803</v>
      </c>
    </row>
    <row r="22" spans="2:20">
      <c r="B22" t="s">
        <v>25</v>
      </c>
      <c r="C22">
        <v>0.1</v>
      </c>
      <c r="F22">
        <v>20</v>
      </c>
      <c r="G22">
        <v>21</v>
      </c>
      <c r="H22" s="1">
        <f>$C$9*$C$10^[Boss]</f>
        <v>1.9073486328125E+16</v>
      </c>
      <c r="I22" s="1">
        <f>ROUNDDOWN(LOG(([Approx. HP]/2 * ($C$13-1))/$C$12+1, $C$13)+1, 0)</f>
        <v>110</v>
      </c>
      <c r="J22" s="1">
        <f>[Approx. HP] * $C$14^[Boss] * [Approx. Money mult]
*IF([Boss] &gt;= $C$36, 50, 1)
*IF([Boss] &gt;= $C$37, [Nb of letters], 1)
*IF([Boss] &gt;= $C$43, [Boss], 1)</f>
        <v>2.2029876708984375E+41</v>
      </c>
      <c r="K22" s="1">
        <f>$C$26^ROUNDDOWN(LOG([Approx. Money] * ($C$25-1) / $C$24 + 1, $C$25), 0)</f>
        <v>2.2642685068943254E-3</v>
      </c>
      <c r="L22" s="1">
        <f>ROUNDDOWN(LOG(([Approx. Money] / [Additive DMG reduct. Mult]) * ($C$3-1) / $C$2 + 1, $C$3)+1, 0)/100</f>
        <v>10.15</v>
      </c>
      <c r="M22" s="1">
        <f>$C$7^ROUNDDOWN(LOG(([Approx. Money]) * ($C$6-1) / $C$5 + 1, $C$6), 0)</f>
        <v>596004108.53256845</v>
      </c>
      <c r="N22" s="2">
        <f>COUNTIF(Factorial[sum], "&lt;="&amp;([Approx. Money]/$C$16))/100</f>
        <v>0.32</v>
      </c>
      <c r="O22" s="1">
        <f>$C$21+$C$22*ROUNDDOWN(LOG([Approx. Money] * ($C$20-1) / $C$19 + 1, $C$20), 0)</f>
        <v>23.900000000000002</v>
      </c>
      <c r="P22" s="1">
        <f xml:space="preserve"> $C$32 * ROUNDDOWN(LOG([Approx. Money] * ($C$31-1) / $C$30+1, $C$31), 0)</f>
        <v>1.9E-3</v>
      </c>
      <c r="Q22" s="1">
        <f>($C$29/$C$28) * (2*0+($C$29/$C$28)*[Poison dmg increment])/2/2</f>
        <v>10.687499999999998</v>
      </c>
      <c r="R22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13312617772280.176</v>
      </c>
      <c r="S22" s="6">
        <f>[Approx. HP]/[Total DMG]</f>
        <v>1432.7374716519114</v>
      </c>
      <c r="T22" s="5">
        <f>[Approx. HP] / ([Total DMG] * $C$1)</f>
        <v>12.907544789656859</v>
      </c>
    </row>
    <row r="23" spans="2:20">
      <c r="F23">
        <v>21</v>
      </c>
      <c r="G23">
        <v>11</v>
      </c>
      <c r="H23" s="1">
        <f>$C$9*$C$10^[Boss]</f>
        <v>9.5367431640624992E+16</v>
      </c>
      <c r="I23" s="1">
        <f>ROUNDDOWN(LOG(([Approx. HP]/2 * ($C$13-1))/$C$12+1, $C$13)+1, 0)</f>
        <v>116</v>
      </c>
      <c r="J23" s="1">
        <f>[Approx. HP] * $C$14^[Boss] * [Approx. Money mult]
*IF([Boss] &gt;= $C$36, 50, 1)
*IF([Boss] &gt;= $C$37, [Nb of letters], 1)
*IF([Boss] &gt;= $C$43, [Boss], 1)</f>
        <v>6.0844421386718751E+42</v>
      </c>
      <c r="K23" s="1">
        <f>$C$26^ROUNDDOWN(LOG([Approx. Money] * ($C$25-1) / $C$24 + 1, $C$25), 0)</f>
        <v>1.7789862707850706E-3</v>
      </c>
      <c r="L23" s="1">
        <f>ROUNDDOWN(LOG(([Approx. Money] / [Additive DMG reduct. Mult]) * ($C$3-1) / $C$2 + 1, $C$3)+1, 0)/100</f>
        <v>10.52</v>
      </c>
      <c r="M23" s="1">
        <f>$C$7^ROUNDDOWN(LOG(([Approx. Money]) * ($C$6-1) / $C$5 + 1, $C$6), 0)</f>
        <v>1277587737.7644401</v>
      </c>
      <c r="N23" s="2">
        <f>COUNTIF(Factorial[sum], "&lt;="&amp;([Approx. Money]/$C$16))/100</f>
        <v>0.33</v>
      </c>
      <c r="O23" s="1">
        <f>$C$21+$C$22*ROUNDDOWN(LOG([Approx. Money] * ($C$20-1) / $C$19 + 1, $C$20), 0)</f>
        <v>25.1</v>
      </c>
      <c r="P23" s="1">
        <f xml:space="preserve"> $C$32 * ROUNDDOWN(LOG([Approx. Money] * ($C$31-1) / $C$30+1, $C$31), 0)</f>
        <v>2.1000000000000003E-3</v>
      </c>
      <c r="Q23" s="1">
        <f>($C$29/$C$28) * (2*0+($C$29/$C$28)*[Poison dmg increment])/2/2</f>
        <v>11.812500000000002</v>
      </c>
      <c r="R23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37690214929951.094</v>
      </c>
      <c r="S23" s="6">
        <f>[Approx. HP]/[Total DMG]</f>
        <v>2530.2968374648303</v>
      </c>
      <c r="T23" s="5">
        <f>[Approx. HP] / ([Total DMG] * $C$1)</f>
        <v>22.79546700418766</v>
      </c>
    </row>
    <row r="24" spans="2:20">
      <c r="B24" t="s">
        <v>37</v>
      </c>
      <c r="C24">
        <v>5000</v>
      </c>
      <c r="F24">
        <v>22</v>
      </c>
      <c r="G24">
        <v>20</v>
      </c>
      <c r="H24" s="1">
        <f>$C$9*$C$10^[Boss]</f>
        <v>4.7683715820312499E+17</v>
      </c>
      <c r="I24" s="1">
        <f>ROUNDDOWN(LOG(([Approx. HP]/2 * ($C$13-1))/$C$12+1, $C$13)+1, 0)</f>
        <v>122</v>
      </c>
      <c r="J24" s="1">
        <f>[Approx. HP] * $C$14^[Boss] * [Approx. Money mult]
*IF([Boss] &gt;= $C$36, 50, 1)
*IF([Boss] &gt;= $C$37, [Nb of letters], 1)
*IF([Boss] &gt;= $C$43, [Boss], 1)</f>
        <v>5.817413330078126E+44</v>
      </c>
      <c r="K24" s="1">
        <f>$C$26^ROUNDDOWN(LOG([Approx. Money] * ($C$25-1) / $C$24 + 1, $C$25), 0)</f>
        <v>1.2897300642581687E-3</v>
      </c>
      <c r="L24" s="1">
        <f>ROUNDDOWN(LOG(([Approx. Money] / [Additive DMG reduct. Mult]) * ($C$3-1) / $C$2 + 1, $C$3)+1, 0)/100</f>
        <v>11.03</v>
      </c>
      <c r="M24" s="1">
        <f>$C$7^ROUNDDOWN(LOG(([Approx. Money]) * ($C$6-1) / $C$5 + 1, $C$6), 0)</f>
        <v>3645106918.1370087</v>
      </c>
      <c r="N24" s="2">
        <f>COUNTIF(Factorial[sum], "&lt;="&amp;([Approx. Money]/$C$16))/100</f>
        <v>0.34</v>
      </c>
      <c r="O24" s="1">
        <f>$C$21+$C$22*ROUNDDOWN(LOG([Approx. Money] * ($C$20-1) / $C$19 + 1, $C$20), 0)</f>
        <v>26.900000000000002</v>
      </c>
      <c r="P24" s="1">
        <f xml:space="preserve"> $C$32 * ROUNDDOWN(LOG([Approx. Money] * ($C$31-1) / $C$30+1, $C$31), 0)</f>
        <v>2.4000000000000002E-3</v>
      </c>
      <c r="Q24" s="1">
        <f>($C$29/$C$28) * (2*0+($C$29/$C$28)*[Poison dmg increment])/2/2</f>
        <v>13.500000000000002</v>
      </c>
      <c r="R24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308117967303853.06</v>
      </c>
      <c r="S24" s="6">
        <f>[Approx. HP]/[Total DMG]</f>
        <v>1547.579851884743</v>
      </c>
      <c r="T24" s="5">
        <f>[Approx. HP] / ([Total DMG] * $C$1)</f>
        <v>13.942160827790477</v>
      </c>
    </row>
    <row r="25" spans="2:20">
      <c r="B25" t="s">
        <v>38</v>
      </c>
      <c r="C25">
        <v>1.1499999999999999</v>
      </c>
      <c r="F25">
        <v>23</v>
      </c>
      <c r="G25">
        <v>13</v>
      </c>
      <c r="H25" s="1">
        <f>$C$9*$C$10^[Boss]</f>
        <v>2.3841857910156247E+18</v>
      </c>
      <c r="I25" s="1">
        <f>ROUNDDOWN(LOG(([Approx. HP]/2 * ($C$13-1))/$C$12+1, $C$13)+1, 0)</f>
        <v>128</v>
      </c>
      <c r="J25" s="1">
        <f>[Approx. HP] * $C$14^[Boss] * [Approx. Money mult]
*IF([Boss] &gt;= $C$36, 50, 1)
*IF([Boss] &gt;= $C$37, [Nb of letters], 1)
*IF([Boss] &gt;= $C$43, [Boss], 1)</f>
        <v>1.9836425781249993E+46</v>
      </c>
      <c r="K25" s="1">
        <f>$C$26^ROUNDDOWN(LOG([Approx. Money] * ($C$25-1) / $C$24 + 1, $C$25), 0)</f>
        <v>9.9314779592084507E-4</v>
      </c>
      <c r="L25" s="1">
        <f>ROUNDDOWN(LOG(([Approx. Money] / [Additive DMG reduct. Mult]) * ($C$3-1) / $C$2 + 1, $C$3)+1, 0)/100</f>
        <v>11.43</v>
      </c>
      <c r="M25" s="1">
        <f>$C$7^ROUNDDOWN(LOG(([Approx. Money]) * ($C$6-1) / $C$5 + 1, $C$6), 0)</f>
        <v>8594971441.0692902</v>
      </c>
      <c r="N25" s="2">
        <f>COUNTIF(Factorial[sum], "&lt;="&amp;([Approx. Money]/$C$16))/100</f>
        <v>0.35</v>
      </c>
      <c r="O25" s="1">
        <f>$C$21+$C$22*ROUNDDOWN(LOG([Approx. Money] * ($C$20-1) / $C$19 + 1, $C$20), 0)</f>
        <v>28.200000000000003</v>
      </c>
      <c r="P25" s="1">
        <f xml:space="preserve"> $C$32 * ROUNDDOWN(LOG([Approx. Money] * ($C$31-1) / $C$30+1, $C$31), 0)</f>
        <v>2.6000000000000003E-3</v>
      </c>
      <c r="Q25" s="1">
        <f>($C$29/$C$28) * (2*0+($C$29/$C$28)*[Poison dmg increment])/2/2</f>
        <v>14.625000000000002</v>
      </c>
      <c r="R25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1407346247531077.5</v>
      </c>
      <c r="S25" s="6">
        <f>[Approx. HP]/[Total DMG]</f>
        <v>1694.1003645678718</v>
      </c>
      <c r="T25" s="5">
        <f>[Approx. HP] / ([Total DMG] * $C$1)</f>
        <v>15.262165446557404</v>
      </c>
    </row>
    <row r="26" spans="2:20">
      <c r="B26" t="s">
        <v>39</v>
      </c>
      <c r="C26">
        <v>0.99</v>
      </c>
      <c r="F26">
        <v>24</v>
      </c>
      <c r="G26">
        <v>11</v>
      </c>
      <c r="H26" s="1">
        <f>$C$9*$C$10^[Boss]</f>
        <v>1.1920928955078126E+19</v>
      </c>
      <c r="I26" s="1">
        <f>ROUNDDOWN(LOG(([Approx. HP]/2 * ($C$13-1))/$C$12+1, $C$13)+1, 0)</f>
        <v>134</v>
      </c>
      <c r="J26" s="1">
        <f>[Approx. HP] * $C$14^[Boss] * [Approx. Money mult]
*IF([Boss] &gt;= $C$36, 50, 1)
*IF([Boss] &gt;= $C$37, [Nb of letters], 1)
*IF([Boss] &gt;= $C$43, [Boss], 1)</f>
        <v>8.7857246398925784E+47</v>
      </c>
      <c r="K26" s="1">
        <f>$C$26^ROUNDDOWN(LOG([Approx. Money] * ($C$25-1) / $C$24 + 1, $C$25), 0)</f>
        <v>7.5711898649013999E-4</v>
      </c>
      <c r="L26" s="1">
        <f>ROUNDDOWN(LOG(([Approx. Money] / [Additive DMG reduct. Mult]) * ($C$3-1) / $C$2 + 1, $C$3)+1, 0)/100</f>
        <v>11.86</v>
      </c>
      <c r="M26" s="1">
        <f>$C$7^ROUNDDOWN(LOG(([Approx. Money]) * ($C$6-1) / $C$5 + 1, $C$6), 0)</f>
        <v>20266493063.68029</v>
      </c>
      <c r="N26" s="2">
        <f>COUNTIF(Factorial[sum], "&lt;="&amp;([Approx. Money]/$C$16))/100</f>
        <v>0.36</v>
      </c>
      <c r="O26" s="1">
        <f>$C$21+$C$22*ROUNDDOWN(LOG([Approx. Money] * ($C$20-1) / $C$19 + 1, $C$20), 0)</f>
        <v>29.700000000000003</v>
      </c>
      <c r="P26" s="1">
        <f xml:space="preserve"> $C$32 * ROUNDDOWN(LOG([Approx. Money] * ($C$31-1) / $C$30+1, $C$31), 0)</f>
        <v>2.8E-3</v>
      </c>
      <c r="Q26" s="1">
        <f>($C$29/$C$28) * (2*0+($C$29/$C$28)*[Poison dmg increment])/2/2</f>
        <v>15.75</v>
      </c>
      <c r="R26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4303073226627102.5</v>
      </c>
      <c r="S26" s="6">
        <f>[Approx. HP]/[Total DMG]</f>
        <v>2770.3290944045034</v>
      </c>
      <c r="T26" s="5">
        <f>[Approx. HP] / ([Total DMG] * $C$1)</f>
        <v>24.957919769409941</v>
      </c>
    </row>
    <row r="27" spans="2:20">
      <c r="F27">
        <v>25</v>
      </c>
      <c r="G27">
        <v>7</v>
      </c>
      <c r="H27" s="1">
        <f>$C$9*$C$10^[Boss]</f>
        <v>5.9604644775390634E+19</v>
      </c>
      <c r="I27" s="1">
        <f>ROUNDDOWN(LOG(([Approx. HP]/2 * ($C$13-1))/$C$12+1, $C$13)+1, 0)</f>
        <v>140</v>
      </c>
      <c r="J27" s="1">
        <f>[Approx. HP] * $C$14^[Boss] * [Approx. Money mult]
*IF([Boss] &gt;= $C$36, 50, 1)
*IF([Boss] &gt;= $C$37, [Nb of letters], 1)
*IF([Boss] &gt;= $C$43, [Boss], 1)</f>
        <v>7.3015689849853543E+50</v>
      </c>
      <c r="K27" s="1">
        <f>$C$26^ROUNDDOWN(LOG([Approx. Money] * ($C$25-1) / $C$24 + 1, $C$25), 0)</f>
        <v>4.6736208588058067E-4</v>
      </c>
      <c r="L27" s="1">
        <f>ROUNDDOWN(LOG(([Approx. Money] / [Additive DMG reduct. Mult]) * ($C$3-1) / $C$2 + 1, $C$3)+1, 0)/100</f>
        <v>12.61</v>
      </c>
      <c r="M27" s="1">
        <f>$C$7^ROUNDDOWN(LOG(([Approx. Money]) * ($C$6-1) / $C$5 + 1, $C$6), 0)</f>
        <v>102436386971.38762</v>
      </c>
      <c r="N27" s="2">
        <f>COUNTIF(Factorial[sum], "&lt;="&amp;([Approx. Money]/$C$16))/100</f>
        <v>0.38</v>
      </c>
      <c r="O27" s="1">
        <f>$C$21+$C$22*ROUNDDOWN(LOG([Approx. Money] * ($C$20-1) / $C$19 + 1, $C$20), 0)</f>
        <v>32.200000000000003</v>
      </c>
      <c r="P27" s="1">
        <f xml:space="preserve"> $C$32 * ROUNDDOWN(LOG([Approx. Money] * ($C$31-1) / $C$30+1, $C$31), 0)</f>
        <v>3.3E-3</v>
      </c>
      <c r="Q27" s="1">
        <f>($C$29/$C$28) * (2*0+($C$29/$C$28)*[Poison dmg increment])/2/2</f>
        <v>18.5625</v>
      </c>
      <c r="R27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3.501825478707684E+16</v>
      </c>
      <c r="S27" s="6">
        <f>[Approx. HP]/[Total DMG]</f>
        <v>1702.1020932598608</v>
      </c>
      <c r="T27" s="5">
        <f>[Approx. HP] / ([Total DMG] * $C$1)</f>
        <v>15.33425309243118</v>
      </c>
    </row>
    <row r="28" spans="2:20">
      <c r="B28" t="s">
        <v>49</v>
      </c>
      <c r="C28">
        <v>0.2</v>
      </c>
      <c r="F28">
        <v>26</v>
      </c>
      <c r="G28">
        <v>10</v>
      </c>
      <c r="H28" s="1">
        <f>$C$9*$C$10^[Boss]</f>
        <v>2.9802322387695311E+20</v>
      </c>
      <c r="I28" s="1">
        <f>ROUNDDOWN(LOG(([Approx. HP]/2 * ($C$13-1))/$C$12+1, $C$13)+1, 0)</f>
        <v>147</v>
      </c>
      <c r="J28" s="1">
        <f>[Approx. HP] * $C$14^[Boss] * [Approx. Money mult]
*IF([Boss] &gt;= $C$36, 50, 1)
*IF([Boss] &gt;= $C$37, [Nb of letters], 1)
*IF([Boss] &gt;= $C$43, [Boss], 1)</f>
        <v>5.6952238082885744E+52</v>
      </c>
      <c r="K28" s="1">
        <f>$C$26^ROUNDDOWN(LOG([Approx. Money] * ($C$25-1) / $C$24 + 1, $C$25), 0)</f>
        <v>3.422508303390569E-4</v>
      </c>
      <c r="L28" s="1">
        <f>ROUNDDOWN(LOG(([Approx. Money] / [Additive DMG reduct. Mult]) * ($C$3-1) / $C$2 + 1, $C$3)+1, 0)/100</f>
        <v>13.1</v>
      </c>
      <c r="M28" s="1">
        <f>$C$7^ROUNDDOWN(LOG(([Approx. Money]) * ($C$6-1) / $C$5 + 1, $C$6), 0)</f>
        <v>265693606346.92267</v>
      </c>
      <c r="N28" s="2">
        <f>COUNTIF(Factorial[sum], "&lt;="&amp;([Approx. Money]/$C$16))/100</f>
        <v>0.39</v>
      </c>
      <c r="O28" s="1">
        <f>$C$21+$C$22*ROUNDDOWN(LOG([Approx. Money] * ($C$20-1) / $C$19 + 1, $C$20), 0)</f>
        <v>33.900000000000006</v>
      </c>
      <c r="P28" s="1">
        <f xml:space="preserve"> $C$32 * ROUNDDOWN(LOG([Approx. Money] * ($C$31-1) / $C$30+1, $C$31), 0)</f>
        <v>3.5000000000000001E-3</v>
      </c>
      <c r="Q28" s="1">
        <f>($C$29/$C$28) * (2*0+($C$29/$C$28)*[Poison dmg increment])/2/2</f>
        <v>19.6875</v>
      </c>
      <c r="R28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1.159235761799007E+17</v>
      </c>
      <c r="S28" s="6">
        <f>[Approx. HP]/[Total DMG]</f>
        <v>2570.8594722306848</v>
      </c>
      <c r="T28" s="5">
        <f>[Approx. HP] / ([Total DMG] * $C$1)</f>
        <v>23.160896146222385</v>
      </c>
    </row>
    <row r="29" spans="2:20">
      <c r="B29" t="s">
        <v>34</v>
      </c>
      <c r="C29">
        <v>30</v>
      </c>
      <c r="F29">
        <v>27</v>
      </c>
      <c r="G29">
        <v>15</v>
      </c>
      <c r="H29" s="1">
        <f>$C$9*$C$10^[Boss]</f>
        <v>1.4901161193847658E+21</v>
      </c>
      <c r="I29" s="1">
        <f>ROUNDDOWN(LOG(([Approx. HP]/2 * ($C$13-1))/$C$12+1, $C$13)+1, 0)</f>
        <v>153</v>
      </c>
      <c r="J29" s="1">
        <f>[Approx. HP] * $C$14^[Boss] * [Approx. Money mult]
*IF([Boss] &gt;= $C$36, 50, 1)
*IF([Boss] &gt;= $C$37, [Nb of letters], 1)
*IF([Boss] &gt;= $C$43, [Boss], 1)</f>
        <v>4.6167522668838504E+54</v>
      </c>
      <c r="K29" s="1">
        <f>$C$26^ROUNDDOWN(LOG([Approx. Money] * ($C$25-1) / $C$24 + 1, $C$25), 0)</f>
        <v>2.4812512196106373E-4</v>
      </c>
      <c r="L29" s="1">
        <f>ROUNDDOWN(LOG(([Approx. Money] / [Additive DMG reduct. Mult]) * ($C$3-1) / $C$2 + 1, $C$3)+1, 0)/100</f>
        <v>13.6</v>
      </c>
      <c r="M29" s="1">
        <f>$C$7^ROUNDDOWN(LOG(([Approx. Money]) * ($C$6-1) / $C$5 + 1, $C$6), 0)</f>
        <v>758054866975.01953</v>
      </c>
      <c r="N29" s="2">
        <f>COUNTIF(Factorial[sum], "&lt;="&amp;([Approx. Money]/$C$16))/100</f>
        <v>0.4</v>
      </c>
      <c r="O29" s="1">
        <f>$C$21+$C$22*ROUNDDOWN(LOG([Approx. Money] * ($C$20-1) / $C$19 + 1, $C$20), 0)</f>
        <v>35.6</v>
      </c>
      <c r="P29" s="1">
        <f xml:space="preserve"> $C$32 * ROUNDDOWN(LOG([Approx. Money] * ($C$31-1) / $C$30+1, $C$31), 0)</f>
        <v>3.8E-3</v>
      </c>
      <c r="Q29" s="1">
        <f>($C$29/$C$28) * (2*0+($C$29/$C$28)*[Poison dmg increment])/2/2</f>
        <v>21.374999999999996</v>
      </c>
      <c r="R29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8.5793609099983014E+17</v>
      </c>
      <c r="S29" s="6">
        <f>[Approx. HP]/[Total DMG]</f>
        <v>1736.861445761303</v>
      </c>
      <c r="T29" s="5">
        <f>[Approx. HP] / ([Total DMG] * $C$1)</f>
        <v>15.647400412263989</v>
      </c>
    </row>
    <row r="30" spans="2:20">
      <c r="B30" t="s">
        <v>35</v>
      </c>
      <c r="C30" s="4">
        <v>1.9999999999999999E+28</v>
      </c>
      <c r="F30">
        <v>28</v>
      </c>
      <c r="G30">
        <v>8</v>
      </c>
      <c r="H30" s="1">
        <f>$C$9*$C$10^[Boss]</f>
        <v>7.4505805969238283E+21</v>
      </c>
      <c r="I30" s="1">
        <f>ROUNDDOWN(LOG(([Approx. HP]/2 * ($C$13-1))/$C$12+1, $C$13)+1, 0)</f>
        <v>159</v>
      </c>
      <c r="J30" s="1">
        <f>[Approx. HP] * $C$14^[Boss] * [Approx. Money mult]
*IF([Boss] &gt;= $C$36, 50, 1)
*IF([Boss] &gt;= $C$37, [Nb of letters], 1)
*IF([Boss] &gt;= $C$43, [Boss], 1)</f>
        <v>1.3267993927001951E+56</v>
      </c>
      <c r="K30" s="1">
        <f>$C$26^ROUNDDOWN(LOG([Approx. Money] * ($C$25-1) / $C$24 + 1, $C$25), 0)</f>
        <v>1.9494648450993292E-4</v>
      </c>
      <c r="L30" s="1">
        <f>ROUNDDOWN(LOG(([Approx. Money] / [Additive DMG reduct. Mult]) * ($C$3-1) / $C$2 + 1, $C$3)+1, 0)/100</f>
        <v>13.98</v>
      </c>
      <c r="M30" s="1">
        <f>$C$7^ROUNDDOWN(LOG(([Approx. Money]) * ($C$6-1) / $C$5 + 1, $C$6), 0)</f>
        <v>1624957930213.6917</v>
      </c>
      <c r="N30" s="2">
        <f>COUNTIF(Factorial[sum], "&lt;="&amp;([Approx. Money]/$C$16))/100</f>
        <v>0.41</v>
      </c>
      <c r="O30" s="1">
        <f>$C$21+$C$22*ROUNDDOWN(LOG([Approx. Money] * ($C$20-1) / $C$19 + 1, $C$20), 0)</f>
        <v>36.800000000000004</v>
      </c>
      <c r="P30" s="1">
        <f xml:space="preserve"> $C$32 * ROUNDDOWN(LOG([Approx. Money] * ($C$31-1) / $C$30+1, $C$31), 0)</f>
        <v>4.0000000000000001E-3</v>
      </c>
      <c r="Q30" s="1">
        <f>($C$29/$C$28) * (2*0+($C$29/$C$28)*[Poison dmg increment])/2/2</f>
        <v>22.5</v>
      </c>
      <c r="R30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2.2217668181748603E+18</v>
      </c>
      <c r="S30" s="6">
        <f>[Approx. HP]/[Total DMG]</f>
        <v>3353.4484969238761</v>
      </c>
      <c r="T30" s="5">
        <f>[Approx. HP] / ([Total DMG] * $C$1)</f>
        <v>30.211247720034919</v>
      </c>
    </row>
    <row r="31" spans="2:20">
      <c r="B31" t="s">
        <v>36</v>
      </c>
      <c r="C31">
        <v>5</v>
      </c>
      <c r="F31">
        <v>29</v>
      </c>
      <c r="G31">
        <v>16</v>
      </c>
      <c r="H31" s="1">
        <f>$C$9*$C$10^[Boss]</f>
        <v>3.7252902984619139E+22</v>
      </c>
      <c r="I31" s="1">
        <f>ROUNDDOWN(LOG(([Approx. HP]/2 * ($C$13-1))/$C$12+1, $C$13)+1, 0)</f>
        <v>165</v>
      </c>
      <c r="J31" s="1">
        <f>[Approx. HP] * $C$14^[Boss] * [Approx. Money mult]
*IF([Boss] &gt;= $C$36, 50, 1)
*IF([Boss] &gt;= $C$37, [Nb of letters], 1)
*IF([Boss] &gt;= $C$43, [Boss], 1)</f>
        <v>1.4260411262512206E+58</v>
      </c>
      <c r="K31" s="1">
        <f>$C$26^ROUNDDOWN(LOG([Approx. Money] * ($C$25-1) / $C$24 + 1, $C$25), 0)</f>
        <v>1.3991904415547546E-4</v>
      </c>
      <c r="L31" s="1">
        <f>ROUNDDOWN(LOG(([Approx. Money] / [Additive DMG reduct. Mult]) * ($C$3-1) / $C$2 + 1, $C$3)+1, 0)/100</f>
        <v>14.5</v>
      </c>
      <c r="M31" s="1">
        <f>$C$7^ROUNDDOWN(LOG(([Approx. Money]) * ($C$6-1) / $C$5 + 1, $C$6), 0)</f>
        <v>5099814079160.4756</v>
      </c>
      <c r="N31" s="2">
        <f>COUNTIF(Factorial[sum], "&lt;="&amp;([Approx. Money]/$C$16))/100</f>
        <v>0.42</v>
      </c>
      <c r="O31" s="1">
        <f>$C$21+$C$22*ROUNDDOWN(LOG([Approx. Money] * ($C$20-1) / $C$19 + 1, $C$20), 0)</f>
        <v>38.6</v>
      </c>
      <c r="P31" s="1">
        <f xml:space="preserve"> $C$32 * ROUNDDOWN(LOG([Approx. Money] * ($C$31-1) / $C$30+1, $C$31), 0)</f>
        <v>4.3E-3</v>
      </c>
      <c r="Q31" s="1">
        <f>($C$29/$C$28) * (2*0+($C$29/$C$28)*[Poison dmg increment])/2/2</f>
        <v>24.1875</v>
      </c>
      <c r="R31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8.9175970961433354E+18</v>
      </c>
      <c r="S31" s="6">
        <f>[Approx. HP]/[Total DMG]</f>
        <v>4177.4597554682305</v>
      </c>
      <c r="T31" s="5">
        <f>[Approx. HP] / ([Total DMG] * $C$1)</f>
        <v>37.634772571785859</v>
      </c>
    </row>
    <row r="32" spans="2:20">
      <c r="B32" t="s">
        <v>42</v>
      </c>
      <c r="C32">
        <v>1E-4</v>
      </c>
      <c r="F32">
        <v>30</v>
      </c>
      <c r="G32">
        <v>22</v>
      </c>
      <c r="H32" s="1">
        <f>$C$9*$C$10^[Boss]</f>
        <v>1.8626451492309571E+23</v>
      </c>
      <c r="I32" s="1">
        <f>ROUNDDOWN(LOG(([Approx. HP]/2 * ($C$13-1))/$C$12+1, $C$13)+1, 0)</f>
        <v>171</v>
      </c>
      <c r="J32" s="1">
        <f>[Approx. HP] * $C$14^[Boss] * [Approx. Money mult]
*IF([Boss] &gt;= $C$36, 50, 1)
*IF([Boss] &gt;= $C$37, [Nb of letters], 1)
*IF([Boss] &gt;= $C$43, [Boss], 1)</f>
        <v>1.0510906577110293E+60</v>
      </c>
      <c r="K32" s="1">
        <f>$C$26^ROUNDDOWN(LOG([Approx. Money] * ($C$25-1) / $C$24 + 1, $C$25), 0)</f>
        <v>1.0246318751387708E-4</v>
      </c>
      <c r="L32" s="1">
        <f>ROUNDDOWN(LOG(([Approx. Money] / [Additive DMG reduct. Mult]) * ($C$3-1) / $C$2 + 1, $C$3)+1, 0)/100</f>
        <v>14.99</v>
      </c>
      <c r="M32" s="1">
        <f>$C$7^ROUNDDOWN(LOG(([Approx. Money]) * ($C$6-1) / $C$5 + 1, $C$6), 0)</f>
        <v>14550364747307.752</v>
      </c>
      <c r="N32" s="2">
        <f>COUNTIF(Factorial[sum], "&lt;="&amp;([Approx. Money]/$C$16))/100</f>
        <v>0.44</v>
      </c>
      <c r="O32" s="1">
        <f>$C$21+$C$22*ROUNDDOWN(LOG([Approx. Money] * ($C$20-1) / $C$19 + 1, $C$20), 0)</f>
        <v>40.300000000000004</v>
      </c>
      <c r="P32" s="1">
        <f xml:space="preserve"> $C$32 * ROUNDDOWN(LOG([Approx. Money] * ($C$31-1) / $C$30+1, $C$31), 0)</f>
        <v>4.5999999999999999E-3</v>
      </c>
      <c r="Q32" s="1">
        <f>($C$29/$C$28) * (2*0+($C$29/$C$28)*[Poison dmg increment])/2/2</f>
        <v>25.874999999999996</v>
      </c>
      <c r="R32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3.3424828643696894E+19</v>
      </c>
      <c r="S32" s="6">
        <f>[Approx. HP]/[Total DMG]</f>
        <v>5572.6393367231412</v>
      </c>
      <c r="T32" s="5">
        <f>[Approx. HP] / ([Total DMG] * $C$1)</f>
        <v>50.203957988496768</v>
      </c>
    </row>
    <row r="33" spans="2:20">
      <c r="F33">
        <v>31</v>
      </c>
      <c r="G33">
        <v>37</v>
      </c>
      <c r="H33" s="1">
        <f>$C$9*$C$10^[Boss]</f>
        <v>9.3132257461547846E+23</v>
      </c>
      <c r="I33" s="1">
        <f>ROUNDDOWN(LOG(([Approx. HP]/2 * ($C$13-1))/$C$12+1, $C$13)+1, 0)</f>
        <v>177</v>
      </c>
      <c r="J33" s="1">
        <f>[Approx. HP] * $C$14^[Boss] * [Approx. Money mult]
*IF([Boss] &gt;= $C$36, 50, 1)
*IF([Boss] &gt;= $C$37, [Nb of letters], 1)
*IF([Boss] &gt;= $C$43, [Boss], 1)</f>
        <v>9.4538088887929907E+61</v>
      </c>
      <c r="K33" s="1">
        <f>$C$26^ROUNDDOWN(LOG([Approx. Money] * ($C$25-1) / $C$24 + 1, $C$25), 0)</f>
        <v>7.4283796107123116E-5</v>
      </c>
      <c r="L33" s="1">
        <f>ROUNDDOWN(LOG(([Approx. Money] / [Additive DMG reduct. Mult]) * ($C$3-1) / $C$2 + 1, $C$3)+1, 0)/100</f>
        <v>15.49</v>
      </c>
      <c r="M33" s="1">
        <f>$C$7^ROUNDDOWN(LOG(([Approx. Money]) * ($C$6-1) / $C$5 + 1, $C$6), 0)</f>
        <v>41513888740537.781</v>
      </c>
      <c r="N33" s="2">
        <f>COUNTIF(Factorial[sum], "&lt;="&amp;([Approx. Money]/$C$16))/100</f>
        <v>0.45</v>
      </c>
      <c r="O33" s="1">
        <f>$C$21+$C$22*ROUNDDOWN(LOG([Approx. Money] * ($C$20-1) / $C$19 + 1, $C$20), 0)</f>
        <v>42</v>
      </c>
      <c r="P33" s="1">
        <f xml:space="preserve"> $C$32 * ROUNDDOWN(LOG([Approx. Money] * ($C$31-1) / $C$30+1, $C$31), 0)</f>
        <v>4.8999999999999998E-3</v>
      </c>
      <c r="Q33" s="1">
        <f>($C$29/$C$28) * (2*0+($C$29/$C$28)*[Poison dmg increment])/2/2</f>
        <v>27.5625</v>
      </c>
      <c r="R33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1.1867216790605419E+20</v>
      </c>
      <c r="S33" s="6">
        <f>[Approx. HP]/[Total DMG]</f>
        <v>7847.860126333514</v>
      </c>
      <c r="T33" s="5">
        <f>[Approx. HP] / ([Total DMG] * $C$1)</f>
        <v>70.701442579581212</v>
      </c>
    </row>
    <row r="34" spans="2:20">
      <c r="B34" t="s">
        <v>46</v>
      </c>
      <c r="C34">
        <v>5</v>
      </c>
    </row>
    <row r="35" spans="2:20">
      <c r="B35" t="s">
        <v>33</v>
      </c>
      <c r="C35">
        <v>9</v>
      </c>
    </row>
    <row r="36" spans="2:20">
      <c r="B36" t="s">
        <v>41</v>
      </c>
      <c r="C36">
        <v>7</v>
      </c>
    </row>
    <row r="37" spans="2:20">
      <c r="B37" t="s">
        <v>45</v>
      </c>
      <c r="C37">
        <v>12</v>
      </c>
    </row>
    <row r="38" spans="2:20">
      <c r="B38" t="s">
        <v>47</v>
      </c>
      <c r="C38">
        <v>20</v>
      </c>
    </row>
    <row r="39" spans="2:20">
      <c r="B39" t="s">
        <v>48</v>
      </c>
      <c r="C39">
        <v>22</v>
      </c>
    </row>
    <row r="40" spans="2:20">
      <c r="B40" t="s">
        <v>52</v>
      </c>
      <c r="C40">
        <v>27</v>
      </c>
    </row>
    <row r="41" spans="2:20">
      <c r="B41" t="s">
        <v>53</v>
      </c>
      <c r="C41">
        <v>23</v>
      </c>
    </row>
    <row r="42" spans="2:20">
      <c r="B42" t="s">
        <v>54</v>
      </c>
      <c r="C42">
        <v>8</v>
      </c>
    </row>
    <row r="43" spans="2:20">
      <c r="B43" t="s">
        <v>55</v>
      </c>
      <c r="C43">
        <v>25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4" sqref="B4"/>
    </sheetView>
  </sheetViews>
  <sheetFormatPr baseColWidth="10" defaultRowHeight="15"/>
  <sheetData>
    <row r="2" spans="2:2">
      <c r="B2" t="s">
        <v>16</v>
      </c>
    </row>
    <row r="3" spans="2:2">
      <c r="B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"/>
  <sheetViews>
    <sheetView workbookViewId="0">
      <selection activeCell="E4" sqref="E4"/>
    </sheetView>
  </sheetViews>
  <sheetFormatPr baseColWidth="10" defaultRowHeight="15"/>
  <sheetData>
    <row r="1" spans="1:3">
      <c r="A1" t="s">
        <v>29</v>
      </c>
      <c r="B1" t="s">
        <v>30</v>
      </c>
      <c r="C1" t="s">
        <v>31</v>
      </c>
    </row>
    <row r="2" spans="1:3">
      <c r="A2">
        <v>1</v>
      </c>
      <c r="B2" s="1">
        <f>FACT([n])</f>
        <v>1</v>
      </c>
      <c r="C2" s="1">
        <f>SUM($B$2:B2)</f>
        <v>1</v>
      </c>
    </row>
    <row r="3" spans="1:3">
      <c r="A3">
        <v>2</v>
      </c>
      <c r="B3" s="1">
        <f>FACT([n])</f>
        <v>2</v>
      </c>
      <c r="C3" s="1">
        <f>SUM($B$2:B3)</f>
        <v>3</v>
      </c>
    </row>
    <row r="4" spans="1:3">
      <c r="A4">
        <v>3</v>
      </c>
      <c r="B4" s="1">
        <f>FACT([n])</f>
        <v>6</v>
      </c>
      <c r="C4" s="1">
        <f>SUM($B$2:B4)</f>
        <v>9</v>
      </c>
    </row>
    <row r="5" spans="1:3">
      <c r="A5">
        <v>4</v>
      </c>
      <c r="B5" s="1">
        <f>FACT([n])</f>
        <v>24</v>
      </c>
      <c r="C5" s="1">
        <f>SUM($B$2:B5)</f>
        <v>33</v>
      </c>
    </row>
    <row r="6" spans="1:3">
      <c r="A6">
        <v>5</v>
      </c>
      <c r="B6" s="1">
        <f>FACT([n])</f>
        <v>120</v>
      </c>
      <c r="C6" s="1">
        <f>SUM($B$2:B6)</f>
        <v>153</v>
      </c>
    </row>
    <row r="7" spans="1:3">
      <c r="A7">
        <v>6</v>
      </c>
      <c r="B7" s="1">
        <f>FACT([n])</f>
        <v>720</v>
      </c>
      <c r="C7" s="1">
        <f>SUM($B$2:B7)</f>
        <v>873</v>
      </c>
    </row>
    <row r="8" spans="1:3">
      <c r="A8">
        <v>7</v>
      </c>
      <c r="B8" s="1">
        <f>FACT([n])</f>
        <v>5040</v>
      </c>
      <c r="C8" s="1">
        <f>SUM($B$2:B8)</f>
        <v>5913</v>
      </c>
    </row>
    <row r="9" spans="1:3">
      <c r="A9">
        <v>8</v>
      </c>
      <c r="B9" s="1">
        <f>FACT([n])</f>
        <v>40320</v>
      </c>
      <c r="C9" s="1">
        <f>SUM($B$2:B9)</f>
        <v>46233</v>
      </c>
    </row>
    <row r="10" spans="1:3">
      <c r="A10">
        <v>9</v>
      </c>
      <c r="B10" s="1">
        <f>FACT([n])</f>
        <v>362880</v>
      </c>
      <c r="C10" s="1">
        <f>SUM($B$2:B10)</f>
        <v>409113</v>
      </c>
    </row>
    <row r="11" spans="1:3">
      <c r="A11">
        <v>10</v>
      </c>
      <c r="B11" s="1">
        <f>FACT([n])</f>
        <v>3628800</v>
      </c>
      <c r="C11" s="1">
        <f>SUM($B$2:B11)</f>
        <v>4037913</v>
      </c>
    </row>
    <row r="12" spans="1:3">
      <c r="A12">
        <v>11</v>
      </c>
      <c r="B12" s="1">
        <f>FACT([n])</f>
        <v>39916800</v>
      </c>
      <c r="C12" s="1">
        <f>SUM($B$2:B12)</f>
        <v>43954713</v>
      </c>
    </row>
    <row r="13" spans="1:3">
      <c r="A13">
        <v>12</v>
      </c>
      <c r="B13" s="1">
        <f>FACT([n])</f>
        <v>479001600</v>
      </c>
      <c r="C13" s="1">
        <f>SUM($B$2:B13)</f>
        <v>522956313</v>
      </c>
    </row>
    <row r="14" spans="1:3">
      <c r="A14">
        <v>13</v>
      </c>
      <c r="B14" s="1">
        <f>FACT([n])</f>
        <v>6227020800</v>
      </c>
      <c r="C14" s="1">
        <f>SUM($B$2:B14)</f>
        <v>6749977113</v>
      </c>
    </row>
    <row r="15" spans="1:3">
      <c r="A15">
        <v>14</v>
      </c>
      <c r="B15" s="1">
        <f>FACT([n])</f>
        <v>87178291200</v>
      </c>
      <c r="C15" s="1">
        <f>SUM($B$2:B15)</f>
        <v>93928268313</v>
      </c>
    </row>
    <row r="16" spans="1:3">
      <c r="A16">
        <v>15</v>
      </c>
      <c r="B16" s="1">
        <f>FACT([n])</f>
        <v>1307674368000</v>
      </c>
      <c r="C16" s="1">
        <f>SUM($B$2:B16)</f>
        <v>1401602636313</v>
      </c>
    </row>
    <row r="17" spans="1:3">
      <c r="A17">
        <v>16</v>
      </c>
      <c r="B17" s="1">
        <f>FACT([n])</f>
        <v>20922789888000</v>
      </c>
      <c r="C17" s="1">
        <f>SUM($B$2:B17)</f>
        <v>22324392524313</v>
      </c>
    </row>
    <row r="18" spans="1:3">
      <c r="A18">
        <v>17</v>
      </c>
      <c r="B18" s="1">
        <f>FACT([n])</f>
        <v>355687428096000</v>
      </c>
      <c r="C18" s="1">
        <f>SUM($B$2:B18)</f>
        <v>378011820620313</v>
      </c>
    </row>
    <row r="19" spans="1:3">
      <c r="A19">
        <v>18</v>
      </c>
      <c r="B19" s="1">
        <f>FACT([n])</f>
        <v>6402373705728000</v>
      </c>
      <c r="C19" s="1">
        <f>SUM($B$2:B19)</f>
        <v>6780385526348313</v>
      </c>
    </row>
    <row r="20" spans="1:3">
      <c r="A20">
        <v>19</v>
      </c>
      <c r="B20" s="1">
        <f>FACT([n])</f>
        <v>1.21645100408832E+17</v>
      </c>
      <c r="C20" s="1">
        <f>SUM($B$2:B20)</f>
        <v>1.2842548593518032E+17</v>
      </c>
    </row>
    <row r="21" spans="1:3">
      <c r="A21">
        <v>20</v>
      </c>
      <c r="B21" s="1">
        <f>FACT([n])</f>
        <v>2.43290200817664E+18</v>
      </c>
      <c r="C21" s="1">
        <f>SUM($B$2:B21)</f>
        <v>2.5613274941118203E+18</v>
      </c>
    </row>
    <row r="22" spans="1:3">
      <c r="A22">
        <v>21</v>
      </c>
      <c r="B22" s="1">
        <f>FACT([n])</f>
        <v>5.109094217170944E+19</v>
      </c>
      <c r="C22" s="1">
        <f>SUM($B$2:B22)</f>
        <v>5.3652269665821262E+19</v>
      </c>
    </row>
    <row r="23" spans="1:3">
      <c r="A23">
        <v>22</v>
      </c>
      <c r="B23" s="1">
        <f>FACT([n])</f>
        <v>1.1240007277776077E+21</v>
      </c>
      <c r="C23" s="1">
        <f>SUM($B$2:B23)</f>
        <v>1.1776529974434289E+21</v>
      </c>
    </row>
    <row r="24" spans="1:3">
      <c r="A24">
        <v>23</v>
      </c>
      <c r="B24" s="1">
        <f>FACT([n])</f>
        <v>2.5852016738884978E+22</v>
      </c>
      <c r="C24" s="1">
        <f>SUM($B$2:B24)</f>
        <v>2.7029669736328406E+22</v>
      </c>
    </row>
    <row r="25" spans="1:3">
      <c r="A25">
        <v>24</v>
      </c>
      <c r="B25" s="1">
        <f>FACT([n])</f>
        <v>6.2044840173323941E+23</v>
      </c>
      <c r="C25" s="1">
        <f>SUM($B$2:B25)</f>
        <v>6.4747807146956787E+23</v>
      </c>
    </row>
    <row r="26" spans="1:3">
      <c r="A26">
        <v>25</v>
      </c>
      <c r="B26" s="1">
        <f>FACT([n])</f>
        <v>1.5511210043330984E+25</v>
      </c>
      <c r="C26" s="1">
        <f>SUM($B$2:B26)</f>
        <v>1.6158688114800551E+25</v>
      </c>
    </row>
    <row r="27" spans="1:3">
      <c r="A27">
        <v>26</v>
      </c>
      <c r="B27" s="1">
        <f>FACT([n])</f>
        <v>4.0329146112660572E+26</v>
      </c>
      <c r="C27" s="1">
        <f>SUM($B$2:B27)</f>
        <v>4.194501492414063E+26</v>
      </c>
    </row>
    <row r="28" spans="1:3">
      <c r="A28">
        <v>27</v>
      </c>
      <c r="B28" s="1">
        <f>FACT([n])</f>
        <v>1.0888869450418352E+28</v>
      </c>
      <c r="C28" s="1">
        <f>SUM($B$2:B28)</f>
        <v>1.1308319599659759E+28</v>
      </c>
    </row>
    <row r="29" spans="1:3">
      <c r="A29">
        <v>28</v>
      </c>
      <c r="B29" s="1">
        <f>FACT([n])</f>
        <v>3.048883446117138E+29</v>
      </c>
      <c r="C29" s="1">
        <f>SUM($B$2:B29)</f>
        <v>3.1619666421137355E+29</v>
      </c>
    </row>
    <row r="30" spans="1:3">
      <c r="A30">
        <v>29</v>
      </c>
      <c r="B30" s="1">
        <f>FACT([n])</f>
        <v>8.8417619937397008E+30</v>
      </c>
      <c r="C30" s="1">
        <f>SUM($B$2:B30)</f>
        <v>9.1579586579510744E+30</v>
      </c>
    </row>
    <row r="31" spans="1:3">
      <c r="A31">
        <v>30</v>
      </c>
      <c r="B31" s="1">
        <f>FACT([n])</f>
        <v>2.652528598121911E+32</v>
      </c>
      <c r="C31" s="1">
        <f>SUM($B$2:B31)</f>
        <v>2.744108184701422E+32</v>
      </c>
    </row>
    <row r="32" spans="1:3">
      <c r="A32">
        <v>31</v>
      </c>
      <c r="B32" s="1">
        <f>FACT([n])</f>
        <v>8.2228386541779236E+33</v>
      </c>
      <c r="C32" s="1">
        <f>SUM($B$2:B32)</f>
        <v>8.497249472648066E+33</v>
      </c>
    </row>
    <row r="33" spans="1:3">
      <c r="A33">
        <v>32</v>
      </c>
      <c r="B33" s="1">
        <f>FACT([n])</f>
        <v>2.6313083693369355E+35</v>
      </c>
      <c r="C33" s="1">
        <f>SUM($B$2:B33)</f>
        <v>2.7162808640634164E+35</v>
      </c>
    </row>
    <row r="34" spans="1:3">
      <c r="A34">
        <v>33</v>
      </c>
      <c r="B34" s="1">
        <f>FACT([n])</f>
        <v>8.6833176188118895E+36</v>
      </c>
      <c r="C34" s="1">
        <f>SUM($B$2:B34)</f>
        <v>8.9549457052182308E+36</v>
      </c>
    </row>
    <row r="35" spans="1:3">
      <c r="A35">
        <v>34</v>
      </c>
      <c r="B35" s="1">
        <f>FACT([n])</f>
        <v>2.9523279903960408E+38</v>
      </c>
      <c r="C35" s="1">
        <f>SUM($B$2:B35)</f>
        <v>3.0418774474482233E+38</v>
      </c>
    </row>
    <row r="36" spans="1:3">
      <c r="A36">
        <v>35</v>
      </c>
      <c r="B36" s="1">
        <f>FACT([n])</f>
        <v>1.0333147966386144E+40</v>
      </c>
      <c r="C36" s="1">
        <f>SUM($B$2:B36)</f>
        <v>1.0637335711130966E+40</v>
      </c>
    </row>
    <row r="37" spans="1:3">
      <c r="A37">
        <v>36</v>
      </c>
      <c r="B37" s="1">
        <f>FACT([n])</f>
        <v>3.7199332678990133E+41</v>
      </c>
      <c r="C37" s="1">
        <f>SUM($B$2:B37)</f>
        <v>3.8263066250103233E+41</v>
      </c>
    </row>
    <row r="38" spans="1:3">
      <c r="A38">
        <v>37</v>
      </c>
      <c r="B38" s="1">
        <f>FACT([n])</f>
        <v>1.3763753091226346E+43</v>
      </c>
      <c r="C38" s="1">
        <f>SUM($B$2:B38)</f>
        <v>1.4146383753727377E+43</v>
      </c>
    </row>
    <row r="39" spans="1:3">
      <c r="A39">
        <v>38</v>
      </c>
      <c r="B39" s="1">
        <f>FACT([n])</f>
        <v>5.2302261746660104E+44</v>
      </c>
      <c r="C39" s="1">
        <f>SUM($B$2:B39)</f>
        <v>5.3716900122032841E+44</v>
      </c>
    </row>
    <row r="40" spans="1:3">
      <c r="A40">
        <v>39</v>
      </c>
      <c r="B40" s="1">
        <f>FACT([n])</f>
        <v>2.0397882081197447E+46</v>
      </c>
      <c r="C40" s="1">
        <f>SUM($B$2:B40)</f>
        <v>2.0935051082417776E+46</v>
      </c>
    </row>
    <row r="41" spans="1:3">
      <c r="A41">
        <v>40</v>
      </c>
      <c r="B41" s="1">
        <f>FACT([n])</f>
        <v>8.1591528324789801E+47</v>
      </c>
      <c r="C41" s="1">
        <f>SUM($B$2:B41)</f>
        <v>8.3685033433031572E+47</v>
      </c>
    </row>
    <row r="42" spans="1:3">
      <c r="A42">
        <v>41</v>
      </c>
      <c r="B42" s="1">
        <f>FACT([n])</f>
        <v>3.3452526613163798E+49</v>
      </c>
      <c r="C42" s="1">
        <f>SUM($B$2:B42)</f>
        <v>3.4289376947494111E+49</v>
      </c>
    </row>
    <row r="43" spans="1:3">
      <c r="A43">
        <v>42</v>
      </c>
      <c r="B43" s="1">
        <f>FACT([n])</f>
        <v>1.4050061177528801E+51</v>
      </c>
      <c r="C43" s="1">
        <f>SUM($B$2:B43)</f>
        <v>1.4392954947003742E+51</v>
      </c>
    </row>
    <row r="44" spans="1:3">
      <c r="A44">
        <v>43</v>
      </c>
      <c r="B44" s="1">
        <f>FACT([n])</f>
        <v>6.0415263063373845E+52</v>
      </c>
      <c r="C44" s="1">
        <f>SUM($B$2:B44)</f>
        <v>6.1854558558074221E+52</v>
      </c>
    </row>
    <row r="45" spans="1:3">
      <c r="A45">
        <v>44</v>
      </c>
      <c r="B45" s="1">
        <f>FACT([n])</f>
        <v>2.6582715747884495E+54</v>
      </c>
      <c r="C45" s="1">
        <f>SUM($B$2:B45)</f>
        <v>2.7201261333465239E+54</v>
      </c>
    </row>
    <row r="46" spans="1:3">
      <c r="A46">
        <v>45</v>
      </c>
      <c r="B46" s="1">
        <f>FACT([n])</f>
        <v>1.1962222086548021E+56</v>
      </c>
      <c r="C46" s="1">
        <f>SUM($B$2:B46)</f>
        <v>1.2234234699882673E+56</v>
      </c>
    </row>
    <row r="47" spans="1:3">
      <c r="A47">
        <v>46</v>
      </c>
      <c r="B47" s="1">
        <f>FACT([n])</f>
        <v>5.5026221598120892E+57</v>
      </c>
      <c r="C47" s="1">
        <f>SUM($B$2:B47)</f>
        <v>5.6249645068109158E+57</v>
      </c>
    </row>
    <row r="48" spans="1:3">
      <c r="A48">
        <v>47</v>
      </c>
      <c r="B48" s="1">
        <f>FACT([n])</f>
        <v>2.5862324151116827E+59</v>
      </c>
      <c r="C48" s="1">
        <f>SUM($B$2:B48)</f>
        <v>2.6424820601797919E+59</v>
      </c>
    </row>
    <row r="49" spans="1:3">
      <c r="A49">
        <v>48</v>
      </c>
      <c r="B49" s="1">
        <f>FACT([n])</f>
        <v>1.2413915592536068E+61</v>
      </c>
      <c r="C49" s="1">
        <f>SUM($B$2:B49)</f>
        <v>1.2678163798554047E+61</v>
      </c>
    </row>
    <row r="50" spans="1:3">
      <c r="A50">
        <v>49</v>
      </c>
      <c r="B50" s="1">
        <f>FACT([n])</f>
        <v>6.0828186403426789E+62</v>
      </c>
      <c r="C50" s="1">
        <f>SUM($B$2:B50)</f>
        <v>6.2096002783282194E+62</v>
      </c>
    </row>
    <row r="51" spans="1:3">
      <c r="A51">
        <v>50</v>
      </c>
      <c r="B51" s="1">
        <f>FACT([n])</f>
        <v>3.0414093201713376E+64</v>
      </c>
      <c r="C51" s="1">
        <f>SUM($B$2:B51)</f>
        <v>3.1035053229546199E+64</v>
      </c>
    </row>
    <row r="52" spans="1:3">
      <c r="A52">
        <v>51</v>
      </c>
      <c r="B52" s="1">
        <f>FACT([n])</f>
        <v>1.5511187532873816E+66</v>
      </c>
      <c r="C52" s="1">
        <f>SUM($B$2:B52)</f>
        <v>1.5821538065169279E+66</v>
      </c>
    </row>
    <row r="53" spans="1:3">
      <c r="A53">
        <v>52</v>
      </c>
      <c r="B53" s="1">
        <f>FACT([n])</f>
        <v>8.0658175170943901E+67</v>
      </c>
      <c r="C53" s="1">
        <f>SUM($B$2:B53)</f>
        <v>8.2240328977460828E+67</v>
      </c>
    </row>
    <row r="54" spans="1:3">
      <c r="A54">
        <v>53</v>
      </c>
      <c r="B54" s="1">
        <f>FACT([n])</f>
        <v>4.274883284060024E+69</v>
      </c>
      <c r="C54" s="1">
        <f>SUM($B$2:B54)</f>
        <v>4.357123613037485E+69</v>
      </c>
    </row>
    <row r="55" spans="1:3">
      <c r="A55">
        <v>54</v>
      </c>
      <c r="B55" s="1">
        <f>FACT([n])</f>
        <v>2.3084369733924128E+71</v>
      </c>
      <c r="C55" s="1">
        <f>SUM($B$2:B55)</f>
        <v>2.3520082095227876E+71</v>
      </c>
    </row>
    <row r="56" spans="1:3">
      <c r="A56">
        <v>55</v>
      </c>
      <c r="B56" s="1">
        <f>FACT([n])</f>
        <v>1.2696403353658264E+73</v>
      </c>
      <c r="C56" s="1">
        <f>SUM($B$2:B56)</f>
        <v>1.2931604174610543E+73</v>
      </c>
    </row>
    <row r="57" spans="1:3">
      <c r="A57">
        <v>56</v>
      </c>
      <c r="B57" s="1">
        <f>FACT([n])</f>
        <v>7.1099858780486318E+74</v>
      </c>
      <c r="C57" s="1">
        <f>SUM($B$2:B57)</f>
        <v>7.2393019197947373E+74</v>
      </c>
    </row>
    <row r="58" spans="1:3">
      <c r="A58">
        <v>57</v>
      </c>
      <c r="B58" s="1">
        <f>FACT([n])</f>
        <v>4.0526919504877227E+76</v>
      </c>
      <c r="C58" s="1">
        <f>SUM($B$2:B58)</f>
        <v>4.1250849696856698E+76</v>
      </c>
    </row>
    <row r="59" spans="1:3">
      <c r="A59">
        <v>58</v>
      </c>
      <c r="B59" s="1">
        <f>FACT([n])</f>
        <v>2.3505613312828789E+78</v>
      </c>
      <c r="C59" s="1">
        <f>SUM($B$2:B59)</f>
        <v>2.3918121809797354E+78</v>
      </c>
    </row>
    <row r="60" spans="1:3">
      <c r="A60">
        <v>59</v>
      </c>
      <c r="B60" s="1">
        <f>FACT([n])</f>
        <v>1.3868311854568981E+80</v>
      </c>
      <c r="C60" s="1">
        <f>SUM($B$2:B60)</f>
        <v>1.4107493072666954E+80</v>
      </c>
    </row>
    <row r="61" spans="1:3">
      <c r="A61">
        <v>60</v>
      </c>
      <c r="B61" s="1">
        <f>FACT([n])</f>
        <v>8.3209871127413899E+81</v>
      </c>
      <c r="C61" s="1">
        <f>SUM($B$2:B61)</f>
        <v>8.4620620434680589E+81</v>
      </c>
    </row>
    <row r="62" spans="1:3">
      <c r="A62">
        <v>61</v>
      </c>
      <c r="B62" s="1">
        <f>FACT([n])</f>
        <v>5.0758021387722462E+83</v>
      </c>
      <c r="C62" s="1">
        <f>SUM($B$2:B62)</f>
        <v>5.1604227592069271E+83</v>
      </c>
    </row>
    <row r="63" spans="1:3">
      <c r="A63">
        <v>62</v>
      </c>
      <c r="B63" s="1">
        <f>FACT([n])</f>
        <v>3.1469973260387939E+85</v>
      </c>
      <c r="C63" s="1">
        <f>SUM($B$2:B63)</f>
        <v>3.1986015536308631E+85</v>
      </c>
    </row>
    <row r="64" spans="1:3">
      <c r="A64">
        <v>63</v>
      </c>
      <c r="B64" s="1">
        <f>FACT([n])</f>
        <v>1.9826083154044396E+87</v>
      </c>
      <c r="C64" s="1">
        <f>SUM($B$2:B64)</f>
        <v>2.0145943309407482E+87</v>
      </c>
    </row>
    <row r="65" spans="1:3">
      <c r="A65">
        <v>64</v>
      </c>
      <c r="B65" s="1">
        <f>FACT([n])</f>
        <v>1.2688693218588414E+89</v>
      </c>
      <c r="C65" s="1">
        <f>SUM($B$2:B65)</f>
        <v>1.2890152651682489E+89</v>
      </c>
    </row>
    <row r="66" spans="1:3">
      <c r="A66">
        <v>65</v>
      </c>
      <c r="B66" s="1">
        <f>FACT([n])</f>
        <v>8.2476505920824715E+90</v>
      </c>
      <c r="C66" s="1">
        <f>SUM($B$2:B66)</f>
        <v>8.376552118599297E+90</v>
      </c>
    </row>
    <row r="67" spans="1:3">
      <c r="A67">
        <v>66</v>
      </c>
      <c r="B67" s="1">
        <f>FACT([n])</f>
        <v>5.4434493907744319E+92</v>
      </c>
      <c r="C67" s="1">
        <f>SUM($B$2:B67)</f>
        <v>5.5272149119604248E+92</v>
      </c>
    </row>
    <row r="68" spans="1:3">
      <c r="A68">
        <v>67</v>
      </c>
      <c r="B68" s="1">
        <f>FACT([n])</f>
        <v>3.6471110918188705E+94</v>
      </c>
      <c r="C68" s="1">
        <f>SUM($B$2:B68)</f>
        <v>3.702383240938475E+94</v>
      </c>
    </row>
    <row r="69" spans="1:3">
      <c r="A69">
        <v>68</v>
      </c>
      <c r="B69" s="1">
        <f>FACT([n])</f>
        <v>2.4800355424368301E+96</v>
      </c>
      <c r="C69" s="1">
        <f>SUM($B$2:B69)</f>
        <v>2.5170593748462146E+96</v>
      </c>
    </row>
    <row r="70" spans="1:3">
      <c r="A70">
        <v>69</v>
      </c>
      <c r="B70" s="1">
        <f>FACT([n])</f>
        <v>1.7112245242814127E+98</v>
      </c>
      <c r="C70" s="1">
        <f>SUM($B$2:B70)</f>
        <v>1.7363951180298747E+98</v>
      </c>
    </row>
    <row r="71" spans="1:3">
      <c r="A71">
        <v>70</v>
      </c>
      <c r="B71" s="1">
        <f>FACT([n])</f>
        <v>1.1978571669969892E+100</v>
      </c>
      <c r="C71" s="1">
        <f>SUM($B$2:B71)</f>
        <v>1.2152211181772879E+100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Maffs</vt:lpstr>
      <vt:lpstr>Links</vt:lpstr>
      <vt:lpstr>Factorial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_</cp:lastModifiedBy>
  <dcterms:created xsi:type="dcterms:W3CDTF">2021-09-15T18:06:19Z</dcterms:created>
  <dcterms:modified xsi:type="dcterms:W3CDTF">2021-09-17T22:16:16Z</dcterms:modified>
</cp:coreProperties>
</file>